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C:\KAMA\e-stavitelství\Třebíč_Zámecký park\"/>
    </mc:Choice>
  </mc:AlternateContent>
  <xr:revisionPtr revIDLastSave="0" documentId="13_ncr:11_{ED7806B2-1793-4947-9BB4-355B77DC7BE1}" xr6:coauthVersionLast="47" xr6:coauthVersionMax="47" xr10:uidLastSave="{00000000-0000-0000-0000-000000000000}"/>
  <bookViews>
    <workbookView xWindow="-28920" yWindow="-120" windowWidth="29040" windowHeight="15720" activeTab="1" xr2:uid="{00000000-000D-0000-FFFF-FFFF00000000}"/>
  </bookViews>
  <sheets>
    <sheet name="Pokyny pro vyplnění" sheetId="11" r:id="rId1"/>
    <sheet name="Stavba" sheetId="1" r:id="rId2"/>
    <sheet name="VzorPolozky" sheetId="10" state="hidden" r:id="rId3"/>
    <sheet name="00 00-III.001 Naklady" sheetId="12" r:id="rId4"/>
    <sheet name="01-III 01-III.101 Pol" sheetId="13" r:id="rId5"/>
    <sheet name="05-III 05-III.501 Pol" sheetId="14" r:id="rId6"/>
    <sheet name="08-III 08-III.801 Pol" sheetId="15" r:id="rId7"/>
    <sheet name="18-III 18-III.01 Pol" sheetId="16" r:id="rId8"/>
    <sheet name="18-III 18-III.02 Pol" sheetId="17" r:id="rId9"/>
    <sheet name="18-III 18-III.03 Pol" sheetId="18" r:id="rId10"/>
    <sheet name="18-III 18-III.04 Pol" sheetId="19" r:id="rId11"/>
  </sheets>
  <externalReferences>
    <externalReference r:id="rId12"/>
  </externalReferences>
  <definedNames>
    <definedName name="CelkemDPHVypocet" localSheetId="1">Stavba!$H$54</definedName>
    <definedName name="CenaCelkem">Stavba!$G$29</definedName>
    <definedName name="CenaCelkemBezDPH">Stavba!$G$28</definedName>
    <definedName name="CenaCelkemVypocet" localSheetId="1">Stavba!$I$54</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00-III.001 Naklady'!$1:$7</definedName>
    <definedName name="_xlnm.Print_Titles" localSheetId="4">'01-III 01-III.101 Pol'!$1:$7</definedName>
    <definedName name="_xlnm.Print_Titles" localSheetId="5">'05-III 05-III.501 Pol'!$1:$7</definedName>
    <definedName name="_xlnm.Print_Titles" localSheetId="6">'08-III 08-III.801 Pol'!$1:$7</definedName>
    <definedName name="_xlnm.Print_Titles" localSheetId="7">'18-III 18-III.01 Pol'!$1:$7</definedName>
    <definedName name="_xlnm.Print_Titles" localSheetId="8">'18-III 18-III.02 Pol'!$1:$7</definedName>
    <definedName name="_xlnm.Print_Titles" localSheetId="9">'18-III 18-III.03 Pol'!$1:$7</definedName>
    <definedName name="_xlnm.Print_Titles" localSheetId="10">'18-III 18-III.04 Pol'!$1:$7</definedName>
    <definedName name="oadresa">Stavba!$D$6</definedName>
    <definedName name="Objednatel" localSheetId="1">Stavba!$D$5</definedName>
    <definedName name="Objekt" localSheetId="1">Stavba!$B$38</definedName>
    <definedName name="_xlnm.Print_Area" localSheetId="3">'00 00-III.001 Naklady'!$A$1:$Y$59</definedName>
    <definedName name="_xlnm.Print_Area" localSheetId="4">'01-III 01-III.101 Pol'!$A$1:$Y$215</definedName>
    <definedName name="_xlnm.Print_Area" localSheetId="5">'05-III 05-III.501 Pol'!$A$1:$Y$129</definedName>
    <definedName name="_xlnm.Print_Area" localSheetId="6">'08-III 08-III.801 Pol'!$A$1:$Y$25</definedName>
    <definedName name="_xlnm.Print_Area" localSheetId="7">'18-III 18-III.01 Pol'!$A$1:$Y$122</definedName>
    <definedName name="_xlnm.Print_Area" localSheetId="8">'18-III 18-III.02 Pol'!$A$1:$Y$86</definedName>
    <definedName name="_xlnm.Print_Area" localSheetId="9">'18-III 18-III.03 Pol'!$A$1:$Y$32</definedName>
    <definedName name="_xlnm.Print_Area" localSheetId="10">'18-III 18-III.04 Pol'!$A$1:$Y$55</definedName>
    <definedName name="_xlnm.Print_Area" localSheetId="1">Stavba!$A$1:$J$169</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Stavba!$F$54</definedName>
    <definedName name="ZakladDPHZakl">Stavba!$G$25</definedName>
    <definedName name="ZakladDPHZaklVypocet" localSheetId="1">Stavba!$G$54</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8" i="1" l="1"/>
  <c r="I167" i="1"/>
  <c r="I166" i="1"/>
  <c r="I165" i="1"/>
  <c r="I164" i="1"/>
  <c r="I163" i="1"/>
  <c r="I162" i="1"/>
  <c r="I161" i="1"/>
  <c r="I160" i="1"/>
  <c r="I159" i="1"/>
  <c r="I158" i="1"/>
  <c r="I157" i="1"/>
  <c r="I156" i="1"/>
  <c r="I155" i="1"/>
  <c r="I154" i="1"/>
  <c r="I153" i="1"/>
  <c r="I152" i="1"/>
  <c r="I151" i="1"/>
  <c r="I150" i="1"/>
  <c r="I149" i="1"/>
  <c r="I148" i="1"/>
  <c r="I147" i="1"/>
  <c r="I16" i="1" s="1"/>
  <c r="I146" i="1"/>
  <c r="G53" i="1"/>
  <c r="F53" i="1"/>
  <c r="G52" i="1"/>
  <c r="F52" i="1"/>
  <c r="G51" i="1"/>
  <c r="F51" i="1"/>
  <c r="G50" i="1"/>
  <c r="F50" i="1"/>
  <c r="G49" i="1"/>
  <c r="F49" i="1"/>
  <c r="G48" i="1"/>
  <c r="F48" i="1"/>
  <c r="G47" i="1"/>
  <c r="F47" i="1"/>
  <c r="G46" i="1"/>
  <c r="F46" i="1"/>
  <c r="G45" i="1"/>
  <c r="F45" i="1"/>
  <c r="G44" i="1"/>
  <c r="F44" i="1"/>
  <c r="G43" i="1"/>
  <c r="F43" i="1"/>
  <c r="G41" i="1"/>
  <c r="F41" i="1"/>
  <c r="G40" i="1"/>
  <c r="F40" i="1"/>
  <c r="G39" i="1"/>
  <c r="F39" i="1"/>
  <c r="G54" i="19"/>
  <c r="O8" i="19"/>
  <c r="Q8" i="19"/>
  <c r="G9" i="19"/>
  <c r="I9" i="19"/>
  <c r="I8" i="19" s="1"/>
  <c r="K9" i="19"/>
  <c r="M9" i="19"/>
  <c r="O9" i="19"/>
  <c r="Q9" i="19"/>
  <c r="V9" i="19"/>
  <c r="V8" i="19" s="1"/>
  <c r="G13" i="19"/>
  <c r="M13" i="19" s="1"/>
  <c r="I13" i="19"/>
  <c r="K13" i="19"/>
  <c r="O13" i="19"/>
  <c r="Q13" i="19"/>
  <c r="V13" i="19"/>
  <c r="G17" i="19"/>
  <c r="G8" i="19" s="1"/>
  <c r="I17" i="19"/>
  <c r="K17" i="19"/>
  <c r="O17" i="19"/>
  <c r="Q17" i="19"/>
  <c r="V17" i="19"/>
  <c r="G19" i="19"/>
  <c r="M19" i="19" s="1"/>
  <c r="I19" i="19"/>
  <c r="K19" i="19"/>
  <c r="O19" i="19"/>
  <c r="Q19" i="19"/>
  <c r="V19" i="19"/>
  <c r="G21" i="19"/>
  <c r="M21" i="19" s="1"/>
  <c r="I21" i="19"/>
  <c r="K21" i="19"/>
  <c r="K8" i="19" s="1"/>
  <c r="O21" i="19"/>
  <c r="Q21" i="19"/>
  <c r="V21" i="19"/>
  <c r="K23" i="19"/>
  <c r="G24" i="19"/>
  <c r="I24" i="19"/>
  <c r="I23" i="19" s="1"/>
  <c r="K24" i="19"/>
  <c r="M24" i="19"/>
  <c r="O24" i="19"/>
  <c r="O23" i="19" s="1"/>
  <c r="Q24" i="19"/>
  <c r="Q23" i="19" s="1"/>
  <c r="V24" i="19"/>
  <c r="G28" i="19"/>
  <c r="I28" i="19"/>
  <c r="K28" i="19"/>
  <c r="M28" i="19"/>
  <c r="O28" i="19"/>
  <c r="Q28" i="19"/>
  <c r="V28" i="19"/>
  <c r="G32" i="19"/>
  <c r="I32" i="19"/>
  <c r="K32" i="19"/>
  <c r="M32" i="19"/>
  <c r="O32" i="19"/>
  <c r="Q32" i="19"/>
  <c r="V32" i="19"/>
  <c r="V23" i="19" s="1"/>
  <c r="G34" i="19"/>
  <c r="M34" i="19" s="1"/>
  <c r="I34" i="19"/>
  <c r="K34" i="19"/>
  <c r="O34" i="19"/>
  <c r="Q34" i="19"/>
  <c r="V34" i="19"/>
  <c r="G36" i="19"/>
  <c r="M36" i="19" s="1"/>
  <c r="I36" i="19"/>
  <c r="K36" i="19"/>
  <c r="O36" i="19"/>
  <c r="Q36" i="19"/>
  <c r="V36" i="19"/>
  <c r="G38" i="19"/>
  <c r="I38" i="19"/>
  <c r="G39" i="19"/>
  <c r="M39" i="19" s="1"/>
  <c r="M38" i="19" s="1"/>
  <c r="I39" i="19"/>
  <c r="K39" i="19"/>
  <c r="K38" i="19" s="1"/>
  <c r="O39" i="19"/>
  <c r="Q39" i="19"/>
  <c r="Q38" i="19" s="1"/>
  <c r="V39" i="19"/>
  <c r="G43" i="19"/>
  <c r="I43" i="19"/>
  <c r="K43" i="19"/>
  <c r="M43" i="19"/>
  <c r="O43" i="19"/>
  <c r="Q43" i="19"/>
  <c r="V43" i="19"/>
  <c r="G47" i="19"/>
  <c r="I47" i="19"/>
  <c r="K47" i="19"/>
  <c r="M47" i="19"/>
  <c r="O47" i="19"/>
  <c r="O38" i="19" s="1"/>
  <c r="Q47" i="19"/>
  <c r="V47" i="19"/>
  <c r="G49" i="19"/>
  <c r="I49" i="19"/>
  <c r="K49" i="19"/>
  <c r="M49" i="19"/>
  <c r="O49" i="19"/>
  <c r="Q49" i="19"/>
  <c r="V49" i="19"/>
  <c r="G51" i="19"/>
  <c r="I51" i="19"/>
  <c r="K51" i="19"/>
  <c r="M51" i="19"/>
  <c r="O51" i="19"/>
  <c r="Q51" i="19"/>
  <c r="V51" i="19"/>
  <c r="V38" i="19" s="1"/>
  <c r="AE54" i="19"/>
  <c r="G31" i="18"/>
  <c r="G9" i="18"/>
  <c r="G8" i="18" s="1"/>
  <c r="I9" i="18"/>
  <c r="I8" i="18" s="1"/>
  <c r="K9" i="18"/>
  <c r="M9" i="18"/>
  <c r="O9" i="18"/>
  <c r="Q9" i="18"/>
  <c r="Q8" i="18" s="1"/>
  <c r="V9" i="18"/>
  <c r="V8" i="18" s="1"/>
  <c r="G11" i="18"/>
  <c r="M11" i="18" s="1"/>
  <c r="I11" i="18"/>
  <c r="K11" i="18"/>
  <c r="O11" i="18"/>
  <c r="Q11" i="18"/>
  <c r="V11" i="18"/>
  <c r="G13" i="18"/>
  <c r="M13" i="18" s="1"/>
  <c r="I13" i="18"/>
  <c r="K13" i="18"/>
  <c r="O13" i="18"/>
  <c r="Q13" i="18"/>
  <c r="V13" i="18"/>
  <c r="G15" i="18"/>
  <c r="M15" i="18" s="1"/>
  <c r="I15" i="18"/>
  <c r="K15" i="18"/>
  <c r="O15" i="18"/>
  <c r="Q15" i="18"/>
  <c r="V15" i="18"/>
  <c r="G17" i="18"/>
  <c r="M17" i="18" s="1"/>
  <c r="I17" i="18"/>
  <c r="K17" i="18"/>
  <c r="K8" i="18" s="1"/>
  <c r="O17" i="18"/>
  <c r="Q17" i="18"/>
  <c r="V17" i="18"/>
  <c r="G19" i="18"/>
  <c r="I19" i="18"/>
  <c r="K19" i="18"/>
  <c r="M19" i="18"/>
  <c r="O19" i="18"/>
  <c r="Q19" i="18"/>
  <c r="V19" i="18"/>
  <c r="G21" i="18"/>
  <c r="I21" i="18"/>
  <c r="K21" i="18"/>
  <c r="M21" i="18"/>
  <c r="O21" i="18"/>
  <c r="O8" i="18" s="1"/>
  <c r="Q21" i="18"/>
  <c r="V21" i="18"/>
  <c r="G23" i="18"/>
  <c r="I23" i="18"/>
  <c r="K23" i="18"/>
  <c r="M23" i="18"/>
  <c r="O23" i="18"/>
  <c r="Q23" i="18"/>
  <c r="V23" i="18"/>
  <c r="O25" i="18"/>
  <c r="Q25" i="18"/>
  <c r="V25" i="18"/>
  <c r="G26" i="18"/>
  <c r="M26" i="18" s="1"/>
  <c r="I26" i="18"/>
  <c r="I25" i="18" s="1"/>
  <c r="K26" i="18"/>
  <c r="K25" i="18" s="1"/>
  <c r="O26" i="18"/>
  <c r="Q26" i="18"/>
  <c r="V26" i="18"/>
  <c r="G28" i="18"/>
  <c r="M28" i="18" s="1"/>
  <c r="I28" i="18"/>
  <c r="K28" i="18"/>
  <c r="O28" i="18"/>
  <c r="Q28" i="18"/>
  <c r="V28" i="18"/>
  <c r="AE31" i="18"/>
  <c r="AF31" i="18"/>
  <c r="G85" i="17"/>
  <c r="BA83" i="17"/>
  <c r="BA24" i="17"/>
  <c r="BA20" i="17"/>
  <c r="G9" i="17"/>
  <c r="I9" i="17"/>
  <c r="I8" i="17" s="1"/>
  <c r="K9" i="17"/>
  <c r="K8" i="17" s="1"/>
  <c r="M9" i="17"/>
  <c r="O9" i="17"/>
  <c r="O8" i="17" s="1"/>
  <c r="Q9" i="17"/>
  <c r="Q8" i="17" s="1"/>
  <c r="V9" i="17"/>
  <c r="V8" i="17" s="1"/>
  <c r="G13" i="17"/>
  <c r="I13" i="17"/>
  <c r="K13" i="17"/>
  <c r="M13" i="17"/>
  <c r="O13" i="17"/>
  <c r="Q13" i="17"/>
  <c r="V13" i="17"/>
  <c r="G15" i="17"/>
  <c r="I15" i="17"/>
  <c r="K15" i="17"/>
  <c r="M15" i="17"/>
  <c r="O15" i="17"/>
  <c r="Q15" i="17"/>
  <c r="V15" i="17"/>
  <c r="G19" i="17"/>
  <c r="I19" i="17"/>
  <c r="K19" i="17"/>
  <c r="M19" i="17"/>
  <c r="O19" i="17"/>
  <c r="Q19" i="17"/>
  <c r="V19" i="17"/>
  <c r="G23" i="17"/>
  <c r="M23" i="17" s="1"/>
  <c r="I23" i="17"/>
  <c r="K23" i="17"/>
  <c r="O23" i="17"/>
  <c r="Q23" i="17"/>
  <c r="V23" i="17"/>
  <c r="G27" i="17"/>
  <c r="M27" i="17" s="1"/>
  <c r="I27" i="17"/>
  <c r="K27" i="17"/>
  <c r="O27" i="17"/>
  <c r="Q27" i="17"/>
  <c r="V27" i="17"/>
  <c r="G31" i="17"/>
  <c r="M31" i="17" s="1"/>
  <c r="I31" i="17"/>
  <c r="K31" i="17"/>
  <c r="O31" i="17"/>
  <c r="Q31" i="17"/>
  <c r="V31" i="17"/>
  <c r="G35" i="17"/>
  <c r="M35" i="17" s="1"/>
  <c r="I35" i="17"/>
  <c r="K35" i="17"/>
  <c r="O35" i="17"/>
  <c r="Q35" i="17"/>
  <c r="V35" i="17"/>
  <c r="G39" i="17"/>
  <c r="I39" i="17"/>
  <c r="K39" i="17"/>
  <c r="M39" i="17"/>
  <c r="O39" i="17"/>
  <c r="Q39" i="17"/>
  <c r="V39" i="17"/>
  <c r="G43" i="17"/>
  <c r="I43" i="17"/>
  <c r="K43" i="17"/>
  <c r="M43" i="17"/>
  <c r="O43" i="17"/>
  <c r="Q43" i="17"/>
  <c r="V43" i="17"/>
  <c r="G48" i="17"/>
  <c r="I48" i="17"/>
  <c r="I47" i="17" s="1"/>
  <c r="K48" i="17"/>
  <c r="M48" i="17"/>
  <c r="O48" i="17"/>
  <c r="O47" i="17" s="1"/>
  <c r="Q48" i="17"/>
  <c r="Q47" i="17" s="1"/>
  <c r="V48" i="17"/>
  <c r="V47" i="17" s="1"/>
  <c r="G52" i="17"/>
  <c r="M52" i="17" s="1"/>
  <c r="I52" i="17"/>
  <c r="K52" i="17"/>
  <c r="O52" i="17"/>
  <c r="Q52" i="17"/>
  <c r="V52" i="17"/>
  <c r="G56" i="17"/>
  <c r="G47" i="17" s="1"/>
  <c r="I56" i="17"/>
  <c r="K56" i="17"/>
  <c r="O56" i="17"/>
  <c r="Q56" i="17"/>
  <c r="V56" i="17"/>
  <c r="G60" i="17"/>
  <c r="M60" i="17" s="1"/>
  <c r="I60" i="17"/>
  <c r="K60" i="17"/>
  <c r="O60" i="17"/>
  <c r="Q60" i="17"/>
  <c r="V60" i="17"/>
  <c r="G64" i="17"/>
  <c r="M64" i="17" s="1"/>
  <c r="I64" i="17"/>
  <c r="K64" i="17"/>
  <c r="K47" i="17" s="1"/>
  <c r="O64" i="17"/>
  <c r="Q64" i="17"/>
  <c r="V64" i="17"/>
  <c r="G68" i="17"/>
  <c r="I68" i="17"/>
  <c r="K68" i="17"/>
  <c r="M68" i="17"/>
  <c r="O68" i="17"/>
  <c r="Q68" i="17"/>
  <c r="V68" i="17"/>
  <c r="G72" i="17"/>
  <c r="I72" i="17"/>
  <c r="K72" i="17"/>
  <c r="M72" i="17"/>
  <c r="O72" i="17"/>
  <c r="Q72" i="17"/>
  <c r="V72" i="17"/>
  <c r="G76" i="17"/>
  <c r="I76" i="17"/>
  <c r="K76" i="17"/>
  <c r="M76" i="17"/>
  <c r="O76" i="17"/>
  <c r="Q76" i="17"/>
  <c r="V76" i="17"/>
  <c r="G78" i="17"/>
  <c r="I78" i="17"/>
  <c r="K78" i="17"/>
  <c r="M78" i="17"/>
  <c r="O78" i="17"/>
  <c r="Q78" i="17"/>
  <c r="V78" i="17"/>
  <c r="G80" i="17"/>
  <c r="M80" i="17" s="1"/>
  <c r="I80" i="17"/>
  <c r="K80" i="17"/>
  <c r="O80" i="17"/>
  <c r="Q80" i="17"/>
  <c r="V80" i="17"/>
  <c r="G82" i="17"/>
  <c r="M82" i="17" s="1"/>
  <c r="I82" i="17"/>
  <c r="K82" i="17"/>
  <c r="O82" i="17"/>
  <c r="Q82" i="17"/>
  <c r="V82" i="17"/>
  <c r="AE85" i="17"/>
  <c r="AF85" i="17"/>
  <c r="G121" i="16"/>
  <c r="BA116" i="16"/>
  <c r="BA98" i="16"/>
  <c r="BA94" i="16"/>
  <c r="BA90" i="16"/>
  <c r="BA78" i="16"/>
  <c r="BA74" i="16"/>
  <c r="BA70" i="16"/>
  <c r="BA66" i="16"/>
  <c r="BA62" i="16"/>
  <c r="G9" i="16"/>
  <c r="I9" i="16"/>
  <c r="K9" i="16"/>
  <c r="K8" i="16" s="1"/>
  <c r="M9" i="16"/>
  <c r="O9" i="16"/>
  <c r="O8" i="16" s="1"/>
  <c r="Q9" i="16"/>
  <c r="V9" i="16"/>
  <c r="V8" i="16" s="1"/>
  <c r="G13" i="16"/>
  <c r="I13" i="16"/>
  <c r="K13" i="16"/>
  <c r="M13" i="16"/>
  <c r="O13" i="16"/>
  <c r="Q13" i="16"/>
  <c r="V13" i="16"/>
  <c r="G17" i="16"/>
  <c r="I17" i="16"/>
  <c r="K17" i="16"/>
  <c r="M17" i="16"/>
  <c r="O17" i="16"/>
  <c r="Q17" i="16"/>
  <c r="Q8" i="16" s="1"/>
  <c r="V17" i="16"/>
  <c r="G21" i="16"/>
  <c r="M21" i="16" s="1"/>
  <c r="I21" i="16"/>
  <c r="K21" i="16"/>
  <c r="O21" i="16"/>
  <c r="Q21" i="16"/>
  <c r="V21" i="16"/>
  <c r="G25" i="16"/>
  <c r="I25" i="16"/>
  <c r="K25" i="16"/>
  <c r="M25" i="16"/>
  <c r="O25" i="16"/>
  <c r="Q25" i="16"/>
  <c r="V25" i="16"/>
  <c r="G29" i="16"/>
  <c r="G8" i="16" s="1"/>
  <c r="I29" i="16"/>
  <c r="K29" i="16"/>
  <c r="O29" i="16"/>
  <c r="Q29" i="16"/>
  <c r="V29" i="16"/>
  <c r="G33" i="16"/>
  <c r="M33" i="16" s="1"/>
  <c r="I33" i="16"/>
  <c r="I8" i="16" s="1"/>
  <c r="K33" i="16"/>
  <c r="O33" i="16"/>
  <c r="Q33" i="16"/>
  <c r="V33" i="16"/>
  <c r="G37" i="16"/>
  <c r="M37" i="16" s="1"/>
  <c r="I37" i="16"/>
  <c r="K37" i="16"/>
  <c r="O37" i="16"/>
  <c r="Q37" i="16"/>
  <c r="V37" i="16"/>
  <c r="G41" i="16"/>
  <c r="I41" i="16"/>
  <c r="K41" i="16"/>
  <c r="M41" i="16"/>
  <c r="O41" i="16"/>
  <c r="Q41" i="16"/>
  <c r="V41" i="16"/>
  <c r="G45" i="16"/>
  <c r="I45" i="16"/>
  <c r="K45" i="16"/>
  <c r="M45" i="16"/>
  <c r="O45" i="16"/>
  <c r="Q45" i="16"/>
  <c r="V45" i="16"/>
  <c r="G49" i="16"/>
  <c r="I49" i="16"/>
  <c r="K49" i="16"/>
  <c r="M49" i="16"/>
  <c r="O49" i="16"/>
  <c r="Q49" i="16"/>
  <c r="V49" i="16"/>
  <c r="G53" i="16"/>
  <c r="M53" i="16" s="1"/>
  <c r="I53" i="16"/>
  <c r="K53" i="16"/>
  <c r="O53" i="16"/>
  <c r="Q53" i="16"/>
  <c r="V53" i="16"/>
  <c r="G57" i="16"/>
  <c r="I57" i="16"/>
  <c r="K57" i="16"/>
  <c r="M57" i="16"/>
  <c r="O57" i="16"/>
  <c r="Q57" i="16"/>
  <c r="V57" i="16"/>
  <c r="G61" i="16"/>
  <c r="M61" i="16" s="1"/>
  <c r="I61" i="16"/>
  <c r="K61" i="16"/>
  <c r="O61" i="16"/>
  <c r="Q61" i="16"/>
  <c r="V61" i="16"/>
  <c r="G65" i="16"/>
  <c r="M65" i="16" s="1"/>
  <c r="I65" i="16"/>
  <c r="K65" i="16"/>
  <c r="O65" i="16"/>
  <c r="Q65" i="16"/>
  <c r="V65" i="16"/>
  <c r="G69" i="16"/>
  <c r="M69" i="16" s="1"/>
  <c r="I69" i="16"/>
  <c r="K69" i="16"/>
  <c r="O69" i="16"/>
  <c r="Q69" i="16"/>
  <c r="V69" i="16"/>
  <c r="G73" i="16"/>
  <c r="I73" i="16"/>
  <c r="K73" i="16"/>
  <c r="M73" i="16"/>
  <c r="O73" i="16"/>
  <c r="Q73" i="16"/>
  <c r="V73" i="16"/>
  <c r="G77" i="16"/>
  <c r="I77" i="16"/>
  <c r="K77" i="16"/>
  <c r="M77" i="16"/>
  <c r="O77" i="16"/>
  <c r="Q77" i="16"/>
  <c r="V77" i="16"/>
  <c r="G81" i="16"/>
  <c r="I81" i="16"/>
  <c r="K81" i="16"/>
  <c r="M81" i="16"/>
  <c r="O81" i="16"/>
  <c r="Q81" i="16"/>
  <c r="V81" i="16"/>
  <c r="G85" i="16"/>
  <c r="M85" i="16" s="1"/>
  <c r="I85" i="16"/>
  <c r="K85" i="16"/>
  <c r="O85" i="16"/>
  <c r="Q85" i="16"/>
  <c r="V85" i="16"/>
  <c r="G89" i="16"/>
  <c r="I89" i="16"/>
  <c r="K89" i="16"/>
  <c r="M89" i="16"/>
  <c r="O89" i="16"/>
  <c r="Q89" i="16"/>
  <c r="V89" i="16"/>
  <c r="G93" i="16"/>
  <c r="M93" i="16" s="1"/>
  <c r="I93" i="16"/>
  <c r="K93" i="16"/>
  <c r="O93" i="16"/>
  <c r="Q93" i="16"/>
  <c r="V93" i="16"/>
  <c r="G97" i="16"/>
  <c r="M97" i="16" s="1"/>
  <c r="I97" i="16"/>
  <c r="K97" i="16"/>
  <c r="O97" i="16"/>
  <c r="Q97" i="16"/>
  <c r="V97" i="16"/>
  <c r="G101" i="16"/>
  <c r="M101" i="16" s="1"/>
  <c r="I101" i="16"/>
  <c r="K101" i="16"/>
  <c r="O101" i="16"/>
  <c r="Q101" i="16"/>
  <c r="V101" i="16"/>
  <c r="G105" i="16"/>
  <c r="I105" i="16"/>
  <c r="K105" i="16"/>
  <c r="M105" i="16"/>
  <c r="O105" i="16"/>
  <c r="Q105" i="16"/>
  <c r="V105" i="16"/>
  <c r="G109" i="16"/>
  <c r="I109" i="16"/>
  <c r="K109" i="16"/>
  <c r="M109" i="16"/>
  <c r="O109" i="16"/>
  <c r="Q109" i="16"/>
  <c r="V109" i="16"/>
  <c r="G111" i="16"/>
  <c r="I111" i="16"/>
  <c r="K111" i="16"/>
  <c r="M111" i="16"/>
  <c r="O111" i="16"/>
  <c r="Q111" i="16"/>
  <c r="V111" i="16"/>
  <c r="G115" i="16"/>
  <c r="M115" i="16" s="1"/>
  <c r="I115" i="16"/>
  <c r="K115" i="16"/>
  <c r="O115" i="16"/>
  <c r="Q115" i="16"/>
  <c r="V115" i="16"/>
  <c r="AE121" i="16"/>
  <c r="G24" i="15"/>
  <c r="BA18" i="15"/>
  <c r="BA16" i="15"/>
  <c r="BA15" i="15"/>
  <c r="BA13" i="15"/>
  <c r="BA10" i="15"/>
  <c r="O8" i="15"/>
  <c r="V8" i="15"/>
  <c r="G9" i="15"/>
  <c r="AF24" i="15" s="1"/>
  <c r="I9" i="15"/>
  <c r="I8" i="15" s="1"/>
  <c r="K9" i="15"/>
  <c r="K8" i="15" s="1"/>
  <c r="O9" i="15"/>
  <c r="Q9" i="15"/>
  <c r="Q8" i="15" s="1"/>
  <c r="V9" i="15"/>
  <c r="G11" i="15"/>
  <c r="I11" i="15"/>
  <c r="V11" i="15"/>
  <c r="G12" i="15"/>
  <c r="M12" i="15" s="1"/>
  <c r="M11" i="15" s="1"/>
  <c r="I12" i="15"/>
  <c r="K12" i="15"/>
  <c r="K11" i="15" s="1"/>
  <c r="O12" i="15"/>
  <c r="O11" i="15" s="1"/>
  <c r="Q12" i="15"/>
  <c r="Q11" i="15" s="1"/>
  <c r="V12" i="15"/>
  <c r="G14" i="15"/>
  <c r="I14" i="15"/>
  <c r="K14" i="15"/>
  <c r="M14" i="15"/>
  <c r="O14" i="15"/>
  <c r="Q14" i="15"/>
  <c r="V14" i="15"/>
  <c r="G17" i="15"/>
  <c r="I17" i="15"/>
  <c r="K17" i="15"/>
  <c r="M17" i="15"/>
  <c r="O17" i="15"/>
  <c r="Q17" i="15"/>
  <c r="V17" i="15"/>
  <c r="AE24" i="15"/>
  <c r="G128" i="14"/>
  <c r="BA57" i="14"/>
  <c r="BA56" i="14"/>
  <c r="BA47" i="14"/>
  <c r="BA34" i="14"/>
  <c r="BA31" i="14"/>
  <c r="BA16" i="14"/>
  <c r="BA10" i="14"/>
  <c r="G9" i="14"/>
  <c r="M9" i="14" s="1"/>
  <c r="I9" i="14"/>
  <c r="I8" i="14" s="1"/>
  <c r="K9" i="14"/>
  <c r="K8" i="14" s="1"/>
  <c r="O9" i="14"/>
  <c r="O8" i="14" s="1"/>
  <c r="Q9" i="14"/>
  <c r="V9" i="14"/>
  <c r="V8" i="14" s="1"/>
  <c r="G12" i="14"/>
  <c r="M12" i="14" s="1"/>
  <c r="I12" i="14"/>
  <c r="K12" i="14"/>
  <c r="O12" i="14"/>
  <c r="Q12" i="14"/>
  <c r="V12" i="14"/>
  <c r="G15" i="14"/>
  <c r="M15" i="14" s="1"/>
  <c r="I15" i="14"/>
  <c r="K15" i="14"/>
  <c r="O15" i="14"/>
  <c r="Q15" i="14"/>
  <c r="V15" i="14"/>
  <c r="G17" i="14"/>
  <c r="M17" i="14" s="1"/>
  <c r="I17" i="14"/>
  <c r="K17" i="14"/>
  <c r="O17" i="14"/>
  <c r="Q17" i="14"/>
  <c r="V17" i="14"/>
  <c r="G19" i="14"/>
  <c r="I19" i="14"/>
  <c r="K19" i="14"/>
  <c r="M19" i="14"/>
  <c r="O19" i="14"/>
  <c r="Q19" i="14"/>
  <c r="V19" i="14"/>
  <c r="G22" i="14"/>
  <c r="I22" i="14"/>
  <c r="K22" i="14"/>
  <c r="M22" i="14"/>
  <c r="O22" i="14"/>
  <c r="Q22" i="14"/>
  <c r="V22" i="14"/>
  <c r="G24" i="14"/>
  <c r="I24" i="14"/>
  <c r="K24" i="14"/>
  <c r="M24" i="14"/>
  <c r="O24" i="14"/>
  <c r="Q24" i="14"/>
  <c r="Q8" i="14" s="1"/>
  <c r="V24" i="14"/>
  <c r="O26" i="14"/>
  <c r="Q26" i="14"/>
  <c r="G27" i="14"/>
  <c r="M27" i="14" s="1"/>
  <c r="I27" i="14"/>
  <c r="I26" i="14" s="1"/>
  <c r="K27" i="14"/>
  <c r="K26" i="14" s="1"/>
  <c r="O27" i="14"/>
  <c r="Q27" i="14"/>
  <c r="V27" i="14"/>
  <c r="V26" i="14" s="1"/>
  <c r="G30" i="14"/>
  <c r="M30" i="14" s="1"/>
  <c r="I30" i="14"/>
  <c r="K30" i="14"/>
  <c r="O30" i="14"/>
  <c r="Q30" i="14"/>
  <c r="V30" i="14"/>
  <c r="G33" i="14"/>
  <c r="AF128" i="14" s="1"/>
  <c r="I33" i="14"/>
  <c r="K33" i="14"/>
  <c r="O33" i="14"/>
  <c r="Q33" i="14"/>
  <c r="V33" i="14"/>
  <c r="G37" i="14"/>
  <c r="M37" i="14" s="1"/>
  <c r="I37" i="14"/>
  <c r="K37" i="14"/>
  <c r="O37" i="14"/>
  <c r="Q37" i="14"/>
  <c r="V37" i="14"/>
  <c r="G38" i="14"/>
  <c r="I38" i="14"/>
  <c r="K38" i="14"/>
  <c r="G39" i="14"/>
  <c r="I39" i="14"/>
  <c r="K39" i="14"/>
  <c r="M39" i="14"/>
  <c r="M38" i="14" s="1"/>
  <c r="O39" i="14"/>
  <c r="O38" i="14" s="1"/>
  <c r="Q39" i="14"/>
  <c r="V39" i="14"/>
  <c r="V38" i="14" s="1"/>
  <c r="G42" i="14"/>
  <c r="I42" i="14"/>
  <c r="K42" i="14"/>
  <c r="M42" i="14"/>
  <c r="O42" i="14"/>
  <c r="Q42" i="14"/>
  <c r="Q38" i="14" s="1"/>
  <c r="V42" i="14"/>
  <c r="G44" i="14"/>
  <c r="I44" i="14"/>
  <c r="K44" i="14"/>
  <c r="M44" i="14"/>
  <c r="O44" i="14"/>
  <c r="Q44" i="14"/>
  <c r="V44" i="14"/>
  <c r="G46" i="14"/>
  <c r="M46" i="14" s="1"/>
  <c r="I46" i="14"/>
  <c r="K46" i="14"/>
  <c r="O46" i="14"/>
  <c r="Q46" i="14"/>
  <c r="V46" i="14"/>
  <c r="G48" i="14"/>
  <c r="K48" i="14"/>
  <c r="Q48" i="14"/>
  <c r="V48" i="14"/>
  <c r="G49" i="14"/>
  <c r="M49" i="14" s="1"/>
  <c r="M48" i="14" s="1"/>
  <c r="I49" i="14"/>
  <c r="I48" i="14" s="1"/>
  <c r="K49" i="14"/>
  <c r="O49" i="14"/>
  <c r="O48" i="14" s="1"/>
  <c r="Q49" i="14"/>
  <c r="V49" i="14"/>
  <c r="K54" i="14"/>
  <c r="G58" i="14"/>
  <c r="I58" i="14"/>
  <c r="K58" i="14"/>
  <c r="M58" i="14"/>
  <c r="O58" i="14"/>
  <c r="Q58" i="14"/>
  <c r="Q54" i="14" s="1"/>
  <c r="V58" i="14"/>
  <c r="V54" i="14" s="1"/>
  <c r="G77" i="14"/>
  <c r="I77" i="14"/>
  <c r="K77" i="14"/>
  <c r="M77" i="14"/>
  <c r="O77" i="14"/>
  <c r="O54" i="14" s="1"/>
  <c r="Q77" i="14"/>
  <c r="V77" i="14"/>
  <c r="G81" i="14"/>
  <c r="I81" i="14"/>
  <c r="K81" i="14"/>
  <c r="M81" i="14"/>
  <c r="O81" i="14"/>
  <c r="Q81" i="14"/>
  <c r="V81" i="14"/>
  <c r="G85" i="14"/>
  <c r="I85" i="14"/>
  <c r="K85" i="14"/>
  <c r="M85" i="14"/>
  <c r="O85" i="14"/>
  <c r="Q85" i="14"/>
  <c r="V85" i="14"/>
  <c r="G87" i="14"/>
  <c r="M87" i="14" s="1"/>
  <c r="I87" i="14"/>
  <c r="K87" i="14"/>
  <c r="O87" i="14"/>
  <c r="Q87" i="14"/>
  <c r="V87" i="14"/>
  <c r="G90" i="14"/>
  <c r="M90" i="14" s="1"/>
  <c r="I90" i="14"/>
  <c r="K90" i="14"/>
  <c r="O90" i="14"/>
  <c r="Q90" i="14"/>
  <c r="V90" i="14"/>
  <c r="G95" i="14"/>
  <c r="M95" i="14" s="1"/>
  <c r="I95" i="14"/>
  <c r="I54" i="14" s="1"/>
  <c r="K95" i="14"/>
  <c r="O95" i="14"/>
  <c r="Q95" i="14"/>
  <c r="V95" i="14"/>
  <c r="G100" i="14"/>
  <c r="I100" i="14"/>
  <c r="K100" i="14"/>
  <c r="G101" i="14"/>
  <c r="I101" i="14"/>
  <c r="K101" i="14"/>
  <c r="M101" i="14"/>
  <c r="O101" i="14"/>
  <c r="Q101" i="14"/>
  <c r="Q100" i="14" s="1"/>
  <c r="V101" i="14"/>
  <c r="V100" i="14" s="1"/>
  <c r="G103" i="14"/>
  <c r="I103" i="14"/>
  <c r="K103" i="14"/>
  <c r="M103" i="14"/>
  <c r="O103" i="14"/>
  <c r="O100" i="14" s="1"/>
  <c r="Q103" i="14"/>
  <c r="V103" i="14"/>
  <c r="G106" i="14"/>
  <c r="I106" i="14"/>
  <c r="K106" i="14"/>
  <c r="M106" i="14"/>
  <c r="O106" i="14"/>
  <c r="Q106" i="14"/>
  <c r="V106" i="14"/>
  <c r="G109" i="14"/>
  <c r="I109" i="14"/>
  <c r="K109" i="14"/>
  <c r="M109" i="14"/>
  <c r="O109" i="14"/>
  <c r="Q109" i="14"/>
  <c r="V109" i="14"/>
  <c r="G114" i="14"/>
  <c r="M114" i="14" s="1"/>
  <c r="I114" i="14"/>
  <c r="K114" i="14"/>
  <c r="O114" i="14"/>
  <c r="Q114" i="14"/>
  <c r="V114" i="14"/>
  <c r="G119" i="14"/>
  <c r="Q119" i="14"/>
  <c r="V119" i="14"/>
  <c r="G121" i="14"/>
  <c r="M121" i="14" s="1"/>
  <c r="M119" i="14" s="1"/>
  <c r="I121" i="14"/>
  <c r="I119" i="14" s="1"/>
  <c r="K121" i="14"/>
  <c r="O121" i="14"/>
  <c r="O119" i="14" s="1"/>
  <c r="Q121" i="14"/>
  <c r="V121" i="14"/>
  <c r="G124" i="14"/>
  <c r="M124" i="14" s="1"/>
  <c r="I124" i="14"/>
  <c r="K124" i="14"/>
  <c r="K119" i="14" s="1"/>
  <c r="O124" i="14"/>
  <c r="Q124" i="14"/>
  <c r="V124" i="14"/>
  <c r="AE128" i="14"/>
  <c r="G214" i="13"/>
  <c r="BA159" i="13"/>
  <c r="BA154" i="13"/>
  <c r="BA110" i="13"/>
  <c r="BA96" i="13"/>
  <c r="BA69" i="13"/>
  <c r="BA52" i="13"/>
  <c r="BA49" i="13"/>
  <c r="BA45" i="13"/>
  <c r="BA42" i="13"/>
  <c r="BA32" i="13"/>
  <c r="BA29" i="13"/>
  <c r="BA25" i="13"/>
  <c r="BA22" i="13"/>
  <c r="BA19" i="13"/>
  <c r="BA16" i="13"/>
  <c r="BA13" i="13"/>
  <c r="BA10" i="13"/>
  <c r="G9" i="13"/>
  <c r="I9" i="13"/>
  <c r="I8" i="13" s="1"/>
  <c r="K9" i="13"/>
  <c r="K8" i="13" s="1"/>
  <c r="M9" i="13"/>
  <c r="O9" i="13"/>
  <c r="Q9" i="13"/>
  <c r="Q8" i="13" s="1"/>
  <c r="V9" i="13"/>
  <c r="V8" i="13" s="1"/>
  <c r="G12" i="13"/>
  <c r="M12" i="13" s="1"/>
  <c r="I12" i="13"/>
  <c r="K12" i="13"/>
  <c r="O12" i="13"/>
  <c r="Q12" i="13"/>
  <c r="V12" i="13"/>
  <c r="G15" i="13"/>
  <c r="G8" i="13" s="1"/>
  <c r="I15" i="13"/>
  <c r="K15" i="13"/>
  <c r="M15" i="13"/>
  <c r="O15" i="13"/>
  <c r="Q15" i="13"/>
  <c r="V15" i="13"/>
  <c r="G18" i="13"/>
  <c r="M18" i="13" s="1"/>
  <c r="I18" i="13"/>
  <c r="K18" i="13"/>
  <c r="O18" i="13"/>
  <c r="Q18" i="13"/>
  <c r="V18" i="13"/>
  <c r="G21" i="13"/>
  <c r="M21" i="13" s="1"/>
  <c r="I21" i="13"/>
  <c r="K21" i="13"/>
  <c r="O21" i="13"/>
  <c r="Q21" i="13"/>
  <c r="V21" i="13"/>
  <c r="G24" i="13"/>
  <c r="I24" i="13"/>
  <c r="K24" i="13"/>
  <c r="M24" i="13"/>
  <c r="O24" i="13"/>
  <c r="Q24" i="13"/>
  <c r="V24" i="13"/>
  <c r="G28" i="13"/>
  <c r="I28" i="13"/>
  <c r="K28" i="13"/>
  <c r="M28" i="13"/>
  <c r="O28" i="13"/>
  <c r="Q28" i="13"/>
  <c r="V28" i="13"/>
  <c r="G31" i="13"/>
  <c r="I31" i="13"/>
  <c r="K31" i="13"/>
  <c r="M31" i="13"/>
  <c r="O31" i="13"/>
  <c r="O8" i="13" s="1"/>
  <c r="Q31" i="13"/>
  <c r="V31" i="13"/>
  <c r="G34" i="13"/>
  <c r="I34" i="13"/>
  <c r="K34" i="13"/>
  <c r="M34" i="13"/>
  <c r="O34" i="13"/>
  <c r="Q34" i="13"/>
  <c r="V34" i="13"/>
  <c r="G38" i="13"/>
  <c r="M38" i="13" s="1"/>
  <c r="I38" i="13"/>
  <c r="K38" i="13"/>
  <c r="O38" i="13"/>
  <c r="Q38" i="13"/>
  <c r="V38" i="13"/>
  <c r="G41" i="13"/>
  <c r="I41" i="13"/>
  <c r="K41" i="13"/>
  <c r="M41" i="13"/>
  <c r="O41" i="13"/>
  <c r="Q41" i="13"/>
  <c r="V41" i="13"/>
  <c r="G48" i="13"/>
  <c r="M48" i="13" s="1"/>
  <c r="I48" i="13"/>
  <c r="K48" i="13"/>
  <c r="O48" i="13"/>
  <c r="Q48" i="13"/>
  <c r="V48" i="13"/>
  <c r="G56" i="13"/>
  <c r="M56" i="13" s="1"/>
  <c r="I56" i="13"/>
  <c r="K56" i="13"/>
  <c r="O56" i="13"/>
  <c r="Q56" i="13"/>
  <c r="V56" i="13"/>
  <c r="G59" i="13"/>
  <c r="I59" i="13"/>
  <c r="K59" i="13"/>
  <c r="M59" i="13"/>
  <c r="O59" i="13"/>
  <c r="Q59" i="13"/>
  <c r="V59" i="13"/>
  <c r="G62" i="13"/>
  <c r="I62" i="13"/>
  <c r="K62" i="13"/>
  <c r="M62" i="13"/>
  <c r="O62" i="13"/>
  <c r="Q62" i="13"/>
  <c r="V62" i="13"/>
  <c r="G65" i="13"/>
  <c r="I65" i="13"/>
  <c r="K65" i="13"/>
  <c r="M65" i="13"/>
  <c r="O65" i="13"/>
  <c r="Q65" i="13"/>
  <c r="V65" i="13"/>
  <c r="G68" i="13"/>
  <c r="I68" i="13"/>
  <c r="K68" i="13"/>
  <c r="M68" i="13"/>
  <c r="O68" i="13"/>
  <c r="Q68" i="13"/>
  <c r="V68" i="13"/>
  <c r="G72" i="13"/>
  <c r="M72" i="13" s="1"/>
  <c r="I72" i="13"/>
  <c r="K72" i="13"/>
  <c r="O72" i="13"/>
  <c r="Q72" i="13"/>
  <c r="V72" i="13"/>
  <c r="G77" i="13"/>
  <c r="I77" i="13"/>
  <c r="K77" i="13"/>
  <c r="M77" i="13"/>
  <c r="O77" i="13"/>
  <c r="Q77" i="13"/>
  <c r="V77" i="13"/>
  <c r="G79" i="13"/>
  <c r="M79" i="13" s="1"/>
  <c r="I79" i="13"/>
  <c r="K79" i="13"/>
  <c r="O79" i="13"/>
  <c r="Q79" i="13"/>
  <c r="V79" i="13"/>
  <c r="G81" i="13"/>
  <c r="M81" i="13" s="1"/>
  <c r="I81" i="13"/>
  <c r="K81" i="13"/>
  <c r="O81" i="13"/>
  <c r="Q81" i="13"/>
  <c r="V81" i="13"/>
  <c r="G83" i="13"/>
  <c r="I83" i="13"/>
  <c r="K83" i="13"/>
  <c r="M83" i="13"/>
  <c r="O83" i="13"/>
  <c r="Q83" i="13"/>
  <c r="V83" i="13"/>
  <c r="G87" i="13"/>
  <c r="I87" i="13"/>
  <c r="K87" i="13"/>
  <c r="M87" i="13"/>
  <c r="O87" i="13"/>
  <c r="Q87" i="13"/>
  <c r="V87" i="13"/>
  <c r="G90" i="13"/>
  <c r="I90" i="13"/>
  <c r="K90" i="13"/>
  <c r="M90" i="13"/>
  <c r="O90" i="13"/>
  <c r="Q90" i="13"/>
  <c r="V90" i="13"/>
  <c r="G95" i="13"/>
  <c r="I95" i="13"/>
  <c r="K95" i="13"/>
  <c r="M95" i="13"/>
  <c r="O95" i="13"/>
  <c r="Q95" i="13"/>
  <c r="V95" i="13"/>
  <c r="G97" i="13"/>
  <c r="M97" i="13" s="1"/>
  <c r="I97" i="13"/>
  <c r="K97" i="13"/>
  <c r="O97" i="13"/>
  <c r="Q97" i="13"/>
  <c r="V97" i="13"/>
  <c r="G99" i="13"/>
  <c r="I99" i="13"/>
  <c r="K99" i="13"/>
  <c r="M99" i="13"/>
  <c r="O99" i="13"/>
  <c r="Q99" i="13"/>
  <c r="V99" i="13"/>
  <c r="G104" i="13"/>
  <c r="M104" i="13" s="1"/>
  <c r="I104" i="13"/>
  <c r="K104" i="13"/>
  <c r="O104" i="13"/>
  <c r="Q104" i="13"/>
  <c r="V104" i="13"/>
  <c r="G109" i="13"/>
  <c r="M109" i="13" s="1"/>
  <c r="I109" i="13"/>
  <c r="K109" i="13"/>
  <c r="O109" i="13"/>
  <c r="Q109" i="13"/>
  <c r="V109" i="13"/>
  <c r="G113" i="13"/>
  <c r="I113" i="13"/>
  <c r="K113" i="13"/>
  <c r="M113" i="13"/>
  <c r="O113" i="13"/>
  <c r="Q113" i="13"/>
  <c r="V113" i="13"/>
  <c r="G114" i="13"/>
  <c r="I114" i="13"/>
  <c r="K114" i="13"/>
  <c r="M114" i="13"/>
  <c r="O114" i="13"/>
  <c r="Q114" i="13"/>
  <c r="V114" i="13"/>
  <c r="G118" i="13"/>
  <c r="I118" i="13"/>
  <c r="K118" i="13"/>
  <c r="M118" i="13"/>
  <c r="O118" i="13"/>
  <c r="Q118" i="13"/>
  <c r="V118" i="13"/>
  <c r="G122" i="13"/>
  <c r="I122" i="13"/>
  <c r="K122" i="13"/>
  <c r="M122" i="13"/>
  <c r="O122" i="13"/>
  <c r="Q122" i="13"/>
  <c r="V122" i="13"/>
  <c r="G125" i="13"/>
  <c r="M125" i="13" s="1"/>
  <c r="I125" i="13"/>
  <c r="K125" i="13"/>
  <c r="O125" i="13"/>
  <c r="Q125" i="13"/>
  <c r="V125" i="13"/>
  <c r="G126" i="13"/>
  <c r="I126" i="13"/>
  <c r="K126" i="13"/>
  <c r="M126" i="13"/>
  <c r="O126" i="13"/>
  <c r="Q126" i="13"/>
  <c r="V126" i="13"/>
  <c r="G129" i="13"/>
  <c r="M129" i="13" s="1"/>
  <c r="I129" i="13"/>
  <c r="K129" i="13"/>
  <c r="O129" i="13"/>
  <c r="Q129" i="13"/>
  <c r="V129" i="13"/>
  <c r="G131" i="13"/>
  <c r="I131" i="13"/>
  <c r="Q131" i="13"/>
  <c r="G132" i="13"/>
  <c r="I132" i="13"/>
  <c r="K132" i="13"/>
  <c r="K131" i="13" s="1"/>
  <c r="M132" i="13"/>
  <c r="M131" i="13" s="1"/>
  <c r="O132" i="13"/>
  <c r="O131" i="13" s="1"/>
  <c r="Q132" i="13"/>
  <c r="V132" i="13"/>
  <c r="V131" i="13" s="1"/>
  <c r="G136" i="13"/>
  <c r="G135" i="13" s="1"/>
  <c r="I136" i="13"/>
  <c r="I135" i="13" s="1"/>
  <c r="K136" i="13"/>
  <c r="M136" i="13"/>
  <c r="O136" i="13"/>
  <c r="O135" i="13" s="1"/>
  <c r="Q136" i="13"/>
  <c r="Q135" i="13" s="1"/>
  <c r="V136" i="13"/>
  <c r="V135" i="13" s="1"/>
  <c r="G140" i="13"/>
  <c r="M140" i="13" s="1"/>
  <c r="I140" i="13"/>
  <c r="K140" i="13"/>
  <c r="O140" i="13"/>
  <c r="Q140" i="13"/>
  <c r="V140" i="13"/>
  <c r="G144" i="13"/>
  <c r="I144" i="13"/>
  <c r="K144" i="13"/>
  <c r="M144" i="13"/>
  <c r="O144" i="13"/>
  <c r="Q144" i="13"/>
  <c r="V144" i="13"/>
  <c r="G147" i="13"/>
  <c r="I147" i="13"/>
  <c r="K147" i="13"/>
  <c r="M147" i="13"/>
  <c r="O147" i="13"/>
  <c r="Q147" i="13"/>
  <c r="V147" i="13"/>
  <c r="G150" i="13"/>
  <c r="M150" i="13" s="1"/>
  <c r="I150" i="13"/>
  <c r="K150" i="13"/>
  <c r="O150" i="13"/>
  <c r="Q150" i="13"/>
  <c r="V150" i="13"/>
  <c r="G153" i="13"/>
  <c r="M153" i="13" s="1"/>
  <c r="I153" i="13"/>
  <c r="K153" i="13"/>
  <c r="O153" i="13"/>
  <c r="Q153" i="13"/>
  <c r="V153" i="13"/>
  <c r="G158" i="13"/>
  <c r="I158" i="13"/>
  <c r="K158" i="13"/>
  <c r="K135" i="13" s="1"/>
  <c r="M158" i="13"/>
  <c r="O158" i="13"/>
  <c r="Q158" i="13"/>
  <c r="V158" i="13"/>
  <c r="G161" i="13"/>
  <c r="I161" i="13"/>
  <c r="K161" i="13"/>
  <c r="M161" i="13"/>
  <c r="O161" i="13"/>
  <c r="Q161" i="13"/>
  <c r="V161" i="13"/>
  <c r="G164" i="13"/>
  <c r="I164" i="13"/>
  <c r="K164" i="13"/>
  <c r="M164" i="13"/>
  <c r="O164" i="13"/>
  <c r="Q164" i="13"/>
  <c r="V164" i="13"/>
  <c r="G167" i="13"/>
  <c r="M167" i="13" s="1"/>
  <c r="I167" i="13"/>
  <c r="K167" i="13"/>
  <c r="O167" i="13"/>
  <c r="Q167" i="13"/>
  <c r="V167" i="13"/>
  <c r="G170" i="13"/>
  <c r="I170" i="13"/>
  <c r="K170" i="13"/>
  <c r="M170" i="13"/>
  <c r="O170" i="13"/>
  <c r="Q170" i="13"/>
  <c r="V170" i="13"/>
  <c r="G176" i="13"/>
  <c r="I176" i="13"/>
  <c r="K176" i="13"/>
  <c r="M176" i="13"/>
  <c r="O176" i="13"/>
  <c r="Q176" i="13"/>
  <c r="V176" i="13"/>
  <c r="G178" i="13"/>
  <c r="O178" i="13"/>
  <c r="G179" i="13"/>
  <c r="M179" i="13" s="1"/>
  <c r="M178" i="13" s="1"/>
  <c r="I179" i="13"/>
  <c r="I178" i="13" s="1"/>
  <c r="K179" i="13"/>
  <c r="K178" i="13" s="1"/>
  <c r="O179" i="13"/>
  <c r="Q179" i="13"/>
  <c r="Q178" i="13" s="1"/>
  <c r="V179" i="13"/>
  <c r="V178" i="13" s="1"/>
  <c r="G181" i="13"/>
  <c r="I181" i="13"/>
  <c r="K181" i="13"/>
  <c r="M181" i="13"/>
  <c r="O181" i="13"/>
  <c r="Q181" i="13"/>
  <c r="V181" i="13"/>
  <c r="G184" i="13"/>
  <c r="I184" i="13"/>
  <c r="K184" i="13"/>
  <c r="M184" i="13"/>
  <c r="O184" i="13"/>
  <c r="Q184" i="13"/>
  <c r="V184" i="13"/>
  <c r="G186" i="13"/>
  <c r="O186" i="13"/>
  <c r="G187" i="13"/>
  <c r="M187" i="13" s="1"/>
  <c r="M186" i="13" s="1"/>
  <c r="I187" i="13"/>
  <c r="I186" i="13" s="1"/>
  <c r="K187" i="13"/>
  <c r="K186" i="13" s="1"/>
  <c r="O187" i="13"/>
  <c r="Q187" i="13"/>
  <c r="Q186" i="13" s="1"/>
  <c r="V187" i="13"/>
  <c r="V186" i="13" s="1"/>
  <c r="G190" i="13"/>
  <c r="K190" i="13"/>
  <c r="Q190" i="13"/>
  <c r="V190" i="13"/>
  <c r="G191" i="13"/>
  <c r="I191" i="13"/>
  <c r="I190" i="13" s="1"/>
  <c r="K191" i="13"/>
  <c r="M191" i="13"/>
  <c r="M190" i="13" s="1"/>
  <c r="O191" i="13"/>
  <c r="O190" i="13" s="1"/>
  <c r="Q191" i="13"/>
  <c r="V191" i="13"/>
  <c r="G195" i="13"/>
  <c r="G196" i="13"/>
  <c r="M196" i="13" s="1"/>
  <c r="M195" i="13" s="1"/>
  <c r="I196" i="13"/>
  <c r="I195" i="13" s="1"/>
  <c r="K196" i="13"/>
  <c r="O196" i="13"/>
  <c r="Q196" i="13"/>
  <c r="Q195" i="13" s="1"/>
  <c r="V196" i="13"/>
  <c r="V195" i="13" s="1"/>
  <c r="G200" i="13"/>
  <c r="I200" i="13"/>
  <c r="K200" i="13"/>
  <c r="K195" i="13" s="1"/>
  <c r="M200" i="13"/>
  <c r="O200" i="13"/>
  <c r="Q200" i="13"/>
  <c r="V200" i="13"/>
  <c r="G204" i="13"/>
  <c r="I204" i="13"/>
  <c r="K204" i="13"/>
  <c r="M204" i="13"/>
  <c r="O204" i="13"/>
  <c r="Q204" i="13"/>
  <c r="V204" i="13"/>
  <c r="G209" i="13"/>
  <c r="I209" i="13"/>
  <c r="K209" i="13"/>
  <c r="M209" i="13"/>
  <c r="O209" i="13"/>
  <c r="O195" i="13" s="1"/>
  <c r="Q209" i="13"/>
  <c r="V209" i="13"/>
  <c r="AE214" i="13"/>
  <c r="G58" i="12"/>
  <c r="BA56" i="12"/>
  <c r="BA55" i="12"/>
  <c r="BA54" i="12"/>
  <c r="BA53" i="12"/>
  <c r="BA51" i="12"/>
  <c r="BA48" i="12"/>
  <c r="BA46" i="12"/>
  <c r="BA45" i="12"/>
  <c r="BA44" i="12"/>
  <c r="BA42" i="12"/>
  <c r="BA39" i="12"/>
  <c r="BA36" i="12"/>
  <c r="BA35" i="12"/>
  <c r="BA34" i="12"/>
  <c r="BA31" i="12"/>
  <c r="BA30" i="12"/>
  <c r="BA27" i="12"/>
  <c r="BA22" i="12"/>
  <c r="BA20" i="12"/>
  <c r="BA16" i="12"/>
  <c r="BA15" i="12"/>
  <c r="BA14" i="12"/>
  <c r="BA13" i="12"/>
  <c r="BA11" i="12"/>
  <c r="G9" i="12"/>
  <c r="I9" i="12"/>
  <c r="I8" i="12" s="1"/>
  <c r="K9" i="12"/>
  <c r="M9" i="12"/>
  <c r="O9" i="12"/>
  <c r="Q9" i="12"/>
  <c r="V9" i="12"/>
  <c r="V8" i="12" s="1"/>
  <c r="G12" i="12"/>
  <c r="M12" i="12" s="1"/>
  <c r="I12" i="12"/>
  <c r="K12" i="12"/>
  <c r="K8" i="12" s="1"/>
  <c r="O12" i="12"/>
  <c r="Q12" i="12"/>
  <c r="V12" i="12"/>
  <c r="G17" i="12"/>
  <c r="G8" i="12" s="1"/>
  <c r="I17" i="12"/>
  <c r="K17" i="12"/>
  <c r="O17" i="12"/>
  <c r="Q17" i="12"/>
  <c r="V17" i="12"/>
  <c r="G19" i="12"/>
  <c r="M19" i="12" s="1"/>
  <c r="I19" i="12"/>
  <c r="K19" i="12"/>
  <c r="O19" i="12"/>
  <c r="Q19" i="12"/>
  <c r="V19" i="12"/>
  <c r="G21" i="12"/>
  <c r="M21" i="12" s="1"/>
  <c r="I21" i="12"/>
  <c r="K21" i="12"/>
  <c r="O21" i="12"/>
  <c r="Q21" i="12"/>
  <c r="V21" i="12"/>
  <c r="G24" i="12"/>
  <c r="I24" i="12"/>
  <c r="K24" i="12"/>
  <c r="M24" i="12"/>
  <c r="O24" i="12"/>
  <c r="Q24" i="12"/>
  <c r="V24" i="12"/>
  <c r="G26" i="12"/>
  <c r="I26" i="12"/>
  <c r="K26" i="12"/>
  <c r="M26" i="12"/>
  <c r="O26" i="12"/>
  <c r="O8" i="12" s="1"/>
  <c r="Q26" i="12"/>
  <c r="V26" i="12"/>
  <c r="G29" i="12"/>
  <c r="I29" i="12"/>
  <c r="K29" i="12"/>
  <c r="M29" i="12"/>
  <c r="O29" i="12"/>
  <c r="Q29" i="12"/>
  <c r="Q8" i="12" s="1"/>
  <c r="V29" i="12"/>
  <c r="G33" i="12"/>
  <c r="I33" i="12"/>
  <c r="K33" i="12"/>
  <c r="M33" i="12"/>
  <c r="O33" i="12"/>
  <c r="Q33" i="12"/>
  <c r="V33" i="12"/>
  <c r="V37" i="12"/>
  <c r="G38" i="12"/>
  <c r="G37" i="12" s="1"/>
  <c r="I38" i="12"/>
  <c r="I37" i="12" s="1"/>
  <c r="K38" i="12"/>
  <c r="O38" i="12"/>
  <c r="Q38" i="12"/>
  <c r="V38" i="12"/>
  <c r="G41" i="12"/>
  <c r="M41" i="12" s="1"/>
  <c r="I41" i="12"/>
  <c r="K41" i="12"/>
  <c r="O41" i="12"/>
  <c r="O37" i="12" s="1"/>
  <c r="Q41" i="12"/>
  <c r="V41" i="12"/>
  <c r="G43" i="12"/>
  <c r="M43" i="12" s="1"/>
  <c r="I43" i="12"/>
  <c r="K43" i="12"/>
  <c r="K37" i="12" s="1"/>
  <c r="O43" i="12"/>
  <c r="Q43" i="12"/>
  <c r="Q37" i="12" s="1"/>
  <c r="V43" i="12"/>
  <c r="G47" i="12"/>
  <c r="I47" i="12"/>
  <c r="K47" i="12"/>
  <c r="M47" i="12"/>
  <c r="O47" i="12"/>
  <c r="Q47" i="12"/>
  <c r="V47" i="12"/>
  <c r="G50" i="12"/>
  <c r="I50" i="12"/>
  <c r="K50" i="12"/>
  <c r="M50" i="12"/>
  <c r="O50" i="12"/>
  <c r="Q50" i="12"/>
  <c r="V50" i="12"/>
  <c r="G52" i="12"/>
  <c r="M52" i="12" s="1"/>
  <c r="I52" i="12"/>
  <c r="K52" i="12"/>
  <c r="O52" i="12"/>
  <c r="Q52" i="12"/>
  <c r="V52" i="12"/>
  <c r="AE58" i="12"/>
  <c r="I20" i="1"/>
  <c r="I19" i="1"/>
  <c r="I18" i="1"/>
  <c r="I17" i="1"/>
  <c r="I169" i="1"/>
  <c r="J168" i="1" s="1"/>
  <c r="AZ127" i="1"/>
  <c r="AZ126" i="1"/>
  <c r="AZ124" i="1"/>
  <c r="AZ123" i="1"/>
  <c r="AZ121" i="1"/>
  <c r="AZ120" i="1"/>
  <c r="AZ118" i="1"/>
  <c r="AZ116" i="1"/>
  <c r="AZ115" i="1"/>
  <c r="AZ114" i="1"/>
  <c r="AZ112" i="1"/>
  <c r="AZ109" i="1"/>
  <c r="AZ107" i="1"/>
  <c r="AZ103" i="1"/>
  <c r="AZ102" i="1"/>
  <c r="AZ100" i="1"/>
  <c r="AZ99" i="1"/>
  <c r="AZ97" i="1"/>
  <c r="AZ96" i="1"/>
  <c r="AZ95" i="1"/>
  <c r="AZ93" i="1"/>
  <c r="AZ92" i="1"/>
  <c r="AZ90" i="1"/>
  <c r="AZ88" i="1"/>
  <c r="AZ87" i="1"/>
  <c r="AZ85" i="1"/>
  <c r="AZ83" i="1"/>
  <c r="AZ82" i="1"/>
  <c r="AZ80" i="1"/>
  <c r="AZ79" i="1"/>
  <c r="AZ77" i="1"/>
  <c r="AZ76" i="1"/>
  <c r="AZ74" i="1"/>
  <c r="AZ72" i="1"/>
  <c r="AZ71" i="1"/>
  <c r="AZ70" i="1"/>
  <c r="AZ69" i="1"/>
  <c r="AZ68" i="1"/>
  <c r="AZ67" i="1"/>
  <c r="AZ64" i="1"/>
  <c r="AZ62" i="1"/>
  <c r="AZ61" i="1"/>
  <c r="AZ59" i="1"/>
  <c r="AZ57" i="1"/>
  <c r="F54" i="1"/>
  <c r="G54" i="1"/>
  <c r="G25" i="1" s="1"/>
  <c r="A25" i="1" s="1"/>
  <c r="H53" i="1"/>
  <c r="I53" i="1" s="1"/>
  <c r="H52" i="1"/>
  <c r="I52" i="1" s="1"/>
  <c r="H51" i="1"/>
  <c r="I51" i="1" s="1"/>
  <c r="H50" i="1"/>
  <c r="I50" i="1" s="1"/>
  <c r="H49" i="1"/>
  <c r="I49" i="1" s="1"/>
  <c r="H48" i="1"/>
  <c r="I48" i="1" s="1"/>
  <c r="H47" i="1"/>
  <c r="I47" i="1" s="1"/>
  <c r="H46" i="1"/>
  <c r="I46" i="1" s="1"/>
  <c r="H45" i="1"/>
  <c r="I45" i="1" s="1"/>
  <c r="H44" i="1"/>
  <c r="I44" i="1" s="1"/>
  <c r="H43" i="1"/>
  <c r="I43" i="1" s="1"/>
  <c r="H42" i="1"/>
  <c r="H41" i="1"/>
  <c r="I41" i="1" s="1"/>
  <c r="H40" i="1"/>
  <c r="I40" i="1" s="1"/>
  <c r="H39" i="1"/>
  <c r="I39" i="1" s="1"/>
  <c r="I54" i="1" s="1"/>
  <c r="J28" i="1"/>
  <c r="J26" i="1"/>
  <c r="G38" i="1"/>
  <c r="F38" i="1"/>
  <c r="J23" i="1"/>
  <c r="J24" i="1"/>
  <c r="J25" i="1"/>
  <c r="J27" i="1"/>
  <c r="E24" i="1"/>
  <c r="E26" i="1"/>
  <c r="J150" i="1" l="1"/>
  <c r="J147" i="1"/>
  <c r="J161" i="1"/>
  <c r="J159" i="1"/>
  <c r="J155" i="1"/>
  <c r="J146" i="1"/>
  <c r="J151" i="1"/>
  <c r="J165" i="1"/>
  <c r="J157" i="1"/>
  <c r="J166" i="1"/>
  <c r="J153" i="1"/>
  <c r="J162" i="1"/>
  <c r="J149" i="1"/>
  <c r="J158" i="1"/>
  <c r="J167" i="1"/>
  <c r="J154" i="1"/>
  <c r="J163" i="1"/>
  <c r="J148" i="1"/>
  <c r="J152" i="1"/>
  <c r="J156" i="1"/>
  <c r="J160" i="1"/>
  <c r="J164" i="1"/>
  <c r="A26" i="1"/>
  <c r="G26" i="1"/>
  <c r="G28" i="1"/>
  <c r="G23" i="1"/>
  <c r="M23" i="19"/>
  <c r="AF54" i="19"/>
  <c r="G23" i="19"/>
  <c r="M17" i="19"/>
  <c r="M8" i="19" s="1"/>
  <c r="M25" i="18"/>
  <c r="M8" i="18"/>
  <c r="G25" i="18"/>
  <c r="M8" i="17"/>
  <c r="G8" i="17"/>
  <c r="M56" i="17"/>
  <c r="M47" i="17" s="1"/>
  <c r="M29" i="16"/>
  <c r="M8" i="16" s="1"/>
  <c r="AF121" i="16"/>
  <c r="M9" i="15"/>
  <c r="M8" i="15" s="1"/>
  <c r="G8" i="15"/>
  <c r="M100" i="14"/>
  <c r="M54" i="14"/>
  <c r="M8" i="14"/>
  <c r="M33" i="14"/>
  <c r="M26" i="14" s="1"/>
  <c r="G26" i="14"/>
  <c r="G8" i="14"/>
  <c r="G54" i="14"/>
  <c r="M135" i="13"/>
  <c r="M8" i="13"/>
  <c r="AF214" i="13"/>
  <c r="AF58" i="12"/>
  <c r="M38" i="12"/>
  <c r="M37" i="12" s="1"/>
  <c r="M17" i="12"/>
  <c r="M8" i="12" s="1"/>
  <c r="I21" i="1"/>
  <c r="H54" i="1"/>
  <c r="J49" i="1"/>
  <c r="J46" i="1"/>
  <c r="J40" i="1"/>
  <c r="J51" i="1"/>
  <c r="J43" i="1"/>
  <c r="J48" i="1"/>
  <c r="J53" i="1"/>
  <c r="J45" i="1"/>
  <c r="J39" i="1"/>
  <c r="J54" i="1" s="1"/>
  <c r="J47" i="1"/>
  <c r="J50" i="1"/>
  <c r="J41" i="1"/>
  <c r="J52" i="1"/>
  <c r="J44" i="1"/>
  <c r="J169" i="1" l="1"/>
  <c r="A23" i="1"/>
  <c r="G24" i="1" l="1"/>
  <c r="A27" i="1" s="1"/>
  <c r="A24" i="1"/>
  <c r="G29" i="1" l="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DCFE62D6-04CA-4CD8-81F6-3563282A8E89}">
      <text>
        <r>
          <rPr>
            <sz val="9"/>
            <color indexed="81"/>
            <rFont val="Tahoma"/>
            <family val="2"/>
            <charset val="238"/>
          </rPr>
          <t>Jedná se o informaci, zda se jedná o položku, která je do rozpočtu zadána z cenové soustavy RTS, nebo vlastní.</t>
        </r>
      </text>
    </comment>
    <comment ref="T6" authorId="0" shapeId="0" xr:uid="{713586D1-1E7C-43BB-B9F1-B5EE6FCA3F7F}">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81F3A7B8-76E8-4F03-B97B-AAE6CB09141C}">
      <text>
        <r>
          <rPr>
            <sz val="9"/>
            <color indexed="81"/>
            <rFont val="Tahoma"/>
            <family val="2"/>
            <charset val="238"/>
          </rPr>
          <t>Jedná se o informaci, zda se jedná o položku, která je do rozpočtu zadána z cenové soustavy RTS, nebo vlastní.</t>
        </r>
      </text>
    </comment>
    <comment ref="T6" authorId="0" shapeId="0" xr:uid="{74612C85-48F5-460C-A94F-12E249D00958}">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3C82002C-1C19-40F2-B12F-96959B565ED0}">
      <text>
        <r>
          <rPr>
            <sz val="9"/>
            <color indexed="81"/>
            <rFont val="Tahoma"/>
            <family val="2"/>
            <charset val="238"/>
          </rPr>
          <t>Jedná se o informaci, zda se jedná o položku, která je do rozpočtu zadána z cenové soustavy RTS, nebo vlastní.</t>
        </r>
      </text>
    </comment>
    <comment ref="T6" authorId="0" shapeId="0" xr:uid="{D1118398-8C04-4717-AD16-12867F50AFF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E0DA3440-CE05-4DF7-9F40-DA7485FE8909}">
      <text>
        <r>
          <rPr>
            <sz val="9"/>
            <color indexed="81"/>
            <rFont val="Tahoma"/>
            <family val="2"/>
            <charset val="238"/>
          </rPr>
          <t>Jedná se o informaci, zda se jedná o položku, která je do rozpočtu zadána z cenové soustavy RTS, nebo vlastní.</t>
        </r>
      </text>
    </comment>
    <comment ref="T6" authorId="0" shapeId="0" xr:uid="{B0306F7A-BB09-4C78-A847-B9A9E2621569}">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E8E71E50-CD06-4F5C-BD16-B5E984C86AF0}">
      <text>
        <r>
          <rPr>
            <sz val="9"/>
            <color indexed="81"/>
            <rFont val="Tahoma"/>
            <family val="2"/>
            <charset val="238"/>
          </rPr>
          <t>Jedná se o informaci, zda se jedná o položku, která je do rozpočtu zadána z cenové soustavy RTS, nebo vlastní.</t>
        </r>
      </text>
    </comment>
    <comment ref="T6" authorId="0" shapeId="0" xr:uid="{0489B64D-F696-4B22-B86F-571A1624A61B}">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09925993-5916-496B-8079-E8AD8AB6483F}">
      <text>
        <r>
          <rPr>
            <sz val="9"/>
            <color indexed="81"/>
            <rFont val="Tahoma"/>
            <family val="2"/>
            <charset val="238"/>
          </rPr>
          <t>Jedná se o informaci, zda se jedná o položku, která je do rozpočtu zadána z cenové soustavy RTS, nebo vlastní.</t>
        </r>
      </text>
    </comment>
    <comment ref="T6" authorId="0" shapeId="0" xr:uid="{12335FDD-BAF3-4AE8-9A42-343371BC51E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6E59795E-B2E3-44E2-8867-D45EE49123C3}">
      <text>
        <r>
          <rPr>
            <sz val="9"/>
            <color indexed="81"/>
            <rFont val="Tahoma"/>
            <family val="2"/>
            <charset val="238"/>
          </rPr>
          <t>Jedná se o informaci, zda se jedná o položku, která je do rozpočtu zadána z cenové soustavy RTS, nebo vlastní.</t>
        </r>
      </text>
    </comment>
    <comment ref="T6" authorId="0" shapeId="0" xr:uid="{1E4CDABA-6C43-49D0-A1B6-DADA128CB47E}">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Karel Makovička</author>
  </authors>
  <commentList>
    <comment ref="S6" authorId="0" shapeId="0" xr:uid="{5268E6B1-8F5E-4E18-A92E-D7AF0404ABF2}">
      <text>
        <r>
          <rPr>
            <sz val="9"/>
            <color indexed="81"/>
            <rFont val="Tahoma"/>
            <family val="2"/>
            <charset val="238"/>
          </rPr>
          <t>Jedná se o informaci, zda se jedná o položku, která je do rozpočtu zadána z cenové soustavy RTS, nebo vlastní.</t>
        </r>
      </text>
    </comment>
    <comment ref="T6" authorId="0" shapeId="0" xr:uid="{2DD9DAA0-85A9-42A7-9DC5-604DC2ED8D81}">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<sst xmlns="http://schemas.openxmlformats.org/spreadsheetml/2006/main" count="3105" uniqueCount="871">
  <si>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</si>
  <si>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</si>
  <si>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</si>
  <si>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</si>
  <si>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</si>
  <si>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</si>
  <si>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</si>
  <si>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</si>
  <si>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</si>
  <si>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</si>
  <si>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</si>
  <si>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</si>
  <si>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</si>
  <si>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</si>
  <si>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</si>
  <si>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</si>
  <si>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</si>
  <si>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</si>
  <si>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</si>
  <si>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</si>
  <si>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</si>
  <si>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</si>
  <si>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</si>
  <si>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</si>
  <si>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</si>
  <si>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</si>
  <si>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</si>
  <si>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</si>
  <si>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</si>
  <si>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</si>
  <si>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</si>
  <si>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</si>
  <si>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</si>
  <si>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</si>
  <si>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</si>
  <si>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</si>
  <si>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</si>
  <si>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</si>
  <si>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</si>
  <si>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</si>
  <si>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</si>
  <si>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</si>
  <si>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</si>
  <si>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20260412-III</t>
  </si>
  <si>
    <t>Revitalizace zámeckého parku v Třebíči - III. etapa</t>
  </si>
  <si>
    <t>Město Třebíč</t>
  </si>
  <si>
    <t>Karlovo nám. 104/55</t>
  </si>
  <si>
    <t>Třebíč-Vnitřní Město</t>
  </si>
  <si>
    <t>67401</t>
  </si>
  <si>
    <t>00290629</t>
  </si>
  <si>
    <t>CZ00290629</t>
  </si>
  <si>
    <t>Plán projekt Kapucín, s.r.o.</t>
  </si>
  <si>
    <t>Blahoslavova 97/10</t>
  </si>
  <si>
    <t>Třebíč-Zámostí</t>
  </si>
  <si>
    <t>25561332</t>
  </si>
  <si>
    <t>CZ25561332</t>
  </si>
  <si>
    <t>Stavba</t>
  </si>
  <si>
    <t>Ostatní a vedlejší náklady</t>
  </si>
  <si>
    <t>00-III.001</t>
  </si>
  <si>
    <t>Soupis vedlejších a ostatních nákladů</t>
  </si>
  <si>
    <t>Stavební objekt</t>
  </si>
  <si>
    <t>01-III</t>
  </si>
  <si>
    <t>SO 01 - CESTY - 3. etapa</t>
  </si>
  <si>
    <t>01-III.101</t>
  </si>
  <si>
    <t>Cesty - 3. etapa (C4; C7; C13)</t>
  </si>
  <si>
    <t>05-III</t>
  </si>
  <si>
    <t>SO 05 - DŘEVĚNÝ MOSTEK - 3. etapa</t>
  </si>
  <si>
    <t>05-III.501</t>
  </si>
  <si>
    <t>Dřevěný mostek - 3. etapa</t>
  </si>
  <si>
    <t>08-III</t>
  </si>
  <si>
    <t>SO 08 - MOBILIÁŘ - 3. etapa</t>
  </si>
  <si>
    <t>08-III.801</t>
  </si>
  <si>
    <t>Mobiliář - 3. etapa</t>
  </si>
  <si>
    <t>18-III</t>
  </si>
  <si>
    <t>SO - KRAJINÁŘSKÁ ČÁST</t>
  </si>
  <si>
    <t>18-III.01</t>
  </si>
  <si>
    <t>3.etapa - Ošetření dřevin</t>
  </si>
  <si>
    <t>18-III.02</t>
  </si>
  <si>
    <t>3.etapa - Sadové úpravy</t>
  </si>
  <si>
    <t>18-III.03</t>
  </si>
  <si>
    <t>3.etapa - Materiál pro výsadbu</t>
  </si>
  <si>
    <t>18-III.04</t>
  </si>
  <si>
    <t>3.etapa - Následná péče po dobu 3 let</t>
  </si>
  <si>
    <t>Celkem za stavbu</t>
  </si>
  <si>
    <t>CZK</t>
  </si>
  <si>
    <t>#POPS</t>
  </si>
  <si>
    <t>Popis stavby: 20260412-III - Revitalizace zámeckého parku v Třebíči - III. etapa</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</si>
  <si>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</si>
  <si>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</si>
  <si>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</si>
  <si>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</si>
  <si>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</si>
  <si>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</si>
  <si>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</si>
  <si>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</si>
  <si>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</si>
  <si>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</si>
  <si>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</si>
  <si>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</si>
  <si>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</si>
  <si>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</si>
  <si>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</si>
  <si>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</si>
  <si>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</si>
  <si>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</si>
  <si>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</si>
  <si>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</si>
  <si>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</si>
  <si>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</si>
  <si>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</si>
  <si>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</si>
  <si>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</si>
  <si>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</si>
  <si>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</si>
  <si>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</si>
  <si>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</si>
  <si>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</si>
  <si>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</si>
  <si>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</si>
  <si>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</si>
  <si>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</si>
  <si>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</si>
  <si>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</si>
  <si>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</si>
  <si>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</si>
  <si>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</si>
  <si>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</si>
  <si>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</si>
  <si>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</si>
  <si>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</si>
  <si>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</si>
  <si>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</si>
  <si>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00 - Vedlejší a ostatní náklady</t>
  </si>
  <si>
    <t>#POPR</t>
  </si>
  <si>
    <t>Popis rozpočtu: 00-III.001 - Soupis vedlejších a ostatních nákladů</t>
  </si>
  <si>
    <t>Popis objektu: 01-III - SO 01 - CESTY - 3. etapa</t>
  </si>
  <si>
    <t>Popis rozpočtu: 01-III.101 - Cesty - 3. etapa (C4; C7; C13)</t>
  </si>
  <si>
    <t>Popis objektu: 05-III - SO 05 - DŘEVĚNÝ MOSTEK - 3. etapa</t>
  </si>
  <si>
    <t>Popis rozpočtu: 05-III.501 - Dřevěný mostek - 3. etapa</t>
  </si>
  <si>
    <t>Popis objektu: 08-III - SO 08 - MOBILIÁŘ - 3. etapa</t>
  </si>
  <si>
    <t>Popis rozpočtu: 08-III.801 - Mobiliář - 3. etapa</t>
  </si>
  <si>
    <t>Popis objektu: 18-III - SO - KRAJINÁŘSKÁ ČÁST</t>
  </si>
  <si>
    <t>Popis rozpočtu: 18-III.01 - 3.etapa - Ošetření dřevin</t>
  </si>
  <si>
    <t>Popis rozpočtu: 18-III.02 - 3.etapa - Sadové úpravy</t>
  </si>
  <si>
    <t>Popis rozpočtu: 18-III.03 - 3.etapa - Materiál pro výsadbu</t>
  </si>
  <si>
    <t>Popis rozpočtu: 18-III.04 - 3.etapa - Následná péče po dobu 3 let</t>
  </si>
  <si>
    <t>Rekapitulace dílů</t>
  </si>
  <si>
    <t>Typ dílu</t>
  </si>
  <si>
    <t>1</t>
  </si>
  <si>
    <t>Zemní práce</t>
  </si>
  <si>
    <t>2</t>
  </si>
  <si>
    <t>Základy a zvláštní zakládání</t>
  </si>
  <si>
    <t>3</t>
  </si>
  <si>
    <t>Svislé a kompletní konstrukce</t>
  </si>
  <si>
    <t>5</t>
  </si>
  <si>
    <t>Komunikace</t>
  </si>
  <si>
    <t>9</t>
  </si>
  <si>
    <t>Ostatní konstrukce, bourání</t>
  </si>
  <si>
    <t>91</t>
  </si>
  <si>
    <t>Doplňující práce na komunikaci</t>
  </si>
  <si>
    <t>93</t>
  </si>
  <si>
    <t>Dokončovací práce inženýrských staveb</t>
  </si>
  <si>
    <t>96</t>
  </si>
  <si>
    <t>Bourání konstrukcí</t>
  </si>
  <si>
    <t>99</t>
  </si>
  <si>
    <t>Staveništní přesun hmot</t>
  </si>
  <si>
    <t>998</t>
  </si>
  <si>
    <t>Přesun hmot</t>
  </si>
  <si>
    <t>N01</t>
  </si>
  <si>
    <t>Stromy</t>
  </si>
  <si>
    <t>N02</t>
  </si>
  <si>
    <t>Ošetření dřevin</t>
  </si>
  <si>
    <t>N03</t>
  </si>
  <si>
    <t>Příprava půdy</t>
  </si>
  <si>
    <t>N05</t>
  </si>
  <si>
    <t>Výsadba dřevin</t>
  </si>
  <si>
    <t>OST1</t>
  </si>
  <si>
    <t>Následná péče v 1.roce</t>
  </si>
  <si>
    <t>OST2</t>
  </si>
  <si>
    <t>Následná péče v 2.roce</t>
  </si>
  <si>
    <t>OST3</t>
  </si>
  <si>
    <t>Následná péče v 3.roce</t>
  </si>
  <si>
    <t>762</t>
  </si>
  <si>
    <t>Konstrukce tesařské</t>
  </si>
  <si>
    <t>767</t>
  </si>
  <si>
    <t>Konstrukce zámečnické</t>
  </si>
  <si>
    <t>783</t>
  </si>
  <si>
    <t>Nátěry</t>
  </si>
  <si>
    <t>D96</t>
  </si>
  <si>
    <t>Přesuny suti a vybouraných hmot</t>
  </si>
  <si>
    <t>PSU</t>
  </si>
  <si>
    <t>VN</t>
  </si>
  <si>
    <t>ON</t>
  </si>
  <si>
    <t>#TypZaznamu#</t>
  </si>
  <si>
    <t>STA</t>
  </si>
  <si>
    <t>00</t>
  </si>
  <si>
    <t>Vedlejší a ostatní náklady</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</si>
  <si>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</si>
  <si>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</si>
  <si>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</si>
  <si>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</si>
  <si>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</si>
  <si>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</si>
  <si>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</si>
  <si>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</si>
  <si>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</si>
  <si>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</si>
  <si>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</si>
  <si>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</si>
  <si>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</si>
  <si>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</si>
  <si>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</si>
  <si>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</si>
  <si>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</si>
  <si>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</si>
  <si>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</si>
  <si>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</si>
  <si>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</si>
  <si>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</si>
  <si>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</si>
  <si>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</si>
  <si>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</si>
  <si>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</si>
  <si>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</si>
  <si>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</si>
  <si>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</si>
  <si>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</si>
  <si>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26/ I</t>
  </si>
  <si>
    <t>Indiv</t>
  </si>
  <si>
    <t>VRN</t>
  </si>
  <si>
    <t>Běžná</t>
  </si>
  <si>
    <t>POL99_8</t>
  </si>
  <si>
    <t>POP</t>
  </si>
  <si>
    <t>Vyhotovení protokolu o vytyčení stavby se seznamem souřadnic vytyčených bodů a jejich polohopisnými (S-JTSK) a výškopisnými (Bpv) hodnotami.</t>
  </si>
  <si>
    <t>005111021R</t>
  </si>
  <si>
    <t>Vytyčení inženýrských sítí</t>
  </si>
  <si>
    <t>Zaměření a vytýčení stávajících inženýrských sítí v místě stavby z hlediska jejich ochrany při provádění stavby.</t>
  </si>
  <si>
    <t>Součástí plnění je rovněž prokazatelné nasondování stávajících inženýrských sítí v dotčeném území. Zhotovitel je povinen před zahájením prací ověřit jejich přesnou polohu, hloubku uložení a technický stav, a to vhodnou nedestruktivní metodou nebo ruční sondáží.</t>
  </si>
  <si>
    <t>Po jejich odkrytí (obnažení) musí zhotovitel zajistit jejich trvalou ochranu po celou dobu realizace stavby, a to tak, aby nedošlo k jejich poškození, narušení provozu ani ohrožení bezpečnosti. Ochrana bude provedena vhodným technickým způsobem (např. pažení, zakrytí, podložení, vyvěšení či jiné zabezpečení dle typu sítě a požadavků jejího správce).</t>
  </si>
  <si>
    <t>O provedeném nasondování a způsobu zajištění ochrany sítí bude veden průkazný záznam, který bude na vyžádání předložen objednateli nebo technickému dozoru.</t>
  </si>
  <si>
    <t>005121 R</t>
  </si>
  <si>
    <t>Zařízení staveniště</t>
  </si>
  <si>
    <t>POL99_0</t>
  </si>
  <si>
    <t>Veškeré náklady spojené s vybudováním, provozem a odstraněním zařízení staveniště.</t>
  </si>
  <si>
    <t>005122 R</t>
  </si>
  <si>
    <t>Provozní vlivy</t>
  </si>
  <si>
    <t>POL99_1</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</si>
  <si>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</si>
  <si>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005123 R</t>
  </si>
  <si>
    <t>Územní vlivy</t>
  </si>
  <si>
    <t>Náklady na ztížené podmínky provádění tam, kde se vyskytují omezující vlivy konkrétního prostředí, které mají prokazatelný vliv na provádění stavebních prací, Jedná se zejména o náklady související s extrémními podmínkami místa provádění.</t>
  </si>
  <si>
    <t>Omezení hlučnosti a prašnosti.</t>
  </si>
  <si>
    <t>005124010R</t>
  </si>
  <si>
    <t>Koordinační činnost</t>
  </si>
  <si>
    <t>POL99_2</t>
  </si>
  <si>
    <t>Koordinace stavebních a technologických dodávek stavby.</t>
  </si>
  <si>
    <t>00523  R</t>
  </si>
  <si>
    <t>Zkoušky a revize</t>
  </si>
  <si>
    <t>Náklady zhotovitele, související s prováděním zkoušek a revizí předepsaných technickými normami nebo objednatelem a které jsou pro provedení díla nezbytné.</t>
  </si>
  <si>
    <t>Nezahrnuté v jednotlivých stavebních objektech.</t>
  </si>
  <si>
    <t>005901</t>
  </si>
  <si>
    <t>Ztížené podmínky provádění</t>
  </si>
  <si>
    <t>Vlastní</t>
  </si>
  <si>
    <t>Jedná se o těžko přístupný terén, do kterého bude možný vstup vždy pouze z jedné strany. Přístup je omezen buď od Polanky, a to přes most určený výhradně pro pěší, nebo z opačné strany od ulice U Obůrky.</t>
  </si>
  <si>
    <t>Jiná přístupová cesta do dané lokality nebude k dispozici, což výrazně komplikuje pohyb i případný zásah techniky.</t>
  </si>
  <si>
    <t>Z ulice Pod Zámkem nebude přístup do dané lokality umožněn.</t>
  </si>
  <si>
    <t>005902</t>
  </si>
  <si>
    <t>Zajištění staveniště</t>
  </si>
  <si>
    <t>Zhotovitel je povinen dodržet veškeré požadavky na zajištění staveniště, zejména v oblasti oplocení a zakrývání nebezpečných prostor, a to v souladu se schváleným Plánem BOZP. Staveniště musí být po celou dobu realizace řádně oploceno tak, aby byl zamezen vstup nepovolaných osob. Oplocení musí být stabilní, dostatečně vysoké a průběžně udržované v bezvadném technickém stavu.</t>
  </si>
  <si>
    <t>Veškeré výkopy, šachty, jámy a jiné nebezpečné konstrukce musí být odpovídajícím způsobem zajištěny, zejména zakrytím, ohrazením nebo jiným vhodným zabezpečením proti pádu osob či vniknutí cizích osob. Zakrytí musí být dostatečně únosné a stabilní.</t>
  </si>
  <si>
    <t>Rozsah a způsob provedení těchto opatření musí odpovídat požadavkům Plánu BOZP a platným právním předpisům. Zhotovitel odpovídá za jejich průběžnou kontrolu a udržování po celou dobu realizace díla.</t>
  </si>
  <si>
    <t>004111020R</t>
  </si>
  <si>
    <t xml:space="preserve">Vypracování projektové dokumentace </t>
  </si>
  <si>
    <t>Realizační dokumentace nezbytná k provedení díla.</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</si>
  <si>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</si>
  <si>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</si>
  <si>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</si>
  <si>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005241010R</t>
  </si>
  <si>
    <t xml:space="preserve">Dokumentace skutečného provedení </t>
  </si>
  <si>
    <t>Náklady na vyhotovení dokumentace skutečného provedení stavby a její předání objednateli v požadované formě a požadovaném počtu.</t>
  </si>
  <si>
    <t>Součástí předávané dokumentace budou rovněž podklady pro Digitální technickou mapu (DTM), zpracované v souladu s platnou legislativou a příslušnými technickými předpisy. Zhotovitel je povinen zajistit jejich vyhotovení v předepsaném formátu a kvalitě, včetně geodetického zaměření skutečného provedení stavby.</t>
  </si>
  <si>
    <t>Podklady musí obsahovat zejména údaje o skutečné poloze a průběhu realizovaných objektů a inženýrských sítí, a to včetně všech náležitostí požadovaných správcem DTM. Tyto podklady budou předány objednateli při předání a převzetí díla. Bez jejich doložení nebude dokumentace považována za úplnou.</t>
  </si>
  <si>
    <t>005241020R</t>
  </si>
  <si>
    <t xml:space="preserve">Geodetické zaměření skutečného provedení  </t>
  </si>
  <si>
    <t>Náklady na provedení skutečného zaměření stavby v rozsahu nezbytném pro zápis změny do katastru nemovitostí.</t>
  </si>
  <si>
    <t>Zaměření dokončené stavby včetně inženýrských sítí.</t>
  </si>
  <si>
    <t>0059001</t>
  </si>
  <si>
    <t>Příplatek za ruční provádění zemních prací - pro objekt umístěný v místě, kde nelze zemní práce provádět mechanizací.</t>
  </si>
  <si>
    <t>0059002</t>
  </si>
  <si>
    <t>Kolaudace</t>
  </si>
  <si>
    <t>Součástí plnění je rovněž zajištění všech podkladů a úkonů nezbytných pro úspěšné dokončení kolaudačního řízení. Zhotovitel je povinen zabezpečit kompletní inženýrskou činnost vedoucí k vydání kolaudačního rozhodnutí (kolaudačního souhlasu), včetně zajištění všech potřebných dokladů, stanovisek, vyjádření dotčených orgánů a správců inženýrských sítí.</t>
  </si>
  <si>
    <t>Zhotovitel zajistí podání žádosti o kolaudaci, účast na kolaudačním řízení a odstranění případných nedostatků zjištěných v jeho průběhu. Součástí plnění je rovněž aktivní součinnost s příslušným stavebním úřadem až do vydání pravomocného kolaudačního rozhodnutí (kolaudačního souhlasu).</t>
  </si>
  <si>
    <t>Doklady ke kolaudaci, včetně vydaného kolaudačního rozhodnutí, budou předány objednateli jako součást předávací dokumentace. Bez jejich doložení nebude dílo považováno za dokončené a způsobilé k užívání.</t>
  </si>
  <si>
    <t>Součástí předávané dokumentace budou rovněž stanoviska a vyjádření správců inženýrských sítí, a to v rozsahu požadovaném pro kolaudační řízení. Zhotovitel je povinen zajistit jejich vydání a předat je objednateli nejpozději při předání a převzetí díla. Bez těchto dokladů nebude dílo považováno za kompletní a způsobilé k řádnému užívání.</t>
  </si>
  <si>
    <t>SUM</t>
  </si>
  <si>
    <t>Geodetické zaměření rohů stavby, stabilizace bodů a sestavení laviček.</t>
  </si>
  <si>
    <t>Náklady spojené s vypracováním projektové dokumentace, většinou v obsahu a rozsahu projektové dokumentace pro provádění stavby, ale mohou zde být obsaženy i náklady na jiné stupně projektové dokumentace, pokud jsou součástí požadavků objednatele.</t>
  </si>
  <si>
    <t>END</t>
  </si>
  <si>
    <t>Položkový soupis prací a dodávek</t>
  </si>
  <si>
    <t>111201101R00</t>
  </si>
  <si>
    <t>Odstranění křovin a stromů o průměru do 10 cm při celkové ploše do 1 000 m2</t>
  </si>
  <si>
    <t>m2</t>
  </si>
  <si>
    <t>800-1</t>
  </si>
  <si>
    <t>Práce</t>
  </si>
  <si>
    <t>POL1_</t>
  </si>
  <si>
    <t>s odstraněním kořenů a s případným nutným odklizením křovin a stromů na hromady na vzdálenost do 50 m nebo s naložením na dopravní prostředek, do sklonu terénu 1 : 5,</t>
  </si>
  <si>
    <t>SPI</t>
  </si>
  <si>
    <t>Vyčištění území a obnovení koryta vodoteče : 103</t>
  </si>
  <si>
    <t>VV</t>
  </si>
  <si>
    <t>111301111R00</t>
  </si>
  <si>
    <t>Sejmutí drnu sejmutí drnu tl. do 100 mm s nařezáním, vyrýpnutím, zvednutím, přemístěním a složením na vzdálenost do 50 m nebo s naložením na dopravní prostředek</t>
  </si>
  <si>
    <t>823-1</t>
  </si>
  <si>
    <t>tl. do 10 cm s nařezáním, vyrýpnutím, zvednutím, přemístěním a složením na vzdálenost do 50 m nebo s naložením na dopravní prostředek,</t>
  </si>
  <si>
    <t>60+8,25+96,06</t>
  </si>
  <si>
    <t>112203216R00</t>
  </si>
  <si>
    <t>Odstranění pařezu ve ztížených podmínkách průměr přes 600 do 700 mm, v rovině nebo na svahu do 1:5</t>
  </si>
  <si>
    <t>kus</t>
  </si>
  <si>
    <t>s odklizením získaného dřeva na vzdálenost do 20 m, se složením na hromady nebo s naložením na dopravní prostředek, se zasypáním jámy, doplněním zeminy, zhutněním a úpravou terénu,</t>
  </si>
  <si>
    <t>výška kmene 1,5 m</t>
  </si>
  <si>
    <t>112203217R00</t>
  </si>
  <si>
    <t>Odstranění pařezu ve ztížených podmínkách průměr přes 700 do 800 mm, v rovině nebo na svahu do 1:5</t>
  </si>
  <si>
    <t>121101102R00</t>
  </si>
  <si>
    <t>Sejmutí ornice s přemístěním na vzdálenost přes 50 do 100 m</t>
  </si>
  <si>
    <t>m3</t>
  </si>
  <si>
    <t>nebo lesní půdy, s vodorovným přemístěním na hromady v místě upotřebení nebo na dočasné či trvalé skládky se složením</t>
  </si>
  <si>
    <t>26*0,1</t>
  </si>
  <si>
    <t>122202202R00</t>
  </si>
  <si>
    <t>Odkopávky a prokopávky pro silnice v hornině 3 přes 100 do 1 000 m3</t>
  </si>
  <si>
    <t>s přemístěním výkopku v příčných profilech na vzdálenost do 15 m nebo s naložením na dopravní prostředek.</t>
  </si>
  <si>
    <t>5,10+43,97+2,47+74,45</t>
  </si>
  <si>
    <t>9,93</t>
  </si>
  <si>
    <t>124103101R00</t>
  </si>
  <si>
    <t xml:space="preserve">Vykopávky pro koryta vodotečí v horninách 1 a 2, do 1 000 m3 </t>
  </si>
  <si>
    <t>se svislým přemístění výkopku do 4 m a s přehozením výkopku na vzdálenost do 3 m nebo s naložením na dopravní prostředek,</t>
  </si>
  <si>
    <t>Vyčištění území a obnovení koryta vodoteče : 103*0,3</t>
  </si>
  <si>
    <t>132201110R00</t>
  </si>
  <si>
    <t>Hloubení rýh šířky do 60 cm do 50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</si>
  <si>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</si>
  <si>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Kamenná zídka : (155+232)*0,3*0,3</t>
  </si>
  <si>
    <t>162701105R00</t>
  </si>
  <si>
    <t>Vodorovné přemístění výkopku z horniny 1 až 4, na vzdálenost přes 9 000  do 10 000 m</t>
  </si>
  <si>
    <t>po suchu, bez naložení výkopku, avšak se složením bez rozhrnutí, zpáteční cesta vozidla.</t>
  </si>
  <si>
    <t>Odkaz na mn. položky pořadí 6 : 135,92000</t>
  </si>
  <si>
    <t>Odkaz na mn. položky pořadí 8 : 34,83000</t>
  </si>
  <si>
    <t>162701109R00</t>
  </si>
  <si>
    <t>Vodorovné přemístění výkopku příplatek k ceně za každých dalších i započatých 1 000 m přes 10 000 m  z horniny 1 až 4</t>
  </si>
  <si>
    <t>Odkaz na mn. položky pořadí 9 : 170,75000*5</t>
  </si>
  <si>
    <t>162206113R00</t>
  </si>
  <si>
    <t xml:space="preserve">Vodorovné přemístění výkopku zemina pro zúrodnění, vzdálenost přes 50 do 100 m,  </t>
  </si>
  <si>
    <t>823-2</t>
  </si>
  <si>
    <t>bez naložení, avšak se složením zemin schopných zúrodnění, kamenouhelných hlušin a výsypkových materiálů, příplatek za každých dalších i započatých 1000 m,</t>
  </si>
  <si>
    <t>Včetně:</t>
  </si>
  <si>
    <t>- shrnutí výkopku ve výkopišti a hrubé rozhrnutí v násypišti,</t>
  </si>
  <si>
    <t>- udržování sjízdnosti cest uvnitř násypiště i výkopiště, pokud vrcholky nerovností nejsou   vyšší než +- 0,5 m,</t>
  </si>
  <si>
    <t>- příplatky za jízdu v terénu uvnitř výkopiště i násypiště.</t>
  </si>
  <si>
    <t>Zpětné přemístění pro rozprostření ornice : 26*0,1</t>
  </si>
  <si>
    <t>162606112R00</t>
  </si>
  <si>
    <t xml:space="preserve">Vodorovné přemístění výkopku zemina pro zúrodnění, vzdálenost přes 4000 do 5000,  </t>
  </si>
  <si>
    <t>Ornice z 2. etapy : (16,5+118,7)*0,1</t>
  </si>
  <si>
    <t>kolem cest : 420*0,1</t>
  </si>
  <si>
    <t>162301423R00</t>
  </si>
  <si>
    <t>Vodorovné přemístění pařezů, průměru kmene přes 500 do 700 mm, na vzdálenost do 5 000 m</t>
  </si>
  <si>
    <t xml:space="preserve"> s naložením, složením a dopravou,</t>
  </si>
  <si>
    <t>Odkaz na mn. položky pořadí 3 : 1,00000</t>
  </si>
  <si>
    <t>162301424R00</t>
  </si>
  <si>
    <t>Vodorovné přemístění pařezů, průměru kmene přes 700 do 900 mm, na vzdálenost do 5 000 m</t>
  </si>
  <si>
    <t>Odkaz na mn. položky pořadí 4 : 1,00000</t>
  </si>
  <si>
    <t>162301923R00</t>
  </si>
  <si>
    <t>Vodorovné přemístění příplatek k cenám za každých dalších i započatých 5 000 m přes 5 000 m  pařezů, průměru kmene přes 500 do 700 mm</t>
  </si>
  <si>
    <t>Odkaz na mn. položky pořadí 13 : 1,00000</t>
  </si>
  <si>
    <t>162301924R00</t>
  </si>
  <si>
    <t>Vodorovné přemístění příplatek k cenám za každých dalších i započatých 5 000 m přes 5 000 m  pařezů, průměru kmene přes 700 do 900 mm</t>
  </si>
  <si>
    <t>Odkaz na mn. položky pořadí 14 : 1,00000</t>
  </si>
  <si>
    <t>162702292R00</t>
  </si>
  <si>
    <t>Poplatek za skládku větví a kulatin</t>
  </si>
  <si>
    <t>t</t>
  </si>
  <si>
    <t>Doklad o likvidaci a uložení dřevěného odpadu musí být vystaven oprávněnou osobou nebo zařízením určeným k nakládání s odpady. Tento doklad bude obsahovat zejména identifikaci původce odpadu, množství a druh dřevěného odpadu, datum převzetí, způsob jeho likvidace nebo uložení a identifikaci zařízení, ve kterém bylo s odpadem nakládáno. Součástí dokladu musí být také podpis oprávněné osoby potvrzující převzetí a zpracování odpadu. Bez předložení tohoto dokladu nebude likvidace odpadu považována za řádně doloženou.</t>
  </si>
  <si>
    <t>Pařezy (odhad) : 0,5+0,6</t>
  </si>
  <si>
    <t>Křoviny (odhad) : 103*0,03</t>
  </si>
  <si>
    <t>167103101R00</t>
  </si>
  <si>
    <t>Nakládání výkopku zemina schopná zúrodnění</t>
  </si>
  <si>
    <t>neulehlého z hromad</t>
  </si>
  <si>
    <t>Ornice pro zpětné rozprostření : 26*0,1</t>
  </si>
  <si>
    <t>Ornice z deponie z 2. etapy : (16,5+118,7)*0,1</t>
  </si>
  <si>
    <t>Kolem cest : 420*0,1</t>
  </si>
  <si>
    <t>174201203R00</t>
  </si>
  <si>
    <t>Zásyp jam po pařezech průměru přes 500 do 700 mm</t>
  </si>
  <si>
    <t>výkopkem z horniny získané při dobývání pařezů s hrubým urovnáním povrchu zasypávky,</t>
  </si>
  <si>
    <t>174201204R00</t>
  </si>
  <si>
    <t>Zásyp jam po pařezech průměru přes 700 do 900 mm</t>
  </si>
  <si>
    <t>180402111R00</t>
  </si>
  <si>
    <t>Založení trávníku parkový trávník, výsevem, v rovině nebo na svahu do 1:5</t>
  </si>
  <si>
    <t>na půdě předem připravené s pokosením, naložením, odvozem odpadu do 20 km a se složením,</t>
  </si>
  <si>
    <t>180402112R00</t>
  </si>
  <si>
    <t>Založení trávníku parkový trávník, výsevem, na svahu přes 1:5 do 1:2</t>
  </si>
  <si>
    <t>118,7</t>
  </si>
  <si>
    <t>kolem cest : 420</t>
  </si>
  <si>
    <t>181006113R00</t>
  </si>
  <si>
    <t>Rozprostření zemin schopných zúrodnění sklon svahu do 1:5, tloušťka přes 150 do 200 mm</t>
  </si>
  <si>
    <t>v rovině a ve sklonu do 1:5 ve sklonu přes 1:5</t>
  </si>
  <si>
    <t>Vyčištění území a obnovení koryta vodoteče : 103*0,3/0,2</t>
  </si>
  <si>
    <t>181101102R00</t>
  </si>
  <si>
    <t>Úprava pláně v zářezech v hornině 1 až 4, se zhutněním</t>
  </si>
  <si>
    <t>vyrovnáním výškových rozdílů, ploch vodorovných a ploch do sklonu 1 : 5.</t>
  </si>
  <si>
    <t>Komunikace : 287,95+230,50+16,5</t>
  </si>
  <si>
    <t>23,0-15,8</t>
  </si>
  <si>
    <t>66,2</t>
  </si>
  <si>
    <t>181301101R00</t>
  </si>
  <si>
    <t>Rozprostření a urovnání ornice v rovině v souvislé ploše do 500 m2, tloušťka vrstvy do 100 mm</t>
  </si>
  <si>
    <t>s případným nutným přemístěním hromad nebo dočasných skládek na místo potřeby ze vzdálenosti do 30 m, v rovině nebo ve svahu do 1 : 5,</t>
  </si>
  <si>
    <t>182001111R00</t>
  </si>
  <si>
    <t>Plošná úprava terénu při nerovnostech terénu přes 50 do 100 mm, v rovině nebo na svahu do 1:5</t>
  </si>
  <si>
    <t>s urovnáním povrchu, bez doplnění ornice, v hornině 1 až 4,</t>
  </si>
  <si>
    <t>182001112R00</t>
  </si>
  <si>
    <t>Plošná úprava terénu při nerovnostech terénu přes 50 do 100 mm, na svahu přes 1:5 do 1:2</t>
  </si>
  <si>
    <t>obnovení koryta vodoteče : 103</t>
  </si>
  <si>
    <t>182101101R00</t>
  </si>
  <si>
    <t>Svahování v zářezech v hornině 1 až 4</t>
  </si>
  <si>
    <t>trvalých svahů do projektovaných profilů s potřebným přemístěním výkopku při svahování v zářezech,</t>
  </si>
  <si>
    <t>150+118,7</t>
  </si>
  <si>
    <t>Kolem cest : 420</t>
  </si>
  <si>
    <t>182301121R00</t>
  </si>
  <si>
    <t>Rozprostření a urovnání ornice ve svahu v souvislé ploše do 500 m2, tloušťka vrstvy do 100 mm</t>
  </si>
  <si>
    <t>s případným nutným přemístěním hromad nebo dočasných skládek na místo potřeby ze vzdálenosti do 30 m, ve svahu sklonu přes 1 : 5,</t>
  </si>
  <si>
    <t>183403213R00</t>
  </si>
  <si>
    <t>Obdělávání půdy frézováním, na svahu přes 1:5 do 1:2</t>
  </si>
  <si>
    <t>184807111R00</t>
  </si>
  <si>
    <t>Ochrana stromu bedněním zřízení bednění</t>
  </si>
  <si>
    <t>před poškozením stavebním provozem,</t>
  </si>
  <si>
    <t>Včetně řeziva.</t>
  </si>
  <si>
    <t>Ochrana rostlých stromů o 10-50 cm : 2,5*(33+14)</t>
  </si>
  <si>
    <t>184807112R00</t>
  </si>
  <si>
    <t>Ochrana stromu bedněním odstranění bednění</t>
  </si>
  <si>
    <t>Odkaz na mn. položky pořadí 31 : 117,50000</t>
  </si>
  <si>
    <t>199000005R00</t>
  </si>
  <si>
    <t>Poplatky za skládku zeminy 1- 4, skupina 17 05 04 z Katalogu odpadů</t>
  </si>
  <si>
    <t xml:space="preserve">Recyklace : </t>
  </si>
  <si>
    <t>Odkaz na mn. položky pořadí 9 : 170,75000*1,8</t>
  </si>
  <si>
    <t>289972111R00</t>
  </si>
  <si>
    <t xml:space="preserve">Protierozní ochrana svahů a sklaních těles geomříží, bez dodávky materiálu,  </t>
  </si>
  <si>
    <t>800-2</t>
  </si>
  <si>
    <t>00572410R</t>
  </si>
  <si>
    <t>Směs travní parková, pro mírnou zátěž</t>
  </si>
  <si>
    <t>kg</t>
  </si>
  <si>
    <t>SPCM</t>
  </si>
  <si>
    <t>Specifikace</t>
  </si>
  <si>
    <t>POL3_</t>
  </si>
  <si>
    <t>(16,5+118,7)*0,03</t>
  </si>
  <si>
    <t>kolem cest : 420*0,03</t>
  </si>
  <si>
    <t>67313126R</t>
  </si>
  <si>
    <t>Tkanina přírodní kokosová; plošná hmotnost = 700 g/m2</t>
  </si>
  <si>
    <t>118,7*1,05</t>
  </si>
  <si>
    <t>327215211R00</t>
  </si>
  <si>
    <t>Zdivo nadzákladové zdí a valů z kamene na sucho z lomového kamene lomařsky upraveného, rovinné i zakřivené s vyklínováním spár s dutin, pro jakoukoliv tloušťku zdiva</t>
  </si>
  <si>
    <t>801-5</t>
  </si>
  <si>
    <t>Včetně pomocného pracovního lešení o výšce podlahy do 1900 mm a pro zatížení do 1,5 kPa.</t>
  </si>
  <si>
    <t>Kamenná zídka : 232*0,3*1,0+155*0,3*0,75</t>
  </si>
  <si>
    <t>564211111R00</t>
  </si>
  <si>
    <t>Podklad nebo podsyp ze štěrkopísku tloušťka po zhutnění 50 mm</t>
  </si>
  <si>
    <t>822-1</t>
  </si>
  <si>
    <t>s rozprostřením, vlhčením a zhutněním</t>
  </si>
  <si>
    <t>Kamenivo fr. 4/8 mm : 186+157,3</t>
  </si>
  <si>
    <t>Kamenivo fr. 8/16 mm : 157,3</t>
  </si>
  <si>
    <t>564231111R00</t>
  </si>
  <si>
    <t>Podklad nebo podsyp ze štěrkopísku tloušťka po zhutnění 100 mm</t>
  </si>
  <si>
    <t>Vibrované kamenivo fr. 4/8 mm : 219,85+187</t>
  </si>
  <si>
    <t>-15,8</t>
  </si>
  <si>
    <t>564261111R00</t>
  </si>
  <si>
    <t>Podklad nebo podsyp ze štěrkopísku tloušťka po zhutnění 200 mm</t>
  </si>
  <si>
    <t>Kamenivo fr. 4/8 mm : 16,5+43,5</t>
  </si>
  <si>
    <t>564831111RT4</t>
  </si>
  <si>
    <t>Podklad ze štěrkodrti s rozprostřením a zhutněním frakce 0-63 mm, tloušťka po zhutnění 100 mm</t>
  </si>
  <si>
    <t>219,85+187</t>
  </si>
  <si>
    <t>564922105R00</t>
  </si>
  <si>
    <t xml:space="preserve">Mlatový kryt z mechanicky zpevněného kameniva (MZK) frakce 0-4 mm tloušťka po zhutnění 50 mm,  </t>
  </si>
  <si>
    <t>s rozprostřením a zhutněním</t>
  </si>
  <si>
    <t>Směs křemičitého písku fr.1-2/rašeliny/písčitohlinitá zemina 2:1:1 : 16,5+43,5</t>
  </si>
  <si>
    <t>591211111R00</t>
  </si>
  <si>
    <t>Kladení dlažby z kostek drobných z kamene, do lože z kameniva těženého tloušťky 50 mm</t>
  </si>
  <si>
    <t>s provedením lože do 50 mm, s vyplněním spár, s dvojím beraněním a se smetením přebytečného materiálu na krajnici</t>
  </si>
  <si>
    <t xml:space="preserve">Kryt z kamenných odseků : </t>
  </si>
  <si>
    <t>Cesta 4 : 61,4+51,1</t>
  </si>
  <si>
    <t>Cesta 7 : 44,8</t>
  </si>
  <si>
    <t>591241111R00</t>
  </si>
  <si>
    <t>Kladení dlažby z kostek drobných z kamene, do lože z cementové malty tloušťky 50 mm</t>
  </si>
  <si>
    <t>Svodnice : 1,7*0,5*10+2,0*0,5*3</t>
  </si>
  <si>
    <t>900      R01</t>
  </si>
  <si>
    <t>Hodinové zúčtovací sazby stavební dělník, tarifní třída 4</t>
  </si>
  <si>
    <t>h</t>
  </si>
  <si>
    <t>801-1</t>
  </si>
  <si>
    <t xml:space="preserve">Značný podíl ruční práce a pohybu malé mechanizace, kvůli ztíženým podmínkám přístupu! : </t>
  </si>
  <si>
    <t>Složitost práce - komunikace probíhající na skalnatém povrchu : 150</t>
  </si>
  <si>
    <t>589116905K00</t>
  </si>
  <si>
    <t>Kryt/podklad ploch povrch hlinitopísčitý, tloušťka přes 40 do 50 mm</t>
  </si>
  <si>
    <t>Hlinitopísčitá směs fr. 5/8 mm : 219,85+187</t>
  </si>
  <si>
    <t>589116909K00</t>
  </si>
  <si>
    <t>Kryt/podklad ploch povrch hlinitopísčitý, tloušťka přes 80 do 90 mm</t>
  </si>
  <si>
    <t>Hlinitopísčitá směs fr. 8/16 mm : 219,85+187</t>
  </si>
  <si>
    <t>58380056R</t>
  </si>
  <si>
    <t>Dlažba kamenná typ: mozaika; žulová; štípaná; rozměr: 40 až 60 mm</t>
  </si>
  <si>
    <t xml:space="preserve">Odseky kamenné tl. 30 mm : </t>
  </si>
  <si>
    <t>Koeficient : 0,01</t>
  </si>
  <si>
    <t>58380120R</t>
  </si>
  <si>
    <t>Dlažba kamenná typ: kostka; žulová; štípaná; rozměr: 80 až 100 mm</t>
  </si>
  <si>
    <t>Svodnice : (1,7*0,5*10+2,0*0,5*3)/5*1,02</t>
  </si>
  <si>
    <t>9101001</t>
  </si>
  <si>
    <t>Výrova, dodávka a montáž svodnice dřevěná</t>
  </si>
  <si>
    <t>m</t>
  </si>
  <si>
    <t>1,5*3+2,5+2</t>
  </si>
  <si>
    <t>916589112R00</t>
  </si>
  <si>
    <t>Osazení kovových obrub z pásoviny</t>
  </si>
  <si>
    <t>Kalkul</t>
  </si>
  <si>
    <t>200+39,3+29+158,30</t>
  </si>
  <si>
    <t>20,0</t>
  </si>
  <si>
    <t>91-1001</t>
  </si>
  <si>
    <t>kovový ztracený obrubník vč. trnů; žárově pozinkovaný; dl. 1000 mm, v. 140 mm, tl. 7 mm, s 4 ks hrotů dl. 180 mm přivařeno z ocelové tyče kruhové hladké</t>
  </si>
  <si>
    <t>Odkaz na mn. položky pořadí 51 : 446,60000*1,02</t>
  </si>
  <si>
    <t>961021311R00</t>
  </si>
  <si>
    <t>Bourání základů ze zdiva kamenného a smíšeného ze zdiva kamenného</t>
  </si>
  <si>
    <t>801-3</t>
  </si>
  <si>
    <t>nebo vybourání otvorů průřezové plochy přes 4 m2 v základech,</t>
  </si>
  <si>
    <t>Odstranění stáv. kamenného zpevnění hrany cesty : 133*0,3*0,2</t>
  </si>
  <si>
    <t>998222012R00</t>
  </si>
  <si>
    <t xml:space="preserve">Přesun hmot, plochy pro tělovýchovu </t>
  </si>
  <si>
    <t>POL7_</t>
  </si>
  <si>
    <t xml:space="preserve">Hmotnosti z položek s pořadovými čísly: : </t>
  </si>
  <si>
    <t xml:space="preserve">31,35,36,37,38,39,40,41,42,43,44,46,47,48,49,50,52, : </t>
  </si>
  <si>
    <t>Součet: : 651,29011</t>
  </si>
  <si>
    <t>979084216R00</t>
  </si>
  <si>
    <t>Vodorovná doprava vybouraných hmot po suchu bez naložení, ale se složením na vzdálenost do 5 km</t>
  </si>
  <si>
    <t>Přesun suti</t>
  </si>
  <si>
    <t>POL8_</t>
  </si>
  <si>
    <t xml:space="preserve">Demontážní hmotnosti z položek s pořadovými čísly: : </t>
  </si>
  <si>
    <t xml:space="preserve">53, : </t>
  </si>
  <si>
    <t>Součet: : 19,95000</t>
  </si>
  <si>
    <t>979084219R00</t>
  </si>
  <si>
    <t>Vodorovná doprava vybouraných hmot po suchu příplatek k ceně za každých dalších i započatých 5 km přes 5 km</t>
  </si>
  <si>
    <t>Součet: : 39,90000</t>
  </si>
  <si>
    <t>979087212R00</t>
  </si>
  <si>
    <t>Nakládání na dopravní prostředky suti</t>
  </si>
  <si>
    <t>pro vodorovnou dopravu</t>
  </si>
  <si>
    <t>979999973R00</t>
  </si>
  <si>
    <t>Poplatek za skládku za uložení, zemina a kamení,  , skupina 17 05 04 z Katalogu odpadů</t>
  </si>
  <si>
    <t>132201111R00</t>
  </si>
  <si>
    <t>Hloubení rýh šířky do 60 cm do 100 m3, v hornině 3, hloubení strojně</t>
  </si>
  <si>
    <t>POL1_1</t>
  </si>
  <si>
    <t>3*0,6*0,6+2,7*0,6*0,9</t>
  </si>
  <si>
    <t>162201102R00</t>
  </si>
  <si>
    <t>Vodorovné přemístění výkopku z horniny 1 až 4, na vzdálenost přes 20  do 50 m</t>
  </si>
  <si>
    <t>v rámci pozemku : 2,538</t>
  </si>
  <si>
    <t>171201101R00</t>
  </si>
  <si>
    <t>Uložení sypaniny do násypů nezhutněných</t>
  </si>
  <si>
    <t>Uložení sypaniny do násypů nebo na skládku s rozprostřením sypaniny ve vrstvách a s hrubým urovnáním.</t>
  </si>
  <si>
    <t>2,538/0,2</t>
  </si>
  <si>
    <t>12,69*0,03</t>
  </si>
  <si>
    <t>274321321R00</t>
  </si>
  <si>
    <t>Beton základových pasů železový třídy C 20/25</t>
  </si>
  <si>
    <t>včetně dodávky a uložení betonu, bez výztuže</t>
  </si>
  <si>
    <t>3*0,6*1,1+2,7*0,6*1,1</t>
  </si>
  <si>
    <t>274351215R00</t>
  </si>
  <si>
    <t>Bednění stěn základových pasů zřízení</t>
  </si>
  <si>
    <t>svislé nebo šikmé (odkloněné), půdorysně přímé nebo zalomené, stěn základových pasů ve volných nebo zapažených jámách, rýhách, šachtách, včetně případných vzpěr,</t>
  </si>
  <si>
    <t>12,54</t>
  </si>
  <si>
    <t>274351216R00</t>
  </si>
  <si>
    <t>Bednění stěn základových pasů odstranění</t>
  </si>
  <si>
    <t>Včetně očištění, vytřídění a uložení bednicího materiálu.</t>
  </si>
  <si>
    <t>274361821R00</t>
  </si>
  <si>
    <t xml:space="preserve">Výztuž základových pasů z betonářské oceli výztuž, z oceli 10505,  ,  </t>
  </si>
  <si>
    <t>0,86</t>
  </si>
  <si>
    <t>564831111RT2</t>
  </si>
  <si>
    <t>Podklad ze štěrkodrti s rozprostřením a zhutněním frakce 0-32 mm, tloušťka po zhutnění 100 mm</t>
  </si>
  <si>
    <t>1,7</t>
  </si>
  <si>
    <t>564851111R00</t>
  </si>
  <si>
    <t>Podklad ze štěrkodrti s rozprostřením a zhutněním frakce 0-63 mm, tloušťka po zhutnění 150 mm</t>
  </si>
  <si>
    <t>594111111RT2</t>
  </si>
  <si>
    <t>Dlažba nebo přídlažba z lomového kamene do lože z kameniva těženého tloušťky 50 mm, včetně dodávky kamene tloušťky 20cm, třídy 1</t>
  </si>
  <si>
    <t>lomařsky upraveného rigolového, bez vyplnění spár v ploše vodorovné nebo ve sklonu, s provedením lože tl. 50 mm</t>
  </si>
  <si>
    <t>998223011R00</t>
  </si>
  <si>
    <t>Přesun hmot pozemních komunikací, kryt dlážděný jakékoliv délky objektu</t>
  </si>
  <si>
    <t>vodorovně do 200 m</t>
  </si>
  <si>
    <t xml:space="preserve">7,8,9,11,12,13,14,15, : </t>
  </si>
  <si>
    <t>Součet: : 13,41045</t>
  </si>
  <si>
    <t>POPIS KONSTRUKCE:</t>
  </si>
  <si>
    <t>NOSNOU KONSTRUKCI MOSTKU TVOŘÍ DVA NOSNÍKY Z LEPENÉHO DŘEVA 160x200x7170 mm, KTERÉ JSOU ULOŽENY min.200mm NA DUBOVÉ PODKLADKY A DVA OPĚRNÉ KAMENNÉ PILÍŘE. KOTVENÍ NOSNÍKŮ KE KAMENNÝM PILÍŘŮM POMOCÍ OCELOVÝCH ŽÁROVĚ ZINKOVANÝCH PÁSOVIN 300x100x6 mm a VRUTY 2x M8-100mm. KONSTRUKCE ZÁBRADLÍ Z DŘEVĚNÝCH HRANOLŮ SLOUPKY - 80x80mm, PŘÍČKY, VZPĚRY- 50x50mm, MADLO 40x80mm. POCHOZÍ ČÁST Z FOŠEN ROZMĚRU 150x1700x50mm U SLOUPKŮ FOŠNY 150x2000x50mm.</t>
  </si>
  <si>
    <t>MOSTEK BUDE VYROBEN Z DUBOVÉHO HOBLOVANÉHO ŘEZIVA, HRANY SRAŽENÉ 3mm. SPOJE TASAŘSKÉ, TRUHLÁŘSKÉ. KOVOVÉ SPOJOVACÍ PRVKY NEBUDOU VIDITELNÉ, KROMĚ PŘIKOTVENÍ POCHOZÍCH FOŠEN (HŘEBÍKY S HRANATOU HLAVOU).</t>
  </si>
  <si>
    <t>762712110R00</t>
  </si>
  <si>
    <t>Prostorové vázané konstrukce z řeziva montáž hraněného , průřezové plochy do 120 cm2</t>
  </si>
  <si>
    <t>800-762</t>
  </si>
  <si>
    <t>POL1_7</t>
  </si>
  <si>
    <t>včetně vyvrtání děr, osazení svorníků a dotažení rektifikačních článků.</t>
  </si>
  <si>
    <t xml:space="preserve">Výpis prvků SO 05 - mostek : </t>
  </si>
  <si>
    <t>SLOUPEK ZÁBRADLÍ 80/80 [64cm2] : 1,05*8</t>
  </si>
  <si>
    <t>VZPĚRA ZÁBRADLÍ 50/50 [25cm2] : 0,747*8</t>
  </si>
  <si>
    <t>VÝPLŇ ZÁBRADLÍ 50/50 [25cm2] : 2,555*4</t>
  </si>
  <si>
    <t>VÝPLŇ ZÁBRADLÍ 50/50 [25cm2] : 1,925*4</t>
  </si>
  <si>
    <t>VÝPLŇ ZÁBRADLÍ 50/50 [25cm2] : 1,78*4</t>
  </si>
  <si>
    <t>MADLO ZÁBRADLÍ 80/40 [25cm2] : 7,035*2</t>
  </si>
  <si>
    <t>VZPĚRA MADLA ZÁBRADLÍ 50/50 [25cm2] : 0,305*4</t>
  </si>
  <si>
    <t>FOŠNA POCHOZÍ PLOCHY 150/50 [75cm2] : 2,0*8</t>
  </si>
  <si>
    <t>FOŠNA POCHOZÍ PLOCHY 150/50 [75cm2] : 1,7*33</t>
  </si>
  <si>
    <t>FOŠNA POCHOZÍ PLOCHY 150/50 [75cm2] : 1,257*6</t>
  </si>
  <si>
    <t>FOŠNA POCHOZÍ PLOCHY 150/50 [75cm2] : 1,342*2</t>
  </si>
  <si>
    <t>FOŠNA POCHOZÍ PLOCHY 150/50 [75cm2] : 1,158*2</t>
  </si>
  <si>
    <t>FOŠNA POCHOZÍ PLOCHY 150/50 [75cm2] : 1,088*2</t>
  </si>
  <si>
    <t>FOŠNA POCHOZÍ PLOCHY 150/50 [75cm2] : 0,973*2</t>
  </si>
  <si>
    <t>FOŠNA POCHOZÍ PLOCHY 150/50 [75cm2] : 0,603*2</t>
  </si>
  <si>
    <t>FOŠNA POCHOZÍ PLOCHY 150/50 [75cm2] : 0,419*2</t>
  </si>
  <si>
    <t>762712120R00</t>
  </si>
  <si>
    <t>Prostorové vázané konstrukce z řeziva montáž hraněného , průřezové plochy přes 120 do 224 cm2</t>
  </si>
  <si>
    <t>PŘÍČNICE RÁMU 140/140 [196cm2] : 2,063*2</t>
  </si>
  <si>
    <t>762712150R00</t>
  </si>
  <si>
    <t>Prostorové vázané konstrukce z řeziva montáž hraněného , průřezové plochy přes 450 do 600 cm2</t>
  </si>
  <si>
    <t>NOSNÉ TRÁMY RÁMU 200/280 [560cm2] : 7,203*2</t>
  </si>
  <si>
    <t>762795000R00</t>
  </si>
  <si>
    <t>Spojovací a ochranné prostředky hřebíky, svory, fiksační prkna, impregnace</t>
  </si>
  <si>
    <t>Výpis prvků SO 05 - mostek : 1,748</t>
  </si>
  <si>
    <t>6059820</t>
  </si>
  <si>
    <t>Řezivo dubové hoblované, sražené hrany 3mm</t>
  </si>
  <si>
    <t>Koeficient prořez: 0,1</t>
  </si>
  <si>
    <t>998762102R00</t>
  </si>
  <si>
    <t>Přesun hmot pro konstrukce tesařské v objektech výšky do 12 m</t>
  </si>
  <si>
    <t>50 m vodorovně</t>
  </si>
  <si>
    <t xml:space="preserve">17,18,19,20,21, : </t>
  </si>
  <si>
    <t>Součet: : 1,92656</t>
  </si>
  <si>
    <t>998762194R00</t>
  </si>
  <si>
    <t>Přesun hmot pro konstrukce tesařské příplatek k ceně za zvětšený přesun přes vymezenou největší dopravní vzdálenost  do 1000 m</t>
  </si>
  <si>
    <t>767951111R00</t>
  </si>
  <si>
    <t>Pozinkování ocelových výrobků objem zakázky do 10 kg</t>
  </si>
  <si>
    <t>800-767</t>
  </si>
  <si>
    <t>Odkaz na mn. položky pořadí 25 : 6,00000</t>
  </si>
  <si>
    <t>767995101R00</t>
  </si>
  <si>
    <t>Výroba a montáž atypických kovovových doplňků staveb hmotnosti do 5 kg</t>
  </si>
  <si>
    <t>KOTEVNÍ OC. DESKA 300x100x6mm : 1,5*4</t>
  </si>
  <si>
    <t>55399999R</t>
  </si>
  <si>
    <t>Výrobek kovový zámečnický, atypický</t>
  </si>
  <si>
    <t>Koeficient prořez: 0,08</t>
  </si>
  <si>
    <t>998767101R00</t>
  </si>
  <si>
    <t>Přesun hmot pro kovové stavební doplňk. konstrukce v objektech výšky do 6 m</t>
  </si>
  <si>
    <t xml:space="preserve">25,26, : </t>
  </si>
  <si>
    <t>Součet: : 0,00684</t>
  </si>
  <si>
    <t>998767193R00</t>
  </si>
  <si>
    <t>Přesun hmot pro kovové stavební doplňk. konstrukce příplatek k ceně za zvětšený přesun přes vymezenou největší dopravní vzdálenost  do 500 m</t>
  </si>
  <si>
    <t>OŠETŘENÍ HLOUBKOVOU IMPREGNACÍ S POVRCHOVÝM NÁTĚREM ČIRÝM OLEJEM MAT NA DŘEVO.</t>
  </si>
  <si>
    <t>783726300R00</t>
  </si>
  <si>
    <t>Nátěry tesařských konstrukcí lazurovací lazurovací, 3x lak</t>
  </si>
  <si>
    <t>800-783</t>
  </si>
  <si>
    <t>včetně montáže, dodávkya demontáže lešení.</t>
  </si>
  <si>
    <t>Výpis prvků SO 05 - mostek : 66,4</t>
  </si>
  <si>
    <t>783782221R00</t>
  </si>
  <si>
    <t>Nátěr tesařských konstrukcí ochranný biocidní (proti hmyzu), dvojnásobný</t>
  </si>
  <si>
    <t>včetně montáže, dodávky a demontáže lešení.</t>
  </si>
  <si>
    <t>9-1001</t>
  </si>
  <si>
    <t>Demontáž stávajících laviček; manipulace, odvoz a likvidace</t>
  </si>
  <si>
    <t>Položka zahrnuje kompletní demontáž stávajících laviček včetně uvolnění kotevních prvků, rozebrání konstrukce, odstranění betonových patek či jiných základových prvků (pokud jsou součástí), naložení, odvoz a ekologickou likvidaci vzniklého odpadu v souladu s platnou legislativou. Součástí je rovněž manipulace s materiálem na staveništi, třídění odpadu, případné poplatky za skládkovné.</t>
  </si>
  <si>
    <t>93-1001</t>
  </si>
  <si>
    <t>Montáž lavičky a manipulace</t>
  </si>
  <si>
    <t>Položka zahrnuje kompletní montáž nové lavičky na určeném místě včetně manipulace s prvky na staveništi, osazení, vyrovnání a pevného ukotvení dle technických požadavků výrobce a projektové dokumentace. Součástí je příprava podkladu, zřízení a případné dobetonování kotevních prvků či patek, montáž spojovacího materiálu, kontrola stability a funkčnosti. Položka dále zahrnuje veškeré pomocné práce, použití drobného montážního materiálu, přesun hmot, úklid pracoviště po dokončení a likvidaci obalových materiálů v souladu s platnými předpisy.</t>
  </si>
  <si>
    <t>93-1002</t>
  </si>
  <si>
    <t>Spodní stavba</t>
  </si>
  <si>
    <t>Položka zahrnuje provedení základových patek pro osazení laviček, a to včetně vytyčení, výkopových prací, úpravy a zhutnění podloží. Součástí je dodávka a uložení betonové směsi předepsané třídy, případně osazení kotevních prvků, armatury nebo závitových tyčí dle požadavků výrobce lavičky a projektové dokumentace.</t>
  </si>
  <si>
    <t>Položka dále zahrnuje bednění (je-li nutné), ošetřování betonu, zásyp a zhutnění okolního terénu po vyzrání betonu, odvoz přebytečné zeminy a likvidaci vzniklého odpadu v souladu s platnou legislativou. V ceně je zahrnuta i veškerá manipulace s materiálem, přesun hmot a úklid pracoviště.</t>
  </si>
  <si>
    <t>L2</t>
  </si>
  <si>
    <t>Lavička bez opěradla, ozn. L2; rozměr dl. 1 600,0 mm</t>
  </si>
  <si>
    <t>Nedokončená</t>
  </si>
  <si>
    <t>Charakteristika konstrukce: Hliníková slitina spojená podélnou ocel. výztuhou. Nosnou  konstrukcí jsou neseny dřevěné dubové desky, připevněné nerez vruty.</t>
  </si>
  <si>
    <t>Nosná kostra: Hliníková slitina a ocel tř.11</t>
  </si>
  <si>
    <t>Barevnost konstrukce: Prášková vypalovací barva RAL 7016 (antracitová šedá)</t>
  </si>
  <si>
    <t>Sedák: Desky obdélníkového průřezu, dřevo dub</t>
  </si>
  <si>
    <t>Povrchová úprava dřeva: Dub - ošetřen impregnací  a silnovrstvou lazurou s biocidním účinkem</t>
  </si>
  <si>
    <t>184852134</t>
  </si>
  <si>
    <t>Řez stromu bezpečnostní o ploše koruny přes 30 do 60 m2 lezeckou technikou</t>
  </si>
  <si>
    <t>URS</t>
  </si>
  <si>
    <t>ÚRS 26 01</t>
  </si>
  <si>
    <t xml:space="preserve">"dle inv.tab.č.598"1 : </t>
  </si>
  <si>
    <t>184852135</t>
  </si>
  <si>
    <t>Řez stromu bezpečnostní o ploše koruny přes 60 do 90 m2 lezeckou technikou</t>
  </si>
  <si>
    <t xml:space="preserve">"dle inv.tab.č.196,225,232"3 : </t>
  </si>
  <si>
    <t>184852136</t>
  </si>
  <si>
    <t>Řez stromu bezpečnostní o ploše koruny přes 90 do 120 m2 lezeckou technikou</t>
  </si>
  <si>
    <t xml:space="preserve">"dle inv.tab.č.600"1 : </t>
  </si>
  <si>
    <t>184852137</t>
  </si>
  <si>
    <t>Řez stromu bezpečnostní o ploše koruny přes 120 do 150 m2 lezeckou technikou</t>
  </si>
  <si>
    <t xml:space="preserve">"dle inv.tab.č.141,205,239"3 : </t>
  </si>
  <si>
    <t>184852138</t>
  </si>
  <si>
    <t>Řez stromu bezpečnostní o ploše koruny přes 150 do 180 m2 lezeckou technikou</t>
  </si>
  <si>
    <t xml:space="preserve">"dle inv.tab.č.238,582"2 : </t>
  </si>
  <si>
    <t>184852139</t>
  </si>
  <si>
    <t>Řez stromu bezpečnostní o ploše koruny přes 180 do 210 m2 lezeckou technikou</t>
  </si>
  <si>
    <t xml:space="preserve">"dle inv.tab.č.237,573"2 : </t>
  </si>
  <si>
    <t>184852141</t>
  </si>
  <si>
    <t>Řez stromu bezpečnostní o ploše koruny přes 210 do 240 m2 lezeckou technikou</t>
  </si>
  <si>
    <t xml:space="preserve">"dle inv.tab.č.510"1 : </t>
  </si>
  <si>
    <t>184852142</t>
  </si>
  <si>
    <t>Řez stromu bezpečnostní o ploše koruny přes 240 do 270 m2 lezeckou technikou</t>
  </si>
  <si>
    <t xml:space="preserve">"dle inv.tab.č.235,508"2 : </t>
  </si>
  <si>
    <t>184852144</t>
  </si>
  <si>
    <t>Řez stromu bezpečnostní o ploše koruny přes 300 do 330 m2 lezeckou technikou</t>
  </si>
  <si>
    <t xml:space="preserve">"dle inv.tab.č.241"1 : </t>
  </si>
  <si>
    <t>184852233</t>
  </si>
  <si>
    <t>Řez stromu zdravotní o ploše koruny do 30 m2 lezeckou technikou</t>
  </si>
  <si>
    <t>Řez stromů prováděný lezeckou technikou zdravotní (S-RZ), plocha koruny stromu do 30 m2</t>
  </si>
  <si>
    <t xml:space="preserve">"dle inv. tabulky č. 269"1 : </t>
  </si>
  <si>
    <t>184852322</t>
  </si>
  <si>
    <t>Řez stromu výchovný alejových stromů v přes 4 do 6 m</t>
  </si>
  <si>
    <t>ÚRS 22 01</t>
  </si>
  <si>
    <t xml:space="preserve">"dle inv. tabulky č. 1005"1 : </t>
  </si>
  <si>
    <t>184852216-R</t>
  </si>
  <si>
    <t>Řez stromu redukční lokální z důvodu stabilizace o ploše koruny do 180 m2 lezeckou technikou</t>
  </si>
  <si>
    <t xml:space="preserve">"dle inv.tab č.238"1 : </t>
  </si>
  <si>
    <t>184852221-R</t>
  </si>
  <si>
    <t>Řez stromu redukční lokální z důvodu stabilizace o ploše koruny do 300 m2 lezeckou technikou</t>
  </si>
  <si>
    <t xml:space="preserve">"dle inv.tab č.231"1 : </t>
  </si>
  <si>
    <t>184852212/R</t>
  </si>
  <si>
    <t>Řez stromu redukční lokální z důvodu úpravy průjezdního (průchozího) profilu o ploše koruny do 60 m2, lezeckou technikou</t>
  </si>
  <si>
    <t>Řez stromu redukční lokální z důvodu úpravy průjezdního (průchozího) profilu o ploše koruny do 60 m2 lezeckou technikou</t>
  </si>
  <si>
    <t xml:space="preserve">"dle inv.tab č.214,497,734"3 : </t>
  </si>
  <si>
    <t>R-184852213/3.1</t>
  </si>
  <si>
    <t>Řez stromu redukční lokální z důvodu úpravy průjezdního (průchozího) profilu o ploše koruny do 90 m2, lezeckou technikou</t>
  </si>
  <si>
    <t>Řez stromu redukční lokální z důvodu úpravy průjezdního (průchozího) profilu o ploše koruny do 90 m2 lezeckou technikou</t>
  </si>
  <si>
    <t xml:space="preserve">"dle inv.tab č.217,218"2 : </t>
  </si>
  <si>
    <t>184852216/R</t>
  </si>
  <si>
    <t>Řez stromu redukční lokální z důvodu úpravy průjezdního (průchozího) profilu o ploše koruny do 180m2, lezeckou technikou</t>
  </si>
  <si>
    <t>Řez stromu redukční lokální z důvodu úpravy průjezdního (průchozího) profilu o ploše koruny do 180 m2 lezeckou technikou</t>
  </si>
  <si>
    <t xml:space="preserve">"dle inv.tab č.216"1 : </t>
  </si>
  <si>
    <t>R-112151015</t>
  </si>
  <si>
    <t>Řez stromu sesazovací na torzo s odřezáním části kmene a s odvětvením lezeckou technikou, průměru kmene do 600 mm</t>
  </si>
  <si>
    <t>Řez stromu sesazovací na torzo s odřezáním části kmene a s odvětvením lezeckou technikou průměru kmene do 600 mm</t>
  </si>
  <si>
    <t xml:space="preserve">"dle inv.tab č.226"1 : </t>
  </si>
  <si>
    <t>R-12151016</t>
  </si>
  <si>
    <t>Řez stromu sesazovací na torzo s odřezáním části kmene a s odvětvením lezeckou technikou, průměru kmene do 700 mm</t>
  </si>
  <si>
    <t>Řez stromu sesazovací na torzo s odřezáním části kmene a s odvětvením lezeckou technikou průměru kmene do 700 mm</t>
  </si>
  <si>
    <t xml:space="preserve">"dle inv.tab č.219"1 : </t>
  </si>
  <si>
    <t>184813151</t>
  </si>
  <si>
    <t>Odstranění výmladků stromu mechanicky na bázi v do 2 m průměru kmene do 0,2 m</t>
  </si>
  <si>
    <t>Odstranění výmladků stromu ručně, na bázi, výšky do 2 m, průměru kmene do 0,2 m</t>
  </si>
  <si>
    <t xml:space="preserve">"dle inv. tabulky č. 718"1 : </t>
  </si>
  <si>
    <t>184813153</t>
  </si>
  <si>
    <t>Odstranění výmladků stromu mechanicky na bázi v do 2 m průměru kmene přes 0,2 do 0,6 m</t>
  </si>
  <si>
    <t>Odstranění výmladků stromu ručně, na bázi, výšky do 2 m, průměru kmene přes 0,2 do 0,6 m</t>
  </si>
  <si>
    <t xml:space="preserve">"dle inv. tabulky 210,257"2 : </t>
  </si>
  <si>
    <t>R-111212356</t>
  </si>
  <si>
    <t>Odstranění nevhodných dřevin přes 100 do 500 m2 v přes 1 m s odstraněním pařezů ve svahu, přes 1:5 do 1:2 - negativní probírka</t>
  </si>
  <si>
    <t>Odstranění nevhodných dřevin přes 100 do 500 m2 v přes 1 m s odstraněním pařezů ve svahu přes 1:5 do 1:2 - negativní probírka</t>
  </si>
  <si>
    <t xml:space="preserve">"probírka 30% z č.P1,2"pl_NPROB*0,3 : </t>
  </si>
  <si>
    <t>2345,1</t>
  </si>
  <si>
    <t>111212356</t>
  </si>
  <si>
    <t>Odstranění nevhodných dřevin přes 100 do 500 m2 v přes 1 m s odstraněním pařezů ve svahu, přes 1:5 do 1:2</t>
  </si>
  <si>
    <t>Odstranění nevhodných dřevin průměru kmene do 100 mm výšky přes 1 m s odstraněním pařezu přes 100 do 500 m2 na svahu přes 1:5 do 1:2</t>
  </si>
  <si>
    <t xml:space="preserve">"probírka 70% z plochy skupiny č. P12,13,14,17"pl_PROB*0,7 : </t>
  </si>
  <si>
    <t>178,5</t>
  </si>
  <si>
    <t>111212351</t>
  </si>
  <si>
    <t>Odstranění nevhodných dřevin do 100 m2 v přes 1 m s odstraněním pařezů v rovině nebo svahu do 1:5</t>
  </si>
  <si>
    <t>Odstranění nevhodných dřevin průměru kmene do 100 mm výšky přes 1 m s odstraněním pařezu do 100 m2 v rovině nebo na svahu do 1:5</t>
  </si>
  <si>
    <t xml:space="preserve">"dle inv. tabulky č. P16"30 : </t>
  </si>
  <si>
    <t>30</t>
  </si>
  <si>
    <t>112201115</t>
  </si>
  <si>
    <t>Odstranění pařezů D přes 0,5 do 0,6 m v rovině a svahu do 1:5 s odklizením do 20 m a zasypáním jámy</t>
  </si>
  <si>
    <t>Odstranění pařezu v rovině nebo na svahu do 1:5 o průměru pařezu na řezné ploše přes 500 do 600 mm</t>
  </si>
  <si>
    <t xml:space="preserve">"odstranění pařezů"2 : </t>
  </si>
  <si>
    <t>184818312</t>
  </si>
  <si>
    <t>Instalace dynamické vazby pro zajištění koruny stromu přes 1 do 3 lan</t>
  </si>
  <si>
    <t xml:space="preserve">"dle inv.tab.č.231"1 : </t>
  </si>
  <si>
    <t>67543204</t>
  </si>
  <si>
    <t>vazba stromu bezpečnostní dynamická nosnost lana 4t</t>
  </si>
  <si>
    <t>sada</t>
  </si>
  <si>
    <t>POL3_0</t>
  </si>
  <si>
    <t>R-111251111</t>
  </si>
  <si>
    <t>Drcení ořezaných větví D do 100 mm s odvozem do 20 km</t>
  </si>
  <si>
    <t xml:space="preserve">rezy_objem_korun : </t>
  </si>
  <si>
    <t>50,72</t>
  </si>
  <si>
    <t xml:space="preserve">"objem nadrcených korun, přepočteno na 1prms"rezy_objem_korun*0,35 : </t>
  </si>
  <si>
    <t xml:space="preserve">"převod z m3 na kg a tuny"bioodpad*550/1000 : </t>
  </si>
  <si>
    <t>9,764</t>
  </si>
  <si>
    <t>111301111</t>
  </si>
  <si>
    <t>Sejmutí drnu tl do 100 mm s přemístěním do 50 m nebo naložením na dopravní prostředek</t>
  </si>
  <si>
    <t xml:space="preserve">pl_odr_svah : </t>
  </si>
  <si>
    <t>480</t>
  </si>
  <si>
    <t>162702111</t>
  </si>
  <si>
    <t>Vodorovné přemístění drnu bez naložení se složením do 6000 m</t>
  </si>
  <si>
    <t>R-171201201</t>
  </si>
  <si>
    <t>Uložení bioodpadu na skládky</t>
  </si>
  <si>
    <t xml:space="preserve">"odstranění drnu tl.10cm"pl_odr_svah*0,1 : </t>
  </si>
  <si>
    <t>48</t>
  </si>
  <si>
    <t>997221858</t>
  </si>
  <si>
    <t>Poplatek za předání recyklačnímu zařízení odpadu z rostlinných pletiv kód odpadu 02 01 03</t>
  </si>
  <si>
    <t>Poplatek za předání stavebního odpadu recyklačnímu zařízení z rostlinných pletiv zatříděného do Katalogu odpadů pod kódem 02 01 03</t>
  </si>
  <si>
    <t xml:space="preserve">"převod z m3 na kg a tuny"bioodpad_drn*550/1000 : </t>
  </si>
  <si>
    <t>26,4</t>
  </si>
  <si>
    <t>184813511</t>
  </si>
  <si>
    <t>Chemické odplevelení před založením kultury postřikem na široko v rovině a svahu do 1:5 ručně</t>
  </si>
  <si>
    <t>Chemické odplevelení půdy před založením kultury, trávníku nebo zpevněných ploch ručně o jakékoli výměře postřikem na široko v rovině nebo na svahu do 1:5</t>
  </si>
  <si>
    <t xml:space="preserve">pl_odr_svah*2 : </t>
  </si>
  <si>
    <t>960</t>
  </si>
  <si>
    <t>25234001</t>
  </si>
  <si>
    <t>herbicid totální systémový neselektivní, bal.1 l (5l/ha)</t>
  </si>
  <si>
    <t>litr</t>
  </si>
  <si>
    <t xml:space="preserve">960*0,0005 "Přepočtené koeficientem množství : </t>
  </si>
  <si>
    <t>0,48</t>
  </si>
  <si>
    <t>183403115</t>
  </si>
  <si>
    <t>Obdělání půdy kultivátorováním ve svahu přes 1:5 do 1:2</t>
  </si>
  <si>
    <t>183403253</t>
  </si>
  <si>
    <t>Obdělání půdy hrabáním ve svahu přes 1:5 do 1:2</t>
  </si>
  <si>
    <t>182351023</t>
  </si>
  <si>
    <t>Rozprostření ornice pl do 100 m2 ve svahu přes 1:5 tl vrstvy do 200 mm strojně</t>
  </si>
  <si>
    <t>R-1012.1.1</t>
  </si>
  <si>
    <t>Zemina tříděná zahradní vč. dopravy, ztratné 3% v ceně</t>
  </si>
  <si>
    <t xml:space="preserve">"převod na tuny ohumus keře"pl_odr_svah*0,1*1800/1000 : </t>
  </si>
  <si>
    <t>86,4</t>
  </si>
  <si>
    <t>183112130</t>
  </si>
  <si>
    <t>Hloubení jamek bez výměny půdy zeminy tř 1 až 4 obj přes 0,005 do 0,01 m3 ve svahu přes 1:5 do 1:2</t>
  </si>
  <si>
    <t xml:space="preserve">odrostky : </t>
  </si>
  <si>
    <t>175</t>
  </si>
  <si>
    <t>184102121</t>
  </si>
  <si>
    <t>Výsadba dřeviny s balem D přes 0,1 do 0,2 m do jamky se zalitím ve svahu přes 1:5 do 1:2</t>
  </si>
  <si>
    <t>185802124</t>
  </si>
  <si>
    <t>Aplikace půdního kondicionéru k jednotlivým rostlinám a na široko v rovině a ve svahu do 1:2</t>
  </si>
  <si>
    <t xml:space="preserve">"odrostky ve skupinách - množství 300g/ks"0,3*odrostky/1000 : </t>
  </si>
  <si>
    <t>0,053</t>
  </si>
  <si>
    <t>251911550-R.2</t>
  </si>
  <si>
    <t>Půdní kondicionér vícesložkový včetně dovozu</t>
  </si>
  <si>
    <t xml:space="preserve">0,053*1000 "Přepočtené koeficientem množství : </t>
  </si>
  <si>
    <t>53</t>
  </si>
  <si>
    <t>184911422</t>
  </si>
  <si>
    <t>Mulčování rostlin kůrou tl do 0,1 m ve svahu přes 1:5 do 1:2</t>
  </si>
  <si>
    <t>1039110001</t>
  </si>
  <si>
    <t>kůra mulčovací VL</t>
  </si>
  <si>
    <t xml:space="preserve">480*0,1 "Přepočtené koeficientem množství : </t>
  </si>
  <si>
    <t>185804312</t>
  </si>
  <si>
    <t>Zalití rostlin vodou plocha přes 20 m2</t>
  </si>
  <si>
    <t xml:space="preserve">"odrostky skupiny - převod na m3*m2"(40/1000)*odrostky : </t>
  </si>
  <si>
    <t>7</t>
  </si>
  <si>
    <t>185851121</t>
  </si>
  <si>
    <t>Dovoz vody pro zálivku rostlin za vzdálenost do 1000 m</t>
  </si>
  <si>
    <t>185851129</t>
  </si>
  <si>
    <t>Příplatek k dovozu vody pro zálivku rostlin do 1000 m ZKD 1000 m</t>
  </si>
  <si>
    <t>082113210</t>
  </si>
  <si>
    <t>voda pitná pro ostatní odběratele</t>
  </si>
  <si>
    <t>348951251</t>
  </si>
  <si>
    <t>Osazení oplocení lesních kultur výšky do 1,5 m s drátěným pletivem</t>
  </si>
  <si>
    <t>Osazení oplocení lesních kultur včetně dřevěných kůlů průměru do 120 mm, v osové vzdálenosti 3 m (dodávka řeziva ve specifikaci) v oplocení výšky do 1,5 m s drátěným pletivem</t>
  </si>
  <si>
    <t>SLL0001.1</t>
  </si>
  <si>
    <t>Acer campestre, v 51-120 cm, poloodrostek, QP 1,5l, ztratné 5% v ceně</t>
  </si>
  <si>
    <t>SLL00012</t>
  </si>
  <si>
    <t>Acer platanoides, v 51-120 cm, poloodrostek, QP 1,5l, ztratné 5% v ceně</t>
  </si>
  <si>
    <t>SLL00013</t>
  </si>
  <si>
    <t>Acer pseudoplatanus, v 51-120 cm, poloodrostek, QP 1,5l, ztratné 5% v ceně</t>
  </si>
  <si>
    <t>SLL0355</t>
  </si>
  <si>
    <t>Carpinus betulus,  v 51-120 cm, poloodrostek, QP 1,5l, ztratné 5% v ceně</t>
  </si>
  <si>
    <t>R_2000341</t>
  </si>
  <si>
    <t>Fagus sylvatica, v 51-120 cm, poloodrostek, QP 1,5l, ztratné 5% v ceně</t>
  </si>
  <si>
    <t>R_200266</t>
  </si>
  <si>
    <t>Prunus mahaleb, v 40-60cm, ko 1,5l, ztratné 5% v ceně</t>
  </si>
  <si>
    <t>R_2001173</t>
  </si>
  <si>
    <t>Quercus robur,  v 51-120 cm, poloodrostek, QP 1,5l, ztratné 5% v ceně</t>
  </si>
  <si>
    <t>R_2001172</t>
  </si>
  <si>
    <t>Quercus petraea,  v 51-120 cm, poloodrostek, QP 1,5l, ztratné 5% v ceně</t>
  </si>
  <si>
    <t>998231311</t>
  </si>
  <si>
    <t>Přesun hmot pro sadovnické a krajinářské úpravy vodorovně do 5000 m</t>
  </si>
  <si>
    <t>998231411</t>
  </si>
  <si>
    <t>Ruční přesun hmot pro sadovnické a krajinářské úpravy do100 m</t>
  </si>
  <si>
    <t>185804234</t>
  </si>
  <si>
    <t>Vypletí záhonu dřevin ve skupinách s naložením a odvozem odpadu do 20 km ve svahu přes 1:5 do 1:2</t>
  </si>
  <si>
    <t xml:space="preserve">"odrostky ve svahu - počet pletí v letech"pl_odr_svah*5 : </t>
  </si>
  <si>
    <t>2400</t>
  </si>
  <si>
    <t xml:space="preserve">"poloodrostky skupiny - převod na m3*m2"(10/1000)*odrostky*8 : </t>
  </si>
  <si>
    <t>14</t>
  </si>
  <si>
    <t xml:space="preserve">"odrostky ve svahu - počet pletí v letech"pl_odr_svah*3 : </t>
  </si>
  <si>
    <t>1440</t>
  </si>
  <si>
    <t xml:space="preserve">"poloodrostky skupiny - převod na m3*m2"(10/1000)*odrostky*6 : </t>
  </si>
  <si>
    <t>10,5</t>
  </si>
  <si>
    <t xml:space="preserve">"odrostky ve svahu - počet pletí v letech"pl_odr_svah*2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</si>
</sst>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14"/>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7">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3" fillId="2" borderId="0" xfId="0" applyFont="1" applyFill="1" applyAlignment="1">
      <alignment horizontal="left"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15" fillId="0" borderId="0" xfId="0" applyNumberFormat="1" applyFont="1" applyAlignment="1">
      <alignment wrapText="1"/>
    </xf>
    <xf numFmtId="0" fontId="0" fillId="0" borderId="0" xfId="0" applyNumberForma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0" fontId="5" fillId="3" borderId="12" xfId="0" applyFont="1" applyFill="1" applyBorder="1" applyAlignment="1">
      <alignment horizontal="center" vertical="top" shrinkToFit="1"/>
    </xf>
    <xf numFmtId="165" fontId="5" fillId="3" borderId="12" xfId="0" applyNumberFormat="1" applyFont="1" applyFill="1" applyBorder="1" applyAlignment="1">
      <alignment vertical="top" shrinkToFit="1"/>
    </xf>
    <xf numFmtId="4" fontId="5" fillId="3" borderId="12"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8" fillId="0" borderId="18" xfId="0" applyNumberFormat="1" applyFont="1" applyBorder="1" applyAlignment="1">
      <alignment vertical="top" wrapText="1"/>
    </xf>
    <xf numFmtId="0" fontId="19" fillId="0" borderId="0" xfId="0" applyNumberFormat="1" applyFont="1" applyAlignment="1">
      <alignment wrapText="1"/>
    </xf>
    <xf numFmtId="0" fontId="18" fillId="0" borderId="0" xfId="0" applyNumberFormat="1" applyFont="1" applyBorder="1" applyAlignment="1">
      <alignment vertical="top" wrapText="1"/>
    </xf>
    <xf numFmtId="49" fontId="5"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0" fontId="18" fillId="0" borderId="18" xfId="0" applyNumberFormat="1" applyFont="1" applyBorder="1" applyAlignment="1">
      <alignment horizontal="left" vertical="top" wrapText="1"/>
    </xf>
    <xf numFmtId="0" fontId="18" fillId="0" borderId="0"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165" fontId="21" fillId="0" borderId="0" xfId="0" applyNumberFormat="1" applyFont="1" applyBorder="1" applyAlignment="1">
      <alignment horizontal="center" vertical="top" wrapText="1" shrinkToFit="1"/>
    </xf>
    <xf numFmtId="165" fontId="21" fillId="0" borderId="0" xfId="0" applyNumberFormat="1" applyFont="1" applyBorder="1" applyAlignment="1">
      <alignment vertical="top" wrapText="1" shrinkToFit="1"/>
    </xf>
    <xf numFmtId="0" fontId="17" fillId="0" borderId="18" xfId="0" applyNumberFormat="1" applyFont="1" applyBorder="1" applyAlignment="1">
      <alignment vertical="top" wrapTex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0" fontId="17" fillId="0" borderId="18"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49" fontId="17" fillId="0" borderId="43" xfId="0" applyNumberFormat="1" applyFont="1" applyBorder="1" applyAlignment="1">
      <alignment horizontal="left" vertical="top" wrapText="1"/>
    </xf>
    <xf numFmtId="165" fontId="21" fillId="0" borderId="0" xfId="0" quotePrefix="1"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BUILDpowerS/Templates/Rozpocty/Sablona.xls" TargetMode="External"/><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3.2" x14ac:dyDescent="0.25"/>
  <sheetData>
    <row r="1" spans="1:7" x14ac:dyDescent="0.25">
      <c r="A1" s="21" t="s">
        <v>38</v>
      </c>
    </row>
    <row r="2" spans="1:7" ht="57.75" customHeight="1" x14ac:dyDescent="0.25">
      <c r="A2" s="99" t="s">
        <v>39</v>
      </c>
      <c r="B2" s="99"/>
      <c r="C2" s="99"/>
      <c r="D2" s="99"/>
      <c r="E2" s="99"/>
      <c r="F2" s="99"/>
      <c r="G2" s="99"/>
    </row>
  </sheetData>
  <sheetProtection algorithmName="SHA-512" hashValue="5j6Z6Hpo0JUqqVPeHD+tFgHz23I7AAWIzgvbl6sp1lMzZ0YMk+cw4Gq5XwxCLEq5wcSz+OUDwI7nBHRx8Kw3DA==" saltValue="KZqLDu/GniBi9HPu+YGBs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913FF-685A-4B3B-94E1-38469A70D9F5}">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73</v>
      </c>
      <c r="C3" s="201" t="s">
        <v>74</v>
      </c>
      <c r="D3" s="199"/>
      <c r="E3" s="199"/>
      <c r="F3" s="199"/>
      <c r="G3" s="200"/>
      <c r="AC3" s="176" t="s">
        <v>194</v>
      </c>
      <c r="AG3" t="s">
        <v>198</v>
      </c>
    </row>
    <row r="4" spans="1:60" ht="25.05" customHeight="1" x14ac:dyDescent="0.25">
      <c r="A4" s="202" t="s">
        <v>9</v>
      </c>
      <c r="B4" s="203" t="s">
        <v>79</v>
      </c>
      <c r="C4" s="204" t="s">
        <v>80</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168</v>
      </c>
      <c r="C8" s="244" t="s">
        <v>169</v>
      </c>
      <c r="D8" s="226"/>
      <c r="E8" s="227"/>
      <c r="F8" s="228"/>
      <c r="G8" s="228">
        <f>SUMIF(AG9:AG24,"&lt;&gt;NOR",G9:G24)</f>
        <v>0</v>
      </c>
      <c r="H8" s="228"/>
      <c r="I8" s="228">
        <f>SUM(I9:I24)</f>
        <v>0</v>
      </c>
      <c r="J8" s="228"/>
      <c r="K8" s="228">
        <f>SUM(K9:K24)</f>
        <v>0</v>
      </c>
      <c r="L8" s="228"/>
      <c r="M8" s="228">
        <f>SUM(M9:M24)</f>
        <v>0</v>
      </c>
      <c r="N8" s="227"/>
      <c r="O8" s="227">
        <f>SUM(O9:O24)</f>
        <v>2.71</v>
      </c>
      <c r="P8" s="227"/>
      <c r="Q8" s="227">
        <f>SUM(Q9:Q24)</f>
        <v>0</v>
      </c>
      <c r="R8" s="228"/>
      <c r="S8" s="228"/>
      <c r="T8" s="229"/>
      <c r="U8" s="223"/>
      <c r="V8" s="223">
        <f>SUM(V9:V24)</f>
        <v>0</v>
      </c>
      <c r="W8" s="223"/>
      <c r="X8" s="223"/>
      <c r="Y8" s="223"/>
      <c r="AG8" t="s">
        <v>223</v>
      </c>
    </row>
    <row r="9" spans="1:60" outlineLevel="1" x14ac:dyDescent="0.25">
      <c r="A9" s="234">
        <v>1</v>
      </c>
      <c r="B9" s="235" t="s">
        <v>840</v>
      </c>
      <c r="C9" s="245" t="s">
        <v>841</v>
      </c>
      <c r="D9" s="236" t="s">
        <v>316</v>
      </c>
      <c r="E9" s="237">
        <v>30</v>
      </c>
      <c r="F9" s="238"/>
      <c r="G9" s="239">
        <f>ROUND(E9*F9,2)</f>
        <v>0</v>
      </c>
      <c r="H9" s="238"/>
      <c r="I9" s="239">
        <f>ROUND(E9*H9,2)</f>
        <v>0</v>
      </c>
      <c r="J9" s="238"/>
      <c r="K9" s="239">
        <f>ROUND(E9*J9,2)</f>
        <v>0</v>
      </c>
      <c r="L9" s="239">
        <v>21</v>
      </c>
      <c r="M9" s="239">
        <f>G9*(1+L9/100)</f>
        <v>0</v>
      </c>
      <c r="N9" s="237">
        <v>5.0000000000000001E-3</v>
      </c>
      <c r="O9" s="237">
        <f>ROUND(E9*N9,2)</f>
        <v>0.15</v>
      </c>
      <c r="P9" s="237">
        <v>0</v>
      </c>
      <c r="Q9" s="237">
        <f>ROUND(E9*P9,2)</f>
        <v>0</v>
      </c>
      <c r="R9" s="239"/>
      <c r="S9" s="239" t="s">
        <v>262</v>
      </c>
      <c r="T9" s="240" t="s">
        <v>228</v>
      </c>
      <c r="U9" s="222">
        <v>0</v>
      </c>
      <c r="V9" s="222">
        <f>ROUND(E9*U9,2)</f>
        <v>0</v>
      </c>
      <c r="W9" s="222"/>
      <c r="X9" s="222" t="s">
        <v>445</v>
      </c>
      <c r="Y9" s="222" t="s">
        <v>230</v>
      </c>
      <c r="Z9" s="212"/>
      <c r="AA9" s="212"/>
      <c r="AB9" s="212"/>
      <c r="AC9" s="212"/>
      <c r="AD9" s="212"/>
      <c r="AE9" s="212"/>
      <c r="AF9" s="212"/>
      <c r="AG9" s="212" t="s">
        <v>765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5">
      <c r="A10" s="219"/>
      <c r="B10" s="220"/>
      <c r="C10" s="246" t="s">
        <v>841</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5">
      <c r="A11" s="234">
        <v>2</v>
      </c>
      <c r="B11" s="235" t="s">
        <v>842</v>
      </c>
      <c r="C11" s="245" t="s">
        <v>843</v>
      </c>
      <c r="D11" s="236" t="s">
        <v>316</v>
      </c>
      <c r="E11" s="237">
        <v>25</v>
      </c>
      <c r="F11" s="238"/>
      <c r="G11" s="239">
        <f>ROUND(E11*F11,2)</f>
        <v>0</v>
      </c>
      <c r="H11" s="238"/>
      <c r="I11" s="239">
        <f>ROUND(E11*H11,2)</f>
        <v>0</v>
      </c>
      <c r="J11" s="238"/>
      <c r="K11" s="239">
        <f>ROUND(E11*J11,2)</f>
        <v>0</v>
      </c>
      <c r="L11" s="239">
        <v>21</v>
      </c>
      <c r="M11" s="239">
        <f>G11*(1+L11/100)</f>
        <v>0</v>
      </c>
      <c r="N11" s="237">
        <v>5.0000000000000001E-3</v>
      </c>
      <c r="O11" s="237">
        <f>ROUND(E11*N11,2)</f>
        <v>0.13</v>
      </c>
      <c r="P11" s="237">
        <v>0</v>
      </c>
      <c r="Q11" s="237">
        <f>ROUND(E11*P11,2)</f>
        <v>0</v>
      </c>
      <c r="R11" s="239"/>
      <c r="S11" s="239" t="s">
        <v>262</v>
      </c>
      <c r="T11" s="240" t="s">
        <v>228</v>
      </c>
      <c r="U11" s="222">
        <v>0</v>
      </c>
      <c r="V11" s="222">
        <f>ROUND(E11*U11,2)</f>
        <v>0</v>
      </c>
      <c r="W11" s="222"/>
      <c r="X11" s="222" t="s">
        <v>445</v>
      </c>
      <c r="Y11" s="222" t="s">
        <v>230</v>
      </c>
      <c r="Z11" s="212"/>
      <c r="AA11" s="212"/>
      <c r="AB11" s="212"/>
      <c r="AC11" s="212"/>
      <c r="AD11" s="212"/>
      <c r="AE11" s="212"/>
      <c r="AF11" s="212"/>
      <c r="AG11" s="212" t="s">
        <v>765</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5">
      <c r="A12" s="219"/>
      <c r="B12" s="220"/>
      <c r="C12" s="246" t="s">
        <v>843</v>
      </c>
      <c r="D12" s="241"/>
      <c r="E12" s="241"/>
      <c r="F12" s="241"/>
      <c r="G12" s="241"/>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232</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5">
      <c r="A13" s="234">
        <v>3</v>
      </c>
      <c r="B13" s="235" t="s">
        <v>844</v>
      </c>
      <c r="C13" s="245" t="s">
        <v>845</v>
      </c>
      <c r="D13" s="236" t="s">
        <v>316</v>
      </c>
      <c r="E13" s="237">
        <v>30</v>
      </c>
      <c r="F13" s="238"/>
      <c r="G13" s="239">
        <f>ROUND(E13*F13,2)</f>
        <v>0</v>
      </c>
      <c r="H13" s="238"/>
      <c r="I13" s="239">
        <f>ROUND(E13*H13,2)</f>
        <v>0</v>
      </c>
      <c r="J13" s="238"/>
      <c r="K13" s="239">
        <f>ROUND(E13*J13,2)</f>
        <v>0</v>
      </c>
      <c r="L13" s="239">
        <v>21</v>
      </c>
      <c r="M13" s="239">
        <f>G13*(1+L13/100)</f>
        <v>0</v>
      </c>
      <c r="N13" s="237">
        <v>5.0000000000000001E-3</v>
      </c>
      <c r="O13" s="237">
        <f>ROUND(E13*N13,2)</f>
        <v>0.15</v>
      </c>
      <c r="P13" s="237">
        <v>0</v>
      </c>
      <c r="Q13" s="237">
        <f>ROUND(E13*P13,2)</f>
        <v>0</v>
      </c>
      <c r="R13" s="239"/>
      <c r="S13" s="239" t="s">
        <v>262</v>
      </c>
      <c r="T13" s="240" t="s">
        <v>228</v>
      </c>
      <c r="U13" s="222">
        <v>0</v>
      </c>
      <c r="V13" s="222">
        <f>ROUND(E13*U13,2)</f>
        <v>0</v>
      </c>
      <c r="W13" s="222"/>
      <c r="X13" s="222" t="s">
        <v>445</v>
      </c>
      <c r="Y13" s="222" t="s">
        <v>230</v>
      </c>
      <c r="Z13" s="212"/>
      <c r="AA13" s="212"/>
      <c r="AB13" s="212"/>
      <c r="AC13" s="212"/>
      <c r="AD13" s="212"/>
      <c r="AE13" s="212"/>
      <c r="AF13" s="212"/>
      <c r="AG13" s="212" t="s">
        <v>765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5">
      <c r="A14" s="219"/>
      <c r="B14" s="220"/>
      <c r="C14" s="246" t="s">
        <v>845</v>
      </c>
      <c r="D14" s="241"/>
      <c r="E14" s="241"/>
      <c r="F14" s="241"/>
      <c r="G14" s="241"/>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232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5">
      <c r="A15" s="234">
        <v>4</v>
      </c>
      <c r="B15" s="235" t="s">
        <v>846</v>
      </c>
      <c r="C15" s="245" t="s">
        <v>847</v>
      </c>
      <c r="D15" s="236" t="s">
        <v>316</v>
      </c>
      <c r="E15" s="237">
        <v>10</v>
      </c>
      <c r="F15" s="238"/>
      <c r="G15" s="239">
        <f>ROUND(E15*F15,2)</f>
        <v>0</v>
      </c>
      <c r="H15" s="238"/>
      <c r="I15" s="239">
        <f>ROUND(E15*H15,2)</f>
        <v>0</v>
      </c>
      <c r="J15" s="238"/>
      <c r="K15" s="239">
        <f>ROUND(E15*J15,2)</f>
        <v>0</v>
      </c>
      <c r="L15" s="239">
        <v>21</v>
      </c>
      <c r="M15" s="239">
        <f>G15*(1+L15/100)</f>
        <v>0</v>
      </c>
      <c r="N15" s="237">
        <v>5.0000000000000001E-3</v>
      </c>
      <c r="O15" s="237">
        <f>ROUND(E15*N15,2)</f>
        <v>0.05</v>
      </c>
      <c r="P15" s="237">
        <v>0</v>
      </c>
      <c r="Q15" s="237">
        <f>ROUND(E15*P15,2)</f>
        <v>0</v>
      </c>
      <c r="R15" s="239"/>
      <c r="S15" s="239" t="s">
        <v>262</v>
      </c>
      <c r="T15" s="240" t="s">
        <v>228</v>
      </c>
      <c r="U15" s="222">
        <v>0</v>
      </c>
      <c r="V15" s="222">
        <f>ROUND(E15*U15,2)</f>
        <v>0</v>
      </c>
      <c r="W15" s="222"/>
      <c r="X15" s="222" t="s">
        <v>445</v>
      </c>
      <c r="Y15" s="222" t="s">
        <v>230</v>
      </c>
      <c r="Z15" s="212"/>
      <c r="AA15" s="212"/>
      <c r="AB15" s="212"/>
      <c r="AC15" s="212"/>
      <c r="AD15" s="212"/>
      <c r="AE15" s="212"/>
      <c r="AF15" s="212"/>
      <c r="AG15" s="212" t="s">
        <v>765</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5">
      <c r="A16" s="219"/>
      <c r="B16" s="220"/>
      <c r="C16" s="246" t="s">
        <v>847</v>
      </c>
      <c r="D16" s="241"/>
      <c r="E16" s="241"/>
      <c r="F16" s="241"/>
      <c r="G16" s="241"/>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232</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5">
      <c r="A17" s="234">
        <v>5</v>
      </c>
      <c r="B17" s="235" t="s">
        <v>848</v>
      </c>
      <c r="C17" s="245" t="s">
        <v>849</v>
      </c>
      <c r="D17" s="236" t="s">
        <v>316</v>
      </c>
      <c r="E17" s="237">
        <v>55</v>
      </c>
      <c r="F17" s="238"/>
      <c r="G17" s="239">
        <f>ROUND(E17*F17,2)</f>
        <v>0</v>
      </c>
      <c r="H17" s="238"/>
      <c r="I17" s="239">
        <f>ROUND(E17*H17,2)</f>
        <v>0</v>
      </c>
      <c r="J17" s="238"/>
      <c r="K17" s="239">
        <f>ROUND(E17*J17,2)</f>
        <v>0</v>
      </c>
      <c r="L17" s="239">
        <v>21</v>
      </c>
      <c r="M17" s="239">
        <f>G17*(1+L17/100)</f>
        <v>0</v>
      </c>
      <c r="N17" s="237">
        <v>2.5000000000000001E-2</v>
      </c>
      <c r="O17" s="237">
        <f>ROUND(E17*N17,2)</f>
        <v>1.38</v>
      </c>
      <c r="P17" s="237">
        <v>0</v>
      </c>
      <c r="Q17" s="237">
        <f>ROUND(E17*P17,2)</f>
        <v>0</v>
      </c>
      <c r="R17" s="239"/>
      <c r="S17" s="239" t="s">
        <v>262</v>
      </c>
      <c r="T17" s="240" t="s">
        <v>228</v>
      </c>
      <c r="U17" s="222">
        <v>0</v>
      </c>
      <c r="V17" s="222">
        <f>ROUND(E17*U17,2)</f>
        <v>0</v>
      </c>
      <c r="W17" s="222"/>
      <c r="X17" s="222" t="s">
        <v>445</v>
      </c>
      <c r="Y17" s="222" t="s">
        <v>230</v>
      </c>
      <c r="Z17" s="212"/>
      <c r="AA17" s="212"/>
      <c r="AB17" s="212"/>
      <c r="AC17" s="212"/>
      <c r="AD17" s="212"/>
      <c r="AE17" s="212"/>
      <c r="AF17" s="212"/>
      <c r="AG17" s="212" t="s">
        <v>765</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5">
      <c r="A18" s="219"/>
      <c r="B18" s="220"/>
      <c r="C18" s="246" t="s">
        <v>849</v>
      </c>
      <c r="D18" s="241"/>
      <c r="E18" s="241"/>
      <c r="F18" s="241"/>
      <c r="G18" s="241"/>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232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5">
      <c r="A19" s="234">
        <v>6</v>
      </c>
      <c r="B19" s="235" t="s">
        <v>850</v>
      </c>
      <c r="C19" s="245" t="s">
        <v>851</v>
      </c>
      <c r="D19" s="236" t="s">
        <v>316</v>
      </c>
      <c r="E19" s="237">
        <v>25</v>
      </c>
      <c r="F19" s="238"/>
      <c r="G19" s="239">
        <f>ROUND(E19*F19,2)</f>
        <v>0</v>
      </c>
      <c r="H19" s="238"/>
      <c r="I19" s="239">
        <f>ROUND(E19*H19,2)</f>
        <v>0</v>
      </c>
      <c r="J19" s="238"/>
      <c r="K19" s="239">
        <f>ROUND(E19*J19,2)</f>
        <v>0</v>
      </c>
      <c r="L19" s="239">
        <v>21</v>
      </c>
      <c r="M19" s="239">
        <f>G19*(1+L19/100)</f>
        <v>0</v>
      </c>
      <c r="N19" s="237">
        <v>0.01</v>
      </c>
      <c r="O19" s="237">
        <f>ROUND(E19*N19,2)</f>
        <v>0.25</v>
      </c>
      <c r="P19" s="237">
        <v>0</v>
      </c>
      <c r="Q19" s="237">
        <f>ROUND(E19*P19,2)</f>
        <v>0</v>
      </c>
      <c r="R19" s="239"/>
      <c r="S19" s="239" t="s">
        <v>262</v>
      </c>
      <c r="T19" s="240" t="s">
        <v>228</v>
      </c>
      <c r="U19" s="222">
        <v>0</v>
      </c>
      <c r="V19" s="222">
        <f>ROUND(E19*U19,2)</f>
        <v>0</v>
      </c>
      <c r="W19" s="222"/>
      <c r="X19" s="222" t="s">
        <v>445</v>
      </c>
      <c r="Y19" s="222" t="s">
        <v>230</v>
      </c>
      <c r="Z19" s="212"/>
      <c r="AA19" s="212"/>
      <c r="AB19" s="212"/>
      <c r="AC19" s="212"/>
      <c r="AD19" s="212"/>
      <c r="AE19" s="212"/>
      <c r="AF19" s="212"/>
      <c r="AG19" s="212" t="s">
        <v>765</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5">
      <c r="A20" s="219"/>
      <c r="B20" s="220"/>
      <c r="C20" s="246" t="s">
        <v>851</v>
      </c>
      <c r="D20" s="241"/>
      <c r="E20" s="241"/>
      <c r="F20" s="241"/>
      <c r="G20" s="241"/>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5">
      <c r="A21" s="234">
        <v>7</v>
      </c>
      <c r="B21" s="235" t="s">
        <v>852</v>
      </c>
      <c r="C21" s="245" t="s">
        <v>853</v>
      </c>
      <c r="D21" s="236" t="s">
        <v>316</v>
      </c>
      <c r="E21" s="237">
        <v>25</v>
      </c>
      <c r="F21" s="238"/>
      <c r="G21" s="239">
        <f>ROUND(E21*F21,2)</f>
        <v>0</v>
      </c>
      <c r="H21" s="238"/>
      <c r="I21" s="239">
        <f>ROUND(E21*H21,2)</f>
        <v>0</v>
      </c>
      <c r="J21" s="238"/>
      <c r="K21" s="239">
        <f>ROUND(E21*J21,2)</f>
        <v>0</v>
      </c>
      <c r="L21" s="239">
        <v>21</v>
      </c>
      <c r="M21" s="239">
        <f>G21*(1+L21/100)</f>
        <v>0</v>
      </c>
      <c r="N21" s="237">
        <v>0.01</v>
      </c>
      <c r="O21" s="237">
        <f>ROUND(E21*N21,2)</f>
        <v>0.25</v>
      </c>
      <c r="P21" s="237">
        <v>0</v>
      </c>
      <c r="Q21" s="237">
        <f>ROUND(E21*P21,2)</f>
        <v>0</v>
      </c>
      <c r="R21" s="239"/>
      <c r="S21" s="239" t="s">
        <v>262</v>
      </c>
      <c r="T21" s="240" t="s">
        <v>228</v>
      </c>
      <c r="U21" s="222">
        <v>0</v>
      </c>
      <c r="V21" s="222">
        <f>ROUND(E21*U21,2)</f>
        <v>0</v>
      </c>
      <c r="W21" s="222"/>
      <c r="X21" s="222" t="s">
        <v>445</v>
      </c>
      <c r="Y21" s="222" t="s">
        <v>230</v>
      </c>
      <c r="Z21" s="212"/>
      <c r="AA21" s="212"/>
      <c r="AB21" s="212"/>
      <c r="AC21" s="212"/>
      <c r="AD21" s="212"/>
      <c r="AE21" s="212"/>
      <c r="AF21" s="212"/>
      <c r="AG21" s="212" t="s">
        <v>765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5">
      <c r="A22" s="219"/>
      <c r="B22" s="220"/>
      <c r="C22" s="246" t="s">
        <v>853</v>
      </c>
      <c r="D22" s="241"/>
      <c r="E22" s="241"/>
      <c r="F22" s="241"/>
      <c r="G22" s="241"/>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232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5">
      <c r="A23" s="234">
        <v>8</v>
      </c>
      <c r="B23" s="235" t="s">
        <v>854</v>
      </c>
      <c r="C23" s="245" t="s">
        <v>855</v>
      </c>
      <c r="D23" s="236" t="s">
        <v>316</v>
      </c>
      <c r="E23" s="237">
        <v>35</v>
      </c>
      <c r="F23" s="238"/>
      <c r="G23" s="239">
        <f>ROUND(E23*F23,2)</f>
        <v>0</v>
      </c>
      <c r="H23" s="238"/>
      <c r="I23" s="239">
        <f>ROUND(E23*H23,2)</f>
        <v>0</v>
      </c>
      <c r="J23" s="238"/>
      <c r="K23" s="239">
        <f>ROUND(E23*J23,2)</f>
        <v>0</v>
      </c>
      <c r="L23" s="239">
        <v>21</v>
      </c>
      <c r="M23" s="239">
        <f>G23*(1+L23/100)</f>
        <v>0</v>
      </c>
      <c r="N23" s="237">
        <v>0.01</v>
      </c>
      <c r="O23" s="237">
        <f>ROUND(E23*N23,2)</f>
        <v>0.35</v>
      </c>
      <c r="P23" s="237">
        <v>0</v>
      </c>
      <c r="Q23" s="237">
        <f>ROUND(E23*P23,2)</f>
        <v>0</v>
      </c>
      <c r="R23" s="239"/>
      <c r="S23" s="239" t="s">
        <v>262</v>
      </c>
      <c r="T23" s="240" t="s">
        <v>228</v>
      </c>
      <c r="U23" s="222">
        <v>0</v>
      </c>
      <c r="V23" s="222">
        <f>ROUND(E23*U23,2)</f>
        <v>0</v>
      </c>
      <c r="W23" s="222"/>
      <c r="X23" s="222" t="s">
        <v>445</v>
      </c>
      <c r="Y23" s="222" t="s">
        <v>230</v>
      </c>
      <c r="Z23" s="212"/>
      <c r="AA23" s="212"/>
      <c r="AB23" s="212"/>
      <c r="AC23" s="212"/>
      <c r="AD23" s="212"/>
      <c r="AE23" s="212"/>
      <c r="AF23" s="212"/>
      <c r="AG23" s="212" t="s">
        <v>765</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5">
      <c r="A24" s="219"/>
      <c r="B24" s="220"/>
      <c r="C24" s="246" t="s">
        <v>855</v>
      </c>
      <c r="D24" s="241"/>
      <c r="E24" s="241"/>
      <c r="F24" s="241"/>
      <c r="G24" s="241"/>
      <c r="H24" s="222"/>
      <c r="I24" s="222"/>
      <c r="J24" s="222"/>
      <c r="K24" s="222"/>
      <c r="L24" s="222"/>
      <c r="M24" s="222"/>
      <c r="N24" s="221"/>
      <c r="O24" s="221"/>
      <c r="P24" s="221"/>
      <c r="Q24" s="221"/>
      <c r="R24" s="222"/>
      <c r="S24" s="222"/>
      <c r="T24" s="222"/>
      <c r="U24" s="222"/>
      <c r="V24" s="222"/>
      <c r="W24" s="222"/>
      <c r="X24" s="222"/>
      <c r="Y24" s="222"/>
      <c r="Z24" s="212"/>
      <c r="AA24" s="212"/>
      <c r="AB24" s="212"/>
      <c r="AC24" s="212"/>
      <c r="AD24" s="212"/>
      <c r="AE24" s="212"/>
      <c r="AF24" s="212"/>
      <c r="AG24" s="212" t="s">
        <v>232</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x14ac:dyDescent="0.25">
      <c r="A25" s="224" t="s">
        <v>222</v>
      </c>
      <c r="B25" s="225" t="s">
        <v>166</v>
      </c>
      <c r="C25" s="244" t="s">
        <v>167</v>
      </c>
      <c r="D25" s="226"/>
      <c r="E25" s="227"/>
      <c r="F25" s="228"/>
      <c r="G25" s="228">
        <f>SUMIF(AG26:AG29,"&lt;&gt;NOR",G26:G29)</f>
        <v>0</v>
      </c>
      <c r="H25" s="228"/>
      <c r="I25" s="228">
        <f>SUM(I26:I29)</f>
        <v>0</v>
      </c>
      <c r="J25" s="228"/>
      <c r="K25" s="228">
        <f>SUM(K26:K29)</f>
        <v>0</v>
      </c>
      <c r="L25" s="228"/>
      <c r="M25" s="228">
        <f>SUM(M26:M29)</f>
        <v>0</v>
      </c>
      <c r="N25" s="227"/>
      <c r="O25" s="227">
        <f>SUM(O26:O29)</f>
        <v>0</v>
      </c>
      <c r="P25" s="227"/>
      <c r="Q25" s="227">
        <f>SUM(Q26:Q29)</f>
        <v>0</v>
      </c>
      <c r="R25" s="228"/>
      <c r="S25" s="228"/>
      <c r="T25" s="229"/>
      <c r="U25" s="223"/>
      <c r="V25" s="223">
        <f>SUM(V26:V29)</f>
        <v>0</v>
      </c>
      <c r="W25" s="223"/>
      <c r="X25" s="223"/>
      <c r="Y25" s="223"/>
      <c r="AG25" t="s">
        <v>223</v>
      </c>
    </row>
    <row r="26" spans="1:60" outlineLevel="1" x14ac:dyDescent="0.25">
      <c r="A26" s="234">
        <v>9</v>
      </c>
      <c r="B26" s="235" t="s">
        <v>856</v>
      </c>
      <c r="C26" s="245" t="s">
        <v>857</v>
      </c>
      <c r="D26" s="236" t="s">
        <v>375</v>
      </c>
      <c r="E26" s="237">
        <v>3.0950000000000002</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c r="S26" s="239" t="s">
        <v>671</v>
      </c>
      <c r="T26" s="240" t="s">
        <v>672</v>
      </c>
      <c r="U26" s="222">
        <v>0</v>
      </c>
      <c r="V26" s="222">
        <f>ROUND(E26*U26,2)</f>
        <v>0</v>
      </c>
      <c r="W26" s="222"/>
      <c r="X26" s="222" t="s">
        <v>303</v>
      </c>
      <c r="Y26" s="222" t="s">
        <v>230</v>
      </c>
      <c r="Z26" s="212"/>
      <c r="AA26" s="212"/>
      <c r="AB26" s="212"/>
      <c r="AC26" s="212"/>
      <c r="AD26" s="212"/>
      <c r="AE26" s="212"/>
      <c r="AF26" s="212"/>
      <c r="AG26" s="212" t="s">
        <v>545</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5">
      <c r="A27" s="219"/>
      <c r="B27" s="220"/>
      <c r="C27" s="246" t="s">
        <v>857</v>
      </c>
      <c r="D27" s="241"/>
      <c r="E27" s="241"/>
      <c r="F27" s="241"/>
      <c r="G27" s="241"/>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232</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5">
      <c r="A28" s="234">
        <v>10</v>
      </c>
      <c r="B28" s="235" t="s">
        <v>858</v>
      </c>
      <c r="C28" s="245" t="s">
        <v>859</v>
      </c>
      <c r="D28" s="236" t="s">
        <v>375</v>
      </c>
      <c r="E28" s="237">
        <v>3.0950000000000002</v>
      </c>
      <c r="F28" s="238"/>
      <c r="G28" s="239">
        <f>ROUND(E28*F28,2)</f>
        <v>0</v>
      </c>
      <c r="H28" s="238"/>
      <c r="I28" s="239">
        <f>ROUND(E28*H28,2)</f>
        <v>0</v>
      </c>
      <c r="J28" s="238"/>
      <c r="K28" s="239">
        <f>ROUND(E28*J28,2)</f>
        <v>0</v>
      </c>
      <c r="L28" s="239">
        <v>21</v>
      </c>
      <c r="M28" s="239">
        <f>G28*(1+L28/100)</f>
        <v>0</v>
      </c>
      <c r="N28" s="237">
        <v>0</v>
      </c>
      <c r="O28" s="237">
        <f>ROUND(E28*N28,2)</f>
        <v>0</v>
      </c>
      <c r="P28" s="237">
        <v>0</v>
      </c>
      <c r="Q28" s="237">
        <f>ROUND(E28*P28,2)</f>
        <v>0</v>
      </c>
      <c r="R28" s="239"/>
      <c r="S28" s="239" t="s">
        <v>671</v>
      </c>
      <c r="T28" s="240" t="s">
        <v>672</v>
      </c>
      <c r="U28" s="222">
        <v>0</v>
      </c>
      <c r="V28" s="222">
        <f>ROUND(E28*U28,2)</f>
        <v>0</v>
      </c>
      <c r="W28" s="222"/>
      <c r="X28" s="222" t="s">
        <v>303</v>
      </c>
      <c r="Y28" s="222" t="s">
        <v>230</v>
      </c>
      <c r="Z28" s="212"/>
      <c r="AA28" s="212"/>
      <c r="AB28" s="212"/>
      <c r="AC28" s="212"/>
      <c r="AD28" s="212"/>
      <c r="AE28" s="212"/>
      <c r="AF28" s="212"/>
      <c r="AG28" s="212" t="s">
        <v>545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5">
      <c r="A29" s="219"/>
      <c r="B29" s="220"/>
      <c r="C29" s="246" t="s">
        <v>859</v>
      </c>
      <c r="D29" s="241"/>
      <c r="E29" s="241"/>
      <c r="F29" s="241"/>
      <c r="G29" s="241"/>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232</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x14ac:dyDescent="0.25">
      <c r="A30" s="3"/>
      <c r="B30" s="4"/>
      <c r="C30" s="248"/>
      <c r="D30" s="6"/>
      <c r="E30" s="3"/>
      <c r="F30" s="3"/>
      <c r="G30" s="3"/>
      <c r="H30" s="3"/>
      <c r="I30" s="3"/>
      <c r="J30" s="3"/>
      <c r="K30" s="3"/>
      <c r="L30" s="3"/>
      <c r="M30" s="3"/>
      <c r="N30" s="3"/>
      <c r="O30" s="3"/>
      <c r="P30" s="3"/>
      <c r="Q30" s="3"/>
      <c r="R30" s="3"/>
      <c r="S30" s="3"/>
      <c r="T30" s="3"/>
      <c r="U30" s="3"/>
      <c r="V30" s="3"/>
      <c r="W30" s="3"/>
      <c r="X30" s="3"/>
      <c r="Y30" s="3"/>
      <c r="AE30">
        <v>12</v>
      </c>
      <c r="AF30">
        <v>21</v>
      </c>
      <c r="AG30" t="s">
        <v>208</v>
      </c>
    </row>
    <row r="31" spans="1:60" x14ac:dyDescent="0.25">
      <c r="A31" s="215"/>
      <c r="B31" s="216" t="s">
        <v>29</v>
      </c>
      <c r="C31" s="249"/>
      <c r="D31" s="217"/>
      <c r="E31" s="218"/>
      <c r="F31" s="218"/>
      <c r="G31" s="233">
        <f>G8+G25</f>
        <v>0</v>
      </c>
      <c r="H31" s="3"/>
      <c r="I31" s="3"/>
      <c r="J31" s="3"/>
      <c r="K31" s="3"/>
      <c r="L31" s="3"/>
      <c r="M31" s="3"/>
      <c r="N31" s="3"/>
      <c r="O31" s="3"/>
      <c r="P31" s="3"/>
      <c r="Q31" s="3"/>
      <c r="R31" s="3"/>
      <c r="S31" s="3"/>
      <c r="T31" s="3"/>
      <c r="U31" s="3"/>
      <c r="V31" s="3"/>
      <c r="W31" s="3"/>
      <c r="X31" s="3"/>
      <c r="Y31" s="3"/>
      <c r="AE31">
        <f>SUMIF(L7:L29,AE30,G7:G29)</f>
        <v>0</v>
      </c>
      <c r="AF31">
        <f>SUMIF(L7:L29,AF30,G7:G29)</f>
        <v>0</v>
      </c>
      <c r="AG31" t="s">
        <v>294</v>
      </c>
    </row>
    <row r="32" spans="1:60" x14ac:dyDescent="0.25">
      <c r="C32" s="250"/>
      <c r="D32" s="10"/>
      <c r="AG32" t="s">
        <v>297</v>
      </c>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tDYQhioVC5MP5KIl7KVNYDnmVXUTaHzlNfugNBToAT9BvLIidCXvAUVai6EFtBzuWRGARdpXQX5JaLCncH1rWw==" saltValue="4Z128m/e7bf5UY8iFp/hiA==" spinCount="100000" sheet="1" formatRows="0"/>
  <mergeCells count="14">
    <mergeCell ref="C27:G27"/>
    <mergeCell ref="C29:G29"/>
    <mergeCell ref="C14:G14"/>
    <mergeCell ref="C16:G16"/>
    <mergeCell ref="C18:G18"/>
    <mergeCell ref="C20:G20"/>
    <mergeCell ref="C22:G22"/>
    <mergeCell ref="C24:G24"/>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4226B-D308-4B4F-A3E2-9BE463170810}">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73</v>
      </c>
      <c r="C3" s="201" t="s">
        <v>74</v>
      </c>
      <c r="D3" s="199"/>
      <c r="E3" s="199"/>
      <c r="F3" s="199"/>
      <c r="G3" s="200"/>
      <c r="AC3" s="176" t="s">
        <v>194</v>
      </c>
      <c r="AG3" t="s">
        <v>198</v>
      </c>
    </row>
    <row r="4" spans="1:60" ht="25.05" customHeight="1" x14ac:dyDescent="0.25">
      <c r="A4" s="202" t="s">
        <v>9</v>
      </c>
      <c r="B4" s="203" t="s">
        <v>81</v>
      </c>
      <c r="C4" s="204" t="s">
        <v>82</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176</v>
      </c>
      <c r="C8" s="244" t="s">
        <v>177</v>
      </c>
      <c r="D8" s="226"/>
      <c r="E8" s="227"/>
      <c r="F8" s="228"/>
      <c r="G8" s="228">
        <f>SUMIF(AG9:AG22,"&lt;&gt;NOR",G9:G22)</f>
        <v>0</v>
      </c>
      <c r="H8" s="228"/>
      <c r="I8" s="228">
        <f>SUM(I9:I22)</f>
        <v>0</v>
      </c>
      <c r="J8" s="228"/>
      <c r="K8" s="228">
        <f>SUM(K9:K22)</f>
        <v>0</v>
      </c>
      <c r="L8" s="228"/>
      <c r="M8" s="228">
        <f>SUM(M9:M22)</f>
        <v>0</v>
      </c>
      <c r="N8" s="227"/>
      <c r="O8" s="227">
        <f>SUM(O9:O22)</f>
        <v>0</v>
      </c>
      <c r="P8" s="227"/>
      <c r="Q8" s="227">
        <f>SUM(Q9:Q22)</f>
        <v>0</v>
      </c>
      <c r="R8" s="228"/>
      <c r="S8" s="228"/>
      <c r="T8" s="229"/>
      <c r="U8" s="223"/>
      <c r="V8" s="223">
        <f>SUM(V9:V22)</f>
        <v>0</v>
      </c>
      <c r="W8" s="223"/>
      <c r="X8" s="223"/>
      <c r="Y8" s="223"/>
      <c r="AG8" t="s">
        <v>223</v>
      </c>
    </row>
    <row r="9" spans="1:60" ht="20.399999999999999" outlineLevel="1" x14ac:dyDescent="0.25">
      <c r="A9" s="234">
        <v>1</v>
      </c>
      <c r="B9" s="235" t="s">
        <v>860</v>
      </c>
      <c r="C9" s="245" t="s">
        <v>861</v>
      </c>
      <c r="D9" s="236" t="s">
        <v>301</v>
      </c>
      <c r="E9" s="237">
        <v>2400</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671</v>
      </c>
      <c r="T9" s="240" t="s">
        <v>672</v>
      </c>
      <c r="U9" s="222">
        <v>0</v>
      </c>
      <c r="V9" s="222">
        <f>ROUND(E9*U9,2)</f>
        <v>0</v>
      </c>
      <c r="W9" s="222"/>
      <c r="X9" s="222" t="s">
        <v>303</v>
      </c>
      <c r="Y9" s="222" t="s">
        <v>230</v>
      </c>
      <c r="Z9" s="212"/>
      <c r="AA9" s="212"/>
      <c r="AB9" s="212"/>
      <c r="AC9" s="212"/>
      <c r="AD9" s="212"/>
      <c r="AE9" s="212"/>
      <c r="AF9" s="212"/>
      <c r="AG9" s="212" t="s">
        <v>545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5">
      <c r="A10" s="219"/>
      <c r="B10" s="220"/>
      <c r="C10" s="246" t="s">
        <v>861</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5">
      <c r="A11" s="219"/>
      <c r="B11" s="220"/>
      <c r="C11" s="264" t="s">
        <v>862</v>
      </c>
      <c r="D11" s="251"/>
      <c r="E11" s="252"/>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308</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5">
      <c r="A12" s="219"/>
      <c r="B12" s="220"/>
      <c r="C12" s="264" t="s">
        <v>863</v>
      </c>
      <c r="D12" s="251"/>
      <c r="E12" s="252">
        <v>2400</v>
      </c>
      <c r="F12" s="222"/>
      <c r="G12" s="222"/>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308</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5">
      <c r="A13" s="234">
        <v>2</v>
      </c>
      <c r="B13" s="235" t="s">
        <v>827</v>
      </c>
      <c r="C13" s="245" t="s">
        <v>828</v>
      </c>
      <c r="D13" s="236" t="s">
        <v>323</v>
      </c>
      <c r="E13" s="237">
        <v>14</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671</v>
      </c>
      <c r="T13" s="240" t="s">
        <v>672</v>
      </c>
      <c r="U13" s="222">
        <v>0</v>
      </c>
      <c r="V13" s="222">
        <f>ROUND(E13*U13,2)</f>
        <v>0</v>
      </c>
      <c r="W13" s="222"/>
      <c r="X13" s="222" t="s">
        <v>303</v>
      </c>
      <c r="Y13" s="222" t="s">
        <v>230</v>
      </c>
      <c r="Z13" s="212"/>
      <c r="AA13" s="212"/>
      <c r="AB13" s="212"/>
      <c r="AC13" s="212"/>
      <c r="AD13" s="212"/>
      <c r="AE13" s="212"/>
      <c r="AF13" s="212"/>
      <c r="AG13" s="212" t="s">
        <v>545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5">
      <c r="A14" s="219"/>
      <c r="B14" s="220"/>
      <c r="C14" s="246" t="s">
        <v>828</v>
      </c>
      <c r="D14" s="241"/>
      <c r="E14" s="241"/>
      <c r="F14" s="241"/>
      <c r="G14" s="241"/>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232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5">
      <c r="A15" s="219"/>
      <c r="B15" s="220"/>
      <c r="C15" s="264" t="s">
        <v>864</v>
      </c>
      <c r="D15" s="251"/>
      <c r="E15" s="252"/>
      <c r="F15" s="222"/>
      <c r="G15" s="222"/>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308</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3" x14ac:dyDescent="0.25">
      <c r="A16" s="219"/>
      <c r="B16" s="220"/>
      <c r="C16" s="264" t="s">
        <v>865</v>
      </c>
      <c r="D16" s="251"/>
      <c r="E16" s="252">
        <v>14</v>
      </c>
      <c r="F16" s="222"/>
      <c r="G16" s="222"/>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308</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5">
      <c r="A17" s="234">
        <v>3</v>
      </c>
      <c r="B17" s="235" t="s">
        <v>831</v>
      </c>
      <c r="C17" s="245" t="s">
        <v>832</v>
      </c>
      <c r="D17" s="236" t="s">
        <v>323</v>
      </c>
      <c r="E17" s="237">
        <v>14</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671</v>
      </c>
      <c r="T17" s="240" t="s">
        <v>672</v>
      </c>
      <c r="U17" s="222">
        <v>0</v>
      </c>
      <c r="V17" s="222">
        <f>ROUND(E17*U17,2)</f>
        <v>0</v>
      </c>
      <c r="W17" s="222"/>
      <c r="X17" s="222" t="s">
        <v>303</v>
      </c>
      <c r="Y17" s="222" t="s">
        <v>230</v>
      </c>
      <c r="Z17" s="212"/>
      <c r="AA17" s="212"/>
      <c r="AB17" s="212"/>
      <c r="AC17" s="212"/>
      <c r="AD17" s="212"/>
      <c r="AE17" s="212"/>
      <c r="AF17" s="212"/>
      <c r="AG17" s="212" t="s">
        <v>545</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5">
      <c r="A18" s="219"/>
      <c r="B18" s="220"/>
      <c r="C18" s="246" t="s">
        <v>832</v>
      </c>
      <c r="D18" s="241"/>
      <c r="E18" s="241"/>
      <c r="F18" s="241"/>
      <c r="G18" s="241"/>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232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5">
      <c r="A19" s="234">
        <v>4</v>
      </c>
      <c r="B19" s="235" t="s">
        <v>833</v>
      </c>
      <c r="C19" s="245" t="s">
        <v>834</v>
      </c>
      <c r="D19" s="236" t="s">
        <v>323</v>
      </c>
      <c r="E19" s="237">
        <v>14</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671</v>
      </c>
      <c r="T19" s="240" t="s">
        <v>672</v>
      </c>
      <c r="U19" s="222">
        <v>0</v>
      </c>
      <c r="V19" s="222">
        <f>ROUND(E19*U19,2)</f>
        <v>0</v>
      </c>
      <c r="W19" s="222"/>
      <c r="X19" s="222" t="s">
        <v>303</v>
      </c>
      <c r="Y19" s="222" t="s">
        <v>230</v>
      </c>
      <c r="Z19" s="212"/>
      <c r="AA19" s="212"/>
      <c r="AB19" s="212"/>
      <c r="AC19" s="212"/>
      <c r="AD19" s="212"/>
      <c r="AE19" s="212"/>
      <c r="AF19" s="212"/>
      <c r="AG19" s="212" t="s">
        <v>545</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5">
      <c r="A20" s="219"/>
      <c r="B20" s="220"/>
      <c r="C20" s="246" t="s">
        <v>834</v>
      </c>
      <c r="D20" s="241"/>
      <c r="E20" s="241"/>
      <c r="F20" s="241"/>
      <c r="G20" s="241"/>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5">
      <c r="A21" s="234">
        <v>5</v>
      </c>
      <c r="B21" s="235" t="s">
        <v>835</v>
      </c>
      <c r="C21" s="245" t="s">
        <v>836</v>
      </c>
      <c r="D21" s="236" t="s">
        <v>323</v>
      </c>
      <c r="E21" s="237">
        <v>14</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671</v>
      </c>
      <c r="T21" s="240" t="s">
        <v>672</v>
      </c>
      <c r="U21" s="222">
        <v>0</v>
      </c>
      <c r="V21" s="222">
        <f>ROUND(E21*U21,2)</f>
        <v>0</v>
      </c>
      <c r="W21" s="222"/>
      <c r="X21" s="222" t="s">
        <v>445</v>
      </c>
      <c r="Y21" s="222" t="s">
        <v>230</v>
      </c>
      <c r="Z21" s="212"/>
      <c r="AA21" s="212"/>
      <c r="AB21" s="212"/>
      <c r="AC21" s="212"/>
      <c r="AD21" s="212"/>
      <c r="AE21" s="212"/>
      <c r="AF21" s="212"/>
      <c r="AG21" s="212" t="s">
        <v>765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5">
      <c r="A22" s="219"/>
      <c r="B22" s="220"/>
      <c r="C22" s="246" t="s">
        <v>836</v>
      </c>
      <c r="D22" s="241"/>
      <c r="E22" s="241"/>
      <c r="F22" s="241"/>
      <c r="G22" s="241"/>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232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x14ac:dyDescent="0.25">
      <c r="A23" s="224" t="s">
        <v>222</v>
      </c>
      <c r="B23" s="225" t="s">
        <v>178</v>
      </c>
      <c r="C23" s="244" t="s">
        <v>179</v>
      </c>
      <c r="D23" s="226"/>
      <c r="E23" s="227"/>
      <c r="F23" s="228"/>
      <c r="G23" s="228">
        <f>SUMIF(AG24:AG37,"&lt;&gt;NOR",G24:G37)</f>
        <v>0</v>
      </c>
      <c r="H23" s="228"/>
      <c r="I23" s="228">
        <f>SUM(I24:I37)</f>
        <v>0</v>
      </c>
      <c r="J23" s="228"/>
      <c r="K23" s="228">
        <f>SUM(K24:K37)</f>
        <v>0</v>
      </c>
      <c r="L23" s="228"/>
      <c r="M23" s="228">
        <f>SUM(M24:M37)</f>
        <v>0</v>
      </c>
      <c r="N23" s="227"/>
      <c r="O23" s="227">
        <f>SUM(O24:O37)</f>
        <v>0</v>
      </c>
      <c r="P23" s="227"/>
      <c r="Q23" s="227">
        <f>SUM(Q24:Q37)</f>
        <v>0</v>
      </c>
      <c r="R23" s="228"/>
      <c r="S23" s="228"/>
      <c r="T23" s="229"/>
      <c r="U23" s="223"/>
      <c r="V23" s="223">
        <f>SUM(V24:V37)</f>
        <v>0</v>
      </c>
      <c r="W23" s="223"/>
      <c r="X23" s="223"/>
      <c r="Y23" s="223"/>
      <c r="AG23" t="s">
        <v>223</v>
      </c>
    </row>
    <row r="24" spans="1:60" ht="20.399999999999999" outlineLevel="1" x14ac:dyDescent="0.25">
      <c r="A24" s="234">
        <v>6</v>
      </c>
      <c r="B24" s="235" t="s">
        <v>860</v>
      </c>
      <c r="C24" s="245" t="s">
        <v>861</v>
      </c>
      <c r="D24" s="236" t="s">
        <v>301</v>
      </c>
      <c r="E24" s="237">
        <v>1440</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671</v>
      </c>
      <c r="T24" s="240" t="s">
        <v>672</v>
      </c>
      <c r="U24" s="222">
        <v>0</v>
      </c>
      <c r="V24" s="222">
        <f>ROUND(E24*U24,2)</f>
        <v>0</v>
      </c>
      <c r="W24" s="222"/>
      <c r="X24" s="222" t="s">
        <v>303</v>
      </c>
      <c r="Y24" s="222" t="s">
        <v>230</v>
      </c>
      <c r="Z24" s="212"/>
      <c r="AA24" s="212"/>
      <c r="AB24" s="212"/>
      <c r="AC24" s="212"/>
      <c r="AD24" s="212"/>
      <c r="AE24" s="212"/>
      <c r="AF24" s="212"/>
      <c r="AG24" s="212" t="s">
        <v>545</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5">
      <c r="A25" s="219"/>
      <c r="B25" s="220"/>
      <c r="C25" s="246" t="s">
        <v>861</v>
      </c>
      <c r="D25" s="241"/>
      <c r="E25" s="241"/>
      <c r="F25" s="241"/>
      <c r="G25" s="241"/>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232</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5">
      <c r="A26" s="219"/>
      <c r="B26" s="220"/>
      <c r="C26" s="264" t="s">
        <v>866</v>
      </c>
      <c r="D26" s="251"/>
      <c r="E26" s="252"/>
      <c r="F26" s="222"/>
      <c r="G26" s="222"/>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308</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5">
      <c r="A27" s="219"/>
      <c r="B27" s="220"/>
      <c r="C27" s="264" t="s">
        <v>867</v>
      </c>
      <c r="D27" s="251"/>
      <c r="E27" s="252">
        <v>1440</v>
      </c>
      <c r="F27" s="222"/>
      <c r="G27" s="222"/>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308</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5">
      <c r="A28" s="234">
        <v>7</v>
      </c>
      <c r="B28" s="235" t="s">
        <v>827</v>
      </c>
      <c r="C28" s="245" t="s">
        <v>828</v>
      </c>
      <c r="D28" s="236" t="s">
        <v>323</v>
      </c>
      <c r="E28" s="237">
        <v>10.5</v>
      </c>
      <c r="F28" s="238"/>
      <c r="G28" s="239">
        <f>ROUND(E28*F28,2)</f>
        <v>0</v>
      </c>
      <c r="H28" s="238"/>
      <c r="I28" s="239">
        <f>ROUND(E28*H28,2)</f>
        <v>0</v>
      </c>
      <c r="J28" s="238"/>
      <c r="K28" s="239">
        <f>ROUND(E28*J28,2)</f>
        <v>0</v>
      </c>
      <c r="L28" s="239">
        <v>21</v>
      </c>
      <c r="M28" s="239">
        <f>G28*(1+L28/100)</f>
        <v>0</v>
      </c>
      <c r="N28" s="237">
        <v>0</v>
      </c>
      <c r="O28" s="237">
        <f>ROUND(E28*N28,2)</f>
        <v>0</v>
      </c>
      <c r="P28" s="237">
        <v>0</v>
      </c>
      <c r="Q28" s="237">
        <f>ROUND(E28*P28,2)</f>
        <v>0</v>
      </c>
      <c r="R28" s="239"/>
      <c r="S28" s="239" t="s">
        <v>671</v>
      </c>
      <c r="T28" s="240" t="s">
        <v>672</v>
      </c>
      <c r="U28" s="222">
        <v>0</v>
      </c>
      <c r="V28" s="222">
        <f>ROUND(E28*U28,2)</f>
        <v>0</v>
      </c>
      <c r="W28" s="222"/>
      <c r="X28" s="222" t="s">
        <v>303</v>
      </c>
      <c r="Y28" s="222" t="s">
        <v>230</v>
      </c>
      <c r="Z28" s="212"/>
      <c r="AA28" s="212"/>
      <c r="AB28" s="212"/>
      <c r="AC28" s="212"/>
      <c r="AD28" s="212"/>
      <c r="AE28" s="212"/>
      <c r="AF28" s="212"/>
      <c r="AG28" s="212" t="s">
        <v>545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5">
      <c r="A29" s="219"/>
      <c r="B29" s="220"/>
      <c r="C29" s="246" t="s">
        <v>828</v>
      </c>
      <c r="D29" s="241"/>
      <c r="E29" s="241"/>
      <c r="F29" s="241"/>
      <c r="G29" s="241"/>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232</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5">
      <c r="A30" s="219"/>
      <c r="B30" s="220"/>
      <c r="C30" s="264" t="s">
        <v>868</v>
      </c>
      <c r="D30" s="251"/>
      <c r="E30" s="252"/>
      <c r="F30" s="222"/>
      <c r="G30" s="222"/>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308</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3" x14ac:dyDescent="0.25">
      <c r="A31" s="219"/>
      <c r="B31" s="220"/>
      <c r="C31" s="264" t="s">
        <v>869</v>
      </c>
      <c r="D31" s="251"/>
      <c r="E31" s="252">
        <v>10.5</v>
      </c>
      <c r="F31" s="222"/>
      <c r="G31" s="222"/>
      <c r="H31" s="222"/>
      <c r="I31" s="222"/>
      <c r="J31" s="222"/>
      <c r="K31" s="222"/>
      <c r="L31" s="222"/>
      <c r="M31" s="222"/>
      <c r="N31" s="221"/>
      <c r="O31" s="221"/>
      <c r="P31" s="221"/>
      <c r="Q31" s="221"/>
      <c r="R31" s="222"/>
      <c r="S31" s="222"/>
      <c r="T31" s="222"/>
      <c r="U31" s="222"/>
      <c r="V31" s="222"/>
      <c r="W31" s="222"/>
      <c r="X31" s="222"/>
      <c r="Y31" s="222"/>
      <c r="Z31" s="212"/>
      <c r="AA31" s="212"/>
      <c r="AB31" s="212"/>
      <c r="AC31" s="212"/>
      <c r="AD31" s="212"/>
      <c r="AE31" s="212"/>
      <c r="AF31" s="212"/>
      <c r="AG31" s="212" t="s">
        <v>308</v>
      </c>
      <c r="AH31" s="212">
        <v>0</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5">
      <c r="A32" s="234">
        <v>8</v>
      </c>
      <c r="B32" s="235" t="s">
        <v>831</v>
      </c>
      <c r="C32" s="245" t="s">
        <v>832</v>
      </c>
      <c r="D32" s="236" t="s">
        <v>323</v>
      </c>
      <c r="E32" s="237">
        <v>10.5</v>
      </c>
      <c r="F32" s="238"/>
      <c r="G32" s="239">
        <f>ROUND(E32*F32,2)</f>
        <v>0</v>
      </c>
      <c r="H32" s="238"/>
      <c r="I32" s="239">
        <f>ROUND(E32*H32,2)</f>
        <v>0</v>
      </c>
      <c r="J32" s="238"/>
      <c r="K32" s="239">
        <f>ROUND(E32*J32,2)</f>
        <v>0</v>
      </c>
      <c r="L32" s="239">
        <v>21</v>
      </c>
      <c r="M32" s="239">
        <f>G32*(1+L32/100)</f>
        <v>0</v>
      </c>
      <c r="N32" s="237">
        <v>0</v>
      </c>
      <c r="O32" s="237">
        <f>ROUND(E32*N32,2)</f>
        <v>0</v>
      </c>
      <c r="P32" s="237">
        <v>0</v>
      </c>
      <c r="Q32" s="237">
        <f>ROUND(E32*P32,2)</f>
        <v>0</v>
      </c>
      <c r="R32" s="239"/>
      <c r="S32" s="239" t="s">
        <v>671</v>
      </c>
      <c r="T32" s="240" t="s">
        <v>672</v>
      </c>
      <c r="U32" s="222">
        <v>0</v>
      </c>
      <c r="V32" s="222">
        <f>ROUND(E32*U32,2)</f>
        <v>0</v>
      </c>
      <c r="W32" s="222"/>
      <c r="X32" s="222" t="s">
        <v>303</v>
      </c>
      <c r="Y32" s="222" t="s">
        <v>230</v>
      </c>
      <c r="Z32" s="212"/>
      <c r="AA32" s="212"/>
      <c r="AB32" s="212"/>
      <c r="AC32" s="212"/>
      <c r="AD32" s="212"/>
      <c r="AE32" s="212"/>
      <c r="AF32" s="212"/>
      <c r="AG32" s="212" t="s">
        <v>545</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5">
      <c r="A33" s="219"/>
      <c r="B33" s="220"/>
      <c r="C33" s="246" t="s">
        <v>832</v>
      </c>
      <c r="D33" s="241"/>
      <c r="E33" s="241"/>
      <c r="F33" s="241"/>
      <c r="G33" s="241"/>
      <c r="H33" s="222"/>
      <c r="I33" s="222"/>
      <c r="J33" s="222"/>
      <c r="K33" s="222"/>
      <c r="L33" s="222"/>
      <c r="M33" s="222"/>
      <c r="N33" s="221"/>
      <c r="O33" s="221"/>
      <c r="P33" s="221"/>
      <c r="Q33" s="221"/>
      <c r="R33" s="222"/>
      <c r="S33" s="222"/>
      <c r="T33" s="222"/>
      <c r="U33" s="222"/>
      <c r="V33" s="222"/>
      <c r="W33" s="222"/>
      <c r="X33" s="222"/>
      <c r="Y33" s="222"/>
      <c r="Z33" s="212"/>
      <c r="AA33" s="212"/>
      <c r="AB33" s="212"/>
      <c r="AC33" s="212"/>
      <c r="AD33" s="212"/>
      <c r="AE33" s="212"/>
      <c r="AF33" s="212"/>
      <c r="AG33" s="212" t="s">
        <v>232</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5">
      <c r="A34" s="234">
        <v>9</v>
      </c>
      <c r="B34" s="235" t="s">
        <v>833</v>
      </c>
      <c r="C34" s="245" t="s">
        <v>834</v>
      </c>
      <c r="D34" s="236" t="s">
        <v>323</v>
      </c>
      <c r="E34" s="237">
        <v>10.5</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c r="S34" s="239" t="s">
        <v>671</v>
      </c>
      <c r="T34" s="240" t="s">
        <v>672</v>
      </c>
      <c r="U34" s="222">
        <v>0</v>
      </c>
      <c r="V34" s="222">
        <f>ROUND(E34*U34,2)</f>
        <v>0</v>
      </c>
      <c r="W34" s="222"/>
      <c r="X34" s="222" t="s">
        <v>303</v>
      </c>
      <c r="Y34" s="222" t="s">
        <v>230</v>
      </c>
      <c r="Z34" s="212"/>
      <c r="AA34" s="212"/>
      <c r="AB34" s="212"/>
      <c r="AC34" s="212"/>
      <c r="AD34" s="212"/>
      <c r="AE34" s="212"/>
      <c r="AF34" s="212"/>
      <c r="AG34" s="212" t="s">
        <v>545</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5">
      <c r="A35" s="219"/>
      <c r="B35" s="220"/>
      <c r="C35" s="246" t="s">
        <v>834</v>
      </c>
      <c r="D35" s="241"/>
      <c r="E35" s="241"/>
      <c r="F35" s="241"/>
      <c r="G35" s="241"/>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232</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5">
      <c r="A36" s="234">
        <v>10</v>
      </c>
      <c r="B36" s="235" t="s">
        <v>835</v>
      </c>
      <c r="C36" s="245" t="s">
        <v>836</v>
      </c>
      <c r="D36" s="236" t="s">
        <v>323</v>
      </c>
      <c r="E36" s="237">
        <v>10.5</v>
      </c>
      <c r="F36" s="238"/>
      <c r="G36" s="239">
        <f>ROUND(E36*F36,2)</f>
        <v>0</v>
      </c>
      <c r="H36" s="238"/>
      <c r="I36" s="239">
        <f>ROUND(E36*H36,2)</f>
        <v>0</v>
      </c>
      <c r="J36" s="238"/>
      <c r="K36" s="239">
        <f>ROUND(E36*J36,2)</f>
        <v>0</v>
      </c>
      <c r="L36" s="239">
        <v>21</v>
      </c>
      <c r="M36" s="239">
        <f>G36*(1+L36/100)</f>
        <v>0</v>
      </c>
      <c r="N36" s="237">
        <v>0</v>
      </c>
      <c r="O36" s="237">
        <f>ROUND(E36*N36,2)</f>
        <v>0</v>
      </c>
      <c r="P36" s="237">
        <v>0</v>
      </c>
      <c r="Q36" s="237">
        <f>ROUND(E36*P36,2)</f>
        <v>0</v>
      </c>
      <c r="R36" s="239"/>
      <c r="S36" s="239" t="s">
        <v>671</v>
      </c>
      <c r="T36" s="240" t="s">
        <v>672</v>
      </c>
      <c r="U36" s="222">
        <v>0</v>
      </c>
      <c r="V36" s="222">
        <f>ROUND(E36*U36,2)</f>
        <v>0</v>
      </c>
      <c r="W36" s="222"/>
      <c r="X36" s="222" t="s">
        <v>445</v>
      </c>
      <c r="Y36" s="222" t="s">
        <v>230</v>
      </c>
      <c r="Z36" s="212"/>
      <c r="AA36" s="212"/>
      <c r="AB36" s="212"/>
      <c r="AC36" s="212"/>
      <c r="AD36" s="212"/>
      <c r="AE36" s="212"/>
      <c r="AF36" s="212"/>
      <c r="AG36" s="212" t="s">
        <v>765</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5">
      <c r="A37" s="219"/>
      <c r="B37" s="220"/>
      <c r="C37" s="246" t="s">
        <v>836</v>
      </c>
      <c r="D37" s="241"/>
      <c r="E37" s="241"/>
      <c r="F37" s="241"/>
      <c r="G37" s="241"/>
      <c r="H37" s="222"/>
      <c r="I37" s="222"/>
      <c r="J37" s="222"/>
      <c r="K37" s="222"/>
      <c r="L37" s="222"/>
      <c r="M37" s="222"/>
      <c r="N37" s="221"/>
      <c r="O37" s="221"/>
      <c r="P37" s="221"/>
      <c r="Q37" s="221"/>
      <c r="R37" s="222"/>
      <c r="S37" s="222"/>
      <c r="T37" s="222"/>
      <c r="U37" s="222"/>
      <c r="V37" s="222"/>
      <c r="W37" s="222"/>
      <c r="X37" s="222"/>
      <c r="Y37" s="222"/>
      <c r="Z37" s="212"/>
      <c r="AA37" s="212"/>
      <c r="AB37" s="212"/>
      <c r="AC37" s="212"/>
      <c r="AD37" s="212"/>
      <c r="AE37" s="212"/>
      <c r="AF37" s="212"/>
      <c r="AG37" s="212" t="s">
        <v>232</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x14ac:dyDescent="0.25">
      <c r="A38" s="224" t="s">
        <v>222</v>
      </c>
      <c r="B38" s="225" t="s">
        <v>180</v>
      </c>
      <c r="C38" s="244" t="s">
        <v>181</v>
      </c>
      <c r="D38" s="226"/>
      <c r="E38" s="227"/>
      <c r="F38" s="228"/>
      <c r="G38" s="228">
        <f>SUMIF(AG39:AG52,"&lt;&gt;NOR",G39:G52)</f>
        <v>0</v>
      </c>
      <c r="H38" s="228"/>
      <c r="I38" s="228">
        <f>SUM(I39:I52)</f>
        <v>0</v>
      </c>
      <c r="J38" s="228"/>
      <c r="K38" s="228">
        <f>SUM(K39:K52)</f>
        <v>0</v>
      </c>
      <c r="L38" s="228"/>
      <c r="M38" s="228">
        <f>SUM(M39:M52)</f>
        <v>0</v>
      </c>
      <c r="N38" s="227"/>
      <c r="O38" s="227">
        <f>SUM(O39:O52)</f>
        <v>0</v>
      </c>
      <c r="P38" s="227"/>
      <c r="Q38" s="227">
        <f>SUM(Q39:Q52)</f>
        <v>0</v>
      </c>
      <c r="R38" s="228"/>
      <c r="S38" s="228"/>
      <c r="T38" s="229"/>
      <c r="U38" s="223"/>
      <c r="V38" s="223">
        <f>SUM(V39:V52)</f>
        <v>0</v>
      </c>
      <c r="W38" s="223"/>
      <c r="X38" s="223"/>
      <c r="Y38" s="223"/>
      <c r="AG38" t="s">
        <v>223</v>
      </c>
    </row>
    <row r="39" spans="1:60" ht="20.399999999999999" outlineLevel="1" x14ac:dyDescent="0.25">
      <c r="A39" s="234">
        <v>11</v>
      </c>
      <c r="B39" s="235" t="s">
        <v>860</v>
      </c>
      <c r="C39" s="245" t="s">
        <v>861</v>
      </c>
      <c r="D39" s="236" t="s">
        <v>301</v>
      </c>
      <c r="E39" s="237">
        <v>960</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c r="S39" s="239" t="s">
        <v>671</v>
      </c>
      <c r="T39" s="240" t="s">
        <v>672</v>
      </c>
      <c r="U39" s="222">
        <v>0</v>
      </c>
      <c r="V39" s="222">
        <f>ROUND(E39*U39,2)</f>
        <v>0</v>
      </c>
      <c r="W39" s="222"/>
      <c r="X39" s="222" t="s">
        <v>303</v>
      </c>
      <c r="Y39" s="222" t="s">
        <v>230</v>
      </c>
      <c r="Z39" s="212"/>
      <c r="AA39" s="212"/>
      <c r="AB39" s="212"/>
      <c r="AC39" s="212"/>
      <c r="AD39" s="212"/>
      <c r="AE39" s="212"/>
      <c r="AF39" s="212"/>
      <c r="AG39" s="212" t="s">
        <v>545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5">
      <c r="A40" s="219"/>
      <c r="B40" s="220"/>
      <c r="C40" s="246" t="s">
        <v>861</v>
      </c>
      <c r="D40" s="241"/>
      <c r="E40" s="241"/>
      <c r="F40" s="241"/>
      <c r="G40" s="241"/>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232</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5">
      <c r="A41" s="219"/>
      <c r="B41" s="220"/>
      <c r="C41" s="264" t="s">
        <v>870</v>
      </c>
      <c r="D41" s="251"/>
      <c r="E41" s="252"/>
      <c r="F41" s="222"/>
      <c r="G41" s="222"/>
      <c r="H41" s="222"/>
      <c r="I41" s="222"/>
      <c r="J41" s="222"/>
      <c r="K41" s="222"/>
      <c r="L41" s="222"/>
      <c r="M41" s="222"/>
      <c r="N41" s="221"/>
      <c r="O41" s="221"/>
      <c r="P41" s="221"/>
      <c r="Q41" s="221"/>
      <c r="R41" s="222"/>
      <c r="S41" s="222"/>
      <c r="T41" s="222"/>
      <c r="U41" s="222"/>
      <c r="V41" s="222"/>
      <c r="W41" s="222"/>
      <c r="X41" s="222"/>
      <c r="Y41" s="222"/>
      <c r="Z41" s="212"/>
      <c r="AA41" s="212"/>
      <c r="AB41" s="212"/>
      <c r="AC41" s="212"/>
      <c r="AD41" s="212"/>
      <c r="AE41" s="212"/>
      <c r="AF41" s="212"/>
      <c r="AG41" s="212" t="s">
        <v>308</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3" x14ac:dyDescent="0.25">
      <c r="A42" s="219"/>
      <c r="B42" s="220"/>
      <c r="C42" s="264" t="s">
        <v>792</v>
      </c>
      <c r="D42" s="251"/>
      <c r="E42" s="252">
        <v>960</v>
      </c>
      <c r="F42" s="222"/>
      <c r="G42" s="222"/>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308</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5">
      <c r="A43" s="234">
        <v>12</v>
      </c>
      <c r="B43" s="235" t="s">
        <v>827</v>
      </c>
      <c r="C43" s="245" t="s">
        <v>828</v>
      </c>
      <c r="D43" s="236" t="s">
        <v>323</v>
      </c>
      <c r="E43" s="237">
        <v>10.5</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c r="S43" s="239" t="s">
        <v>671</v>
      </c>
      <c r="T43" s="240" t="s">
        <v>672</v>
      </c>
      <c r="U43" s="222">
        <v>0</v>
      </c>
      <c r="V43" s="222">
        <f>ROUND(E43*U43,2)</f>
        <v>0</v>
      </c>
      <c r="W43" s="222"/>
      <c r="X43" s="222" t="s">
        <v>303</v>
      </c>
      <c r="Y43" s="222" t="s">
        <v>230</v>
      </c>
      <c r="Z43" s="212"/>
      <c r="AA43" s="212"/>
      <c r="AB43" s="212"/>
      <c r="AC43" s="212"/>
      <c r="AD43" s="212"/>
      <c r="AE43" s="212"/>
      <c r="AF43" s="212"/>
      <c r="AG43" s="212" t="s">
        <v>545</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5">
      <c r="A44" s="219"/>
      <c r="B44" s="220"/>
      <c r="C44" s="246" t="s">
        <v>828</v>
      </c>
      <c r="D44" s="241"/>
      <c r="E44" s="241"/>
      <c r="F44" s="241"/>
      <c r="G44" s="241"/>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232</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5">
      <c r="A45" s="219"/>
      <c r="B45" s="220"/>
      <c r="C45" s="264" t="s">
        <v>868</v>
      </c>
      <c r="D45" s="251"/>
      <c r="E45" s="252"/>
      <c r="F45" s="222"/>
      <c r="G45" s="222"/>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308</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5">
      <c r="A46" s="219"/>
      <c r="B46" s="220"/>
      <c r="C46" s="264" t="s">
        <v>869</v>
      </c>
      <c r="D46" s="251"/>
      <c r="E46" s="252">
        <v>10.5</v>
      </c>
      <c r="F46" s="222"/>
      <c r="G46" s="222"/>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308</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5">
      <c r="A47" s="234">
        <v>13</v>
      </c>
      <c r="B47" s="235" t="s">
        <v>831</v>
      </c>
      <c r="C47" s="245" t="s">
        <v>832</v>
      </c>
      <c r="D47" s="236" t="s">
        <v>323</v>
      </c>
      <c r="E47" s="237">
        <v>10.5</v>
      </c>
      <c r="F47" s="238"/>
      <c r="G47" s="239">
        <f>ROUND(E47*F47,2)</f>
        <v>0</v>
      </c>
      <c r="H47" s="238"/>
      <c r="I47" s="239">
        <f>ROUND(E47*H47,2)</f>
        <v>0</v>
      </c>
      <c r="J47" s="238"/>
      <c r="K47" s="239">
        <f>ROUND(E47*J47,2)</f>
        <v>0</v>
      </c>
      <c r="L47" s="239">
        <v>21</v>
      </c>
      <c r="M47" s="239">
        <f>G47*(1+L47/100)</f>
        <v>0</v>
      </c>
      <c r="N47" s="237">
        <v>0</v>
      </c>
      <c r="O47" s="237">
        <f>ROUND(E47*N47,2)</f>
        <v>0</v>
      </c>
      <c r="P47" s="237">
        <v>0</v>
      </c>
      <c r="Q47" s="237">
        <f>ROUND(E47*P47,2)</f>
        <v>0</v>
      </c>
      <c r="R47" s="239"/>
      <c r="S47" s="239" t="s">
        <v>671</v>
      </c>
      <c r="T47" s="240" t="s">
        <v>672</v>
      </c>
      <c r="U47" s="222">
        <v>0</v>
      </c>
      <c r="V47" s="222">
        <f>ROUND(E47*U47,2)</f>
        <v>0</v>
      </c>
      <c r="W47" s="222"/>
      <c r="X47" s="222" t="s">
        <v>303</v>
      </c>
      <c r="Y47" s="222" t="s">
        <v>230</v>
      </c>
      <c r="Z47" s="212"/>
      <c r="AA47" s="212"/>
      <c r="AB47" s="212"/>
      <c r="AC47" s="212"/>
      <c r="AD47" s="212"/>
      <c r="AE47" s="212"/>
      <c r="AF47" s="212"/>
      <c r="AG47" s="212" t="s">
        <v>545</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5">
      <c r="A48" s="219"/>
      <c r="B48" s="220"/>
      <c r="C48" s="246" t="s">
        <v>832</v>
      </c>
      <c r="D48" s="241"/>
      <c r="E48" s="241"/>
      <c r="F48" s="241"/>
      <c r="G48" s="241"/>
      <c r="H48" s="222"/>
      <c r="I48" s="222"/>
      <c r="J48" s="222"/>
      <c r="K48" s="222"/>
      <c r="L48" s="222"/>
      <c r="M48" s="222"/>
      <c r="N48" s="221"/>
      <c r="O48" s="221"/>
      <c r="P48" s="221"/>
      <c r="Q48" s="221"/>
      <c r="R48" s="222"/>
      <c r="S48" s="222"/>
      <c r="T48" s="222"/>
      <c r="U48" s="222"/>
      <c r="V48" s="222"/>
      <c r="W48" s="222"/>
      <c r="X48" s="222"/>
      <c r="Y48" s="222"/>
      <c r="Z48" s="212"/>
      <c r="AA48" s="212"/>
      <c r="AB48" s="212"/>
      <c r="AC48" s="212"/>
      <c r="AD48" s="212"/>
      <c r="AE48" s="212"/>
      <c r="AF48" s="212"/>
      <c r="AG48" s="212" t="s">
        <v>232</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5">
      <c r="A49" s="234">
        <v>14</v>
      </c>
      <c r="B49" s="235" t="s">
        <v>833</v>
      </c>
      <c r="C49" s="245" t="s">
        <v>834</v>
      </c>
      <c r="D49" s="236" t="s">
        <v>323</v>
      </c>
      <c r="E49" s="237">
        <v>10.5</v>
      </c>
      <c r="F49" s="238"/>
      <c r="G49" s="239">
        <f>ROUND(E49*F49,2)</f>
        <v>0</v>
      </c>
      <c r="H49" s="238"/>
      <c r="I49" s="239">
        <f>ROUND(E49*H49,2)</f>
        <v>0</v>
      </c>
      <c r="J49" s="238"/>
      <c r="K49" s="239">
        <f>ROUND(E49*J49,2)</f>
        <v>0</v>
      </c>
      <c r="L49" s="239">
        <v>21</v>
      </c>
      <c r="M49" s="239">
        <f>G49*(1+L49/100)</f>
        <v>0</v>
      </c>
      <c r="N49" s="237">
        <v>0</v>
      </c>
      <c r="O49" s="237">
        <f>ROUND(E49*N49,2)</f>
        <v>0</v>
      </c>
      <c r="P49" s="237">
        <v>0</v>
      </c>
      <c r="Q49" s="237">
        <f>ROUND(E49*P49,2)</f>
        <v>0</v>
      </c>
      <c r="R49" s="239"/>
      <c r="S49" s="239" t="s">
        <v>671</v>
      </c>
      <c r="T49" s="240" t="s">
        <v>672</v>
      </c>
      <c r="U49" s="222">
        <v>0</v>
      </c>
      <c r="V49" s="222">
        <f>ROUND(E49*U49,2)</f>
        <v>0</v>
      </c>
      <c r="W49" s="222"/>
      <c r="X49" s="222" t="s">
        <v>303</v>
      </c>
      <c r="Y49" s="222" t="s">
        <v>230</v>
      </c>
      <c r="Z49" s="212"/>
      <c r="AA49" s="212"/>
      <c r="AB49" s="212"/>
      <c r="AC49" s="212"/>
      <c r="AD49" s="212"/>
      <c r="AE49" s="212"/>
      <c r="AF49" s="212"/>
      <c r="AG49" s="212" t="s">
        <v>545</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5">
      <c r="A50" s="219"/>
      <c r="B50" s="220"/>
      <c r="C50" s="246" t="s">
        <v>834</v>
      </c>
      <c r="D50" s="241"/>
      <c r="E50" s="241"/>
      <c r="F50" s="241"/>
      <c r="G50" s="241"/>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232</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5">
      <c r="A51" s="234">
        <v>15</v>
      </c>
      <c r="B51" s="235" t="s">
        <v>835</v>
      </c>
      <c r="C51" s="245" t="s">
        <v>836</v>
      </c>
      <c r="D51" s="236" t="s">
        <v>323</v>
      </c>
      <c r="E51" s="237">
        <v>10.5</v>
      </c>
      <c r="F51" s="238"/>
      <c r="G51" s="239">
        <f>ROUND(E51*F51,2)</f>
        <v>0</v>
      </c>
      <c r="H51" s="238"/>
      <c r="I51" s="239">
        <f>ROUND(E51*H51,2)</f>
        <v>0</v>
      </c>
      <c r="J51" s="238"/>
      <c r="K51" s="239">
        <f>ROUND(E51*J51,2)</f>
        <v>0</v>
      </c>
      <c r="L51" s="239">
        <v>21</v>
      </c>
      <c r="M51" s="239">
        <f>G51*(1+L51/100)</f>
        <v>0</v>
      </c>
      <c r="N51" s="237">
        <v>0</v>
      </c>
      <c r="O51" s="237">
        <f>ROUND(E51*N51,2)</f>
        <v>0</v>
      </c>
      <c r="P51" s="237">
        <v>0</v>
      </c>
      <c r="Q51" s="237">
        <f>ROUND(E51*P51,2)</f>
        <v>0</v>
      </c>
      <c r="R51" s="239"/>
      <c r="S51" s="239" t="s">
        <v>671</v>
      </c>
      <c r="T51" s="240" t="s">
        <v>672</v>
      </c>
      <c r="U51" s="222">
        <v>0</v>
      </c>
      <c r="V51" s="222">
        <f>ROUND(E51*U51,2)</f>
        <v>0</v>
      </c>
      <c r="W51" s="222"/>
      <c r="X51" s="222" t="s">
        <v>445</v>
      </c>
      <c r="Y51" s="222" t="s">
        <v>230</v>
      </c>
      <c r="Z51" s="212"/>
      <c r="AA51" s="212"/>
      <c r="AB51" s="212"/>
      <c r="AC51" s="212"/>
      <c r="AD51" s="212"/>
      <c r="AE51" s="212"/>
      <c r="AF51" s="212"/>
      <c r="AG51" s="212" t="s">
        <v>765</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5">
      <c r="A52" s="219"/>
      <c r="B52" s="220"/>
      <c r="C52" s="246" t="s">
        <v>836</v>
      </c>
      <c r="D52" s="241"/>
      <c r="E52" s="241"/>
      <c r="F52" s="241"/>
      <c r="G52" s="241"/>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232</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x14ac:dyDescent="0.25">
      <c r="A53" s="3"/>
      <c r="B53" s="4"/>
      <c r="C53" s="248"/>
      <c r="D53" s="6"/>
      <c r="E53" s="3"/>
      <c r="F53" s="3"/>
      <c r="G53" s="3"/>
      <c r="H53" s="3"/>
      <c r="I53" s="3"/>
      <c r="J53" s="3"/>
      <c r="K53" s="3"/>
      <c r="L53" s="3"/>
      <c r="M53" s="3"/>
      <c r="N53" s="3"/>
      <c r="O53" s="3"/>
      <c r="P53" s="3"/>
      <c r="Q53" s="3"/>
      <c r="R53" s="3"/>
      <c r="S53" s="3"/>
      <c r="T53" s="3"/>
      <c r="U53" s="3"/>
      <c r="V53" s="3"/>
      <c r="W53" s="3"/>
      <c r="X53" s="3"/>
      <c r="Y53" s="3"/>
      <c r="AE53">
        <v>12</v>
      </c>
      <c r="AF53">
        <v>21</v>
      </c>
      <c r="AG53" t="s">
        <v>208</v>
      </c>
    </row>
    <row r="54" spans="1:60" x14ac:dyDescent="0.25">
      <c r="A54" s="215"/>
      <c r="B54" s="216" t="s">
        <v>29</v>
      </c>
      <c r="C54" s="249"/>
      <c r="D54" s="217"/>
      <c r="E54" s="218"/>
      <c r="F54" s="218"/>
      <c r="G54" s="233">
        <f>G8+G23+G38</f>
        <v>0</v>
      </c>
      <c r="H54" s="3"/>
      <c r="I54" s="3"/>
      <c r="J54" s="3"/>
      <c r="K54" s="3"/>
      <c r="L54" s="3"/>
      <c r="M54" s="3"/>
      <c r="N54" s="3"/>
      <c r="O54" s="3"/>
      <c r="P54" s="3"/>
      <c r="Q54" s="3"/>
      <c r="R54" s="3"/>
      <c r="S54" s="3"/>
      <c r="T54" s="3"/>
      <c r="U54" s="3"/>
      <c r="V54" s="3"/>
      <c r="W54" s="3"/>
      <c r="X54" s="3"/>
      <c r="Y54" s="3"/>
      <c r="AE54">
        <f>SUMIF(L7:L52,AE53,G7:G52)</f>
        <v>0</v>
      </c>
      <c r="AF54">
        <f>SUMIF(L7:L52,AF53,G7:G52)</f>
        <v>0</v>
      </c>
      <c r="AG54" t="s">
        <v>294</v>
      </c>
    </row>
    <row r="55" spans="1:60" x14ac:dyDescent="0.25">
      <c r="C55" s="250"/>
      <c r="D55" s="10"/>
      <c r="AG55" t="s">
        <v>297</v>
      </c>
    </row>
    <row r="56" spans="1:60" x14ac:dyDescent="0.25">
      <c r="D56" s="10"/>
    </row>
    <row r="57" spans="1:60" x14ac:dyDescent="0.25">
      <c r="D57" s="10"/>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wlMzcBOnOw8YciEFb6QV1yoMWmllvust0ZRfOseo5QRN7++oYMx3UMntxnTcB2FDnbuUsnzav0MnwxqysDumyg==" saltValue="6QE0S4wAzAjiweiZyKZJNw==" spinCount="100000" sheet="1" formatRows="0"/>
  <mergeCells count="19">
    <mergeCell ref="C52:G52"/>
    <mergeCell ref="C35:G35"/>
    <mergeCell ref="C37:G37"/>
    <mergeCell ref="C40:G40"/>
    <mergeCell ref="C44:G44"/>
    <mergeCell ref="C48:G48"/>
    <mergeCell ref="C50:G50"/>
    <mergeCell ref="C18:G18"/>
    <mergeCell ref="C20:G20"/>
    <mergeCell ref="C22:G22"/>
    <mergeCell ref="C25:G25"/>
    <mergeCell ref="C29:G29"/>
    <mergeCell ref="C33:G33"/>
    <mergeCell ref="A1:G1"/>
    <mergeCell ref="C2:G2"/>
    <mergeCell ref="C3:G3"/>
    <mergeCell ref="C4:G4"/>
    <mergeCell ref="C10:G10"/>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72"/>
  <sheetViews>
    <sheetView showGridLines="0" tabSelected="1" topLeftCell="B1" zoomScaleNormal="100" zoomScaleSheetLayoutView="75" workbookViewId="0">
      <selection activeCell="D11" sqref="D11:G11"/>
    </sheetView>
  </sheetViews>
  <sheetFormatPr defaultColWidth="9" defaultRowHeight="13.2" x14ac:dyDescent="0.25"/>
  <cols>
    <col min="1" max="1" width="8.44140625" hidden="1" customWidth="1"/>
    <col min="2" max="2" width="13.44140625" customWidth="1"/>
    <col min="3" max="3" width="7.44140625" style="50" customWidth="1"/>
    <col min="4" max="4" width="13" style="50" customWidth="1"/>
    <col min="5" max="5" width="9.6640625" style="50" customWidth="1"/>
    <col min="6" max="6" width="11.6640625" customWidth="1"/>
    <col min="7" max="9" width="13" customWidth="1"/>
    <col min="10" max="10" width="5.5546875" customWidth="1"/>
    <col min="11" max="11" width="4.33203125" customWidth="1"/>
    <col min="12" max="15" width="10.6640625" customWidth="1"/>
    <col min="52" max="52" width="94" customWidth="1"/>
  </cols>
  <sheetData>
    <row r="1" spans="1:15" ht="33.75" customHeight="1" x14ac:dyDescent="0.25">
      <c r="A1" s="46" t="s">
        <v>36</v>
      </c>
      <c r="B1" s="72" t="s">
        <v>41</v>
      </c>
      <c r="C1" s="73"/>
      <c r="D1" s="73"/>
      <c r="E1" s="73"/>
      <c r="F1" s="73"/>
      <c r="G1" s="73"/>
      <c r="H1" s="73"/>
      <c r="I1" s="73"/>
      <c r="J1" s="74"/>
    </row>
    <row r="2" spans="1:15" ht="36" customHeight="1" x14ac:dyDescent="0.25">
      <c r="A2" s="2"/>
      <c r="B2" s="104" t="s">
        <v>22</v>
      </c>
      <c r="C2" s="105"/>
      <c r="D2" s="106" t="s">
        <v>43</v>
      </c>
      <c r="E2" s="107" t="s">
        <v>44</v>
      </c>
      <c r="F2" s="108"/>
      <c r="G2" s="108"/>
      <c r="H2" s="108"/>
      <c r="I2" s="108"/>
      <c r="J2" s="109"/>
      <c r="O2" s="1"/>
    </row>
    <row r="3" spans="1:15" ht="27" hidden="1" customHeight="1" x14ac:dyDescent="0.25">
      <c r="A3" s="2"/>
      <c r="B3" s="110"/>
      <c r="C3" s="105"/>
      <c r="D3" s="111"/>
      <c r="E3" s="112"/>
      <c r="F3" s="113"/>
      <c r="G3" s="113"/>
      <c r="H3" s="113"/>
      <c r="I3" s="113"/>
      <c r="J3" s="114"/>
    </row>
    <row r="4" spans="1:15" ht="23.25" customHeight="1" x14ac:dyDescent="0.25">
      <c r="A4" s="2"/>
      <c r="B4" s="115"/>
      <c r="C4" s="116"/>
      <c r="D4" s="117"/>
      <c r="E4" s="118"/>
      <c r="F4" s="118"/>
      <c r="G4" s="118"/>
      <c r="H4" s="118"/>
      <c r="I4" s="118"/>
      <c r="J4" s="119"/>
    </row>
    <row r="5" spans="1:15" ht="24" customHeight="1" x14ac:dyDescent="0.25">
      <c r="A5" s="2"/>
      <c r="B5" s="30" t="s">
        <v>42</v>
      </c>
      <c r="D5" s="120" t="s">
        <v>45</v>
      </c>
      <c r="E5" s="86"/>
      <c r="F5" s="86"/>
      <c r="G5" s="86"/>
      <c r="H5" s="18" t="s">
        <v>40</v>
      </c>
      <c r="I5" s="124" t="s">
        <v>49</v>
      </c>
      <c r="J5" s="8"/>
    </row>
    <row r="6" spans="1:15" ht="15.75" customHeight="1" x14ac:dyDescent="0.25">
      <c r="A6" s="2"/>
      <c r="B6" s="27"/>
      <c r="C6" s="52"/>
      <c r="D6" s="121" t="s">
        <v>46</v>
      </c>
      <c r="E6" s="87"/>
      <c r="F6" s="87"/>
      <c r="G6" s="87"/>
      <c r="H6" s="18" t="s">
        <v>34</v>
      </c>
      <c r="I6" s="124" t="s">
        <v>50</v>
      </c>
      <c r="J6" s="8"/>
    </row>
    <row r="7" spans="1:15" ht="15.75" customHeight="1" x14ac:dyDescent="0.25">
      <c r="A7" s="2"/>
      <c r="B7" s="28"/>
      <c r="C7" s="53"/>
      <c r="D7" s="123" t="s">
        <v>48</v>
      </c>
      <c r="E7" s="122" t="s">
        <v>47</v>
      </c>
      <c r="F7" s="88"/>
      <c r="G7" s="88"/>
      <c r="H7" s="23"/>
      <c r="I7" s="22"/>
      <c r="J7" s="33"/>
    </row>
    <row r="8" spans="1:15" ht="24" hidden="1" customHeight="1" x14ac:dyDescent="0.25">
      <c r="A8" s="2"/>
      <c r="B8" s="30" t="s">
        <v>20</v>
      </c>
      <c r="D8" s="125" t="s">
        <v>51</v>
      </c>
      <c r="H8" s="18" t="s">
        <v>40</v>
      </c>
      <c r="I8" s="124" t="s">
        <v>54</v>
      </c>
      <c r="J8" s="8"/>
    </row>
    <row r="9" spans="1:15" ht="15.75" hidden="1" customHeight="1" x14ac:dyDescent="0.25">
      <c r="A9" s="2"/>
      <c r="B9" s="2"/>
      <c r="D9" s="125" t="s">
        <v>52</v>
      </c>
      <c r="H9" s="18" t="s">
        <v>34</v>
      </c>
      <c r="I9" s="124" t="s">
        <v>55</v>
      </c>
      <c r="J9" s="8"/>
    </row>
    <row r="10" spans="1:15" ht="15.75" hidden="1" customHeight="1" x14ac:dyDescent="0.25">
      <c r="A10" s="2"/>
      <c r="B10" s="34"/>
      <c r="C10" s="53"/>
      <c r="D10" s="123" t="s">
        <v>48</v>
      </c>
      <c r="E10" s="126" t="s">
        <v>53</v>
      </c>
      <c r="F10" s="23"/>
      <c r="G10" s="14"/>
      <c r="H10" s="14"/>
      <c r="I10" s="35"/>
      <c r="J10" s="33"/>
    </row>
    <row r="11" spans="1:15" ht="24" customHeight="1" x14ac:dyDescent="0.25">
      <c r="A11" s="2"/>
      <c r="B11" s="30" t="s">
        <v>19</v>
      </c>
      <c r="D11" s="127"/>
      <c r="E11" s="127"/>
      <c r="F11" s="127"/>
      <c r="G11" s="127"/>
      <c r="H11" s="18" t="s">
        <v>40</v>
      </c>
      <c r="I11" s="132"/>
      <c r="J11" s="8"/>
    </row>
    <row r="12" spans="1:15" ht="15.75" customHeight="1" x14ac:dyDescent="0.25">
      <c r="A12" s="2"/>
      <c r="B12" s="27"/>
      <c r="C12" s="52"/>
      <c r="D12" s="128"/>
      <c r="E12" s="128"/>
      <c r="F12" s="128"/>
      <c r="G12" s="128"/>
      <c r="H12" s="18" t="s">
        <v>34</v>
      </c>
      <c r="I12" s="132"/>
      <c r="J12" s="8"/>
    </row>
    <row r="13" spans="1:15" ht="15.75" customHeight="1" x14ac:dyDescent="0.25">
      <c r="A13" s="2"/>
      <c r="B13" s="28"/>
      <c r="C13" s="53"/>
      <c r="D13" s="131"/>
      <c r="E13" s="129"/>
      <c r="F13" s="130"/>
      <c r="G13" s="130"/>
      <c r="H13" s="19"/>
      <c r="I13" s="22"/>
      <c r="J13" s="33"/>
    </row>
    <row r="14" spans="1:15" ht="24" customHeight="1" x14ac:dyDescent="0.25">
      <c r="A14" s="2"/>
      <c r="B14" s="42" t="s">
        <v>21</v>
      </c>
      <c r="C14" s="54"/>
      <c r="D14" s="55"/>
      <c r="E14" s="56"/>
      <c r="F14" s="43"/>
      <c r="G14" s="43"/>
      <c r="H14" s="44"/>
      <c r="I14" s="43"/>
      <c r="J14" s="45"/>
    </row>
    <row r="15" spans="1:15" ht="32.25" customHeight="1" x14ac:dyDescent="0.25">
      <c r="A15" s="2"/>
      <c r="B15" s="34" t="s">
        <v>32</v>
      </c>
      <c r="C15" s="57"/>
      <c r="D15" s="51"/>
      <c r="E15" s="81"/>
      <c r="F15" s="81"/>
      <c r="G15" s="82"/>
      <c r="H15" s="82"/>
      <c r="I15" s="82" t="s">
        <v>29</v>
      </c>
      <c r="J15" s="83"/>
    </row>
    <row r="16" spans="1:15" ht="23.25" customHeight="1" x14ac:dyDescent="0.25">
      <c r="A16" s="196" t="s">
        <v>24</v>
      </c>
      <c r="B16" s="37" t="s">
        <v>24</v>
      </c>
      <c r="C16" s="58"/>
      <c r="D16" s="59"/>
      <c r="E16" s="78"/>
      <c r="F16" s="79"/>
      <c r="G16" s="78"/>
      <c r="H16" s="79"/>
      <c r="I16" s="78">
        <f>SUMIF(F146:F168,A16,I146:I168)+SUMIF(F146:F168,"PSU",I146:I168)</f>
        <v>0</v>
      </c>
      <c r="J16" s="80"/>
    </row>
    <row r="17" spans="1:10" ht="23.25" customHeight="1" x14ac:dyDescent="0.25">
      <c r="A17" s="196" t="s">
        <v>25</v>
      </c>
      <c r="B17" s="37" t="s">
        <v>25</v>
      </c>
      <c r="C17" s="58"/>
      <c r="D17" s="59"/>
      <c r="E17" s="78"/>
      <c r="F17" s="79"/>
      <c r="G17" s="78"/>
      <c r="H17" s="79"/>
      <c r="I17" s="78">
        <f>SUMIF(F146:F168,A17,I146:I168)</f>
        <v>0</v>
      </c>
      <c r="J17" s="80"/>
    </row>
    <row r="18" spans="1:10" ht="23.25" customHeight="1" x14ac:dyDescent="0.25">
      <c r="A18" s="196" t="s">
        <v>26</v>
      </c>
      <c r="B18" s="37" t="s">
        <v>26</v>
      </c>
      <c r="C18" s="58"/>
      <c r="D18" s="59"/>
      <c r="E18" s="78"/>
      <c r="F18" s="79"/>
      <c r="G18" s="78"/>
      <c r="H18" s="79"/>
      <c r="I18" s="78">
        <f>SUMIF(F146:F168,A18,I146:I168)</f>
        <v>0</v>
      </c>
      <c r="J18" s="80"/>
    </row>
    <row r="19" spans="1:10" ht="23.25" customHeight="1" x14ac:dyDescent="0.25">
      <c r="A19" s="196" t="s">
        <v>191</v>
      </c>
      <c r="B19" s="37" t="s">
        <v>27</v>
      </c>
      <c r="C19" s="58"/>
      <c r="D19" s="59"/>
      <c r="E19" s="78"/>
      <c r="F19" s="79"/>
      <c r="G19" s="78"/>
      <c r="H19" s="79"/>
      <c r="I19" s="78">
        <f>SUMIF(F146:F168,A19,I146:I168)</f>
        <v>0</v>
      </c>
      <c r="J19" s="80"/>
    </row>
    <row r="20" spans="1:10" ht="23.25" customHeight="1" x14ac:dyDescent="0.25">
      <c r="A20" s="196" t="s">
        <v>192</v>
      </c>
      <c r="B20" s="37" t="s">
        <v>28</v>
      </c>
      <c r="C20" s="58"/>
      <c r="D20" s="59"/>
      <c r="E20" s="78"/>
      <c r="F20" s="79"/>
      <c r="G20" s="78"/>
      <c r="H20" s="79"/>
      <c r="I20" s="78">
        <f>SUMIF(F146:F168,A20,I146:I168)</f>
        <v>0</v>
      </c>
      <c r="J20" s="80"/>
    </row>
    <row r="21" spans="1:10" ht="23.25" customHeight="1" x14ac:dyDescent="0.25">
      <c r="A21" s="2"/>
      <c r="B21" s="47" t="s">
        <v>29</v>
      </c>
      <c r="C21" s="60"/>
      <c r="D21" s="61"/>
      <c r="E21" s="84"/>
      <c r="F21" s="85"/>
      <c r="G21" s="84"/>
      <c r="H21" s="85"/>
      <c r="I21" s="84">
        <f>SUM(I16:J20)</f>
        <v>0</v>
      </c>
      <c r="J21" s="94"/>
    </row>
    <row r="22" spans="1:10" ht="33" customHeight="1" x14ac:dyDescent="0.25">
      <c r="A22" s="2"/>
      <c r="B22" s="41" t="s">
        <v>33</v>
      </c>
      <c r="C22" s="58"/>
      <c r="D22" s="59"/>
      <c r="E22" s="62"/>
      <c r="F22" s="38"/>
      <c r="G22" s="32"/>
      <c r="H22" s="32"/>
      <c r="I22" s="32"/>
      <c r="J22" s="39"/>
    </row>
    <row r="23" spans="1:10" ht="23.25" customHeight="1" x14ac:dyDescent="0.25">
      <c r="A23" s="2">
        <f>ZakladDPHSni*SazbaDPH1/100</f>
        <v>0</v>
      </c>
      <c r="B23" s="37" t="s">
        <v>12</v>
      </c>
      <c r="C23" s="58"/>
      <c r="D23" s="59"/>
      <c r="E23" s="63">
        <v>12</v>
      </c>
      <c r="F23" s="38" t="s">
        <v>0</v>
      </c>
      <c r="G23" s="92">
        <f>ZakladDPHSniVypocet</f>
        <v>0</v>
      </c>
      <c r="H23" s="93"/>
      <c r="I23" s="93"/>
      <c r="J23" s="39" t="str">
        <f t="shared" ref="J23:J28" si="0">Mena</f>
        <v>CZK</v>
      </c>
    </row>
    <row r="24" spans="1:10" ht="23.25" customHeight="1" x14ac:dyDescent="0.25">
      <c r="A24" s="2">
        <f>(A23-INT(A23))*100</f>
        <v>0</v>
      </c>
      <c r="B24" s="37" t="s">
        <v>13</v>
      </c>
      <c r="C24" s="58"/>
      <c r="D24" s="59"/>
      <c r="E24" s="63">
        <f>SazbaDPH1</f>
        <v>12</v>
      </c>
      <c r="F24" s="38" t="s">
        <v>0</v>
      </c>
      <c r="G24" s="90">
        <f>A23</f>
        <v>0</v>
      </c>
      <c r="H24" s="91"/>
      <c r="I24" s="91"/>
      <c r="J24" s="39" t="str">
        <f t="shared" si="0"/>
        <v>CZK</v>
      </c>
    </row>
    <row r="25" spans="1:10" ht="23.25" customHeight="1" x14ac:dyDescent="0.25">
      <c r="A25" s="2">
        <f>ZakladDPHZakl*SazbaDPH2/100</f>
        <v>0</v>
      </c>
      <c r="B25" s="37" t="s">
        <v>14</v>
      </c>
      <c r="C25" s="58"/>
      <c r="D25" s="59"/>
      <c r="E25" s="63">
        <v>21</v>
      </c>
      <c r="F25" s="38" t="s">
        <v>0</v>
      </c>
      <c r="G25" s="92">
        <f>ZakladDPHZaklVypocet</f>
        <v>0</v>
      </c>
      <c r="H25" s="93"/>
      <c r="I25" s="93"/>
      <c r="J25" s="39" t="str">
        <f t="shared" si="0"/>
        <v>CZK</v>
      </c>
    </row>
    <row r="26" spans="1:10" ht="23.25" customHeight="1" x14ac:dyDescent="0.25">
      <c r="A26" s="2">
        <f>(A25-INT(A25))*100</f>
        <v>0</v>
      </c>
      <c r="B26" s="31" t="s">
        <v>15</v>
      </c>
      <c r="C26" s="64"/>
      <c r="D26" s="51"/>
      <c r="E26" s="65">
        <f>SazbaDPH2</f>
        <v>21</v>
      </c>
      <c r="F26" s="29" t="s">
        <v>0</v>
      </c>
      <c r="G26" s="75">
        <f>A25</f>
        <v>0</v>
      </c>
      <c r="H26" s="76"/>
      <c r="I26" s="76"/>
      <c r="J26" s="36" t="str">
        <f t="shared" si="0"/>
        <v>CZK</v>
      </c>
    </row>
    <row r="27" spans="1:10" ht="23.25" customHeight="1" thickBot="1" x14ac:dyDescent="0.3">
      <c r="A27" s="2">
        <f>ZakladDPHSni+DPHSni+ZakladDPHZakl+DPHZakl</f>
        <v>0</v>
      </c>
      <c r="B27" s="30" t="s">
        <v>4</v>
      </c>
      <c r="C27" s="66"/>
      <c r="D27" s="67"/>
      <c r="E27" s="66"/>
      <c r="F27" s="16"/>
      <c r="G27" s="77">
        <f>CenaCelkem-(ZakladDPHSni+DPHSni+ZakladDPHZakl+DPHZakl)</f>
        <v>0</v>
      </c>
      <c r="H27" s="77"/>
      <c r="I27" s="77"/>
      <c r="J27" s="40" t="str">
        <f t="shared" si="0"/>
        <v>CZK</v>
      </c>
    </row>
    <row r="28" spans="1:10" ht="27.75" hidden="1" customHeight="1" thickBot="1" x14ac:dyDescent="0.3">
      <c r="A28" s="2"/>
      <c r="B28" s="163" t="s">
        <v>23</v>
      </c>
      <c r="C28" s="164"/>
      <c r="D28" s="164"/>
      <c r="E28" s="165"/>
      <c r="F28" s="166"/>
      <c r="G28" s="167">
        <f>ZakladDPHSniVypocet+ZakladDPHZaklVypocet</f>
        <v>0</v>
      </c>
      <c r="H28" s="167"/>
      <c r="I28" s="167"/>
      <c r="J28" s="168" t="str">
        <f t="shared" si="0"/>
        <v>CZK</v>
      </c>
    </row>
    <row r="29" spans="1:10" ht="27.75" customHeight="1" thickBot="1" x14ac:dyDescent="0.3">
      <c r="A29" s="2">
        <f>(A27-INT(A27))*100</f>
        <v>0</v>
      </c>
      <c r="B29" s="163" t="s">
        <v>35</v>
      </c>
      <c r="C29" s="169"/>
      <c r="D29" s="169"/>
      <c r="E29" s="169"/>
      <c r="F29" s="170"/>
      <c r="G29" s="171">
        <f>A27</f>
        <v>0</v>
      </c>
      <c r="H29" s="171"/>
      <c r="I29" s="171"/>
      <c r="J29" s="172" t="s">
        <v>84</v>
      </c>
    </row>
    <row r="30" spans="1:10" ht="12.75" customHeight="1" x14ac:dyDescent="0.25">
      <c r="A30" s="2"/>
      <c r="B30" s="2"/>
      <c r="J30" s="9"/>
    </row>
    <row r="31" spans="1:10" ht="30" customHeight="1" x14ac:dyDescent="0.25">
      <c r="A31" s="2"/>
      <c r="B31" s="2"/>
      <c r="J31" s="9"/>
    </row>
    <row r="32" spans="1:10" ht="18.75" customHeight="1" x14ac:dyDescent="0.25">
      <c r="A32" s="2"/>
      <c r="B32" s="17"/>
      <c r="C32" s="68" t="s">
        <v>11</v>
      </c>
      <c r="D32" s="69"/>
      <c r="E32" s="69"/>
      <c r="F32" s="15" t="s">
        <v>10</v>
      </c>
      <c r="G32" s="25"/>
      <c r="H32" s="26"/>
      <c r="I32" s="25"/>
      <c r="J32" s="9"/>
    </row>
    <row r="33" spans="1:10" ht="47.25" customHeight="1" x14ac:dyDescent="0.25">
      <c r="A33" s="2"/>
      <c r="B33" s="2"/>
      <c r="J33" s="9"/>
    </row>
    <row r="34" spans="1:10" s="21" customFormat="1" ht="18.75" customHeight="1" x14ac:dyDescent="0.25">
      <c r="A34" s="20"/>
      <c r="B34" s="20"/>
      <c r="C34" s="70"/>
      <c r="D34" s="95"/>
      <c r="E34" s="96"/>
      <c r="G34" s="97"/>
      <c r="H34" s="98"/>
      <c r="I34" s="98"/>
      <c r="J34" s="24"/>
    </row>
    <row r="35" spans="1:10" ht="12.75" customHeight="1" x14ac:dyDescent="0.25">
      <c r="A35" s="2"/>
      <c r="B35" s="2"/>
      <c r="D35" s="89" t="s">
        <v>2</v>
      </c>
      <c r="E35" s="89"/>
      <c r="H35" s="10" t="s">
        <v>3</v>
      </c>
      <c r="J35" s="9"/>
    </row>
    <row r="36" spans="1:10" ht="13.5" customHeight="1" thickBot="1" x14ac:dyDescent="0.3">
      <c r="A36" s="11"/>
      <c r="B36" s="11"/>
      <c r="C36" s="71"/>
      <c r="D36" s="71"/>
      <c r="E36" s="71"/>
      <c r="F36" s="12"/>
      <c r="G36" s="12"/>
      <c r="H36" s="12"/>
      <c r="I36" s="12"/>
      <c r="J36" s="13"/>
    </row>
    <row r="37" spans="1:10" ht="27" customHeight="1" x14ac:dyDescent="0.25">
      <c r="B37" s="135" t="s">
        <v>16</v>
      </c>
      <c r="C37" s="136"/>
      <c r="D37" s="136"/>
      <c r="E37" s="136"/>
      <c r="F37" s="137"/>
      <c r="G37" s="137"/>
      <c r="H37" s="137"/>
      <c r="I37" s="137"/>
      <c r="J37" s="138"/>
    </row>
    <row r="38" spans="1:10" ht="25.5" customHeight="1" x14ac:dyDescent="0.25">
      <c r="A38" s="134" t="s">
        <v>37</v>
      </c>
      <c r="B38" s="139" t="s">
        <v>17</v>
      </c>
      <c r="C38" s="140" t="s">
        <v>5</v>
      </c>
      <c r="D38" s="140"/>
      <c r="E38" s="140"/>
      <c r="F38" s="141" t="str">
        <f>B23</f>
        <v>Základ pro sníženou DPH</v>
      </c>
      <c r="G38" s="141" t="str">
        <f>B25</f>
        <v>Základ pro základní DPH</v>
      </c>
      <c r="H38" s="142" t="s">
        <v>18</v>
      </c>
      <c r="I38" s="142" t="s">
        <v>1</v>
      </c>
      <c r="J38" s="143" t="s">
        <v>0</v>
      </c>
    </row>
    <row r="39" spans="1:10" ht="25.5" hidden="1" customHeight="1" x14ac:dyDescent="0.25">
      <c r="A39" s="134">
        <v>1</v>
      </c>
      <c r="B39" s="144" t="s">
        <v>56</v>
      </c>
      <c r="C39" s="145"/>
      <c r="D39" s="145"/>
      <c r="E39" s="145"/>
      <c r="F39" s="146">
        <f>'00 00-III.001 Naklady'!AE58+'01-III 01-III.101 Pol'!AE214+'05-III 05-III.501 Pol'!AE128+'08-III 08-III.801 Pol'!AE24+'18-III 18-III.01 Pol'!AE121+'18-III 18-III.02 Pol'!AE85+'18-III 18-III.03 Pol'!AE31+'18-III 18-III.04 Pol'!AE54</f>
        <v>0</v>
      </c>
      <c r="G39" s="147">
        <f>'00 00-III.001 Naklady'!AF58+'01-III 01-III.101 Pol'!AF214+'05-III 05-III.501 Pol'!AF128+'08-III 08-III.801 Pol'!AF24+'18-III 18-III.01 Pol'!AF121+'18-III 18-III.02 Pol'!AF85+'18-III 18-III.03 Pol'!AF31+'18-III 18-III.04 Pol'!AF54</f>
        <v>0</v>
      </c>
      <c r="H39" s="148">
        <f>(F39*SazbaDPH1/100)+(G39*SazbaDPH2/100)</f>
        <v>0</v>
      </c>
      <c r="I39" s="148">
        <f>F39+G39+H39</f>
        <v>0</v>
      </c>
      <c r="J39" s="149" t="str">
        <f>IF(_xlfn.SINGLE(CenaCelkemVypocet)=0,"",I39/_xlfn.SINGLE(CenaCelkemVypocet)*100)</f>
        <v/>
      </c>
    </row>
    <row r="40" spans="1:10" ht="25.5" customHeight="1" x14ac:dyDescent="0.25">
      <c r="A40" s="134">
        <v>2</v>
      </c>
      <c r="B40" s="150"/>
      <c r="C40" s="151" t="s">
        <v>57</v>
      </c>
      <c r="D40" s="151"/>
      <c r="E40" s="151"/>
      <c r="F40" s="152">
        <f>'00 00-III.001 Naklady'!AE58</f>
        <v>0</v>
      </c>
      <c r="G40" s="153">
        <f>'00 00-III.001 Naklady'!AF58</f>
        <v>0</v>
      </c>
      <c r="H40" s="153">
        <f>(F40*SazbaDPH1/100)+(G40*SazbaDPH2/100)</f>
        <v>0</v>
      </c>
      <c r="I40" s="153">
        <f>F40+G40+H40</f>
        <v>0</v>
      </c>
      <c r="J40" s="154" t="str">
        <f>IF(_xlfn.SINGLE(CenaCelkemVypocet)=0,"",I40/_xlfn.SINGLE(CenaCelkemVypocet)*100)</f>
        <v/>
      </c>
    </row>
    <row r="41" spans="1:10" ht="25.5" customHeight="1" x14ac:dyDescent="0.25">
      <c r="A41" s="134">
        <v>3</v>
      </c>
      <c r="B41" s="155" t="s">
        <v>58</v>
      </c>
      <c r="C41" s="145" t="s">
        <v>59</v>
      </c>
      <c r="D41" s="145"/>
      <c r="E41" s="145"/>
      <c r="F41" s="156">
        <f>'00 00-III.001 Naklady'!AE58</f>
        <v>0</v>
      </c>
      <c r="G41" s="148">
        <f>'00 00-III.001 Naklady'!AF58</f>
        <v>0</v>
      </c>
      <c r="H41" s="148">
        <f>(F41*SazbaDPH1/100)+(G41*SazbaDPH2/100)</f>
        <v>0</v>
      </c>
      <c r="I41" s="148">
        <f>F41+G41+H41</f>
        <v>0</v>
      </c>
      <c r="J41" s="149" t="str">
        <f>IF(_xlfn.SINGLE(CenaCelkemVypocet)=0,"",I41/_xlfn.SINGLE(CenaCelkemVypocet)*100)</f>
        <v/>
      </c>
    </row>
    <row r="42" spans="1:10" ht="25.5" customHeight="1" x14ac:dyDescent="0.25">
      <c r="A42" s="134">
        <v>2</v>
      </c>
      <c r="B42" s="150"/>
      <c r="C42" s="151" t="s">
        <v>60</v>
      </c>
      <c r="D42" s="151"/>
      <c r="E42" s="151"/>
      <c r="F42" s="152"/>
      <c r="G42" s="153"/>
      <c r="H42" s="153">
        <f>(F42*SazbaDPH1/100)+(G42*SazbaDPH2/100)</f>
        <v>0</v>
      </c>
      <c r="I42" s="153"/>
      <c r="J42" s="154"/>
    </row>
    <row r="43" spans="1:10" ht="25.5" customHeight="1" x14ac:dyDescent="0.25">
      <c r="A43" s="134">
        <v>2</v>
      </c>
      <c r="B43" s="150" t="s">
        <v>61</v>
      </c>
      <c r="C43" s="151" t="s">
        <v>62</v>
      </c>
      <c r="D43" s="151"/>
      <c r="E43" s="151"/>
      <c r="F43" s="152">
        <f>'01-III 01-III.101 Pol'!AE214</f>
        <v>0</v>
      </c>
      <c r="G43" s="153">
        <f>'01-III 01-III.101 Pol'!AF214</f>
        <v>0</v>
      </c>
      <c r="H43" s="153">
        <f>(F43*SazbaDPH1/100)+(G43*SazbaDPH2/100)</f>
        <v>0</v>
      </c>
      <c r="I43" s="153">
        <f>F43+G43+H43</f>
        <v>0</v>
      </c>
      <c r="J43" s="154" t="str">
        <f>IF(_xlfn.SINGLE(CenaCelkemVypocet)=0,"",I43/_xlfn.SINGLE(CenaCelkemVypocet)*100)</f>
        <v/>
      </c>
    </row>
    <row r="44" spans="1:10" ht="25.5" customHeight="1" x14ac:dyDescent="0.25">
      <c r="A44" s="134">
        <v>3</v>
      </c>
      <c r="B44" s="155" t="s">
        <v>63</v>
      </c>
      <c r="C44" s="145" t="s">
        <v>64</v>
      </c>
      <c r="D44" s="145"/>
      <c r="E44" s="145"/>
      <c r="F44" s="156">
        <f>'01-III 01-III.101 Pol'!AE214</f>
        <v>0</v>
      </c>
      <c r="G44" s="148">
        <f>'01-III 01-III.101 Pol'!AF214</f>
        <v>0</v>
      </c>
      <c r="H44" s="148">
        <f>(F44*SazbaDPH1/100)+(G44*SazbaDPH2/100)</f>
        <v>0</v>
      </c>
      <c r="I44" s="148">
        <f>F44+G44+H44</f>
        <v>0</v>
      </c>
      <c r="J44" s="149" t="str">
        <f>IF(_xlfn.SINGLE(CenaCelkemVypocet)=0,"",I44/_xlfn.SINGLE(CenaCelkemVypocet)*100)</f>
        <v/>
      </c>
    </row>
    <row r="45" spans="1:10" ht="25.5" customHeight="1" x14ac:dyDescent="0.25">
      <c r="A45" s="134">
        <v>2</v>
      </c>
      <c r="B45" s="150" t="s">
        <v>65</v>
      </c>
      <c r="C45" s="151" t="s">
        <v>66</v>
      </c>
      <c r="D45" s="151"/>
      <c r="E45" s="151"/>
      <c r="F45" s="152">
        <f>'05-III 05-III.501 Pol'!AE128</f>
        <v>0</v>
      </c>
      <c r="G45" s="153">
        <f>'05-III 05-III.501 Pol'!AF128</f>
        <v>0</v>
      </c>
      <c r="H45" s="153">
        <f>(F45*SazbaDPH1/100)+(G45*SazbaDPH2/100)</f>
        <v>0</v>
      </c>
      <c r="I45" s="153">
        <f>F45+G45+H45</f>
        <v>0</v>
      </c>
      <c r="J45" s="154" t="str">
        <f>IF(_xlfn.SINGLE(CenaCelkemVypocet)=0,"",I45/_xlfn.SINGLE(CenaCelkemVypocet)*100)</f>
        <v/>
      </c>
    </row>
    <row r="46" spans="1:10" ht="25.5" customHeight="1" x14ac:dyDescent="0.25">
      <c r="A46" s="134">
        <v>3</v>
      </c>
      <c r="B46" s="155" t="s">
        <v>67</v>
      </c>
      <c r="C46" s="145" t="s">
        <v>68</v>
      </c>
      <c r="D46" s="145"/>
      <c r="E46" s="145"/>
      <c r="F46" s="156">
        <f>'05-III 05-III.501 Pol'!AE128</f>
        <v>0</v>
      </c>
      <c r="G46" s="148">
        <f>'05-III 05-III.501 Pol'!AF128</f>
        <v>0</v>
      </c>
      <c r="H46" s="148">
        <f>(F46*SazbaDPH1/100)+(G46*SazbaDPH2/100)</f>
        <v>0</v>
      </c>
      <c r="I46" s="148">
        <f>F46+G46+H46</f>
        <v>0</v>
      </c>
      <c r="J46" s="149" t="str">
        <f>IF(_xlfn.SINGLE(CenaCelkemVypocet)=0,"",I46/_xlfn.SINGLE(CenaCelkemVypocet)*100)</f>
        <v/>
      </c>
    </row>
    <row r="47" spans="1:10" ht="25.5" customHeight="1" x14ac:dyDescent="0.25">
      <c r="A47" s="134">
        <v>2</v>
      </c>
      <c r="B47" s="150" t="s">
        <v>69</v>
      </c>
      <c r="C47" s="151" t="s">
        <v>70</v>
      </c>
      <c r="D47" s="151"/>
      <c r="E47" s="151"/>
      <c r="F47" s="152">
        <f>'08-III 08-III.801 Pol'!AE24</f>
        <v>0</v>
      </c>
      <c r="G47" s="153">
        <f>'08-III 08-III.801 Pol'!AF24</f>
        <v>0</v>
      </c>
      <c r="H47" s="153">
        <f>(F47*SazbaDPH1/100)+(G47*SazbaDPH2/100)</f>
        <v>0</v>
      </c>
      <c r="I47" s="153">
        <f>F47+G47+H47</f>
        <v>0</v>
      </c>
      <c r="J47" s="154" t="str">
        <f>IF(_xlfn.SINGLE(CenaCelkemVypocet)=0,"",I47/_xlfn.SINGLE(CenaCelkemVypocet)*100)</f>
        <v/>
      </c>
    </row>
    <row r="48" spans="1:10" ht="25.5" customHeight="1" x14ac:dyDescent="0.25">
      <c r="A48" s="134">
        <v>3</v>
      </c>
      <c r="B48" s="155" t="s">
        <v>71</v>
      </c>
      <c r="C48" s="145" t="s">
        <v>72</v>
      </c>
      <c r="D48" s="145"/>
      <c r="E48" s="145"/>
      <c r="F48" s="156">
        <f>'08-III 08-III.801 Pol'!AE24</f>
        <v>0</v>
      </c>
      <c r="G48" s="148">
        <f>'08-III 08-III.801 Pol'!AF24</f>
        <v>0</v>
      </c>
      <c r="H48" s="148">
        <f>(F48*SazbaDPH1/100)+(G48*SazbaDPH2/100)</f>
        <v>0</v>
      </c>
      <c r="I48" s="148">
        <f>F48+G48+H48</f>
        <v>0</v>
      </c>
      <c r="J48" s="149" t="str">
        <f>IF(_xlfn.SINGLE(CenaCelkemVypocet)=0,"",I48/_xlfn.SINGLE(CenaCelkemVypocet)*100)</f>
        <v/>
      </c>
    </row>
    <row r="49" spans="1:52" ht="25.5" customHeight="1" x14ac:dyDescent="0.25">
      <c r="A49" s="134">
        <v>2</v>
      </c>
      <c r="B49" s="150" t="s">
        <v>73</v>
      </c>
      <c r="C49" s="151" t="s">
        <v>74</v>
      </c>
      <c r="D49" s="151"/>
      <c r="E49" s="151"/>
      <c r="F49" s="152">
        <f>'18-III 18-III.01 Pol'!AE121+'18-III 18-III.02 Pol'!AE85+'18-III 18-III.03 Pol'!AE31+'18-III 18-III.04 Pol'!AE54</f>
        <v>0</v>
      </c>
      <c r="G49" s="153">
        <f>'18-III 18-III.01 Pol'!AF121+'18-III 18-III.02 Pol'!AF85+'18-III 18-III.03 Pol'!AF31+'18-III 18-III.04 Pol'!AF54</f>
        <v>0</v>
      </c>
      <c r="H49" s="153">
        <f>(F49*SazbaDPH1/100)+(G49*SazbaDPH2/100)</f>
        <v>0</v>
      </c>
      <c r="I49" s="153">
        <f>F49+G49+H49</f>
        <v>0</v>
      </c>
      <c r="J49" s="154" t="str">
        <f>IF(_xlfn.SINGLE(CenaCelkemVypocet)=0,"",I49/_xlfn.SINGLE(CenaCelkemVypocet)*100)</f>
        <v/>
      </c>
    </row>
    <row r="50" spans="1:52" ht="25.5" customHeight="1" x14ac:dyDescent="0.25">
      <c r="A50" s="134">
        <v>3</v>
      </c>
      <c r="B50" s="155" t="s">
        <v>75</v>
      </c>
      <c r="C50" s="145" t="s">
        <v>76</v>
      </c>
      <c r="D50" s="145"/>
      <c r="E50" s="145"/>
      <c r="F50" s="156">
        <f>'18-III 18-III.01 Pol'!AE121</f>
        <v>0</v>
      </c>
      <c r="G50" s="148">
        <f>'18-III 18-III.01 Pol'!AF121</f>
        <v>0</v>
      </c>
      <c r="H50" s="148">
        <f>(F50*SazbaDPH1/100)+(G50*SazbaDPH2/100)</f>
        <v>0</v>
      </c>
      <c r="I50" s="148">
        <f>F50+G50+H50</f>
        <v>0</v>
      </c>
      <c r="J50" s="149" t="str">
        <f>IF(_xlfn.SINGLE(CenaCelkemVypocet)=0,"",I50/_xlfn.SINGLE(CenaCelkemVypocet)*100)</f>
        <v/>
      </c>
    </row>
    <row r="51" spans="1:52" ht="25.5" customHeight="1" x14ac:dyDescent="0.25">
      <c r="A51" s="134">
        <v>3</v>
      </c>
      <c r="B51" s="155" t="s">
        <v>77</v>
      </c>
      <c r="C51" s="145" t="s">
        <v>78</v>
      </c>
      <c r="D51" s="145"/>
      <c r="E51" s="145"/>
      <c r="F51" s="156">
        <f>'18-III 18-III.02 Pol'!AE85</f>
        <v>0</v>
      </c>
      <c r="G51" s="148">
        <f>'18-III 18-III.02 Pol'!AF85</f>
        <v>0</v>
      </c>
      <c r="H51" s="148">
        <f>(F51*SazbaDPH1/100)+(G51*SazbaDPH2/100)</f>
        <v>0</v>
      </c>
      <c r="I51" s="148">
        <f>F51+G51+H51</f>
        <v>0</v>
      </c>
      <c r="J51" s="149" t="str">
        <f>IF(_xlfn.SINGLE(CenaCelkemVypocet)=0,"",I51/_xlfn.SINGLE(CenaCelkemVypocet)*100)</f>
        <v/>
      </c>
    </row>
    <row r="52" spans="1:52" ht="25.5" customHeight="1" x14ac:dyDescent="0.25">
      <c r="A52" s="134">
        <v>3</v>
      </c>
      <c r="B52" s="155" t="s">
        <v>79</v>
      </c>
      <c r="C52" s="145" t="s">
        <v>80</v>
      </c>
      <c r="D52" s="145"/>
      <c r="E52" s="145"/>
      <c r="F52" s="156">
        <f>'18-III 18-III.03 Pol'!AE31</f>
        <v>0</v>
      </c>
      <c r="G52" s="148">
        <f>'18-III 18-III.03 Pol'!AF31</f>
        <v>0</v>
      </c>
      <c r="H52" s="148">
        <f>(F52*SazbaDPH1/100)+(G52*SazbaDPH2/100)</f>
        <v>0</v>
      </c>
      <c r="I52" s="148">
        <f>F52+G52+H52</f>
        <v>0</v>
      </c>
      <c r="J52" s="149" t="str">
        <f>IF(_xlfn.SINGLE(CenaCelkemVypocet)=0,"",I52/_xlfn.SINGLE(CenaCelkemVypocet)*100)</f>
        <v/>
      </c>
    </row>
    <row r="53" spans="1:52" ht="25.5" customHeight="1" x14ac:dyDescent="0.25">
      <c r="A53" s="134">
        <v>3</v>
      </c>
      <c r="B53" s="155" t="s">
        <v>81</v>
      </c>
      <c r="C53" s="145" t="s">
        <v>82</v>
      </c>
      <c r="D53" s="145"/>
      <c r="E53" s="145"/>
      <c r="F53" s="156">
        <f>'18-III 18-III.04 Pol'!AE54</f>
        <v>0</v>
      </c>
      <c r="G53" s="148">
        <f>'18-III 18-III.04 Pol'!AF54</f>
        <v>0</v>
      </c>
      <c r="H53" s="148">
        <f>(F53*SazbaDPH1/100)+(G53*SazbaDPH2/100)</f>
        <v>0</v>
      </c>
      <c r="I53" s="148">
        <f>F53+G53+H53</f>
        <v>0</v>
      </c>
      <c r="J53" s="149" t="str">
        <f>IF(_xlfn.SINGLE(CenaCelkemVypocet)=0,"",I53/_xlfn.SINGLE(CenaCelkemVypocet)*100)</f>
        <v/>
      </c>
    </row>
    <row r="54" spans="1:52" ht="25.5" customHeight="1" x14ac:dyDescent="0.25">
      <c r="A54" s="134"/>
      <c r="B54" s="157" t="s">
        <v>83</v>
      </c>
      <c r="C54" s="158"/>
      <c r="D54" s="158"/>
      <c r="E54" s="159"/>
      <c r="F54" s="160">
        <f>SUMIF(A39:A53,"=1",F39:F53)</f>
        <v>0</v>
      </c>
      <c r="G54" s="161">
        <f>SUMIF(A39:A53,"=1",G39:G53)</f>
        <v>0</v>
      </c>
      <c r="H54" s="161">
        <f>SUMIF(A39:A53,"=1",H39:H53)</f>
        <v>0</v>
      </c>
      <c r="I54" s="161">
        <f>SUMIF(A39:A53,"=1",I39:I53)</f>
        <v>0</v>
      </c>
      <c r="J54" s="162">
        <f>SUMIF(A39:A53,"=1",J39:J53)</f>
        <v>0</v>
      </c>
    </row>
    <row r="56" spans="1:52" x14ac:dyDescent="0.25">
      <c r="A56" t="s">
        <v>85</v>
      </c>
      <c r="B56" t="s">
        <v>86</v>
      </c>
    </row>
    <row r="57" spans="1:52" x14ac:dyDescent="0.25">
      <c r="B57" s="174" t="s">
        <v>87</v>
      </c>
      <c r="C57" s="174"/>
      <c r="D57" s="174"/>
      <c r="E57" s="174"/>
      <c r="F57" s="174"/>
      <c r="G57" s="174"/>
      <c r="H57" s="174"/>
      <c r="I57" s="174"/>
      <c r="J57" s="174"/>
      <c r="AZ57" s="173" t="str">
        <f>B57</f>
        <v>1. PODMÍNKY PRO ZPRACOVÁNÍ NABÍDKOVÉ CENY</v>
      </c>
    </row>
    <row r="59" spans="1:52" x14ac:dyDescent="0.25">
      <c r="B59" s="174" t="s">
        <v>88</v>
      </c>
      <c r="C59" s="174"/>
      <c r="D59" s="174"/>
      <c r="E59" s="174"/>
      <c r="F59" s="174"/>
      <c r="G59" s="174"/>
      <c r="H59" s="174"/>
      <c r="I59" s="174"/>
      <c r="J59" s="174"/>
      <c r="AZ59" s="173" t="str">
        <f>B59</f>
        <v xml:space="preserve">        Preambule</v>
      </c>
    </row>
    <row r="61" spans="1:52" ht="52.8" x14ac:dyDescent="0.25">
      <c r="B61" s="174" t="s">
        <v>89</v>
      </c>
      <c r="C61" s="174"/>
      <c r="D61" s="174"/>
      <c r="E61" s="174"/>
      <c r="F61" s="174"/>
      <c r="G61" s="174"/>
      <c r="H61" s="174"/>
      <c r="I61" s="174"/>
      <c r="J61" s="174"/>
      <c r="AZ61" s="173" t="str">
        <f>B61</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2" spans="1:52" ht="52.8" x14ac:dyDescent="0.25">
      <c r="B62" s="174" t="s">
        <v>90</v>
      </c>
      <c r="C62" s="174"/>
      <c r="D62" s="174"/>
      <c r="E62" s="174"/>
      <c r="F62" s="174"/>
      <c r="G62" s="174"/>
      <c r="H62" s="174"/>
      <c r="I62" s="174"/>
      <c r="J62" s="174"/>
      <c r="AZ62" s="173" t="str">
        <f>B62</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4" spans="1:52" x14ac:dyDescent="0.25">
      <c r="B64" s="174" t="s">
        <v>91</v>
      </c>
      <c r="C64" s="174"/>
      <c r="D64" s="174"/>
      <c r="E64" s="174"/>
      <c r="F64" s="174"/>
      <c r="G64" s="174"/>
      <c r="H64" s="174"/>
      <c r="I64" s="174"/>
      <c r="J64" s="174"/>
      <c r="AZ64" s="173" t="str">
        <f>B64</f>
        <v xml:space="preserve">        Vymezení některých pojmů</v>
      </c>
    </row>
    <row r="67" spans="2:52" x14ac:dyDescent="0.25">
      <c r="B67" s="174" t="s">
        <v>92</v>
      </c>
      <c r="C67" s="174"/>
      <c r="D67" s="174"/>
      <c r="E67" s="174"/>
      <c r="F67" s="174"/>
      <c r="G67" s="174"/>
      <c r="H67" s="174"/>
      <c r="I67" s="174"/>
      <c r="J67" s="174"/>
      <c r="AZ67" s="173" t="str">
        <f>B67</f>
        <v>Pro účely zpracování nabídkové ceny se jsou použity některé pojmy, pod kterými se rozumí:</v>
      </c>
    </row>
    <row r="68" spans="2:52" ht="39.6" x14ac:dyDescent="0.25">
      <c r="B68" s="174" t="s">
        <v>93</v>
      </c>
      <c r="C68" s="174"/>
      <c r="D68" s="174"/>
      <c r="E68" s="174"/>
      <c r="F68" s="174"/>
      <c r="G68" s="174"/>
      <c r="H68" s="174"/>
      <c r="I68" s="174"/>
      <c r="J68" s="174"/>
      <c r="AZ68" s="173" t="str">
        <f>B68</f>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9" spans="2:52" ht="39.6" x14ac:dyDescent="0.25">
      <c r="B69" s="174" t="s">
        <v>94</v>
      </c>
      <c r="C69" s="174"/>
      <c r="D69" s="174"/>
      <c r="E69" s="174"/>
      <c r="F69" s="174"/>
      <c r="G69" s="174"/>
      <c r="H69" s="174"/>
      <c r="I69" s="174"/>
      <c r="J69" s="174"/>
      <c r="AZ69" s="173" t="str">
        <f>B69</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70" spans="2:52" ht="52.8" x14ac:dyDescent="0.25">
      <c r="B70" s="174" t="s">
        <v>95</v>
      </c>
      <c r="C70" s="174"/>
      <c r="D70" s="174"/>
      <c r="E70" s="174"/>
      <c r="F70" s="174"/>
      <c r="G70" s="174"/>
      <c r="H70" s="174"/>
      <c r="I70" s="174"/>
      <c r="J70" s="174"/>
      <c r="AZ70" s="173" t="str">
        <f>B70</f>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1" spans="2:52" ht="79.2" x14ac:dyDescent="0.25">
      <c r="B71" s="174" t="s">
        <v>96</v>
      </c>
      <c r="C71" s="174"/>
      <c r="D71" s="174"/>
      <c r="E71" s="174"/>
      <c r="F71" s="174"/>
      <c r="G71" s="174"/>
      <c r="H71" s="174"/>
      <c r="I71" s="174"/>
      <c r="J71" s="174"/>
      <c r="AZ71" s="173" t="str">
        <f>B71</f>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2" spans="2:52" ht="52.8" x14ac:dyDescent="0.25">
      <c r="B72" s="174" t="s">
        <v>97</v>
      </c>
      <c r="C72" s="174"/>
      <c r="D72" s="174"/>
      <c r="E72" s="174"/>
      <c r="F72" s="174"/>
      <c r="G72" s="174"/>
      <c r="H72" s="174"/>
      <c r="I72" s="174"/>
      <c r="J72" s="174"/>
      <c r="AZ72" s="173" t="str">
        <f>B72</f>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4" spans="2:52" x14ac:dyDescent="0.25">
      <c r="B74" s="174" t="s">
        <v>98</v>
      </c>
      <c r="C74" s="174"/>
      <c r="D74" s="174"/>
      <c r="E74" s="174"/>
      <c r="F74" s="174"/>
      <c r="G74" s="174"/>
      <c r="H74" s="174"/>
      <c r="I74" s="174"/>
      <c r="J74" s="174"/>
      <c r="AZ74" s="173" t="str">
        <f>B74</f>
        <v xml:space="preserve">        Cenová soustava</v>
      </c>
    </row>
    <row r="76" spans="2:52" x14ac:dyDescent="0.25">
      <c r="B76" s="174" t="s">
        <v>99</v>
      </c>
      <c r="C76" s="174"/>
      <c r="D76" s="174"/>
      <c r="E76" s="174"/>
      <c r="F76" s="174"/>
      <c r="G76" s="174"/>
      <c r="H76" s="174"/>
      <c r="I76" s="174"/>
      <c r="J76" s="174"/>
      <c r="AZ76" s="173" t="str">
        <f>B76</f>
        <v xml:space="preserve">        Použitá cenová soustava</v>
      </c>
    </row>
    <row r="77" spans="2:52" ht="39.6" x14ac:dyDescent="0.25">
      <c r="B77" s="174" t="s">
        <v>100</v>
      </c>
      <c r="C77" s="174"/>
      <c r="D77" s="174"/>
      <c r="E77" s="174"/>
      <c r="F77" s="174"/>
      <c r="G77" s="174"/>
      <c r="H77" s="174"/>
      <c r="I77" s="174"/>
      <c r="J77" s="174"/>
      <c r="AZ77" s="173" t="str">
        <f>B77</f>
        <v>Soupisy stavebních prací, dodávek a služeb jsou zpracovány s použitím cenové soustavy zpracované společností RTS, a.s.. Položky z cenové soustavy mají uveden odkaz na cenovou soustavu včetně označení příslušného ceníku.</v>
      </c>
    </row>
    <row r="79" spans="2:52" x14ac:dyDescent="0.25">
      <c r="B79" s="174" t="s">
        <v>101</v>
      </c>
      <c r="C79" s="174"/>
      <c r="D79" s="174"/>
      <c r="E79" s="174"/>
      <c r="F79" s="174"/>
      <c r="G79" s="174"/>
      <c r="H79" s="174"/>
      <c r="I79" s="174"/>
      <c r="J79" s="174"/>
      <c r="AZ79" s="173" t="str">
        <f>B79</f>
        <v xml:space="preserve">        Technické podmínky</v>
      </c>
    </row>
    <row r="80" spans="2:52" ht="39.6" x14ac:dyDescent="0.25">
      <c r="B80" s="174" t="s">
        <v>102</v>
      </c>
      <c r="C80" s="174"/>
      <c r="D80" s="174"/>
      <c r="E80" s="174"/>
      <c r="F80" s="174"/>
      <c r="G80" s="174"/>
      <c r="H80" s="174"/>
      <c r="I80" s="174"/>
      <c r="J80" s="174"/>
      <c r="AZ80" s="173" t="str">
        <f>B80</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2" spans="2:52" x14ac:dyDescent="0.25">
      <c r="B82" s="174" t="s">
        <v>103</v>
      </c>
      <c r="C82" s="174"/>
      <c r="D82" s="174"/>
      <c r="E82" s="174"/>
      <c r="F82" s="174"/>
      <c r="G82" s="174"/>
      <c r="H82" s="174"/>
      <c r="I82" s="174"/>
      <c r="J82" s="174"/>
      <c r="AZ82" s="173" t="str">
        <f>B82</f>
        <v>Individuální položky</v>
      </c>
    </row>
    <row r="83" spans="2:52" ht="39.6" x14ac:dyDescent="0.25">
      <c r="B83" s="174" t="s">
        <v>104</v>
      </c>
      <c r="C83" s="174"/>
      <c r="D83" s="174"/>
      <c r="E83" s="174"/>
      <c r="F83" s="174"/>
      <c r="G83" s="174"/>
      <c r="H83" s="174"/>
      <c r="I83" s="174"/>
      <c r="J83" s="174"/>
      <c r="AZ83" s="173" t="str">
        <f>B83</f>
        <v>Položky soupisu prací, které cenová soustava neobsahuje, jsou označeny popisem „vlastní“. Pro tyto položky jsou cenové a technické podmínky definovány jejich popisem, případně odkazem na konkrétní část příslušné dokumentace.</v>
      </c>
    </row>
    <row r="85" spans="2:52" x14ac:dyDescent="0.25">
      <c r="B85" s="174" t="s">
        <v>105</v>
      </c>
      <c r="C85" s="174"/>
      <c r="D85" s="174"/>
      <c r="E85" s="174"/>
      <c r="F85" s="174"/>
      <c r="G85" s="174"/>
      <c r="H85" s="174"/>
      <c r="I85" s="174"/>
      <c r="J85" s="174"/>
      <c r="AZ85" s="173" t="str">
        <f>B85</f>
        <v xml:space="preserve">        Závaznost a změna soupisu</v>
      </c>
    </row>
    <row r="87" spans="2:52" x14ac:dyDescent="0.25">
      <c r="B87" s="174" t="s">
        <v>106</v>
      </c>
      <c r="C87" s="174"/>
      <c r="D87" s="174"/>
      <c r="E87" s="174"/>
      <c r="F87" s="174"/>
      <c r="G87" s="174"/>
      <c r="H87" s="174"/>
      <c r="I87" s="174"/>
      <c r="J87" s="174"/>
      <c r="AZ87" s="173" t="str">
        <f>B87</f>
        <v xml:space="preserve">        Závaznost soupisu</v>
      </c>
    </row>
    <row r="88" spans="2:52" ht="39.6" x14ac:dyDescent="0.25">
      <c r="B88" s="174" t="s">
        <v>107</v>
      </c>
      <c r="C88" s="174"/>
      <c r="D88" s="174"/>
      <c r="E88" s="174"/>
      <c r="F88" s="174"/>
      <c r="G88" s="174"/>
      <c r="H88" s="174"/>
      <c r="I88" s="174"/>
      <c r="J88" s="174"/>
      <c r="AZ88" s="173" t="str">
        <f>B88</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90" spans="2:52" x14ac:dyDescent="0.25">
      <c r="B90" s="174" t="s">
        <v>108</v>
      </c>
      <c r="C90" s="174"/>
      <c r="D90" s="174"/>
      <c r="E90" s="174"/>
      <c r="F90" s="174"/>
      <c r="G90" s="174"/>
      <c r="H90" s="174"/>
      <c r="I90" s="174"/>
      <c r="J90" s="174"/>
      <c r="AZ90" s="173" t="str">
        <f>B90</f>
        <v xml:space="preserve">        Zvláštní podmínky pro stanovení nabídkové ceny</v>
      </c>
    </row>
    <row r="92" spans="2:52" x14ac:dyDescent="0.25">
      <c r="B92" s="174" t="s">
        <v>109</v>
      </c>
      <c r="C92" s="174"/>
      <c r="D92" s="174"/>
      <c r="E92" s="174"/>
      <c r="F92" s="174"/>
      <c r="G92" s="174"/>
      <c r="H92" s="174"/>
      <c r="I92" s="174"/>
      <c r="J92" s="174"/>
      <c r="AZ92" s="173" t="str">
        <f>B92</f>
        <v xml:space="preserve">        Přeprava vybouraných hmot, suti a vytěžené zeminy</v>
      </c>
    </row>
    <row r="93" spans="2:52" ht="79.2" x14ac:dyDescent="0.25">
      <c r="B93" s="174" t="s">
        <v>110</v>
      </c>
      <c r="C93" s="174"/>
      <c r="D93" s="174"/>
      <c r="E93" s="174"/>
      <c r="F93" s="174"/>
      <c r="G93" s="174"/>
      <c r="H93" s="174"/>
      <c r="I93" s="174"/>
      <c r="J93" s="174"/>
      <c r="AZ93" s="173" t="str">
        <f>B93</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5" spans="2:52" x14ac:dyDescent="0.25">
      <c r="B95" s="174" t="s">
        <v>111</v>
      </c>
      <c r="C95" s="174"/>
      <c r="D95" s="174"/>
      <c r="E95" s="174"/>
      <c r="F95" s="174"/>
      <c r="G95" s="174"/>
      <c r="H95" s="174"/>
      <c r="I95" s="174"/>
      <c r="J95" s="174"/>
      <c r="AZ95" s="173" t="str">
        <f>B95</f>
        <v xml:space="preserve">        Vnitrostaveništní přesun stavebního materiálu</v>
      </c>
    </row>
    <row r="96" spans="2:52" ht="52.8" x14ac:dyDescent="0.25">
      <c r="B96" s="174" t="s">
        <v>112</v>
      </c>
      <c r="C96" s="174"/>
      <c r="D96" s="174"/>
      <c r="E96" s="174"/>
      <c r="F96" s="174"/>
      <c r="G96" s="174"/>
      <c r="H96" s="174"/>
      <c r="I96" s="174"/>
      <c r="J96" s="174"/>
      <c r="AZ96" s="173" t="str">
        <f>B96</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7" spans="2:52" ht="52.8" x14ac:dyDescent="0.25">
      <c r="B97" s="174" t="s">
        <v>113</v>
      </c>
      <c r="C97" s="174"/>
      <c r="D97" s="174"/>
      <c r="E97" s="174"/>
      <c r="F97" s="174"/>
      <c r="G97" s="174"/>
      <c r="H97" s="174"/>
      <c r="I97" s="174"/>
      <c r="J97" s="174"/>
      <c r="AZ97" s="173" t="str">
        <f>B97</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9" spans="2:52" x14ac:dyDescent="0.25">
      <c r="B99" s="174" t="s">
        <v>114</v>
      </c>
      <c r="C99" s="174"/>
      <c r="D99" s="174"/>
      <c r="E99" s="174"/>
      <c r="F99" s="174"/>
      <c r="G99" s="174"/>
      <c r="H99" s="174"/>
      <c r="I99" s="174"/>
      <c r="J99" s="174"/>
      <c r="AZ99" s="173" t="str">
        <f>B99</f>
        <v xml:space="preserve">        Příplatky za ztížené podmínky prací</v>
      </c>
    </row>
    <row r="100" spans="2:52" ht="26.4" x14ac:dyDescent="0.25">
      <c r="B100" s="174" t="s">
        <v>115</v>
      </c>
      <c r="C100" s="174"/>
      <c r="D100" s="174"/>
      <c r="E100" s="174"/>
      <c r="F100" s="174"/>
      <c r="G100" s="174"/>
      <c r="H100" s="174"/>
      <c r="I100" s="174"/>
      <c r="J100" s="174"/>
      <c r="AZ100" s="173" t="str">
        <f>B100</f>
        <v>Pokud soupis položku příplatku za ztížené podmínky obsahuje, je dodavatel povinen ji ocenit bez ohledu na to, že tento příplatek dodavatel standardně neuplatňuje.</v>
      </c>
    </row>
    <row r="102" spans="2:52" x14ac:dyDescent="0.25">
      <c r="B102" s="174" t="s">
        <v>116</v>
      </c>
      <c r="C102" s="174"/>
      <c r="D102" s="174"/>
      <c r="E102" s="174"/>
      <c r="F102" s="174"/>
      <c r="G102" s="174"/>
      <c r="H102" s="174"/>
      <c r="I102" s="174"/>
      <c r="J102" s="174"/>
      <c r="AZ102" s="173" t="str">
        <f>B102</f>
        <v xml:space="preserve">        Vedlejší a ostatní náklady</v>
      </c>
    </row>
    <row r="103" spans="2:52" ht="26.4" x14ac:dyDescent="0.25">
      <c r="B103" s="174" t="s">
        <v>117</v>
      </c>
      <c r="C103" s="174"/>
      <c r="D103" s="174"/>
      <c r="E103" s="174"/>
      <c r="F103" s="174"/>
      <c r="G103" s="174"/>
      <c r="H103" s="174"/>
      <c r="I103" s="174"/>
      <c r="J103" s="174"/>
      <c r="AZ103" s="173" t="str">
        <f>B103</f>
        <v>Tyto náklady jsou popsány v samostatném soupisu stavebních prací, dodávek a služeb s tím, že dodavatel je povinen v rámci těchto nákladů ocenit všechny definované náklady souhrnně pro celou stavbu.</v>
      </c>
    </row>
    <row r="107" spans="2:52" x14ac:dyDescent="0.25">
      <c r="B107" s="174" t="s">
        <v>118</v>
      </c>
      <c r="C107" s="174"/>
      <c r="D107" s="174"/>
      <c r="E107" s="174"/>
      <c r="F107" s="174"/>
      <c r="G107" s="174"/>
      <c r="H107" s="174"/>
      <c r="I107" s="174"/>
      <c r="J107" s="174"/>
      <c r="AZ107" s="173" t="str">
        <f>B107</f>
        <v>2. SPECIFICKÉ PODMÍNKY PRO ZPRACOVÁNÍ NABÍDKOVÉ CENY</v>
      </c>
    </row>
    <row r="109" spans="2:52" x14ac:dyDescent="0.25">
      <c r="B109" s="174" t="s">
        <v>119</v>
      </c>
      <c r="C109" s="174"/>
      <c r="D109" s="174"/>
      <c r="E109" s="174"/>
      <c r="F109" s="174"/>
      <c r="G109" s="174"/>
      <c r="H109" s="174"/>
      <c r="I109" s="174"/>
      <c r="J109" s="174"/>
      <c r="AZ109" s="173" t="str">
        <f>B109</f>
        <v>Zde doplní zpracovatel soupisu  případná specifika týkající se konkrétní zakázky.</v>
      </c>
    </row>
    <row r="112" spans="2:52" x14ac:dyDescent="0.25">
      <c r="B112" s="174" t="s">
        <v>120</v>
      </c>
      <c r="C112" s="174"/>
      <c r="D112" s="174"/>
      <c r="E112" s="174"/>
      <c r="F112" s="174"/>
      <c r="G112" s="174"/>
      <c r="H112" s="174"/>
      <c r="I112" s="174"/>
      <c r="J112" s="174"/>
      <c r="AZ112" s="173" t="str">
        <f>B112</f>
        <v>3. ELEKTRONICKÁ PODOBA SOUPISU</v>
      </c>
    </row>
    <row r="114" spans="1:52" x14ac:dyDescent="0.25">
      <c r="B114" s="174" t="s">
        <v>121</v>
      </c>
      <c r="C114" s="174"/>
      <c r="D114" s="174"/>
      <c r="E114" s="174"/>
      <c r="F114" s="174"/>
      <c r="G114" s="174"/>
      <c r="H114" s="174"/>
      <c r="I114" s="174"/>
      <c r="J114" s="174"/>
      <c r="AZ114" s="173" t="str">
        <f>B114</f>
        <v xml:space="preserve">        Elektronická podoba soupisu</v>
      </c>
    </row>
    <row r="115" spans="1:52" ht="26.4" x14ac:dyDescent="0.25">
      <c r="B115" s="174" t="s">
        <v>122</v>
      </c>
      <c r="C115" s="174"/>
      <c r="D115" s="174"/>
      <c r="E115" s="174"/>
      <c r="F115" s="174"/>
      <c r="G115" s="174"/>
      <c r="H115" s="174"/>
      <c r="I115" s="174"/>
      <c r="J115" s="174"/>
      <c r="AZ115" s="173" t="str">
        <f>B115</f>
        <v>V souladu se zákonem jsou předložené soupisy zpracovány i v elektronické podobě.  Elektronickou podobou soupisu stavebních prací, dodávek a služeb je formát MS EXCEL.</v>
      </c>
    </row>
    <row r="116" spans="1:52" x14ac:dyDescent="0.25">
      <c r="B116" s="174" t="s">
        <v>123</v>
      </c>
      <c r="C116" s="174"/>
      <c r="D116" s="174"/>
      <c r="E116" s="174"/>
      <c r="F116" s="174"/>
      <c r="G116" s="174"/>
      <c r="H116" s="174"/>
      <c r="I116" s="174"/>
      <c r="J116" s="174"/>
      <c r="AZ116" s="173" t="str">
        <f>B116</f>
        <v>Popis formátu soupisu odpovídá svou strukturou vzorovému soupisu volně dostupnému na internetové adrese:</v>
      </c>
    </row>
    <row r="118" spans="1:52" x14ac:dyDescent="0.25">
      <c r="B118" s="174" t="s">
        <v>124</v>
      </c>
      <c r="C118" s="174"/>
      <c r="D118" s="174"/>
      <c r="E118" s="174"/>
      <c r="F118" s="174"/>
      <c r="G118" s="174"/>
      <c r="H118" s="174"/>
      <c r="I118" s="174"/>
      <c r="J118" s="174"/>
      <c r="AZ118" s="173" t="str">
        <f>B118</f>
        <v>www.stavebnionline.cz/soupis</v>
      </c>
    </row>
    <row r="120" spans="1:52" x14ac:dyDescent="0.25">
      <c r="B120" s="174" t="s">
        <v>125</v>
      </c>
      <c r="C120" s="174"/>
      <c r="D120" s="174"/>
      <c r="E120" s="174"/>
      <c r="F120" s="174"/>
      <c r="G120" s="174"/>
      <c r="H120" s="174"/>
      <c r="I120" s="174"/>
      <c r="J120" s="174"/>
      <c r="AZ120" s="173" t="str">
        <f>B120</f>
        <v xml:space="preserve">        Zpracování elektronické podoby soupisu</v>
      </c>
    </row>
    <row r="121" spans="1:52" ht="52.8" x14ac:dyDescent="0.25">
      <c r="B121" s="174" t="s">
        <v>126</v>
      </c>
      <c r="C121" s="174"/>
      <c r="D121" s="174"/>
      <c r="E121" s="174"/>
      <c r="F121" s="174"/>
      <c r="G121" s="174"/>
      <c r="H121" s="174"/>
      <c r="I121" s="174"/>
      <c r="J121" s="174"/>
      <c r="AZ121" s="173" t="str">
        <f>B121</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3" spans="1:52" x14ac:dyDescent="0.25">
      <c r="B123" s="174" t="s">
        <v>127</v>
      </c>
      <c r="C123" s="174"/>
      <c r="D123" s="174"/>
      <c r="E123" s="174"/>
      <c r="F123" s="174"/>
      <c r="G123" s="174"/>
      <c r="H123" s="174"/>
      <c r="I123" s="174"/>
      <c r="J123" s="174"/>
      <c r="AZ123" s="173" t="str">
        <f>B123</f>
        <v xml:space="preserve">        Jiný formát soupisu</v>
      </c>
    </row>
    <row r="124" spans="1:52" ht="39.6" x14ac:dyDescent="0.25">
      <c r="B124" s="174" t="s">
        <v>128</v>
      </c>
      <c r="C124" s="174"/>
      <c r="D124" s="174"/>
      <c r="E124" s="174"/>
      <c r="F124" s="174"/>
      <c r="G124" s="174"/>
      <c r="H124" s="174"/>
      <c r="I124" s="174"/>
      <c r="J124" s="174"/>
      <c r="AZ124" s="173" t="str">
        <f>B124</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6" spans="1:52" x14ac:dyDescent="0.25">
      <c r="B126" s="174" t="s">
        <v>129</v>
      </c>
      <c r="C126" s="174"/>
      <c r="D126" s="174"/>
      <c r="E126" s="174"/>
      <c r="F126" s="174"/>
      <c r="G126" s="174"/>
      <c r="H126" s="174"/>
      <c r="I126" s="174"/>
      <c r="J126" s="174"/>
      <c r="AZ126" s="173" t="str">
        <f>B126</f>
        <v xml:space="preserve">        Závěrečné ustanovení</v>
      </c>
    </row>
    <row r="127" spans="1:52" x14ac:dyDescent="0.25">
      <c r="B127" s="174" t="s">
        <v>130</v>
      </c>
      <c r="C127" s="174"/>
      <c r="D127" s="174"/>
      <c r="E127" s="174"/>
      <c r="F127" s="174"/>
      <c r="G127" s="174"/>
      <c r="H127" s="174"/>
      <c r="I127" s="174"/>
      <c r="J127" s="174"/>
      <c r="AZ127" s="173" t="str">
        <f>B127</f>
        <v>Ostatní podmínky vztahující se ke zpracování nabídkové ceny jsou uvedeny v zadávací dokumentaci.</v>
      </c>
    </row>
    <row r="128" spans="1:52" x14ac:dyDescent="0.25">
      <c r="A128" t="s">
        <v>131</v>
      </c>
      <c r="B128" t="s">
        <v>132</v>
      </c>
    </row>
    <row r="129" spans="1:2" x14ac:dyDescent="0.25">
      <c r="A129" t="s">
        <v>133</v>
      </c>
      <c r="B129" t="s">
        <v>134</v>
      </c>
    </row>
    <row r="130" spans="1:2" x14ac:dyDescent="0.25">
      <c r="A130" t="s">
        <v>131</v>
      </c>
      <c r="B130" t="s">
        <v>135</v>
      </c>
    </row>
    <row r="131" spans="1:2" x14ac:dyDescent="0.25">
      <c r="A131" t="s">
        <v>133</v>
      </c>
      <c r="B131" t="s">
        <v>136</v>
      </c>
    </row>
    <row r="132" spans="1:2" x14ac:dyDescent="0.25">
      <c r="A132" t="s">
        <v>131</v>
      </c>
      <c r="B132" t="s">
        <v>137</v>
      </c>
    </row>
    <row r="133" spans="1:2" x14ac:dyDescent="0.25">
      <c r="A133" t="s">
        <v>133</v>
      </c>
      <c r="B133" t="s">
        <v>138</v>
      </c>
    </row>
    <row r="134" spans="1:2" x14ac:dyDescent="0.25">
      <c r="A134" t="s">
        <v>131</v>
      </c>
      <c r="B134" t="s">
        <v>139</v>
      </c>
    </row>
    <row r="135" spans="1:2" x14ac:dyDescent="0.25">
      <c r="A135" t="s">
        <v>133</v>
      </c>
      <c r="B135" t="s">
        <v>140</v>
      </c>
    </row>
    <row r="136" spans="1:2" x14ac:dyDescent="0.25">
      <c r="A136" t="s">
        <v>131</v>
      </c>
      <c r="B136" t="s">
        <v>141</v>
      </c>
    </row>
    <row r="137" spans="1:2" x14ac:dyDescent="0.25">
      <c r="A137" t="s">
        <v>133</v>
      </c>
      <c r="B137" t="s">
        <v>142</v>
      </c>
    </row>
    <row r="138" spans="1:2" x14ac:dyDescent="0.25">
      <c r="A138" t="s">
        <v>133</v>
      </c>
      <c r="B138" t="s">
        <v>143</v>
      </c>
    </row>
    <row r="139" spans="1:2" x14ac:dyDescent="0.25">
      <c r="A139" t="s">
        <v>133</v>
      </c>
      <c r="B139" t="s">
        <v>144</v>
      </c>
    </row>
    <row r="140" spans="1:2" x14ac:dyDescent="0.25">
      <c r="A140" t="s">
        <v>133</v>
      </c>
      <c r="B140" t="s">
        <v>145</v>
      </c>
    </row>
    <row r="143" spans="1:2" ht="15.6" x14ac:dyDescent="0.3">
      <c r="B143" s="175" t="s">
        <v>146</v>
      </c>
    </row>
    <row r="145" spans="1:10" ht="25.5" customHeight="1" x14ac:dyDescent="0.25">
      <c r="A145" s="177"/>
      <c r="B145" s="180" t="s">
        <v>17</v>
      </c>
      <c r="C145" s="180" t="s">
        <v>5</v>
      </c>
      <c r="D145" s="181"/>
      <c r="E145" s="181"/>
      <c r="F145" s="182" t="s">
        <v>147</v>
      </c>
      <c r="G145" s="182"/>
      <c r="H145" s="182"/>
      <c r="I145" s="182" t="s">
        <v>29</v>
      </c>
      <c r="J145" s="182" t="s">
        <v>0</v>
      </c>
    </row>
    <row r="146" spans="1:10" ht="36.75" customHeight="1" x14ac:dyDescent="0.25">
      <c r="A146" s="178"/>
      <c r="B146" s="183" t="s">
        <v>148</v>
      </c>
      <c r="C146" s="184" t="s">
        <v>149</v>
      </c>
      <c r="D146" s="185"/>
      <c r="E146" s="185"/>
      <c r="F146" s="192" t="s">
        <v>24</v>
      </c>
      <c r="G146" s="193"/>
      <c r="H146" s="193"/>
      <c r="I146" s="193">
        <f>'01-III 01-III.101 Pol'!G8+'05-III 05-III.501 Pol'!G8</f>
        <v>0</v>
      </c>
      <c r="J146" s="189" t="str">
        <f>IF(I169=0,"",I146/I169*100)</f>
        <v/>
      </c>
    </row>
    <row r="147" spans="1:10" ht="36.75" customHeight="1" x14ac:dyDescent="0.25">
      <c r="A147" s="178"/>
      <c r="B147" s="183" t="s">
        <v>150</v>
      </c>
      <c r="C147" s="184" t="s">
        <v>151</v>
      </c>
      <c r="D147" s="185"/>
      <c r="E147" s="185"/>
      <c r="F147" s="192" t="s">
        <v>24</v>
      </c>
      <c r="G147" s="193"/>
      <c r="H147" s="193"/>
      <c r="I147" s="193">
        <f>'05-III 05-III.501 Pol'!G26</f>
        <v>0</v>
      </c>
      <c r="J147" s="189" t="str">
        <f>IF(I169=0,"",I147/I169*100)</f>
        <v/>
      </c>
    </row>
    <row r="148" spans="1:10" ht="36.75" customHeight="1" x14ac:dyDescent="0.25">
      <c r="A148" s="178"/>
      <c r="B148" s="183" t="s">
        <v>152</v>
      </c>
      <c r="C148" s="184" t="s">
        <v>153</v>
      </c>
      <c r="D148" s="185"/>
      <c r="E148" s="185"/>
      <c r="F148" s="192" t="s">
        <v>24</v>
      </c>
      <c r="G148" s="193"/>
      <c r="H148" s="193"/>
      <c r="I148" s="193">
        <f>'01-III 01-III.101 Pol'!G131</f>
        <v>0</v>
      </c>
      <c r="J148" s="189" t="str">
        <f>IF(I169=0,"",I148/I169*100)</f>
        <v/>
      </c>
    </row>
    <row r="149" spans="1:10" ht="36.75" customHeight="1" x14ac:dyDescent="0.25">
      <c r="A149" s="178"/>
      <c r="B149" s="183" t="s">
        <v>154</v>
      </c>
      <c r="C149" s="184" t="s">
        <v>155</v>
      </c>
      <c r="D149" s="185"/>
      <c r="E149" s="185"/>
      <c r="F149" s="192" t="s">
        <v>24</v>
      </c>
      <c r="G149" s="193"/>
      <c r="H149" s="193"/>
      <c r="I149" s="193">
        <f>'01-III 01-III.101 Pol'!G135+'05-III 05-III.501 Pol'!G38</f>
        <v>0</v>
      </c>
      <c r="J149" s="189" t="str">
        <f>IF(I169=0,"",I149/I169*100)</f>
        <v/>
      </c>
    </row>
    <row r="150" spans="1:10" ht="36.75" customHeight="1" x14ac:dyDescent="0.25">
      <c r="A150" s="178"/>
      <c r="B150" s="183" t="s">
        <v>156</v>
      </c>
      <c r="C150" s="184" t="s">
        <v>157</v>
      </c>
      <c r="D150" s="185"/>
      <c r="E150" s="185"/>
      <c r="F150" s="192" t="s">
        <v>24</v>
      </c>
      <c r="G150" s="193"/>
      <c r="H150" s="193"/>
      <c r="I150" s="193">
        <f>'08-III 08-III.801 Pol'!G8</f>
        <v>0</v>
      </c>
      <c r="J150" s="189" t="str">
        <f>IF(I169=0,"",I150/I169*100)</f>
        <v/>
      </c>
    </row>
    <row r="151" spans="1:10" ht="36.75" customHeight="1" x14ac:dyDescent="0.25">
      <c r="A151" s="178"/>
      <c r="B151" s="183" t="s">
        <v>158</v>
      </c>
      <c r="C151" s="184" t="s">
        <v>159</v>
      </c>
      <c r="D151" s="185"/>
      <c r="E151" s="185"/>
      <c r="F151" s="192" t="s">
        <v>24</v>
      </c>
      <c r="G151" s="193"/>
      <c r="H151" s="193"/>
      <c r="I151" s="193">
        <f>'01-III 01-III.101 Pol'!G178</f>
        <v>0</v>
      </c>
      <c r="J151" s="189" t="str">
        <f>IF(I169=0,"",I151/I169*100)</f>
        <v/>
      </c>
    </row>
    <row r="152" spans="1:10" ht="36.75" customHeight="1" x14ac:dyDescent="0.25">
      <c r="A152" s="178"/>
      <c r="B152" s="183" t="s">
        <v>160</v>
      </c>
      <c r="C152" s="184" t="s">
        <v>161</v>
      </c>
      <c r="D152" s="185"/>
      <c r="E152" s="185"/>
      <c r="F152" s="192" t="s">
        <v>24</v>
      </c>
      <c r="G152" s="193"/>
      <c r="H152" s="193"/>
      <c r="I152" s="193">
        <f>'08-III 08-III.801 Pol'!G11</f>
        <v>0</v>
      </c>
      <c r="J152" s="189" t="str">
        <f>IF(I169=0,"",I152/I169*100)</f>
        <v/>
      </c>
    </row>
    <row r="153" spans="1:10" ht="36.75" customHeight="1" x14ac:dyDescent="0.25">
      <c r="A153" s="178"/>
      <c r="B153" s="183" t="s">
        <v>162</v>
      </c>
      <c r="C153" s="184" t="s">
        <v>163</v>
      </c>
      <c r="D153" s="185"/>
      <c r="E153" s="185"/>
      <c r="F153" s="192" t="s">
        <v>24</v>
      </c>
      <c r="G153" s="193"/>
      <c r="H153" s="193"/>
      <c r="I153" s="193">
        <f>'01-III 01-III.101 Pol'!G186</f>
        <v>0</v>
      </c>
      <c r="J153" s="189" t="str">
        <f>IF(I169=0,"",I153/I169*100)</f>
        <v/>
      </c>
    </row>
    <row r="154" spans="1:10" ht="36.75" customHeight="1" x14ac:dyDescent="0.25">
      <c r="A154" s="178"/>
      <c r="B154" s="183" t="s">
        <v>164</v>
      </c>
      <c r="C154" s="184" t="s">
        <v>165</v>
      </c>
      <c r="D154" s="185"/>
      <c r="E154" s="185"/>
      <c r="F154" s="192" t="s">
        <v>24</v>
      </c>
      <c r="G154" s="193"/>
      <c r="H154" s="193"/>
      <c r="I154" s="193">
        <f>'01-III 01-III.101 Pol'!G190+'05-III 05-III.501 Pol'!G48</f>
        <v>0</v>
      </c>
      <c r="J154" s="189" t="str">
        <f>IF(I169=0,"",I154/I169*100)</f>
        <v/>
      </c>
    </row>
    <row r="155" spans="1:10" ht="36.75" customHeight="1" x14ac:dyDescent="0.25">
      <c r="A155" s="178"/>
      <c r="B155" s="183" t="s">
        <v>166</v>
      </c>
      <c r="C155" s="184" t="s">
        <v>167</v>
      </c>
      <c r="D155" s="185"/>
      <c r="E155" s="185"/>
      <c r="F155" s="192" t="s">
        <v>24</v>
      </c>
      <c r="G155" s="193"/>
      <c r="H155" s="193"/>
      <c r="I155" s="193">
        <f>'18-III 18-III.03 Pol'!G25</f>
        <v>0</v>
      </c>
      <c r="J155" s="189" t="str">
        <f>IF(I169=0,"",I155/I169*100)</f>
        <v/>
      </c>
    </row>
    <row r="156" spans="1:10" ht="36.75" customHeight="1" x14ac:dyDescent="0.25">
      <c r="A156" s="178"/>
      <c r="B156" s="183" t="s">
        <v>168</v>
      </c>
      <c r="C156" s="184" t="s">
        <v>169</v>
      </c>
      <c r="D156" s="185"/>
      <c r="E156" s="185"/>
      <c r="F156" s="192" t="s">
        <v>24</v>
      </c>
      <c r="G156" s="193"/>
      <c r="H156" s="193"/>
      <c r="I156" s="193">
        <f>'18-III 18-III.03 Pol'!G8</f>
        <v>0</v>
      </c>
      <c r="J156" s="189" t="str">
        <f>IF(I169=0,"",I156/I169*100)</f>
        <v/>
      </c>
    </row>
    <row r="157" spans="1:10" ht="36.75" customHeight="1" x14ac:dyDescent="0.25">
      <c r="A157" s="178"/>
      <c r="B157" s="183" t="s">
        <v>170</v>
      </c>
      <c r="C157" s="184" t="s">
        <v>171</v>
      </c>
      <c r="D157" s="185"/>
      <c r="E157" s="185"/>
      <c r="F157" s="192" t="s">
        <v>24</v>
      </c>
      <c r="G157" s="193"/>
      <c r="H157" s="193"/>
      <c r="I157" s="193">
        <f>'18-III 18-III.01 Pol'!G8</f>
        <v>0</v>
      </c>
      <c r="J157" s="189" t="str">
        <f>IF(I169=0,"",I157/I169*100)</f>
        <v/>
      </c>
    </row>
    <row r="158" spans="1:10" ht="36.75" customHeight="1" x14ac:dyDescent="0.25">
      <c r="A158" s="178"/>
      <c r="B158" s="183" t="s">
        <v>172</v>
      </c>
      <c r="C158" s="184" t="s">
        <v>173</v>
      </c>
      <c r="D158" s="185"/>
      <c r="E158" s="185"/>
      <c r="F158" s="192" t="s">
        <v>24</v>
      </c>
      <c r="G158" s="193"/>
      <c r="H158" s="193"/>
      <c r="I158" s="193">
        <f>'18-III 18-III.02 Pol'!G8</f>
        <v>0</v>
      </c>
      <c r="J158" s="189" t="str">
        <f>IF(I169=0,"",I158/I169*100)</f>
        <v/>
      </c>
    </row>
    <row r="159" spans="1:10" ht="36.75" customHeight="1" x14ac:dyDescent="0.25">
      <c r="A159" s="178"/>
      <c r="B159" s="183" t="s">
        <v>174</v>
      </c>
      <c r="C159" s="184" t="s">
        <v>175</v>
      </c>
      <c r="D159" s="185"/>
      <c r="E159" s="185"/>
      <c r="F159" s="192" t="s">
        <v>24</v>
      </c>
      <c r="G159" s="193"/>
      <c r="H159" s="193"/>
      <c r="I159" s="193">
        <f>'18-III 18-III.02 Pol'!G47</f>
        <v>0</v>
      </c>
      <c r="J159" s="189" t="str">
        <f>IF(I169=0,"",I159/I169*100)</f>
        <v/>
      </c>
    </row>
    <row r="160" spans="1:10" ht="36.75" customHeight="1" x14ac:dyDescent="0.25">
      <c r="A160" s="178"/>
      <c r="B160" s="183" t="s">
        <v>176</v>
      </c>
      <c r="C160" s="184" t="s">
        <v>177</v>
      </c>
      <c r="D160" s="185"/>
      <c r="E160" s="185"/>
      <c r="F160" s="192" t="s">
        <v>24</v>
      </c>
      <c r="G160" s="193"/>
      <c r="H160" s="193"/>
      <c r="I160" s="193">
        <f>'18-III 18-III.04 Pol'!G8</f>
        <v>0</v>
      </c>
      <c r="J160" s="189" t="str">
        <f>IF(I169=0,"",I160/I169*100)</f>
        <v/>
      </c>
    </row>
    <row r="161" spans="1:10" ht="36.75" customHeight="1" x14ac:dyDescent="0.25">
      <c r="A161" s="178"/>
      <c r="B161" s="183" t="s">
        <v>178</v>
      </c>
      <c r="C161" s="184" t="s">
        <v>179</v>
      </c>
      <c r="D161" s="185"/>
      <c r="E161" s="185"/>
      <c r="F161" s="192" t="s">
        <v>24</v>
      </c>
      <c r="G161" s="193"/>
      <c r="H161" s="193"/>
      <c r="I161" s="193">
        <f>'18-III 18-III.04 Pol'!G23</f>
        <v>0</v>
      </c>
      <c r="J161" s="189" t="str">
        <f>IF(I169=0,"",I161/I169*100)</f>
        <v/>
      </c>
    </row>
    <row r="162" spans="1:10" ht="36.75" customHeight="1" x14ac:dyDescent="0.25">
      <c r="A162" s="178"/>
      <c r="B162" s="183" t="s">
        <v>180</v>
      </c>
      <c r="C162" s="184" t="s">
        <v>181</v>
      </c>
      <c r="D162" s="185"/>
      <c r="E162" s="185"/>
      <c r="F162" s="192" t="s">
        <v>24</v>
      </c>
      <c r="G162" s="193"/>
      <c r="H162" s="193"/>
      <c r="I162" s="193">
        <f>'18-III 18-III.04 Pol'!G38</f>
        <v>0</v>
      </c>
      <c r="J162" s="189" t="str">
        <f>IF(I169=0,"",I162/I169*100)</f>
        <v/>
      </c>
    </row>
    <row r="163" spans="1:10" ht="36.75" customHeight="1" x14ac:dyDescent="0.25">
      <c r="A163" s="178"/>
      <c r="B163" s="183" t="s">
        <v>182</v>
      </c>
      <c r="C163" s="184" t="s">
        <v>183</v>
      </c>
      <c r="D163" s="185"/>
      <c r="E163" s="185"/>
      <c r="F163" s="192" t="s">
        <v>25</v>
      </c>
      <c r="G163" s="193"/>
      <c r="H163" s="193"/>
      <c r="I163" s="193">
        <f>'05-III 05-III.501 Pol'!G54</f>
        <v>0</v>
      </c>
      <c r="J163" s="189" t="str">
        <f>IF(I169=0,"",I163/I169*100)</f>
        <v/>
      </c>
    </row>
    <row r="164" spans="1:10" ht="36.75" customHeight="1" x14ac:dyDescent="0.25">
      <c r="A164" s="178"/>
      <c r="B164" s="183" t="s">
        <v>184</v>
      </c>
      <c r="C164" s="184" t="s">
        <v>185</v>
      </c>
      <c r="D164" s="185"/>
      <c r="E164" s="185"/>
      <c r="F164" s="192" t="s">
        <v>25</v>
      </c>
      <c r="G164" s="193"/>
      <c r="H164" s="193"/>
      <c r="I164" s="193">
        <f>'05-III 05-III.501 Pol'!G100</f>
        <v>0</v>
      </c>
      <c r="J164" s="189" t="str">
        <f>IF(I169=0,"",I164/I169*100)</f>
        <v/>
      </c>
    </row>
    <row r="165" spans="1:10" ht="36.75" customHeight="1" x14ac:dyDescent="0.25">
      <c r="A165" s="178"/>
      <c r="B165" s="183" t="s">
        <v>186</v>
      </c>
      <c r="C165" s="184" t="s">
        <v>187</v>
      </c>
      <c r="D165" s="185"/>
      <c r="E165" s="185"/>
      <c r="F165" s="192" t="s">
        <v>25</v>
      </c>
      <c r="G165" s="193"/>
      <c r="H165" s="193"/>
      <c r="I165" s="193">
        <f>'05-III 05-III.501 Pol'!G119</f>
        <v>0</v>
      </c>
      <c r="J165" s="189" t="str">
        <f>IF(I169=0,"",I165/I169*100)</f>
        <v/>
      </c>
    </row>
    <row r="166" spans="1:10" ht="36.75" customHeight="1" x14ac:dyDescent="0.25">
      <c r="A166" s="178"/>
      <c r="B166" s="183" t="s">
        <v>188</v>
      </c>
      <c r="C166" s="184" t="s">
        <v>189</v>
      </c>
      <c r="D166" s="185"/>
      <c r="E166" s="185"/>
      <c r="F166" s="192" t="s">
        <v>190</v>
      </c>
      <c r="G166" s="193"/>
      <c r="H166" s="193"/>
      <c r="I166" s="193">
        <f>'01-III 01-III.101 Pol'!G195</f>
        <v>0</v>
      </c>
      <c r="J166" s="189" t="str">
        <f>IF(I169=0,"",I166/I169*100)</f>
        <v/>
      </c>
    </row>
    <row r="167" spans="1:10" ht="36.75" customHeight="1" x14ac:dyDescent="0.25">
      <c r="A167" s="178"/>
      <c r="B167" s="183" t="s">
        <v>191</v>
      </c>
      <c r="C167" s="184" t="s">
        <v>27</v>
      </c>
      <c r="D167" s="185"/>
      <c r="E167" s="185"/>
      <c r="F167" s="192" t="s">
        <v>191</v>
      </c>
      <c r="G167" s="193"/>
      <c r="H167" s="193"/>
      <c r="I167" s="193">
        <f>'00 00-III.001 Naklady'!G8</f>
        <v>0</v>
      </c>
      <c r="J167" s="189" t="str">
        <f>IF(I169=0,"",I167/I169*100)</f>
        <v/>
      </c>
    </row>
    <row r="168" spans="1:10" ht="36.75" customHeight="1" x14ac:dyDescent="0.25">
      <c r="A168" s="178"/>
      <c r="B168" s="183" t="s">
        <v>192</v>
      </c>
      <c r="C168" s="184" t="s">
        <v>28</v>
      </c>
      <c r="D168" s="185"/>
      <c r="E168" s="185"/>
      <c r="F168" s="192" t="s">
        <v>192</v>
      </c>
      <c r="G168" s="193"/>
      <c r="H168" s="193"/>
      <c r="I168" s="193">
        <f>'00 00-III.001 Naklady'!G37</f>
        <v>0</v>
      </c>
      <c r="J168" s="189" t="str">
        <f>IF(I169=0,"",I168/I169*100)</f>
        <v/>
      </c>
    </row>
    <row r="169" spans="1:10" ht="25.5" customHeight="1" x14ac:dyDescent="0.25">
      <c r="A169" s="179"/>
      <c r="B169" s="186" t="s">
        <v>1</v>
      </c>
      <c r="C169" s="187"/>
      <c r="D169" s="188"/>
      <c r="E169" s="188"/>
      <c r="F169" s="194"/>
      <c r="G169" s="195"/>
      <c r="H169" s="195"/>
      <c r="I169" s="195">
        <f>SUM(I146:I168)</f>
        <v>0</v>
      </c>
      <c r="J169" s="190">
        <f>SUM(J146:J168)</f>
        <v>0</v>
      </c>
    </row>
    <row r="170" spans="1:10" x14ac:dyDescent="0.25">
      <c r="F170" s="133"/>
      <c r="G170" s="133"/>
      <c r="H170" s="133"/>
      <c r="I170" s="133"/>
      <c r="J170" s="191"/>
    </row>
    <row r="171" spans="1:10" x14ac:dyDescent="0.25">
      <c r="F171" s="133"/>
      <c r="G171" s="133"/>
      <c r="H171" s="133"/>
      <c r="I171" s="133"/>
      <c r="J171" s="191"/>
    </row>
    <row r="172" spans="1:10" x14ac:dyDescent="0.25">
      <c r="F172" s="133"/>
      <c r="G172" s="133"/>
      <c r="H172" s="133"/>
      <c r="I172" s="133"/>
      <c r="J172" s="191"/>
    </row>
  </sheetData>
  <sheetProtection algorithmName="SHA-512" hashValue="GMl36Iok6FbXRk+JrpFkvXYVprRmbn/jnn3CjTw1t0KnUUmywlAQPZtIJnxa9wMxOvKqyAXYflTu3MUtiaEY7w==" saltValue="ya2Fy4ozb5Q3tW+XVZKz6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4">
    <mergeCell ref="C166:E166"/>
    <mergeCell ref="C167:E167"/>
    <mergeCell ref="C168:E168"/>
    <mergeCell ref="C161:E161"/>
    <mergeCell ref="C162:E162"/>
    <mergeCell ref="C163:E163"/>
    <mergeCell ref="C164:E164"/>
    <mergeCell ref="C165:E165"/>
    <mergeCell ref="C156:E156"/>
    <mergeCell ref="C157:E157"/>
    <mergeCell ref="C158:E158"/>
    <mergeCell ref="C159:E159"/>
    <mergeCell ref="C160:E160"/>
    <mergeCell ref="C151:E151"/>
    <mergeCell ref="C152:E152"/>
    <mergeCell ref="C153:E153"/>
    <mergeCell ref="C154:E154"/>
    <mergeCell ref="C155:E155"/>
    <mergeCell ref="C146:E146"/>
    <mergeCell ref="C147:E147"/>
    <mergeCell ref="C148:E148"/>
    <mergeCell ref="C149:E149"/>
    <mergeCell ref="C150:E150"/>
    <mergeCell ref="B121:J121"/>
    <mergeCell ref="B123:J123"/>
    <mergeCell ref="B124:J124"/>
    <mergeCell ref="B126:J126"/>
    <mergeCell ref="B127:J127"/>
    <mergeCell ref="B114:J114"/>
    <mergeCell ref="B115:J115"/>
    <mergeCell ref="B116:J116"/>
    <mergeCell ref="B118:J118"/>
    <mergeCell ref="B120:J120"/>
    <mergeCell ref="B102:J102"/>
    <mergeCell ref="B103:J103"/>
    <mergeCell ref="B107:J107"/>
    <mergeCell ref="B109:J109"/>
    <mergeCell ref="B112:J112"/>
    <mergeCell ref="B95:J95"/>
    <mergeCell ref="B96:J96"/>
    <mergeCell ref="B97:J97"/>
    <mergeCell ref="B99:J99"/>
    <mergeCell ref="B100:J100"/>
    <mergeCell ref="B87:J87"/>
    <mergeCell ref="B88:J88"/>
    <mergeCell ref="B90:J90"/>
    <mergeCell ref="B92:J92"/>
    <mergeCell ref="B93:J93"/>
    <mergeCell ref="B79:J79"/>
    <mergeCell ref="B80:J80"/>
    <mergeCell ref="B82:J82"/>
    <mergeCell ref="B83:J83"/>
    <mergeCell ref="B85:J85"/>
    <mergeCell ref="B71:J71"/>
    <mergeCell ref="B72:J72"/>
    <mergeCell ref="B74:J74"/>
    <mergeCell ref="B76:J76"/>
    <mergeCell ref="B77:J77"/>
    <mergeCell ref="B64:J64"/>
    <mergeCell ref="B67:J67"/>
    <mergeCell ref="B68:J68"/>
    <mergeCell ref="B69:J69"/>
    <mergeCell ref="B70:J70"/>
    <mergeCell ref="B54:E54"/>
    <mergeCell ref="B57:J57"/>
    <mergeCell ref="B59:J59"/>
    <mergeCell ref="B61:J61"/>
    <mergeCell ref="B62:J62"/>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40"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100" t="s">
        <v>6</v>
      </c>
      <c r="B1" s="100"/>
      <c r="C1" s="101"/>
      <c r="D1" s="100"/>
      <c r="E1" s="100"/>
      <c r="F1" s="100"/>
      <c r="G1" s="100"/>
    </row>
    <row r="2" spans="1:7" ht="24.9" customHeight="1" x14ac:dyDescent="0.25">
      <c r="A2" s="49" t="s">
        <v>7</v>
      </c>
      <c r="B2" s="48"/>
      <c r="C2" s="102"/>
      <c r="D2" s="102"/>
      <c r="E2" s="102"/>
      <c r="F2" s="102"/>
      <c r="G2" s="103"/>
    </row>
    <row r="3" spans="1:7" ht="24.9" customHeight="1" x14ac:dyDescent="0.25">
      <c r="A3" s="49" t="s">
        <v>8</v>
      </c>
      <c r="B3" s="48"/>
      <c r="C3" s="102"/>
      <c r="D3" s="102"/>
      <c r="E3" s="102"/>
      <c r="F3" s="102"/>
      <c r="G3" s="103"/>
    </row>
    <row r="4" spans="1:7" ht="24.9" customHeight="1" x14ac:dyDescent="0.25">
      <c r="A4" s="49" t="s">
        <v>9</v>
      </c>
      <c r="B4" s="48"/>
      <c r="C4" s="102"/>
      <c r="D4" s="102"/>
      <c r="E4" s="102"/>
      <c r="F4" s="102"/>
      <c r="G4" s="103"/>
    </row>
    <row r="5" spans="1:7" x14ac:dyDescent="0.25">
      <c r="B5" s="4"/>
      <c r="C5" s="5"/>
      <c r="D5" s="6"/>
    </row>
  </sheetData>
  <sheetProtection algorithmName="SHA-512" hashValue="/Fl9+gVqQ9STdyFcekbJF9AhXh/5Kp9IZxLSTn1NBroq4ywHLQJGszOdQjptUA6fFA0G3ecGvRpIhkj3fSHSjA==" saltValue="H9ziDTRdaBqh3se0lTUDJw=="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28A91-1972-4D48-8402-A691BAB80CD0}">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59</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195</v>
      </c>
      <c r="C3" s="201" t="s">
        <v>196</v>
      </c>
      <c r="D3" s="199"/>
      <c r="E3" s="199"/>
      <c r="F3" s="199"/>
      <c r="G3" s="200"/>
      <c r="AC3" s="176" t="s">
        <v>197</v>
      </c>
      <c r="AG3" t="s">
        <v>198</v>
      </c>
    </row>
    <row r="4" spans="1:60" ht="25.05" customHeight="1" x14ac:dyDescent="0.25">
      <c r="A4" s="202" t="s">
        <v>9</v>
      </c>
      <c r="B4" s="203" t="s">
        <v>58</v>
      </c>
      <c r="C4" s="204" t="s">
        <v>59</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191</v>
      </c>
      <c r="C8" s="244" t="s">
        <v>27</v>
      </c>
      <c r="D8" s="226"/>
      <c r="E8" s="227"/>
      <c r="F8" s="228"/>
      <c r="G8" s="228">
        <f>SUMIF(AG9:AG36,"&lt;&gt;NOR",G9:G36)</f>
        <v>0</v>
      </c>
      <c r="H8" s="228"/>
      <c r="I8" s="228">
        <f>SUM(I9:I36)</f>
        <v>0</v>
      </c>
      <c r="J8" s="228"/>
      <c r="K8" s="228">
        <f>SUM(K9:K36)</f>
        <v>0</v>
      </c>
      <c r="L8" s="228"/>
      <c r="M8" s="228">
        <f>SUM(M9:M36)</f>
        <v>0</v>
      </c>
      <c r="N8" s="227"/>
      <c r="O8" s="227">
        <f>SUM(O9:O36)</f>
        <v>0</v>
      </c>
      <c r="P8" s="227"/>
      <c r="Q8" s="227">
        <f>SUM(Q9:Q36)</f>
        <v>0</v>
      </c>
      <c r="R8" s="228"/>
      <c r="S8" s="228"/>
      <c r="T8" s="229"/>
      <c r="U8" s="223"/>
      <c r="V8" s="223">
        <f>SUM(V9:V36)</f>
        <v>0</v>
      </c>
      <c r="W8" s="223"/>
      <c r="X8" s="223"/>
      <c r="Y8" s="223"/>
      <c r="AG8" t="s">
        <v>223</v>
      </c>
    </row>
    <row r="9" spans="1:60" outlineLevel="1" x14ac:dyDescent="0.25">
      <c r="A9" s="234">
        <v>1</v>
      </c>
      <c r="B9" s="235" t="s">
        <v>224</v>
      </c>
      <c r="C9" s="245" t="s">
        <v>225</v>
      </c>
      <c r="D9" s="236" t="s">
        <v>226</v>
      </c>
      <c r="E9" s="237">
        <v>1</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227</v>
      </c>
      <c r="T9" s="240" t="s">
        <v>228</v>
      </c>
      <c r="U9" s="222">
        <v>0</v>
      </c>
      <c r="V9" s="222">
        <f>ROUND(E9*U9,2)</f>
        <v>0</v>
      </c>
      <c r="W9" s="222"/>
      <c r="X9" s="222" t="s">
        <v>229</v>
      </c>
      <c r="Y9" s="222" t="s">
        <v>230</v>
      </c>
      <c r="Z9" s="212"/>
      <c r="AA9" s="212"/>
      <c r="AB9" s="212"/>
      <c r="AC9" s="212"/>
      <c r="AD9" s="212"/>
      <c r="AE9" s="212"/>
      <c r="AF9" s="212"/>
      <c r="AG9" s="212" t="s">
        <v>231</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5">
      <c r="A10" s="219"/>
      <c r="B10" s="220"/>
      <c r="C10" s="246" t="s">
        <v>295</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3" x14ac:dyDescent="0.25">
      <c r="A11" s="219"/>
      <c r="B11" s="220"/>
      <c r="C11" s="247" t="s">
        <v>233</v>
      </c>
      <c r="D11" s="243"/>
      <c r="E11" s="243"/>
      <c r="F11" s="243"/>
      <c r="G11" s="243"/>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232</v>
      </c>
      <c r="AH11" s="212"/>
      <c r="AI11" s="212"/>
      <c r="AJ11" s="212"/>
      <c r="AK11" s="212"/>
      <c r="AL11" s="212"/>
      <c r="AM11" s="212"/>
      <c r="AN11" s="212"/>
      <c r="AO11" s="212"/>
      <c r="AP11" s="212"/>
      <c r="AQ11" s="212"/>
      <c r="AR11" s="212"/>
      <c r="AS11" s="212"/>
      <c r="AT11" s="212"/>
      <c r="AU11" s="212"/>
      <c r="AV11" s="212"/>
      <c r="AW11" s="212"/>
      <c r="AX11" s="212"/>
      <c r="AY11" s="212"/>
      <c r="AZ11" s="212"/>
      <c r="BA11" s="242" t="str">
        <f>C11</f>
        <v>Vyhotovení protokolu o vytyčení stavby se seznamem souřadnic vytyčených bodů a jejich polohopisnými (S-JTSK) a výškopisnými (Bpv) hodnotami.</v>
      </c>
      <c r="BB11" s="212"/>
      <c r="BC11" s="212"/>
      <c r="BD11" s="212"/>
      <c r="BE11" s="212"/>
      <c r="BF11" s="212"/>
      <c r="BG11" s="212"/>
      <c r="BH11" s="212"/>
    </row>
    <row r="12" spans="1:60" outlineLevel="1" x14ac:dyDescent="0.25">
      <c r="A12" s="234">
        <v>2</v>
      </c>
      <c r="B12" s="235" t="s">
        <v>234</v>
      </c>
      <c r="C12" s="245" t="s">
        <v>235</v>
      </c>
      <c r="D12" s="236" t="s">
        <v>226</v>
      </c>
      <c r="E12" s="237">
        <v>1</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c r="S12" s="239" t="s">
        <v>227</v>
      </c>
      <c r="T12" s="240" t="s">
        <v>228</v>
      </c>
      <c r="U12" s="222">
        <v>0</v>
      </c>
      <c r="V12" s="222">
        <f>ROUND(E12*U12,2)</f>
        <v>0</v>
      </c>
      <c r="W12" s="222"/>
      <c r="X12" s="222" t="s">
        <v>229</v>
      </c>
      <c r="Y12" s="222" t="s">
        <v>230</v>
      </c>
      <c r="Z12" s="212"/>
      <c r="AA12" s="212"/>
      <c r="AB12" s="212"/>
      <c r="AC12" s="212"/>
      <c r="AD12" s="212"/>
      <c r="AE12" s="212"/>
      <c r="AF12" s="212"/>
      <c r="AG12" s="212" t="s">
        <v>231</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5">
      <c r="A13" s="219"/>
      <c r="B13" s="220"/>
      <c r="C13" s="246" t="s">
        <v>236</v>
      </c>
      <c r="D13" s="241"/>
      <c r="E13" s="241"/>
      <c r="F13" s="241"/>
      <c r="G13" s="241"/>
      <c r="H13" s="222"/>
      <c r="I13" s="222"/>
      <c r="J13" s="222"/>
      <c r="K13" s="222"/>
      <c r="L13" s="222"/>
      <c r="M13" s="222"/>
      <c r="N13" s="221"/>
      <c r="O13" s="221"/>
      <c r="P13" s="221"/>
      <c r="Q13" s="221"/>
      <c r="R13" s="222"/>
      <c r="S13" s="222"/>
      <c r="T13" s="222"/>
      <c r="U13" s="222"/>
      <c r="V13" s="222"/>
      <c r="W13" s="222"/>
      <c r="X13" s="222"/>
      <c r="Y13" s="222"/>
      <c r="Z13" s="212"/>
      <c r="AA13" s="212"/>
      <c r="AB13" s="212"/>
      <c r="AC13" s="212"/>
      <c r="AD13" s="212"/>
      <c r="AE13" s="212"/>
      <c r="AF13" s="212"/>
      <c r="AG13" s="212" t="s">
        <v>232</v>
      </c>
      <c r="AH13" s="212"/>
      <c r="AI13" s="212"/>
      <c r="AJ13" s="212"/>
      <c r="AK13" s="212"/>
      <c r="AL13" s="212"/>
      <c r="AM13" s="212"/>
      <c r="AN13" s="212"/>
      <c r="AO13" s="212"/>
      <c r="AP13" s="212"/>
      <c r="AQ13" s="212"/>
      <c r="AR13" s="212"/>
      <c r="AS13" s="212"/>
      <c r="AT13" s="212"/>
      <c r="AU13" s="212"/>
      <c r="AV13" s="212"/>
      <c r="AW13" s="212"/>
      <c r="AX13" s="212"/>
      <c r="AY13" s="212"/>
      <c r="AZ13" s="212"/>
      <c r="BA13" s="242" t="str">
        <f>C13</f>
        <v>Zaměření a vytýčení stávajících inženýrských sítí v místě stavby z hlediska jejich ochrany při provádění stavby.</v>
      </c>
      <c r="BB13" s="212"/>
      <c r="BC13" s="212"/>
      <c r="BD13" s="212"/>
      <c r="BE13" s="212"/>
      <c r="BF13" s="212"/>
      <c r="BG13" s="212"/>
      <c r="BH13" s="212"/>
    </row>
    <row r="14" spans="1:60" ht="21" outlineLevel="3" x14ac:dyDescent="0.25">
      <c r="A14" s="219"/>
      <c r="B14" s="220"/>
      <c r="C14" s="247" t="s">
        <v>237</v>
      </c>
      <c r="D14" s="243"/>
      <c r="E14" s="243"/>
      <c r="F14" s="243"/>
      <c r="G14" s="243"/>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232</v>
      </c>
      <c r="AH14" s="212"/>
      <c r="AI14" s="212"/>
      <c r="AJ14" s="212"/>
      <c r="AK14" s="212"/>
      <c r="AL14" s="212"/>
      <c r="AM14" s="212"/>
      <c r="AN14" s="212"/>
      <c r="AO14" s="212"/>
      <c r="AP14" s="212"/>
      <c r="AQ14" s="212"/>
      <c r="AR14" s="212"/>
      <c r="AS14" s="212"/>
      <c r="AT14" s="212"/>
      <c r="AU14" s="212"/>
      <c r="AV14" s="212"/>
      <c r="AW14" s="212"/>
      <c r="AX14" s="212"/>
      <c r="AY14" s="212"/>
      <c r="AZ14" s="212"/>
      <c r="BA14" s="242" t="str">
        <f>C14</f>
        <v>Součástí plnění je rovněž prokazatelné nasondování stávajících inženýrských sítí v dotčeném území. Zhotovitel je povinen před zahájením prací ověřit jejich přesnou polohu, hloubku uložení a technický stav, a to vhodnou nedestruktivní metodou nebo ruční sondáží.</v>
      </c>
      <c r="BB14" s="212"/>
      <c r="BC14" s="212"/>
      <c r="BD14" s="212"/>
      <c r="BE14" s="212"/>
      <c r="BF14" s="212"/>
      <c r="BG14" s="212"/>
      <c r="BH14" s="212"/>
    </row>
    <row r="15" spans="1:60" ht="31.2" outlineLevel="3" x14ac:dyDescent="0.25">
      <c r="A15" s="219"/>
      <c r="B15" s="220"/>
      <c r="C15" s="247" t="s">
        <v>238</v>
      </c>
      <c r="D15" s="243"/>
      <c r="E15" s="243"/>
      <c r="F15" s="243"/>
      <c r="G15" s="243"/>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232</v>
      </c>
      <c r="AH15" s="212"/>
      <c r="AI15" s="212"/>
      <c r="AJ15" s="212"/>
      <c r="AK15" s="212"/>
      <c r="AL15" s="212"/>
      <c r="AM15" s="212"/>
      <c r="AN15" s="212"/>
      <c r="AO15" s="212"/>
      <c r="AP15" s="212"/>
      <c r="AQ15" s="212"/>
      <c r="AR15" s="212"/>
      <c r="AS15" s="212"/>
      <c r="AT15" s="212"/>
      <c r="AU15" s="212"/>
      <c r="AV15" s="212"/>
      <c r="AW15" s="212"/>
      <c r="AX15" s="212"/>
      <c r="AY15" s="212"/>
      <c r="AZ15" s="212"/>
      <c r="BA15" s="242" t="str">
        <f>C15</f>
        <v>Po jejich odkrytí (obnažení) musí zhotovitel zajistit jejich trvalou ochranu po celou dobu realizace stavby, a to tak, aby nedošlo k jejich poškození, narušení provozu ani ohrožení bezpečnosti. Ochrana bude provedena vhodným technickým způsobem (např. pažení, zakrytí, podložení, vyvěšení či jiné zabezpečení dle typu sítě a požadavků jejího správce).</v>
      </c>
      <c r="BB15" s="212"/>
      <c r="BC15" s="212"/>
      <c r="BD15" s="212"/>
      <c r="BE15" s="212"/>
      <c r="BF15" s="212"/>
      <c r="BG15" s="212"/>
      <c r="BH15" s="212"/>
    </row>
    <row r="16" spans="1:60" ht="21" outlineLevel="3" x14ac:dyDescent="0.25">
      <c r="A16" s="219"/>
      <c r="B16" s="220"/>
      <c r="C16" s="247" t="s">
        <v>239</v>
      </c>
      <c r="D16" s="243"/>
      <c r="E16" s="243"/>
      <c r="F16" s="243"/>
      <c r="G16" s="243"/>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232</v>
      </c>
      <c r="AH16" s="212"/>
      <c r="AI16" s="212"/>
      <c r="AJ16" s="212"/>
      <c r="AK16" s="212"/>
      <c r="AL16" s="212"/>
      <c r="AM16" s="212"/>
      <c r="AN16" s="212"/>
      <c r="AO16" s="212"/>
      <c r="AP16" s="212"/>
      <c r="AQ16" s="212"/>
      <c r="AR16" s="212"/>
      <c r="AS16" s="212"/>
      <c r="AT16" s="212"/>
      <c r="AU16" s="212"/>
      <c r="AV16" s="212"/>
      <c r="AW16" s="212"/>
      <c r="AX16" s="212"/>
      <c r="AY16" s="212"/>
      <c r="AZ16" s="212"/>
      <c r="BA16" s="242" t="str">
        <f>C16</f>
        <v>O provedeném nasondování a způsobu zajištění ochrany sítí bude veden průkazný záznam, který bude na vyžádání předložen objednateli nebo technickému dozoru.</v>
      </c>
      <c r="BB16" s="212"/>
      <c r="BC16" s="212"/>
      <c r="BD16" s="212"/>
      <c r="BE16" s="212"/>
      <c r="BF16" s="212"/>
      <c r="BG16" s="212"/>
      <c r="BH16" s="212"/>
    </row>
    <row r="17" spans="1:60" outlineLevel="1" x14ac:dyDescent="0.25">
      <c r="A17" s="234">
        <v>3</v>
      </c>
      <c r="B17" s="235" t="s">
        <v>240</v>
      </c>
      <c r="C17" s="245" t="s">
        <v>241</v>
      </c>
      <c r="D17" s="236" t="s">
        <v>226</v>
      </c>
      <c r="E17" s="237">
        <v>1</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227</v>
      </c>
      <c r="T17" s="240" t="s">
        <v>228</v>
      </c>
      <c r="U17" s="222">
        <v>0</v>
      </c>
      <c r="V17" s="222">
        <f>ROUND(E17*U17,2)</f>
        <v>0</v>
      </c>
      <c r="W17" s="222"/>
      <c r="X17" s="222" t="s">
        <v>229</v>
      </c>
      <c r="Y17" s="222" t="s">
        <v>230</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5">
      <c r="A18" s="219"/>
      <c r="B18" s="220"/>
      <c r="C18" s="246" t="s">
        <v>243</v>
      </c>
      <c r="D18" s="241"/>
      <c r="E18" s="241"/>
      <c r="F18" s="241"/>
      <c r="G18" s="241"/>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232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5">
      <c r="A19" s="234">
        <v>4</v>
      </c>
      <c r="B19" s="235" t="s">
        <v>244</v>
      </c>
      <c r="C19" s="245" t="s">
        <v>245</v>
      </c>
      <c r="D19" s="236" t="s">
        <v>226</v>
      </c>
      <c r="E19" s="237">
        <v>1</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227</v>
      </c>
      <c r="T19" s="240" t="s">
        <v>228</v>
      </c>
      <c r="U19" s="222">
        <v>0</v>
      </c>
      <c r="V19" s="222">
        <f>ROUND(E19*U19,2)</f>
        <v>0</v>
      </c>
      <c r="W19" s="222"/>
      <c r="X19" s="222" t="s">
        <v>229</v>
      </c>
      <c r="Y19" s="222" t="s">
        <v>230</v>
      </c>
      <c r="Z19" s="212"/>
      <c r="AA19" s="212"/>
      <c r="AB19" s="212"/>
      <c r="AC19" s="212"/>
      <c r="AD19" s="212"/>
      <c r="AE19" s="212"/>
      <c r="AF19" s="212"/>
      <c r="AG19" s="212" t="s">
        <v>246</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ht="31.2" outlineLevel="2" x14ac:dyDescent="0.25">
      <c r="A20" s="219"/>
      <c r="B20" s="220"/>
      <c r="C20" s="246" t="s">
        <v>247</v>
      </c>
      <c r="D20" s="241"/>
      <c r="E20" s="241"/>
      <c r="F20" s="241"/>
      <c r="G20" s="241"/>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42" t="str">
        <f>C20</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20" s="212"/>
      <c r="BC20" s="212"/>
      <c r="BD20" s="212"/>
      <c r="BE20" s="212"/>
      <c r="BF20" s="212"/>
      <c r="BG20" s="212"/>
      <c r="BH20" s="212"/>
    </row>
    <row r="21" spans="1:60" outlineLevel="1" x14ac:dyDescent="0.25">
      <c r="A21" s="234">
        <v>5</v>
      </c>
      <c r="B21" s="235" t="s">
        <v>248</v>
      </c>
      <c r="C21" s="245" t="s">
        <v>249</v>
      </c>
      <c r="D21" s="236" t="s">
        <v>226</v>
      </c>
      <c r="E21" s="237">
        <v>1</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227</v>
      </c>
      <c r="T21" s="240" t="s">
        <v>228</v>
      </c>
      <c r="U21" s="222">
        <v>0</v>
      </c>
      <c r="V21" s="222">
        <f>ROUND(E21*U21,2)</f>
        <v>0</v>
      </c>
      <c r="W21" s="222"/>
      <c r="X21" s="222" t="s">
        <v>229</v>
      </c>
      <c r="Y21" s="222" t="s">
        <v>230</v>
      </c>
      <c r="Z21" s="212"/>
      <c r="AA21" s="212"/>
      <c r="AB21" s="212"/>
      <c r="AC21" s="212"/>
      <c r="AD21" s="212"/>
      <c r="AE21" s="212"/>
      <c r="AF21" s="212"/>
      <c r="AG21" s="212" t="s">
        <v>246</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ht="21" outlineLevel="2" x14ac:dyDescent="0.25">
      <c r="A22" s="219"/>
      <c r="B22" s="220"/>
      <c r="C22" s="246" t="s">
        <v>250</v>
      </c>
      <c r="D22" s="241"/>
      <c r="E22" s="241"/>
      <c r="F22" s="241"/>
      <c r="G22" s="241"/>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232</v>
      </c>
      <c r="AH22" s="212"/>
      <c r="AI22" s="212"/>
      <c r="AJ22" s="212"/>
      <c r="AK22" s="212"/>
      <c r="AL22" s="212"/>
      <c r="AM22" s="212"/>
      <c r="AN22" s="212"/>
      <c r="AO22" s="212"/>
      <c r="AP22" s="212"/>
      <c r="AQ22" s="212"/>
      <c r="AR22" s="212"/>
      <c r="AS22" s="212"/>
      <c r="AT22" s="212"/>
      <c r="AU22" s="212"/>
      <c r="AV22" s="212"/>
      <c r="AW22" s="212"/>
      <c r="AX22" s="212"/>
      <c r="AY22" s="212"/>
      <c r="AZ22" s="212"/>
      <c r="BA22" s="242" t="str">
        <f>C22</f>
        <v>Náklady na ztížené podmínky provádění tam, kde se vyskytují omezující vlivy konkrétního prostředí, které mají prokazatelný vliv na provádění stavebních prací, Jedná se zejména o náklady související s extrémními podmínkami místa provádění.</v>
      </c>
      <c r="BB22" s="212"/>
      <c r="BC22" s="212"/>
      <c r="BD22" s="212"/>
      <c r="BE22" s="212"/>
      <c r="BF22" s="212"/>
      <c r="BG22" s="212"/>
      <c r="BH22" s="212"/>
    </row>
    <row r="23" spans="1:60" outlineLevel="3" x14ac:dyDescent="0.25">
      <c r="A23" s="219"/>
      <c r="B23" s="220"/>
      <c r="C23" s="247" t="s">
        <v>251</v>
      </c>
      <c r="D23" s="243"/>
      <c r="E23" s="243"/>
      <c r="F23" s="243"/>
      <c r="G23" s="243"/>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232</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5">
      <c r="A24" s="234">
        <v>6</v>
      </c>
      <c r="B24" s="235" t="s">
        <v>252</v>
      </c>
      <c r="C24" s="245" t="s">
        <v>253</v>
      </c>
      <c r="D24" s="236" t="s">
        <v>226</v>
      </c>
      <c r="E24" s="237">
        <v>1</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227</v>
      </c>
      <c r="T24" s="240" t="s">
        <v>228</v>
      </c>
      <c r="U24" s="222">
        <v>0</v>
      </c>
      <c r="V24" s="222">
        <f>ROUND(E24*U24,2)</f>
        <v>0</v>
      </c>
      <c r="W24" s="222"/>
      <c r="X24" s="222" t="s">
        <v>229</v>
      </c>
      <c r="Y24" s="222" t="s">
        <v>230</v>
      </c>
      <c r="Z24" s="212"/>
      <c r="AA24" s="212"/>
      <c r="AB24" s="212"/>
      <c r="AC24" s="212"/>
      <c r="AD24" s="212"/>
      <c r="AE24" s="212"/>
      <c r="AF24" s="212"/>
      <c r="AG24" s="212" t="s">
        <v>254</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5">
      <c r="A25" s="219"/>
      <c r="B25" s="220"/>
      <c r="C25" s="246" t="s">
        <v>255</v>
      </c>
      <c r="D25" s="241"/>
      <c r="E25" s="241"/>
      <c r="F25" s="241"/>
      <c r="G25" s="241"/>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232</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5">
      <c r="A26" s="234">
        <v>7</v>
      </c>
      <c r="B26" s="235" t="s">
        <v>256</v>
      </c>
      <c r="C26" s="245" t="s">
        <v>257</v>
      </c>
      <c r="D26" s="236" t="s">
        <v>226</v>
      </c>
      <c r="E26" s="237">
        <v>1</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c r="S26" s="239" t="s">
        <v>227</v>
      </c>
      <c r="T26" s="240" t="s">
        <v>228</v>
      </c>
      <c r="U26" s="222">
        <v>0</v>
      </c>
      <c r="V26" s="222">
        <f>ROUND(E26*U26,2)</f>
        <v>0</v>
      </c>
      <c r="W26" s="222"/>
      <c r="X26" s="222" t="s">
        <v>229</v>
      </c>
      <c r="Y26" s="222" t="s">
        <v>230</v>
      </c>
      <c r="Z26" s="212"/>
      <c r="AA26" s="212"/>
      <c r="AB26" s="212"/>
      <c r="AC26" s="212"/>
      <c r="AD26" s="212"/>
      <c r="AE26" s="212"/>
      <c r="AF26" s="212"/>
      <c r="AG26" s="212" t="s">
        <v>231</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ht="21" outlineLevel="2" x14ac:dyDescent="0.25">
      <c r="A27" s="219"/>
      <c r="B27" s="220"/>
      <c r="C27" s="246" t="s">
        <v>258</v>
      </c>
      <c r="D27" s="241"/>
      <c r="E27" s="241"/>
      <c r="F27" s="241"/>
      <c r="G27" s="241"/>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232</v>
      </c>
      <c r="AH27" s="212"/>
      <c r="AI27" s="212"/>
      <c r="AJ27" s="212"/>
      <c r="AK27" s="212"/>
      <c r="AL27" s="212"/>
      <c r="AM27" s="212"/>
      <c r="AN27" s="212"/>
      <c r="AO27" s="212"/>
      <c r="AP27" s="212"/>
      <c r="AQ27" s="212"/>
      <c r="AR27" s="212"/>
      <c r="AS27" s="212"/>
      <c r="AT27" s="212"/>
      <c r="AU27" s="212"/>
      <c r="AV27" s="212"/>
      <c r="AW27" s="212"/>
      <c r="AX27" s="212"/>
      <c r="AY27" s="212"/>
      <c r="AZ27" s="212"/>
      <c r="BA27" s="242" t="str">
        <f>C27</f>
        <v>Náklady zhotovitele, související s prováděním zkoušek a revizí předepsaných technickými normami nebo objednatelem a které jsou pro provedení díla nezbytné.</v>
      </c>
      <c r="BB27" s="212"/>
      <c r="BC27" s="212"/>
      <c r="BD27" s="212"/>
      <c r="BE27" s="212"/>
      <c r="BF27" s="212"/>
      <c r="BG27" s="212"/>
      <c r="BH27" s="212"/>
    </row>
    <row r="28" spans="1:60" outlineLevel="3" x14ac:dyDescent="0.25">
      <c r="A28" s="219"/>
      <c r="B28" s="220"/>
      <c r="C28" s="247" t="s">
        <v>259</v>
      </c>
      <c r="D28" s="243"/>
      <c r="E28" s="243"/>
      <c r="F28" s="243"/>
      <c r="G28" s="243"/>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232</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5">
      <c r="A29" s="234">
        <v>8</v>
      </c>
      <c r="B29" s="235" t="s">
        <v>260</v>
      </c>
      <c r="C29" s="245" t="s">
        <v>261</v>
      </c>
      <c r="D29" s="236" t="s">
        <v>226</v>
      </c>
      <c r="E29" s="237">
        <v>1</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c r="S29" s="239" t="s">
        <v>262</v>
      </c>
      <c r="T29" s="240" t="s">
        <v>228</v>
      </c>
      <c r="U29" s="222">
        <v>0</v>
      </c>
      <c r="V29" s="222">
        <f>ROUND(E29*U29,2)</f>
        <v>0</v>
      </c>
      <c r="W29" s="222"/>
      <c r="X29" s="222" t="s">
        <v>229</v>
      </c>
      <c r="Y29" s="222" t="s">
        <v>230</v>
      </c>
      <c r="Z29" s="212"/>
      <c r="AA29" s="212"/>
      <c r="AB29" s="212"/>
      <c r="AC29" s="212"/>
      <c r="AD29" s="212"/>
      <c r="AE29" s="212"/>
      <c r="AF29" s="212"/>
      <c r="AG29" s="212" t="s">
        <v>254</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ht="21" outlineLevel="2" x14ac:dyDescent="0.25">
      <c r="A30" s="219"/>
      <c r="B30" s="220"/>
      <c r="C30" s="246" t="s">
        <v>263</v>
      </c>
      <c r="D30" s="241"/>
      <c r="E30" s="241"/>
      <c r="F30" s="241"/>
      <c r="G30" s="241"/>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232</v>
      </c>
      <c r="AH30" s="212"/>
      <c r="AI30" s="212"/>
      <c r="AJ30" s="212"/>
      <c r="AK30" s="212"/>
      <c r="AL30" s="212"/>
      <c r="AM30" s="212"/>
      <c r="AN30" s="212"/>
      <c r="AO30" s="212"/>
      <c r="AP30" s="212"/>
      <c r="AQ30" s="212"/>
      <c r="AR30" s="212"/>
      <c r="AS30" s="212"/>
      <c r="AT30" s="212"/>
      <c r="AU30" s="212"/>
      <c r="AV30" s="212"/>
      <c r="AW30" s="212"/>
      <c r="AX30" s="212"/>
      <c r="AY30" s="212"/>
      <c r="AZ30" s="212"/>
      <c r="BA30" s="242" t="str">
        <f>C30</f>
        <v>Jedná se o těžko přístupný terén, do kterého bude možný vstup vždy pouze z jedné strany. Přístup je omezen buď od Polanky, a to přes most určený výhradně pro pěší, nebo z opačné strany od ulice U Obůrky.</v>
      </c>
      <c r="BB30" s="212"/>
      <c r="BC30" s="212"/>
      <c r="BD30" s="212"/>
      <c r="BE30" s="212"/>
      <c r="BF30" s="212"/>
      <c r="BG30" s="212"/>
      <c r="BH30" s="212"/>
    </row>
    <row r="31" spans="1:60" outlineLevel="3" x14ac:dyDescent="0.25">
      <c r="A31" s="219"/>
      <c r="B31" s="220"/>
      <c r="C31" s="247" t="s">
        <v>264</v>
      </c>
      <c r="D31" s="243"/>
      <c r="E31" s="243"/>
      <c r="F31" s="243"/>
      <c r="G31" s="243"/>
      <c r="H31" s="222"/>
      <c r="I31" s="222"/>
      <c r="J31" s="222"/>
      <c r="K31" s="222"/>
      <c r="L31" s="222"/>
      <c r="M31" s="222"/>
      <c r="N31" s="221"/>
      <c r="O31" s="221"/>
      <c r="P31" s="221"/>
      <c r="Q31" s="221"/>
      <c r="R31" s="222"/>
      <c r="S31" s="222"/>
      <c r="T31" s="222"/>
      <c r="U31" s="222"/>
      <c r="V31" s="222"/>
      <c r="W31" s="222"/>
      <c r="X31" s="222"/>
      <c r="Y31" s="222"/>
      <c r="Z31" s="212"/>
      <c r="AA31" s="212"/>
      <c r="AB31" s="212"/>
      <c r="AC31" s="212"/>
      <c r="AD31" s="212"/>
      <c r="AE31" s="212"/>
      <c r="AF31" s="212"/>
      <c r="AG31" s="212" t="s">
        <v>232</v>
      </c>
      <c r="AH31" s="212"/>
      <c r="AI31" s="212"/>
      <c r="AJ31" s="212"/>
      <c r="AK31" s="212"/>
      <c r="AL31" s="212"/>
      <c r="AM31" s="212"/>
      <c r="AN31" s="212"/>
      <c r="AO31" s="212"/>
      <c r="AP31" s="212"/>
      <c r="AQ31" s="212"/>
      <c r="AR31" s="212"/>
      <c r="AS31" s="212"/>
      <c r="AT31" s="212"/>
      <c r="AU31" s="212"/>
      <c r="AV31" s="212"/>
      <c r="AW31" s="212"/>
      <c r="AX31" s="212"/>
      <c r="AY31" s="212"/>
      <c r="AZ31" s="212"/>
      <c r="BA31" s="242" t="str">
        <f>C31</f>
        <v>Jiná přístupová cesta do dané lokality nebude k dispozici, což výrazně komplikuje pohyb i případný zásah techniky.</v>
      </c>
      <c r="BB31" s="212"/>
      <c r="BC31" s="212"/>
      <c r="BD31" s="212"/>
      <c r="BE31" s="212"/>
      <c r="BF31" s="212"/>
      <c r="BG31" s="212"/>
      <c r="BH31" s="212"/>
    </row>
    <row r="32" spans="1:60" outlineLevel="3" x14ac:dyDescent="0.25">
      <c r="A32" s="219"/>
      <c r="B32" s="220"/>
      <c r="C32" s="247" t="s">
        <v>265</v>
      </c>
      <c r="D32" s="243"/>
      <c r="E32" s="243"/>
      <c r="F32" s="243"/>
      <c r="G32" s="243"/>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232</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5">
      <c r="A33" s="234">
        <v>9</v>
      </c>
      <c r="B33" s="235" t="s">
        <v>266</v>
      </c>
      <c r="C33" s="245" t="s">
        <v>267</v>
      </c>
      <c r="D33" s="236" t="s">
        <v>226</v>
      </c>
      <c r="E33" s="237">
        <v>1</v>
      </c>
      <c r="F33" s="238"/>
      <c r="G33" s="239">
        <f>ROUND(E33*F33,2)</f>
        <v>0</v>
      </c>
      <c r="H33" s="238"/>
      <c r="I33" s="239">
        <f>ROUND(E33*H33,2)</f>
        <v>0</v>
      </c>
      <c r="J33" s="238"/>
      <c r="K33" s="239">
        <f>ROUND(E33*J33,2)</f>
        <v>0</v>
      </c>
      <c r="L33" s="239">
        <v>21</v>
      </c>
      <c r="M33" s="239">
        <f>G33*(1+L33/100)</f>
        <v>0</v>
      </c>
      <c r="N33" s="237">
        <v>0</v>
      </c>
      <c r="O33" s="237">
        <f>ROUND(E33*N33,2)</f>
        <v>0</v>
      </c>
      <c r="P33" s="237">
        <v>0</v>
      </c>
      <c r="Q33" s="237">
        <f>ROUND(E33*P33,2)</f>
        <v>0</v>
      </c>
      <c r="R33" s="239"/>
      <c r="S33" s="239" t="s">
        <v>262</v>
      </c>
      <c r="T33" s="240" t="s">
        <v>228</v>
      </c>
      <c r="U33" s="222">
        <v>0</v>
      </c>
      <c r="V33" s="222">
        <f>ROUND(E33*U33,2)</f>
        <v>0</v>
      </c>
      <c r="W33" s="222"/>
      <c r="X33" s="222" t="s">
        <v>229</v>
      </c>
      <c r="Y33" s="222" t="s">
        <v>230</v>
      </c>
      <c r="Z33" s="212"/>
      <c r="AA33" s="212"/>
      <c r="AB33" s="212"/>
      <c r="AC33" s="212"/>
      <c r="AD33" s="212"/>
      <c r="AE33" s="212"/>
      <c r="AF33" s="212"/>
      <c r="AG33" s="212" t="s">
        <v>242</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ht="31.2" outlineLevel="2" x14ac:dyDescent="0.25">
      <c r="A34" s="219"/>
      <c r="B34" s="220"/>
      <c r="C34" s="246" t="s">
        <v>268</v>
      </c>
      <c r="D34" s="241"/>
      <c r="E34" s="241"/>
      <c r="F34" s="241"/>
      <c r="G34" s="241"/>
      <c r="H34" s="222"/>
      <c r="I34" s="222"/>
      <c r="J34" s="222"/>
      <c r="K34" s="222"/>
      <c r="L34" s="222"/>
      <c r="M34" s="222"/>
      <c r="N34" s="221"/>
      <c r="O34" s="221"/>
      <c r="P34" s="221"/>
      <c r="Q34" s="221"/>
      <c r="R34" s="222"/>
      <c r="S34" s="222"/>
      <c r="T34" s="222"/>
      <c r="U34" s="222"/>
      <c r="V34" s="222"/>
      <c r="W34" s="222"/>
      <c r="X34" s="222"/>
      <c r="Y34" s="222"/>
      <c r="Z34" s="212"/>
      <c r="AA34" s="212"/>
      <c r="AB34" s="212"/>
      <c r="AC34" s="212"/>
      <c r="AD34" s="212"/>
      <c r="AE34" s="212"/>
      <c r="AF34" s="212"/>
      <c r="AG34" s="212" t="s">
        <v>232</v>
      </c>
      <c r="AH34" s="212"/>
      <c r="AI34" s="212"/>
      <c r="AJ34" s="212"/>
      <c r="AK34" s="212"/>
      <c r="AL34" s="212"/>
      <c r="AM34" s="212"/>
      <c r="AN34" s="212"/>
      <c r="AO34" s="212"/>
      <c r="AP34" s="212"/>
      <c r="AQ34" s="212"/>
      <c r="AR34" s="212"/>
      <c r="AS34" s="212"/>
      <c r="AT34" s="212"/>
      <c r="AU34" s="212"/>
      <c r="AV34" s="212"/>
      <c r="AW34" s="212"/>
      <c r="AX34" s="212"/>
      <c r="AY34" s="212"/>
      <c r="AZ34" s="212"/>
      <c r="BA34" s="242" t="str">
        <f>C34</f>
        <v>Zhotovitel je povinen dodržet veškeré požadavky na zajištění staveniště, zejména v oblasti oplocení a zakrývání nebezpečných prostor, a to v souladu se schváleným Plánem BOZP. Staveniště musí být po celou dobu realizace řádně oploceno tak, aby byl zamezen vstup nepovolaných osob. Oplocení musí být stabilní, dostatečně vysoké a průběžně udržované v bezvadném technickém stavu.</v>
      </c>
      <c r="BB34" s="212"/>
      <c r="BC34" s="212"/>
      <c r="BD34" s="212"/>
      <c r="BE34" s="212"/>
      <c r="BF34" s="212"/>
      <c r="BG34" s="212"/>
      <c r="BH34" s="212"/>
    </row>
    <row r="35" spans="1:60" ht="21" outlineLevel="3" x14ac:dyDescent="0.25">
      <c r="A35" s="219"/>
      <c r="B35" s="220"/>
      <c r="C35" s="247" t="s">
        <v>269</v>
      </c>
      <c r="D35" s="243"/>
      <c r="E35" s="243"/>
      <c r="F35" s="243"/>
      <c r="G35" s="243"/>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232</v>
      </c>
      <c r="AH35" s="212"/>
      <c r="AI35" s="212"/>
      <c r="AJ35" s="212"/>
      <c r="AK35" s="212"/>
      <c r="AL35" s="212"/>
      <c r="AM35" s="212"/>
      <c r="AN35" s="212"/>
      <c r="AO35" s="212"/>
      <c r="AP35" s="212"/>
      <c r="AQ35" s="212"/>
      <c r="AR35" s="212"/>
      <c r="AS35" s="212"/>
      <c r="AT35" s="212"/>
      <c r="AU35" s="212"/>
      <c r="AV35" s="212"/>
      <c r="AW35" s="212"/>
      <c r="AX35" s="212"/>
      <c r="AY35" s="212"/>
      <c r="AZ35" s="212"/>
      <c r="BA35" s="242" t="str">
        <f>C35</f>
        <v>Veškeré výkopy, šachty, jámy a jiné nebezpečné konstrukce musí být odpovídajícím způsobem zajištěny, zejména zakrytím, ohrazením nebo jiným vhodným zabezpečením proti pádu osob či vniknutí cizích osob. Zakrytí musí být dostatečně únosné a stabilní.</v>
      </c>
      <c r="BB35" s="212"/>
      <c r="BC35" s="212"/>
      <c r="BD35" s="212"/>
      <c r="BE35" s="212"/>
      <c r="BF35" s="212"/>
      <c r="BG35" s="212"/>
      <c r="BH35" s="212"/>
    </row>
    <row r="36" spans="1:60" ht="21" outlineLevel="3" x14ac:dyDescent="0.25">
      <c r="A36" s="219"/>
      <c r="B36" s="220"/>
      <c r="C36" s="247" t="s">
        <v>270</v>
      </c>
      <c r="D36" s="243"/>
      <c r="E36" s="243"/>
      <c r="F36" s="243"/>
      <c r="G36" s="243"/>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232</v>
      </c>
      <c r="AH36" s="212"/>
      <c r="AI36" s="212"/>
      <c r="AJ36" s="212"/>
      <c r="AK36" s="212"/>
      <c r="AL36" s="212"/>
      <c r="AM36" s="212"/>
      <c r="AN36" s="212"/>
      <c r="AO36" s="212"/>
      <c r="AP36" s="212"/>
      <c r="AQ36" s="212"/>
      <c r="AR36" s="212"/>
      <c r="AS36" s="212"/>
      <c r="AT36" s="212"/>
      <c r="AU36" s="212"/>
      <c r="AV36" s="212"/>
      <c r="AW36" s="212"/>
      <c r="AX36" s="212"/>
      <c r="AY36" s="212"/>
      <c r="AZ36" s="212"/>
      <c r="BA36" s="242" t="str">
        <f>C36</f>
        <v>Rozsah a způsob provedení těchto opatření musí odpovídat požadavkům Plánu BOZP a platným právním předpisům. Zhotovitel odpovídá za jejich průběžnou kontrolu a udržování po celou dobu realizace díla.</v>
      </c>
      <c r="BB36" s="212"/>
      <c r="BC36" s="212"/>
      <c r="BD36" s="212"/>
      <c r="BE36" s="212"/>
      <c r="BF36" s="212"/>
      <c r="BG36" s="212"/>
      <c r="BH36" s="212"/>
    </row>
    <row r="37" spans="1:60" x14ac:dyDescent="0.25">
      <c r="A37" s="224" t="s">
        <v>222</v>
      </c>
      <c r="B37" s="225" t="s">
        <v>192</v>
      </c>
      <c r="C37" s="244" t="s">
        <v>28</v>
      </c>
      <c r="D37" s="226"/>
      <c r="E37" s="227"/>
      <c r="F37" s="228"/>
      <c r="G37" s="228">
        <f>SUMIF(AG38:AG56,"&lt;&gt;NOR",G38:G56)</f>
        <v>0</v>
      </c>
      <c r="H37" s="228"/>
      <c r="I37" s="228">
        <f>SUM(I38:I56)</f>
        <v>0</v>
      </c>
      <c r="J37" s="228"/>
      <c r="K37" s="228">
        <f>SUM(K38:K56)</f>
        <v>0</v>
      </c>
      <c r="L37" s="228"/>
      <c r="M37" s="228">
        <f>SUM(M38:M56)</f>
        <v>0</v>
      </c>
      <c r="N37" s="227"/>
      <c r="O37" s="227">
        <f>SUM(O38:O56)</f>
        <v>0</v>
      </c>
      <c r="P37" s="227"/>
      <c r="Q37" s="227">
        <f>SUM(Q38:Q56)</f>
        <v>0</v>
      </c>
      <c r="R37" s="228"/>
      <c r="S37" s="228"/>
      <c r="T37" s="229"/>
      <c r="U37" s="223"/>
      <c r="V37" s="223">
        <f>SUM(V38:V56)</f>
        <v>0</v>
      </c>
      <c r="W37" s="223"/>
      <c r="X37" s="223"/>
      <c r="Y37" s="223"/>
      <c r="AG37" t="s">
        <v>223</v>
      </c>
    </row>
    <row r="38" spans="1:60" outlineLevel="1" x14ac:dyDescent="0.25">
      <c r="A38" s="234">
        <v>10</v>
      </c>
      <c r="B38" s="235" t="s">
        <v>271</v>
      </c>
      <c r="C38" s="245" t="s">
        <v>272</v>
      </c>
      <c r="D38" s="236" t="s">
        <v>226</v>
      </c>
      <c r="E38" s="237">
        <v>1</v>
      </c>
      <c r="F38" s="238"/>
      <c r="G38" s="239">
        <f>ROUND(E38*F38,2)</f>
        <v>0</v>
      </c>
      <c r="H38" s="238"/>
      <c r="I38" s="239">
        <f>ROUND(E38*H38,2)</f>
        <v>0</v>
      </c>
      <c r="J38" s="238"/>
      <c r="K38" s="239">
        <f>ROUND(E38*J38,2)</f>
        <v>0</v>
      </c>
      <c r="L38" s="239">
        <v>21</v>
      </c>
      <c r="M38" s="239">
        <f>G38*(1+L38/100)</f>
        <v>0</v>
      </c>
      <c r="N38" s="237">
        <v>0</v>
      </c>
      <c r="O38" s="237">
        <f>ROUND(E38*N38,2)</f>
        <v>0</v>
      </c>
      <c r="P38" s="237">
        <v>0</v>
      </c>
      <c r="Q38" s="237">
        <f>ROUND(E38*P38,2)</f>
        <v>0</v>
      </c>
      <c r="R38" s="239"/>
      <c r="S38" s="239" t="s">
        <v>227</v>
      </c>
      <c r="T38" s="240" t="s">
        <v>228</v>
      </c>
      <c r="U38" s="222">
        <v>0</v>
      </c>
      <c r="V38" s="222">
        <f>ROUND(E38*U38,2)</f>
        <v>0</v>
      </c>
      <c r="W38" s="222"/>
      <c r="X38" s="222" t="s">
        <v>229</v>
      </c>
      <c r="Y38" s="222" t="s">
        <v>230</v>
      </c>
      <c r="Z38" s="212"/>
      <c r="AA38" s="212"/>
      <c r="AB38" s="212"/>
      <c r="AC38" s="212"/>
      <c r="AD38" s="212"/>
      <c r="AE38" s="212"/>
      <c r="AF38" s="212"/>
      <c r="AG38" s="212" t="s">
        <v>231</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ht="21" outlineLevel="2" x14ac:dyDescent="0.25">
      <c r="A39" s="219"/>
      <c r="B39" s="220"/>
      <c r="C39" s="246" t="s">
        <v>296</v>
      </c>
      <c r="D39" s="241"/>
      <c r="E39" s="241"/>
      <c r="F39" s="241"/>
      <c r="G39" s="241"/>
      <c r="H39" s="222"/>
      <c r="I39" s="222"/>
      <c r="J39" s="222"/>
      <c r="K39" s="222"/>
      <c r="L39" s="222"/>
      <c r="M39" s="222"/>
      <c r="N39" s="221"/>
      <c r="O39" s="221"/>
      <c r="P39" s="221"/>
      <c r="Q39" s="221"/>
      <c r="R39" s="222"/>
      <c r="S39" s="222"/>
      <c r="T39" s="222"/>
      <c r="U39" s="222"/>
      <c r="V39" s="222"/>
      <c r="W39" s="222"/>
      <c r="X39" s="222"/>
      <c r="Y39" s="222"/>
      <c r="Z39" s="212"/>
      <c r="AA39" s="212"/>
      <c r="AB39" s="212"/>
      <c r="AC39" s="212"/>
      <c r="AD39" s="212"/>
      <c r="AE39" s="212"/>
      <c r="AF39" s="212"/>
      <c r="AG39" s="212" t="s">
        <v>232</v>
      </c>
      <c r="AH39" s="212"/>
      <c r="AI39" s="212"/>
      <c r="AJ39" s="212"/>
      <c r="AK39" s="212"/>
      <c r="AL39" s="212"/>
      <c r="AM39" s="212"/>
      <c r="AN39" s="212"/>
      <c r="AO39" s="212"/>
      <c r="AP39" s="212"/>
      <c r="AQ39" s="212"/>
      <c r="AR39" s="212"/>
      <c r="AS39" s="212"/>
      <c r="AT39" s="212"/>
      <c r="AU39" s="212"/>
      <c r="AV39" s="212"/>
      <c r="AW39" s="212"/>
      <c r="AX39" s="212"/>
      <c r="AY39" s="212"/>
      <c r="AZ39" s="212"/>
      <c r="BA39" s="242" t="str">
        <f>C39</f>
        <v>Náklady spojené s vypracováním projektové dokumentace, většinou v obsahu a rozsahu projektové dokumentace pro provádění stavby, ale mohou zde být obsaženy i náklady na jiné stupně projektové dokumentace, pokud jsou součástí požadavků objednatele.</v>
      </c>
      <c r="BB39" s="212"/>
      <c r="BC39" s="212"/>
      <c r="BD39" s="212"/>
      <c r="BE39" s="212"/>
      <c r="BF39" s="212"/>
      <c r="BG39" s="212"/>
      <c r="BH39" s="212"/>
    </row>
    <row r="40" spans="1:60" outlineLevel="3" x14ac:dyDescent="0.25">
      <c r="A40" s="219"/>
      <c r="B40" s="220"/>
      <c r="C40" s="247" t="s">
        <v>273</v>
      </c>
      <c r="D40" s="243"/>
      <c r="E40" s="243"/>
      <c r="F40" s="243"/>
      <c r="G40" s="243"/>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232</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5">
      <c r="A41" s="234">
        <v>11</v>
      </c>
      <c r="B41" s="235" t="s">
        <v>274</v>
      </c>
      <c r="C41" s="245" t="s">
        <v>275</v>
      </c>
      <c r="D41" s="236" t="s">
        <v>226</v>
      </c>
      <c r="E41" s="237">
        <v>1</v>
      </c>
      <c r="F41" s="238"/>
      <c r="G41" s="239">
        <f>ROUND(E41*F41,2)</f>
        <v>0</v>
      </c>
      <c r="H41" s="238"/>
      <c r="I41" s="239">
        <f>ROUND(E41*H41,2)</f>
        <v>0</v>
      </c>
      <c r="J41" s="238"/>
      <c r="K41" s="239">
        <f>ROUND(E41*J41,2)</f>
        <v>0</v>
      </c>
      <c r="L41" s="239">
        <v>21</v>
      </c>
      <c r="M41" s="239">
        <f>G41*(1+L41/100)</f>
        <v>0</v>
      </c>
      <c r="N41" s="237">
        <v>0</v>
      </c>
      <c r="O41" s="237">
        <f>ROUND(E41*N41,2)</f>
        <v>0</v>
      </c>
      <c r="P41" s="237">
        <v>0</v>
      </c>
      <c r="Q41" s="237">
        <f>ROUND(E41*P41,2)</f>
        <v>0</v>
      </c>
      <c r="R41" s="239"/>
      <c r="S41" s="239" t="s">
        <v>227</v>
      </c>
      <c r="T41" s="240" t="s">
        <v>228</v>
      </c>
      <c r="U41" s="222">
        <v>0</v>
      </c>
      <c r="V41" s="222">
        <f>ROUND(E41*U41,2)</f>
        <v>0</v>
      </c>
      <c r="W41" s="222"/>
      <c r="X41" s="222" t="s">
        <v>229</v>
      </c>
      <c r="Y41" s="222" t="s">
        <v>230</v>
      </c>
      <c r="Z41" s="212"/>
      <c r="AA41" s="212"/>
      <c r="AB41" s="212"/>
      <c r="AC41" s="212"/>
      <c r="AD41" s="212"/>
      <c r="AE41" s="212"/>
      <c r="AF41" s="212"/>
      <c r="AG41" s="212" t="s">
        <v>231</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ht="31.2" outlineLevel="2" x14ac:dyDescent="0.25">
      <c r="A42" s="219"/>
      <c r="B42" s="220"/>
      <c r="C42" s="246" t="s">
        <v>276</v>
      </c>
      <c r="D42" s="241"/>
      <c r="E42" s="241"/>
      <c r="F42" s="241"/>
      <c r="G42" s="241"/>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232</v>
      </c>
      <c r="AH42" s="212"/>
      <c r="AI42" s="212"/>
      <c r="AJ42" s="212"/>
      <c r="AK42" s="212"/>
      <c r="AL42" s="212"/>
      <c r="AM42" s="212"/>
      <c r="AN42" s="212"/>
      <c r="AO42" s="212"/>
      <c r="AP42" s="212"/>
      <c r="AQ42" s="212"/>
      <c r="AR42" s="212"/>
      <c r="AS42" s="212"/>
      <c r="AT42" s="212"/>
      <c r="AU42" s="212"/>
      <c r="AV42" s="212"/>
      <c r="AW42" s="212"/>
      <c r="AX42" s="212"/>
      <c r="AY42" s="212"/>
      <c r="AZ42" s="212"/>
      <c r="BA42" s="242" t="str">
        <f>C42</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42" s="212"/>
      <c r="BC42" s="212"/>
      <c r="BD42" s="212"/>
      <c r="BE42" s="212"/>
      <c r="BF42" s="212"/>
      <c r="BG42" s="212"/>
      <c r="BH42" s="212"/>
    </row>
    <row r="43" spans="1:60" outlineLevel="1" x14ac:dyDescent="0.25">
      <c r="A43" s="234">
        <v>12</v>
      </c>
      <c r="B43" s="235" t="s">
        <v>277</v>
      </c>
      <c r="C43" s="245" t="s">
        <v>278</v>
      </c>
      <c r="D43" s="236" t="s">
        <v>226</v>
      </c>
      <c r="E43" s="237">
        <v>1</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c r="S43" s="239" t="s">
        <v>227</v>
      </c>
      <c r="T43" s="240" t="s">
        <v>228</v>
      </c>
      <c r="U43" s="222">
        <v>0</v>
      </c>
      <c r="V43" s="222">
        <f>ROUND(E43*U43,2)</f>
        <v>0</v>
      </c>
      <c r="W43" s="222"/>
      <c r="X43" s="222" t="s">
        <v>229</v>
      </c>
      <c r="Y43" s="222" t="s">
        <v>230</v>
      </c>
      <c r="Z43" s="212"/>
      <c r="AA43" s="212"/>
      <c r="AB43" s="212"/>
      <c r="AC43" s="212"/>
      <c r="AD43" s="212"/>
      <c r="AE43" s="212"/>
      <c r="AF43" s="212"/>
      <c r="AG43" s="212" t="s">
        <v>231</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5">
      <c r="A44" s="219"/>
      <c r="B44" s="220"/>
      <c r="C44" s="246" t="s">
        <v>279</v>
      </c>
      <c r="D44" s="241"/>
      <c r="E44" s="241"/>
      <c r="F44" s="241"/>
      <c r="G44" s="241"/>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232</v>
      </c>
      <c r="AH44" s="212"/>
      <c r="AI44" s="212"/>
      <c r="AJ44" s="212"/>
      <c r="AK44" s="212"/>
      <c r="AL44" s="212"/>
      <c r="AM44" s="212"/>
      <c r="AN44" s="212"/>
      <c r="AO44" s="212"/>
      <c r="AP44" s="212"/>
      <c r="AQ44" s="212"/>
      <c r="AR44" s="212"/>
      <c r="AS44" s="212"/>
      <c r="AT44" s="212"/>
      <c r="AU44" s="212"/>
      <c r="AV44" s="212"/>
      <c r="AW44" s="212"/>
      <c r="AX44" s="212"/>
      <c r="AY44" s="212"/>
      <c r="AZ44" s="212"/>
      <c r="BA44" s="242" t="str">
        <f>C44</f>
        <v>Náklady na vyhotovení dokumentace skutečného provedení stavby a její předání objednateli v požadované formě a požadovaném počtu.</v>
      </c>
      <c r="BB44" s="212"/>
      <c r="BC44" s="212"/>
      <c r="BD44" s="212"/>
      <c r="BE44" s="212"/>
      <c r="BF44" s="212"/>
      <c r="BG44" s="212"/>
      <c r="BH44" s="212"/>
    </row>
    <row r="45" spans="1:60" ht="31.2" outlineLevel="3" x14ac:dyDescent="0.25">
      <c r="A45" s="219"/>
      <c r="B45" s="220"/>
      <c r="C45" s="247" t="s">
        <v>280</v>
      </c>
      <c r="D45" s="243"/>
      <c r="E45" s="243"/>
      <c r="F45" s="243"/>
      <c r="G45" s="243"/>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232</v>
      </c>
      <c r="AH45" s="212"/>
      <c r="AI45" s="212"/>
      <c r="AJ45" s="212"/>
      <c r="AK45" s="212"/>
      <c r="AL45" s="212"/>
      <c r="AM45" s="212"/>
      <c r="AN45" s="212"/>
      <c r="AO45" s="212"/>
      <c r="AP45" s="212"/>
      <c r="AQ45" s="212"/>
      <c r="AR45" s="212"/>
      <c r="AS45" s="212"/>
      <c r="AT45" s="212"/>
      <c r="AU45" s="212"/>
      <c r="AV45" s="212"/>
      <c r="AW45" s="212"/>
      <c r="AX45" s="212"/>
      <c r="AY45" s="212"/>
      <c r="AZ45" s="212"/>
      <c r="BA45" s="242" t="str">
        <f>C45</f>
        <v>Součástí předávané dokumentace budou rovněž podklady pro Digitální technickou mapu (DTM), zpracované v souladu s platnou legislativou a příslušnými technickými předpisy. Zhotovitel je povinen zajistit jejich vyhotovení v předepsaném formátu a kvalitě, včetně geodetického zaměření skutečného provedení stavby.</v>
      </c>
      <c r="BB45" s="212"/>
      <c r="BC45" s="212"/>
      <c r="BD45" s="212"/>
      <c r="BE45" s="212"/>
      <c r="BF45" s="212"/>
      <c r="BG45" s="212"/>
      <c r="BH45" s="212"/>
    </row>
    <row r="46" spans="1:60" ht="31.2" outlineLevel="3" x14ac:dyDescent="0.25">
      <c r="A46" s="219"/>
      <c r="B46" s="220"/>
      <c r="C46" s="247" t="s">
        <v>281</v>
      </c>
      <c r="D46" s="243"/>
      <c r="E46" s="243"/>
      <c r="F46" s="243"/>
      <c r="G46" s="243"/>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232</v>
      </c>
      <c r="AH46" s="212"/>
      <c r="AI46" s="212"/>
      <c r="AJ46" s="212"/>
      <c r="AK46" s="212"/>
      <c r="AL46" s="212"/>
      <c r="AM46" s="212"/>
      <c r="AN46" s="212"/>
      <c r="AO46" s="212"/>
      <c r="AP46" s="212"/>
      <c r="AQ46" s="212"/>
      <c r="AR46" s="212"/>
      <c r="AS46" s="212"/>
      <c r="AT46" s="212"/>
      <c r="AU46" s="212"/>
      <c r="AV46" s="212"/>
      <c r="AW46" s="212"/>
      <c r="AX46" s="212"/>
      <c r="AY46" s="212"/>
      <c r="AZ46" s="212"/>
      <c r="BA46" s="242" t="str">
        <f>C46</f>
        <v>Podklady musí obsahovat zejména údaje o skutečné poloze a průběhu realizovaných objektů a inženýrských sítí, a to včetně všech náležitostí požadovaných správcem DTM. Tyto podklady budou předány objednateli při předání a převzetí díla. Bez jejich doložení nebude dokumentace považována za úplnou.</v>
      </c>
      <c r="BB46" s="212"/>
      <c r="BC46" s="212"/>
      <c r="BD46" s="212"/>
      <c r="BE46" s="212"/>
      <c r="BF46" s="212"/>
      <c r="BG46" s="212"/>
      <c r="BH46" s="212"/>
    </row>
    <row r="47" spans="1:60" outlineLevel="1" x14ac:dyDescent="0.25">
      <c r="A47" s="234">
        <v>13</v>
      </c>
      <c r="B47" s="235" t="s">
        <v>282</v>
      </c>
      <c r="C47" s="245" t="s">
        <v>283</v>
      </c>
      <c r="D47" s="236" t="s">
        <v>226</v>
      </c>
      <c r="E47" s="237">
        <v>1</v>
      </c>
      <c r="F47" s="238"/>
      <c r="G47" s="239">
        <f>ROUND(E47*F47,2)</f>
        <v>0</v>
      </c>
      <c r="H47" s="238"/>
      <c r="I47" s="239">
        <f>ROUND(E47*H47,2)</f>
        <v>0</v>
      </c>
      <c r="J47" s="238"/>
      <c r="K47" s="239">
        <f>ROUND(E47*J47,2)</f>
        <v>0</v>
      </c>
      <c r="L47" s="239">
        <v>21</v>
      </c>
      <c r="M47" s="239">
        <f>G47*(1+L47/100)</f>
        <v>0</v>
      </c>
      <c r="N47" s="237">
        <v>0</v>
      </c>
      <c r="O47" s="237">
        <f>ROUND(E47*N47,2)</f>
        <v>0</v>
      </c>
      <c r="P47" s="237">
        <v>0</v>
      </c>
      <c r="Q47" s="237">
        <f>ROUND(E47*P47,2)</f>
        <v>0</v>
      </c>
      <c r="R47" s="239"/>
      <c r="S47" s="239" t="s">
        <v>227</v>
      </c>
      <c r="T47" s="240" t="s">
        <v>228</v>
      </c>
      <c r="U47" s="222">
        <v>0</v>
      </c>
      <c r="V47" s="222">
        <f>ROUND(E47*U47,2)</f>
        <v>0</v>
      </c>
      <c r="W47" s="222"/>
      <c r="X47" s="222" t="s">
        <v>229</v>
      </c>
      <c r="Y47" s="222" t="s">
        <v>230</v>
      </c>
      <c r="Z47" s="212"/>
      <c r="AA47" s="212"/>
      <c r="AB47" s="212"/>
      <c r="AC47" s="212"/>
      <c r="AD47" s="212"/>
      <c r="AE47" s="212"/>
      <c r="AF47" s="212"/>
      <c r="AG47" s="212" t="s">
        <v>231</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5">
      <c r="A48" s="219"/>
      <c r="B48" s="220"/>
      <c r="C48" s="246" t="s">
        <v>284</v>
      </c>
      <c r="D48" s="241"/>
      <c r="E48" s="241"/>
      <c r="F48" s="241"/>
      <c r="G48" s="241"/>
      <c r="H48" s="222"/>
      <c r="I48" s="222"/>
      <c r="J48" s="222"/>
      <c r="K48" s="222"/>
      <c r="L48" s="222"/>
      <c r="M48" s="222"/>
      <c r="N48" s="221"/>
      <c r="O48" s="221"/>
      <c r="P48" s="221"/>
      <c r="Q48" s="221"/>
      <c r="R48" s="222"/>
      <c r="S48" s="222"/>
      <c r="T48" s="222"/>
      <c r="U48" s="222"/>
      <c r="V48" s="222"/>
      <c r="W48" s="222"/>
      <c r="X48" s="222"/>
      <c r="Y48" s="222"/>
      <c r="Z48" s="212"/>
      <c r="AA48" s="212"/>
      <c r="AB48" s="212"/>
      <c r="AC48" s="212"/>
      <c r="AD48" s="212"/>
      <c r="AE48" s="212"/>
      <c r="AF48" s="212"/>
      <c r="AG48" s="212" t="s">
        <v>232</v>
      </c>
      <c r="AH48" s="212"/>
      <c r="AI48" s="212"/>
      <c r="AJ48" s="212"/>
      <c r="AK48" s="212"/>
      <c r="AL48" s="212"/>
      <c r="AM48" s="212"/>
      <c r="AN48" s="212"/>
      <c r="AO48" s="212"/>
      <c r="AP48" s="212"/>
      <c r="AQ48" s="212"/>
      <c r="AR48" s="212"/>
      <c r="AS48" s="212"/>
      <c r="AT48" s="212"/>
      <c r="AU48" s="212"/>
      <c r="AV48" s="212"/>
      <c r="AW48" s="212"/>
      <c r="AX48" s="212"/>
      <c r="AY48" s="212"/>
      <c r="AZ48" s="212"/>
      <c r="BA48" s="242" t="str">
        <f>C48</f>
        <v>Náklady na provedení skutečného zaměření stavby v rozsahu nezbytném pro zápis změny do katastru nemovitostí.</v>
      </c>
      <c r="BB48" s="212"/>
      <c r="BC48" s="212"/>
      <c r="BD48" s="212"/>
      <c r="BE48" s="212"/>
      <c r="BF48" s="212"/>
      <c r="BG48" s="212"/>
      <c r="BH48" s="212"/>
    </row>
    <row r="49" spans="1:60" outlineLevel="3" x14ac:dyDescent="0.25">
      <c r="A49" s="219"/>
      <c r="B49" s="220"/>
      <c r="C49" s="247" t="s">
        <v>285</v>
      </c>
      <c r="D49" s="243"/>
      <c r="E49" s="243"/>
      <c r="F49" s="243"/>
      <c r="G49" s="243"/>
      <c r="H49" s="222"/>
      <c r="I49" s="222"/>
      <c r="J49" s="222"/>
      <c r="K49" s="222"/>
      <c r="L49" s="222"/>
      <c r="M49" s="222"/>
      <c r="N49" s="221"/>
      <c r="O49" s="221"/>
      <c r="P49" s="221"/>
      <c r="Q49" s="221"/>
      <c r="R49" s="222"/>
      <c r="S49" s="222"/>
      <c r="T49" s="222"/>
      <c r="U49" s="222"/>
      <c r="V49" s="222"/>
      <c r="W49" s="222"/>
      <c r="X49" s="222"/>
      <c r="Y49" s="222"/>
      <c r="Z49" s="212"/>
      <c r="AA49" s="212"/>
      <c r="AB49" s="212"/>
      <c r="AC49" s="212"/>
      <c r="AD49" s="212"/>
      <c r="AE49" s="212"/>
      <c r="AF49" s="212"/>
      <c r="AG49" s="212" t="s">
        <v>232</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5">
      <c r="A50" s="234">
        <v>14</v>
      </c>
      <c r="B50" s="235" t="s">
        <v>286</v>
      </c>
      <c r="C50" s="245" t="s">
        <v>28</v>
      </c>
      <c r="D50" s="236" t="s">
        <v>226</v>
      </c>
      <c r="E50" s="237">
        <v>1</v>
      </c>
      <c r="F50" s="238"/>
      <c r="G50" s="239">
        <f>ROUND(E50*F50,2)</f>
        <v>0</v>
      </c>
      <c r="H50" s="238"/>
      <c r="I50" s="239">
        <f>ROUND(E50*H50,2)</f>
        <v>0</v>
      </c>
      <c r="J50" s="238"/>
      <c r="K50" s="239">
        <f>ROUND(E50*J50,2)</f>
        <v>0</v>
      </c>
      <c r="L50" s="239">
        <v>21</v>
      </c>
      <c r="M50" s="239">
        <f>G50*(1+L50/100)</f>
        <v>0</v>
      </c>
      <c r="N50" s="237">
        <v>0</v>
      </c>
      <c r="O50" s="237">
        <f>ROUND(E50*N50,2)</f>
        <v>0</v>
      </c>
      <c r="P50" s="237">
        <v>0</v>
      </c>
      <c r="Q50" s="237">
        <f>ROUND(E50*P50,2)</f>
        <v>0</v>
      </c>
      <c r="R50" s="239"/>
      <c r="S50" s="239" t="s">
        <v>262</v>
      </c>
      <c r="T50" s="240" t="s">
        <v>228</v>
      </c>
      <c r="U50" s="222">
        <v>0</v>
      </c>
      <c r="V50" s="222">
        <f>ROUND(E50*U50,2)</f>
        <v>0</v>
      </c>
      <c r="W50" s="222"/>
      <c r="X50" s="222" t="s">
        <v>229</v>
      </c>
      <c r="Y50" s="222" t="s">
        <v>230</v>
      </c>
      <c r="Z50" s="212"/>
      <c r="AA50" s="212"/>
      <c r="AB50" s="212"/>
      <c r="AC50" s="212"/>
      <c r="AD50" s="212"/>
      <c r="AE50" s="212"/>
      <c r="AF50" s="212"/>
      <c r="AG50" s="212" t="s">
        <v>242</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5">
      <c r="A51" s="219"/>
      <c r="B51" s="220"/>
      <c r="C51" s="246" t="s">
        <v>287</v>
      </c>
      <c r="D51" s="241"/>
      <c r="E51" s="241"/>
      <c r="F51" s="241"/>
      <c r="G51" s="241"/>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232</v>
      </c>
      <c r="AH51" s="212"/>
      <c r="AI51" s="212"/>
      <c r="AJ51" s="212"/>
      <c r="AK51" s="212"/>
      <c r="AL51" s="212"/>
      <c r="AM51" s="212"/>
      <c r="AN51" s="212"/>
      <c r="AO51" s="212"/>
      <c r="AP51" s="212"/>
      <c r="AQ51" s="212"/>
      <c r="AR51" s="212"/>
      <c r="AS51" s="212"/>
      <c r="AT51" s="212"/>
      <c r="AU51" s="212"/>
      <c r="AV51" s="212"/>
      <c r="AW51" s="212"/>
      <c r="AX51" s="212"/>
      <c r="AY51" s="212"/>
      <c r="AZ51" s="212"/>
      <c r="BA51" s="242" t="str">
        <f>C51</f>
        <v>Příplatek za ruční provádění zemních prací - pro objekt umístěný v místě, kde nelze zemní práce provádět mechanizací.</v>
      </c>
      <c r="BB51" s="212"/>
      <c r="BC51" s="212"/>
      <c r="BD51" s="212"/>
      <c r="BE51" s="212"/>
      <c r="BF51" s="212"/>
      <c r="BG51" s="212"/>
      <c r="BH51" s="212"/>
    </row>
    <row r="52" spans="1:60" outlineLevel="1" x14ac:dyDescent="0.25">
      <c r="A52" s="234">
        <v>15</v>
      </c>
      <c r="B52" s="235" t="s">
        <v>288</v>
      </c>
      <c r="C52" s="245" t="s">
        <v>289</v>
      </c>
      <c r="D52" s="236" t="s">
        <v>226</v>
      </c>
      <c r="E52" s="237">
        <v>1</v>
      </c>
      <c r="F52" s="238"/>
      <c r="G52" s="239">
        <f>ROUND(E52*F52,2)</f>
        <v>0</v>
      </c>
      <c r="H52" s="238"/>
      <c r="I52" s="239">
        <f>ROUND(E52*H52,2)</f>
        <v>0</v>
      </c>
      <c r="J52" s="238"/>
      <c r="K52" s="239">
        <f>ROUND(E52*J52,2)</f>
        <v>0</v>
      </c>
      <c r="L52" s="239">
        <v>21</v>
      </c>
      <c r="M52" s="239">
        <f>G52*(1+L52/100)</f>
        <v>0</v>
      </c>
      <c r="N52" s="237">
        <v>0</v>
      </c>
      <c r="O52" s="237">
        <f>ROUND(E52*N52,2)</f>
        <v>0</v>
      </c>
      <c r="P52" s="237">
        <v>0</v>
      </c>
      <c r="Q52" s="237">
        <f>ROUND(E52*P52,2)</f>
        <v>0</v>
      </c>
      <c r="R52" s="239"/>
      <c r="S52" s="239" t="s">
        <v>262</v>
      </c>
      <c r="T52" s="240" t="s">
        <v>228</v>
      </c>
      <c r="U52" s="222">
        <v>0</v>
      </c>
      <c r="V52" s="222">
        <f>ROUND(E52*U52,2)</f>
        <v>0</v>
      </c>
      <c r="W52" s="222"/>
      <c r="X52" s="222" t="s">
        <v>229</v>
      </c>
      <c r="Y52" s="222" t="s">
        <v>230</v>
      </c>
      <c r="Z52" s="212"/>
      <c r="AA52" s="212"/>
      <c r="AB52" s="212"/>
      <c r="AC52" s="212"/>
      <c r="AD52" s="212"/>
      <c r="AE52" s="212"/>
      <c r="AF52" s="212"/>
      <c r="AG52" s="212" t="s">
        <v>231</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ht="31.2" outlineLevel="2" x14ac:dyDescent="0.25">
      <c r="A53" s="219"/>
      <c r="B53" s="220"/>
      <c r="C53" s="246" t="s">
        <v>290</v>
      </c>
      <c r="D53" s="241"/>
      <c r="E53" s="241"/>
      <c r="F53" s="241"/>
      <c r="G53" s="241"/>
      <c r="H53" s="222"/>
      <c r="I53" s="222"/>
      <c r="J53" s="222"/>
      <c r="K53" s="222"/>
      <c r="L53" s="222"/>
      <c r="M53" s="222"/>
      <c r="N53" s="221"/>
      <c r="O53" s="221"/>
      <c r="P53" s="221"/>
      <c r="Q53" s="221"/>
      <c r="R53" s="222"/>
      <c r="S53" s="222"/>
      <c r="T53" s="222"/>
      <c r="U53" s="222"/>
      <c r="V53" s="222"/>
      <c r="W53" s="222"/>
      <c r="X53" s="222"/>
      <c r="Y53" s="222"/>
      <c r="Z53" s="212"/>
      <c r="AA53" s="212"/>
      <c r="AB53" s="212"/>
      <c r="AC53" s="212"/>
      <c r="AD53" s="212"/>
      <c r="AE53" s="212"/>
      <c r="AF53" s="212"/>
      <c r="AG53" s="212" t="s">
        <v>232</v>
      </c>
      <c r="AH53" s="212"/>
      <c r="AI53" s="212"/>
      <c r="AJ53" s="212"/>
      <c r="AK53" s="212"/>
      <c r="AL53" s="212"/>
      <c r="AM53" s="212"/>
      <c r="AN53" s="212"/>
      <c r="AO53" s="212"/>
      <c r="AP53" s="212"/>
      <c r="AQ53" s="212"/>
      <c r="AR53" s="212"/>
      <c r="AS53" s="212"/>
      <c r="AT53" s="212"/>
      <c r="AU53" s="212"/>
      <c r="AV53" s="212"/>
      <c r="AW53" s="212"/>
      <c r="AX53" s="212"/>
      <c r="AY53" s="212"/>
      <c r="AZ53" s="212"/>
      <c r="BA53" s="242" t="str">
        <f>C53</f>
        <v>Součástí plnění je rovněž zajištění všech podkladů a úkonů nezbytných pro úspěšné dokončení kolaudačního řízení. Zhotovitel je povinen zabezpečit kompletní inženýrskou činnost vedoucí k vydání kolaudačního rozhodnutí (kolaudačního souhlasu), včetně zajištění všech potřebných dokladů, stanovisek, vyjádření dotčených orgánů a správců inženýrských sítí.</v>
      </c>
      <c r="BB53" s="212"/>
      <c r="BC53" s="212"/>
      <c r="BD53" s="212"/>
      <c r="BE53" s="212"/>
      <c r="BF53" s="212"/>
      <c r="BG53" s="212"/>
      <c r="BH53" s="212"/>
    </row>
    <row r="54" spans="1:60" ht="21" outlineLevel="3" x14ac:dyDescent="0.25">
      <c r="A54" s="219"/>
      <c r="B54" s="220"/>
      <c r="C54" s="247" t="s">
        <v>291</v>
      </c>
      <c r="D54" s="243"/>
      <c r="E54" s="243"/>
      <c r="F54" s="243"/>
      <c r="G54" s="243"/>
      <c r="H54" s="222"/>
      <c r="I54" s="222"/>
      <c r="J54" s="222"/>
      <c r="K54" s="222"/>
      <c r="L54" s="222"/>
      <c r="M54" s="222"/>
      <c r="N54" s="221"/>
      <c r="O54" s="221"/>
      <c r="P54" s="221"/>
      <c r="Q54" s="221"/>
      <c r="R54" s="222"/>
      <c r="S54" s="222"/>
      <c r="T54" s="222"/>
      <c r="U54" s="222"/>
      <c r="V54" s="222"/>
      <c r="W54" s="222"/>
      <c r="X54" s="222"/>
      <c r="Y54" s="222"/>
      <c r="Z54" s="212"/>
      <c r="AA54" s="212"/>
      <c r="AB54" s="212"/>
      <c r="AC54" s="212"/>
      <c r="AD54" s="212"/>
      <c r="AE54" s="212"/>
      <c r="AF54" s="212"/>
      <c r="AG54" s="212" t="s">
        <v>232</v>
      </c>
      <c r="AH54" s="212"/>
      <c r="AI54" s="212"/>
      <c r="AJ54" s="212"/>
      <c r="AK54" s="212"/>
      <c r="AL54" s="212"/>
      <c r="AM54" s="212"/>
      <c r="AN54" s="212"/>
      <c r="AO54" s="212"/>
      <c r="AP54" s="212"/>
      <c r="AQ54" s="212"/>
      <c r="AR54" s="212"/>
      <c r="AS54" s="212"/>
      <c r="AT54" s="212"/>
      <c r="AU54" s="212"/>
      <c r="AV54" s="212"/>
      <c r="AW54" s="212"/>
      <c r="AX54" s="212"/>
      <c r="AY54" s="212"/>
      <c r="AZ54" s="212"/>
      <c r="BA54" s="242" t="str">
        <f>C54</f>
        <v>Zhotovitel zajistí podání žádosti o kolaudaci, účast na kolaudačním řízení a odstranění případných nedostatků zjištěných v jeho průběhu. Součástí plnění je rovněž aktivní součinnost s příslušným stavebním úřadem až do vydání pravomocného kolaudačního rozhodnutí (kolaudačního souhlasu).</v>
      </c>
      <c r="BB54" s="212"/>
      <c r="BC54" s="212"/>
      <c r="BD54" s="212"/>
      <c r="BE54" s="212"/>
      <c r="BF54" s="212"/>
      <c r="BG54" s="212"/>
      <c r="BH54" s="212"/>
    </row>
    <row r="55" spans="1:60" ht="21" outlineLevel="3" x14ac:dyDescent="0.25">
      <c r="A55" s="219"/>
      <c r="B55" s="220"/>
      <c r="C55" s="247" t="s">
        <v>292</v>
      </c>
      <c r="D55" s="243"/>
      <c r="E55" s="243"/>
      <c r="F55" s="243"/>
      <c r="G55" s="243"/>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232</v>
      </c>
      <c r="AH55" s="212"/>
      <c r="AI55" s="212"/>
      <c r="AJ55" s="212"/>
      <c r="AK55" s="212"/>
      <c r="AL55" s="212"/>
      <c r="AM55" s="212"/>
      <c r="AN55" s="212"/>
      <c r="AO55" s="212"/>
      <c r="AP55" s="212"/>
      <c r="AQ55" s="212"/>
      <c r="AR55" s="212"/>
      <c r="AS55" s="212"/>
      <c r="AT55" s="212"/>
      <c r="AU55" s="212"/>
      <c r="AV55" s="212"/>
      <c r="AW55" s="212"/>
      <c r="AX55" s="212"/>
      <c r="AY55" s="212"/>
      <c r="AZ55" s="212"/>
      <c r="BA55" s="242" t="str">
        <f>C55</f>
        <v>Doklady ke kolaudaci, včetně vydaného kolaudačního rozhodnutí, budou předány objednateli jako součást předávací dokumentace. Bez jejich doložení nebude dílo považováno za dokončené a způsobilé k užívání.</v>
      </c>
      <c r="BB55" s="212"/>
      <c r="BC55" s="212"/>
      <c r="BD55" s="212"/>
      <c r="BE55" s="212"/>
      <c r="BF55" s="212"/>
      <c r="BG55" s="212"/>
      <c r="BH55" s="212"/>
    </row>
    <row r="56" spans="1:60" ht="31.2" outlineLevel="3" x14ac:dyDescent="0.25">
      <c r="A56" s="219"/>
      <c r="B56" s="220"/>
      <c r="C56" s="247" t="s">
        <v>293</v>
      </c>
      <c r="D56" s="243"/>
      <c r="E56" s="243"/>
      <c r="F56" s="243"/>
      <c r="G56" s="243"/>
      <c r="H56" s="222"/>
      <c r="I56" s="222"/>
      <c r="J56" s="222"/>
      <c r="K56" s="222"/>
      <c r="L56" s="222"/>
      <c r="M56" s="222"/>
      <c r="N56" s="221"/>
      <c r="O56" s="221"/>
      <c r="P56" s="221"/>
      <c r="Q56" s="221"/>
      <c r="R56" s="222"/>
      <c r="S56" s="222"/>
      <c r="T56" s="222"/>
      <c r="U56" s="222"/>
      <c r="V56" s="222"/>
      <c r="W56" s="222"/>
      <c r="X56" s="222"/>
      <c r="Y56" s="222"/>
      <c r="Z56" s="212"/>
      <c r="AA56" s="212"/>
      <c r="AB56" s="212"/>
      <c r="AC56" s="212"/>
      <c r="AD56" s="212"/>
      <c r="AE56" s="212"/>
      <c r="AF56" s="212"/>
      <c r="AG56" s="212" t="s">
        <v>232</v>
      </c>
      <c r="AH56" s="212"/>
      <c r="AI56" s="212"/>
      <c r="AJ56" s="212"/>
      <c r="AK56" s="212"/>
      <c r="AL56" s="212"/>
      <c r="AM56" s="212"/>
      <c r="AN56" s="212"/>
      <c r="AO56" s="212"/>
      <c r="AP56" s="212"/>
      <c r="AQ56" s="212"/>
      <c r="AR56" s="212"/>
      <c r="AS56" s="212"/>
      <c r="AT56" s="212"/>
      <c r="AU56" s="212"/>
      <c r="AV56" s="212"/>
      <c r="AW56" s="212"/>
      <c r="AX56" s="212"/>
      <c r="AY56" s="212"/>
      <c r="AZ56" s="212"/>
      <c r="BA56" s="242" t="str">
        <f>C56</f>
        <v>Součástí předávané dokumentace budou rovněž stanoviska a vyjádření správců inženýrských sítí, a to v rozsahu požadovaném pro kolaudační řízení. Zhotovitel je povinen zajistit jejich vydání a předat je objednateli nejpozději při předání a převzetí díla. Bez těchto dokladů nebude dílo považováno za kompletní a způsobilé k řádnému užívání.</v>
      </c>
      <c r="BB56" s="212"/>
      <c r="BC56" s="212"/>
      <c r="BD56" s="212"/>
      <c r="BE56" s="212"/>
      <c r="BF56" s="212"/>
      <c r="BG56" s="212"/>
      <c r="BH56" s="212"/>
    </row>
    <row r="57" spans="1:60" x14ac:dyDescent="0.25">
      <c r="A57" s="3"/>
      <c r="B57" s="4"/>
      <c r="C57" s="248"/>
      <c r="D57" s="6"/>
      <c r="E57" s="3"/>
      <c r="F57" s="3"/>
      <c r="G57" s="3"/>
      <c r="H57" s="3"/>
      <c r="I57" s="3"/>
      <c r="J57" s="3"/>
      <c r="K57" s="3"/>
      <c r="L57" s="3"/>
      <c r="M57" s="3"/>
      <c r="N57" s="3"/>
      <c r="O57" s="3"/>
      <c r="P57" s="3"/>
      <c r="Q57" s="3"/>
      <c r="R57" s="3"/>
      <c r="S57" s="3"/>
      <c r="T57" s="3"/>
      <c r="U57" s="3"/>
      <c r="V57" s="3"/>
      <c r="W57" s="3"/>
      <c r="X57" s="3"/>
      <c r="Y57" s="3"/>
      <c r="AE57">
        <v>12</v>
      </c>
      <c r="AF57">
        <v>21</v>
      </c>
      <c r="AG57" t="s">
        <v>208</v>
      </c>
    </row>
    <row r="58" spans="1:60" x14ac:dyDescent="0.25">
      <c r="A58" s="215"/>
      <c r="B58" s="216" t="s">
        <v>29</v>
      </c>
      <c r="C58" s="249"/>
      <c r="D58" s="217"/>
      <c r="E58" s="218"/>
      <c r="F58" s="218"/>
      <c r="G58" s="233">
        <f>G8+G37</f>
        <v>0</v>
      </c>
      <c r="H58" s="3"/>
      <c r="I58" s="3"/>
      <c r="J58" s="3"/>
      <c r="K58" s="3"/>
      <c r="L58" s="3"/>
      <c r="M58" s="3"/>
      <c r="N58" s="3"/>
      <c r="O58" s="3"/>
      <c r="P58" s="3"/>
      <c r="Q58" s="3"/>
      <c r="R58" s="3"/>
      <c r="S58" s="3"/>
      <c r="T58" s="3"/>
      <c r="U58" s="3"/>
      <c r="V58" s="3"/>
      <c r="W58" s="3"/>
      <c r="X58" s="3"/>
      <c r="Y58" s="3"/>
      <c r="AE58">
        <f>SUMIF(L7:L56,AE57,G7:G56)</f>
        <v>0</v>
      </c>
      <c r="AF58">
        <f>SUMIF(L7:L56,AF57,G7:G56)</f>
        <v>0</v>
      </c>
      <c r="AG58" t="s">
        <v>294</v>
      </c>
    </row>
    <row r="59" spans="1:60" x14ac:dyDescent="0.25">
      <c r="C59" s="250"/>
      <c r="D59" s="10"/>
      <c r="AG59" t="s">
        <v>297</v>
      </c>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KHMQpyaWafbIxFk5Ee0RgmKKKw/AYXPbJcTR8RloU8/2DVwMR0E7zg0rwPeLWVtgvCYL+AwO9OZ+nwzpmcB9tQ==" saltValue="iCKgwIYnlNZJxIOKwu471g==" spinCount="100000" sheet="1" formatRows="0"/>
  <mergeCells count="36">
    <mergeCell ref="C49:G49"/>
    <mergeCell ref="C51:G51"/>
    <mergeCell ref="C53:G53"/>
    <mergeCell ref="C54:G54"/>
    <mergeCell ref="C55:G55"/>
    <mergeCell ref="C56:G56"/>
    <mergeCell ref="C40:G40"/>
    <mergeCell ref="C42:G42"/>
    <mergeCell ref="C44:G44"/>
    <mergeCell ref="C45:G45"/>
    <mergeCell ref="C46:G46"/>
    <mergeCell ref="C48:G48"/>
    <mergeCell ref="C31:G31"/>
    <mergeCell ref="C32:G32"/>
    <mergeCell ref="C34:G34"/>
    <mergeCell ref="C35:G35"/>
    <mergeCell ref="C36:G36"/>
    <mergeCell ref="C39:G39"/>
    <mergeCell ref="C22:G22"/>
    <mergeCell ref="C23:G23"/>
    <mergeCell ref="C25:G25"/>
    <mergeCell ref="C27:G27"/>
    <mergeCell ref="C28:G28"/>
    <mergeCell ref="C30:G30"/>
    <mergeCell ref="C13:G13"/>
    <mergeCell ref="C14:G14"/>
    <mergeCell ref="C15:G15"/>
    <mergeCell ref="C16:G16"/>
    <mergeCell ref="C18:G18"/>
    <mergeCell ref="C20:G20"/>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C807-7C45-4F6E-94B0-9B5F12565AA0}">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61</v>
      </c>
      <c r="C3" s="201" t="s">
        <v>62</v>
      </c>
      <c r="D3" s="199"/>
      <c r="E3" s="199"/>
      <c r="F3" s="199"/>
      <c r="G3" s="200"/>
      <c r="AC3" s="176" t="s">
        <v>194</v>
      </c>
      <c r="AG3" t="s">
        <v>198</v>
      </c>
    </row>
    <row r="4" spans="1:60" ht="25.05" customHeight="1" x14ac:dyDescent="0.25">
      <c r="A4" s="202" t="s">
        <v>9</v>
      </c>
      <c r="B4" s="203" t="s">
        <v>63</v>
      </c>
      <c r="C4" s="204" t="s">
        <v>64</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148</v>
      </c>
      <c r="C8" s="244" t="s">
        <v>149</v>
      </c>
      <c r="D8" s="226"/>
      <c r="E8" s="227"/>
      <c r="F8" s="228"/>
      <c r="G8" s="228">
        <f>SUMIF(AG9:AG130,"&lt;&gt;NOR",G9:G130)</f>
        <v>0</v>
      </c>
      <c r="H8" s="228"/>
      <c r="I8" s="228">
        <f>SUM(I9:I130)</f>
        <v>0</v>
      </c>
      <c r="J8" s="228"/>
      <c r="K8" s="228">
        <f>SUM(K9:K130)</f>
        <v>0</v>
      </c>
      <c r="L8" s="228"/>
      <c r="M8" s="228">
        <f>SUM(M9:M130)</f>
        <v>0</v>
      </c>
      <c r="N8" s="227"/>
      <c r="O8" s="227">
        <f>SUM(O9:O130)</f>
        <v>1.2100000000000002</v>
      </c>
      <c r="P8" s="227"/>
      <c r="Q8" s="227">
        <f>SUM(Q9:Q130)</f>
        <v>0</v>
      </c>
      <c r="R8" s="228"/>
      <c r="S8" s="228"/>
      <c r="T8" s="229"/>
      <c r="U8" s="223"/>
      <c r="V8" s="223">
        <f>SUM(V9:V130)</f>
        <v>724.23</v>
      </c>
      <c r="W8" s="223"/>
      <c r="X8" s="223"/>
      <c r="Y8" s="223"/>
      <c r="AG8" t="s">
        <v>223</v>
      </c>
    </row>
    <row r="9" spans="1:60" outlineLevel="1" x14ac:dyDescent="0.25">
      <c r="A9" s="234">
        <v>1</v>
      </c>
      <c r="B9" s="235" t="s">
        <v>299</v>
      </c>
      <c r="C9" s="245" t="s">
        <v>300</v>
      </c>
      <c r="D9" s="236" t="s">
        <v>301</v>
      </c>
      <c r="E9" s="237">
        <v>103</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302</v>
      </c>
      <c r="S9" s="239" t="s">
        <v>227</v>
      </c>
      <c r="T9" s="240" t="s">
        <v>227</v>
      </c>
      <c r="U9" s="222">
        <v>0.17199999999999999</v>
      </c>
      <c r="V9" s="222">
        <f>ROUND(E9*U9,2)</f>
        <v>17.72</v>
      </c>
      <c r="W9" s="222"/>
      <c r="X9" s="222" t="s">
        <v>303</v>
      </c>
      <c r="Y9" s="222" t="s">
        <v>230</v>
      </c>
      <c r="Z9" s="212"/>
      <c r="AA9" s="212"/>
      <c r="AB9" s="212"/>
      <c r="AC9" s="212"/>
      <c r="AD9" s="212"/>
      <c r="AE9" s="212"/>
      <c r="AF9" s="212"/>
      <c r="AG9" s="212" t="s">
        <v>304</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1" outlineLevel="2" x14ac:dyDescent="0.25">
      <c r="A10" s="219"/>
      <c r="B10" s="220"/>
      <c r="C10" s="263" t="s">
        <v>305</v>
      </c>
      <c r="D10" s="255"/>
      <c r="E10" s="255"/>
      <c r="F10" s="255"/>
      <c r="G10" s="255"/>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306</v>
      </c>
      <c r="AH10" s="212"/>
      <c r="AI10" s="212"/>
      <c r="AJ10" s="212"/>
      <c r="AK10" s="212"/>
      <c r="AL10" s="212"/>
      <c r="AM10" s="212"/>
      <c r="AN10" s="212"/>
      <c r="AO10" s="212"/>
      <c r="AP10" s="212"/>
      <c r="AQ10" s="212"/>
      <c r="AR10" s="212"/>
      <c r="AS10" s="212"/>
      <c r="AT10" s="212"/>
      <c r="AU10" s="212"/>
      <c r="AV10" s="212"/>
      <c r="AW10" s="212"/>
      <c r="AX10" s="212"/>
      <c r="AY10" s="212"/>
      <c r="AZ10" s="212"/>
      <c r="BA10" s="242" t="str">
        <f>C10</f>
        <v>s odstraněním kořenů a s případným nutným odklizením křovin a stromů na hromady na vzdálenost do 50 m nebo s naložením na dopravní prostředek, do sklonu terénu 1 : 5,</v>
      </c>
      <c r="BB10" s="212"/>
      <c r="BC10" s="212"/>
      <c r="BD10" s="212"/>
      <c r="BE10" s="212"/>
      <c r="BF10" s="212"/>
      <c r="BG10" s="212"/>
      <c r="BH10" s="212"/>
    </row>
    <row r="11" spans="1:60" outlineLevel="2" x14ac:dyDescent="0.25">
      <c r="A11" s="219"/>
      <c r="B11" s="220"/>
      <c r="C11" s="264" t="s">
        <v>307</v>
      </c>
      <c r="D11" s="251"/>
      <c r="E11" s="252">
        <v>103</v>
      </c>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308</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0.399999999999999" outlineLevel="1" x14ac:dyDescent="0.25">
      <c r="A12" s="234">
        <v>2</v>
      </c>
      <c r="B12" s="235" t="s">
        <v>309</v>
      </c>
      <c r="C12" s="245" t="s">
        <v>310</v>
      </c>
      <c r="D12" s="236" t="s">
        <v>301</v>
      </c>
      <c r="E12" s="237">
        <v>164.31</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311</v>
      </c>
      <c r="S12" s="239" t="s">
        <v>227</v>
      </c>
      <c r="T12" s="240" t="s">
        <v>227</v>
      </c>
      <c r="U12" s="222">
        <v>0.20899999999999999</v>
      </c>
      <c r="V12" s="222">
        <f>ROUND(E12*U12,2)</f>
        <v>34.340000000000003</v>
      </c>
      <c r="W12" s="222"/>
      <c r="X12" s="222" t="s">
        <v>303</v>
      </c>
      <c r="Y12" s="222" t="s">
        <v>230</v>
      </c>
      <c r="Z12" s="212"/>
      <c r="AA12" s="212"/>
      <c r="AB12" s="212"/>
      <c r="AC12" s="212"/>
      <c r="AD12" s="212"/>
      <c r="AE12" s="212"/>
      <c r="AF12" s="212"/>
      <c r="AG12" s="212" t="s">
        <v>304</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5">
      <c r="A13" s="219"/>
      <c r="B13" s="220"/>
      <c r="C13" s="263" t="s">
        <v>312</v>
      </c>
      <c r="D13" s="255"/>
      <c r="E13" s="255"/>
      <c r="F13" s="255"/>
      <c r="G13" s="255"/>
      <c r="H13" s="222"/>
      <c r="I13" s="222"/>
      <c r="J13" s="222"/>
      <c r="K13" s="222"/>
      <c r="L13" s="222"/>
      <c r="M13" s="222"/>
      <c r="N13" s="221"/>
      <c r="O13" s="221"/>
      <c r="P13" s="221"/>
      <c r="Q13" s="221"/>
      <c r="R13" s="222"/>
      <c r="S13" s="222"/>
      <c r="T13" s="222"/>
      <c r="U13" s="222"/>
      <c r="V13" s="222"/>
      <c r="W13" s="222"/>
      <c r="X13" s="222"/>
      <c r="Y13" s="222"/>
      <c r="Z13" s="212"/>
      <c r="AA13" s="212"/>
      <c r="AB13" s="212"/>
      <c r="AC13" s="212"/>
      <c r="AD13" s="212"/>
      <c r="AE13" s="212"/>
      <c r="AF13" s="212"/>
      <c r="AG13" s="212" t="s">
        <v>306</v>
      </c>
      <c r="AH13" s="212"/>
      <c r="AI13" s="212"/>
      <c r="AJ13" s="212"/>
      <c r="AK13" s="212"/>
      <c r="AL13" s="212"/>
      <c r="AM13" s="212"/>
      <c r="AN13" s="212"/>
      <c r="AO13" s="212"/>
      <c r="AP13" s="212"/>
      <c r="AQ13" s="212"/>
      <c r="AR13" s="212"/>
      <c r="AS13" s="212"/>
      <c r="AT13" s="212"/>
      <c r="AU13" s="212"/>
      <c r="AV13" s="212"/>
      <c r="AW13" s="212"/>
      <c r="AX13" s="212"/>
      <c r="AY13" s="212"/>
      <c r="AZ13" s="212"/>
      <c r="BA13" s="242" t="str">
        <f>C13</f>
        <v>tl. do 10 cm s nařezáním, vyrýpnutím, zvednutím, přemístěním a složením na vzdálenost do 50 m nebo s naložením na dopravní prostředek,</v>
      </c>
      <c r="BB13" s="212"/>
      <c r="BC13" s="212"/>
      <c r="BD13" s="212"/>
      <c r="BE13" s="212"/>
      <c r="BF13" s="212"/>
      <c r="BG13" s="212"/>
      <c r="BH13" s="212"/>
    </row>
    <row r="14" spans="1:60" outlineLevel="2" x14ac:dyDescent="0.25">
      <c r="A14" s="219"/>
      <c r="B14" s="220"/>
      <c r="C14" s="264" t="s">
        <v>313</v>
      </c>
      <c r="D14" s="251"/>
      <c r="E14" s="252">
        <v>164.31</v>
      </c>
      <c r="F14" s="222"/>
      <c r="G14" s="222"/>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308</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20.399999999999999" outlineLevel="1" x14ac:dyDescent="0.25">
      <c r="A15" s="234">
        <v>3</v>
      </c>
      <c r="B15" s="235" t="s">
        <v>314</v>
      </c>
      <c r="C15" s="245" t="s">
        <v>315</v>
      </c>
      <c r="D15" s="236" t="s">
        <v>316</v>
      </c>
      <c r="E15" s="237">
        <v>1</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t="s">
        <v>311</v>
      </c>
      <c r="S15" s="239" t="s">
        <v>227</v>
      </c>
      <c r="T15" s="240" t="s">
        <v>227</v>
      </c>
      <c r="U15" s="222">
        <v>22.016999999999999</v>
      </c>
      <c r="V15" s="222">
        <f>ROUND(E15*U15,2)</f>
        <v>22.02</v>
      </c>
      <c r="W15" s="222"/>
      <c r="X15" s="222" t="s">
        <v>303</v>
      </c>
      <c r="Y15" s="222" t="s">
        <v>230</v>
      </c>
      <c r="Z15" s="212"/>
      <c r="AA15" s="212"/>
      <c r="AB15" s="212"/>
      <c r="AC15" s="212"/>
      <c r="AD15" s="212"/>
      <c r="AE15" s="212"/>
      <c r="AF15" s="212"/>
      <c r="AG15" s="212" t="s">
        <v>304</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1" outlineLevel="2" x14ac:dyDescent="0.25">
      <c r="A16" s="219"/>
      <c r="B16" s="220"/>
      <c r="C16" s="263" t="s">
        <v>317</v>
      </c>
      <c r="D16" s="255"/>
      <c r="E16" s="255"/>
      <c r="F16" s="255"/>
      <c r="G16" s="255"/>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306</v>
      </c>
      <c r="AH16" s="212"/>
      <c r="AI16" s="212"/>
      <c r="AJ16" s="212"/>
      <c r="AK16" s="212"/>
      <c r="AL16" s="212"/>
      <c r="AM16" s="212"/>
      <c r="AN16" s="212"/>
      <c r="AO16" s="212"/>
      <c r="AP16" s="212"/>
      <c r="AQ16" s="212"/>
      <c r="AR16" s="212"/>
      <c r="AS16" s="212"/>
      <c r="AT16" s="212"/>
      <c r="AU16" s="212"/>
      <c r="AV16" s="212"/>
      <c r="AW16" s="212"/>
      <c r="AX16" s="212"/>
      <c r="AY16" s="212"/>
      <c r="AZ16" s="212"/>
      <c r="BA16" s="242" t="str">
        <f>C16</f>
        <v>s odklizením získaného dřeva na vzdálenost do 20 m, se složením na hromady nebo s naložením na dopravní prostředek, se zasypáním jámy, doplněním zeminy, zhutněním a úpravou terénu,</v>
      </c>
      <c r="BB16" s="212"/>
      <c r="BC16" s="212"/>
      <c r="BD16" s="212"/>
      <c r="BE16" s="212"/>
      <c r="BF16" s="212"/>
      <c r="BG16" s="212"/>
      <c r="BH16" s="212"/>
    </row>
    <row r="17" spans="1:60" outlineLevel="2" x14ac:dyDescent="0.25">
      <c r="A17" s="219"/>
      <c r="B17" s="220"/>
      <c r="C17" s="247" t="s">
        <v>318</v>
      </c>
      <c r="D17" s="243"/>
      <c r="E17" s="243"/>
      <c r="F17" s="243"/>
      <c r="G17" s="243"/>
      <c r="H17" s="222"/>
      <c r="I17" s="222"/>
      <c r="J17" s="222"/>
      <c r="K17" s="222"/>
      <c r="L17" s="222"/>
      <c r="M17" s="222"/>
      <c r="N17" s="221"/>
      <c r="O17" s="221"/>
      <c r="P17" s="221"/>
      <c r="Q17" s="221"/>
      <c r="R17" s="222"/>
      <c r="S17" s="222"/>
      <c r="T17" s="222"/>
      <c r="U17" s="222"/>
      <c r="V17" s="222"/>
      <c r="W17" s="222"/>
      <c r="X17" s="222"/>
      <c r="Y17" s="222"/>
      <c r="Z17" s="212"/>
      <c r="AA17" s="212"/>
      <c r="AB17" s="212"/>
      <c r="AC17" s="212"/>
      <c r="AD17" s="212"/>
      <c r="AE17" s="212"/>
      <c r="AF17" s="212"/>
      <c r="AG17" s="212" t="s">
        <v>232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0.399999999999999" outlineLevel="1" x14ac:dyDescent="0.25">
      <c r="A18" s="234">
        <v>4</v>
      </c>
      <c r="B18" s="235" t="s">
        <v>319</v>
      </c>
      <c r="C18" s="245" t="s">
        <v>320</v>
      </c>
      <c r="D18" s="236" t="s">
        <v>316</v>
      </c>
      <c r="E18" s="237">
        <v>1</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t="s">
        <v>311</v>
      </c>
      <c r="S18" s="239" t="s">
        <v>227</v>
      </c>
      <c r="T18" s="240" t="s">
        <v>227</v>
      </c>
      <c r="U18" s="222">
        <v>28.763000000000002</v>
      </c>
      <c r="V18" s="222">
        <f>ROUND(E18*U18,2)</f>
        <v>28.76</v>
      </c>
      <c r="W18" s="222"/>
      <c r="X18" s="222" t="s">
        <v>303</v>
      </c>
      <c r="Y18" s="222" t="s">
        <v>230</v>
      </c>
      <c r="Z18" s="212"/>
      <c r="AA18" s="212"/>
      <c r="AB18" s="212"/>
      <c r="AC18" s="212"/>
      <c r="AD18" s="212"/>
      <c r="AE18" s="212"/>
      <c r="AF18" s="212"/>
      <c r="AG18" s="212" t="s">
        <v>304</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ht="21" outlineLevel="2" x14ac:dyDescent="0.25">
      <c r="A19" s="219"/>
      <c r="B19" s="220"/>
      <c r="C19" s="263" t="s">
        <v>317</v>
      </c>
      <c r="D19" s="255"/>
      <c r="E19" s="255"/>
      <c r="F19" s="255"/>
      <c r="G19" s="255"/>
      <c r="H19" s="222"/>
      <c r="I19" s="222"/>
      <c r="J19" s="222"/>
      <c r="K19" s="222"/>
      <c r="L19" s="222"/>
      <c r="M19" s="222"/>
      <c r="N19" s="221"/>
      <c r="O19" s="221"/>
      <c r="P19" s="221"/>
      <c r="Q19" s="221"/>
      <c r="R19" s="222"/>
      <c r="S19" s="222"/>
      <c r="T19" s="222"/>
      <c r="U19" s="222"/>
      <c r="V19" s="222"/>
      <c r="W19" s="222"/>
      <c r="X19" s="222"/>
      <c r="Y19" s="222"/>
      <c r="Z19" s="212"/>
      <c r="AA19" s="212"/>
      <c r="AB19" s="212"/>
      <c r="AC19" s="212"/>
      <c r="AD19" s="212"/>
      <c r="AE19" s="212"/>
      <c r="AF19" s="212"/>
      <c r="AG19" s="212" t="s">
        <v>306</v>
      </c>
      <c r="AH19" s="212"/>
      <c r="AI19" s="212"/>
      <c r="AJ19" s="212"/>
      <c r="AK19" s="212"/>
      <c r="AL19" s="212"/>
      <c r="AM19" s="212"/>
      <c r="AN19" s="212"/>
      <c r="AO19" s="212"/>
      <c r="AP19" s="212"/>
      <c r="AQ19" s="212"/>
      <c r="AR19" s="212"/>
      <c r="AS19" s="212"/>
      <c r="AT19" s="212"/>
      <c r="AU19" s="212"/>
      <c r="AV19" s="212"/>
      <c r="AW19" s="212"/>
      <c r="AX19" s="212"/>
      <c r="AY19" s="212"/>
      <c r="AZ19" s="212"/>
      <c r="BA19" s="242" t="str">
        <f>C19</f>
        <v>s odklizením získaného dřeva na vzdálenost do 20 m, se složením na hromady nebo s naložením na dopravní prostředek, se zasypáním jámy, doplněním zeminy, zhutněním a úpravou terénu,</v>
      </c>
      <c r="BB19" s="212"/>
      <c r="BC19" s="212"/>
      <c r="BD19" s="212"/>
      <c r="BE19" s="212"/>
      <c r="BF19" s="212"/>
      <c r="BG19" s="212"/>
      <c r="BH19" s="212"/>
    </row>
    <row r="20" spans="1:60" outlineLevel="2" x14ac:dyDescent="0.25">
      <c r="A20" s="219"/>
      <c r="B20" s="220"/>
      <c r="C20" s="247" t="s">
        <v>318</v>
      </c>
      <c r="D20" s="243"/>
      <c r="E20" s="243"/>
      <c r="F20" s="243"/>
      <c r="G20" s="243"/>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5">
      <c r="A21" s="234">
        <v>5</v>
      </c>
      <c r="B21" s="235" t="s">
        <v>321</v>
      </c>
      <c r="C21" s="245" t="s">
        <v>322</v>
      </c>
      <c r="D21" s="236" t="s">
        <v>323</v>
      </c>
      <c r="E21" s="237">
        <v>2.6</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t="s">
        <v>302</v>
      </c>
      <c r="S21" s="239" t="s">
        <v>227</v>
      </c>
      <c r="T21" s="240" t="s">
        <v>227</v>
      </c>
      <c r="U21" s="222">
        <v>3.2000000000000001E-2</v>
      </c>
      <c r="V21" s="222">
        <f>ROUND(E21*U21,2)</f>
        <v>0.08</v>
      </c>
      <c r="W21" s="222"/>
      <c r="X21" s="222" t="s">
        <v>303</v>
      </c>
      <c r="Y21" s="222" t="s">
        <v>230</v>
      </c>
      <c r="Z21" s="212"/>
      <c r="AA21" s="212"/>
      <c r="AB21" s="212"/>
      <c r="AC21" s="212"/>
      <c r="AD21" s="212"/>
      <c r="AE21" s="212"/>
      <c r="AF21" s="212"/>
      <c r="AG21" s="212" t="s">
        <v>304</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5">
      <c r="A22" s="219"/>
      <c r="B22" s="220"/>
      <c r="C22" s="263" t="s">
        <v>324</v>
      </c>
      <c r="D22" s="255"/>
      <c r="E22" s="255"/>
      <c r="F22" s="255"/>
      <c r="G22" s="255"/>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306</v>
      </c>
      <c r="AH22" s="212"/>
      <c r="AI22" s="212"/>
      <c r="AJ22" s="212"/>
      <c r="AK22" s="212"/>
      <c r="AL22" s="212"/>
      <c r="AM22" s="212"/>
      <c r="AN22" s="212"/>
      <c r="AO22" s="212"/>
      <c r="AP22" s="212"/>
      <c r="AQ22" s="212"/>
      <c r="AR22" s="212"/>
      <c r="AS22" s="212"/>
      <c r="AT22" s="212"/>
      <c r="AU22" s="212"/>
      <c r="AV22" s="212"/>
      <c r="AW22" s="212"/>
      <c r="AX22" s="212"/>
      <c r="AY22" s="212"/>
      <c r="AZ22" s="212"/>
      <c r="BA22" s="242" t="str">
        <f>C22</f>
        <v>nebo lesní půdy, s vodorovným přemístěním na hromady v místě upotřebení nebo na dočasné či trvalé skládky se složením</v>
      </c>
      <c r="BB22" s="212"/>
      <c r="BC22" s="212"/>
      <c r="BD22" s="212"/>
      <c r="BE22" s="212"/>
      <c r="BF22" s="212"/>
      <c r="BG22" s="212"/>
      <c r="BH22" s="212"/>
    </row>
    <row r="23" spans="1:60" outlineLevel="2" x14ac:dyDescent="0.25">
      <c r="A23" s="219"/>
      <c r="B23" s="220"/>
      <c r="C23" s="264" t="s">
        <v>325</v>
      </c>
      <c r="D23" s="251"/>
      <c r="E23" s="252">
        <v>2.6</v>
      </c>
      <c r="F23" s="222"/>
      <c r="G23" s="222"/>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308</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5">
      <c r="A24" s="234">
        <v>6</v>
      </c>
      <c r="B24" s="235" t="s">
        <v>326</v>
      </c>
      <c r="C24" s="245" t="s">
        <v>327</v>
      </c>
      <c r="D24" s="236" t="s">
        <v>323</v>
      </c>
      <c r="E24" s="237">
        <v>135.91999999999999</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t="s">
        <v>302</v>
      </c>
      <c r="S24" s="239" t="s">
        <v>227</v>
      </c>
      <c r="T24" s="240" t="s">
        <v>227</v>
      </c>
      <c r="U24" s="222">
        <v>0.223</v>
      </c>
      <c r="V24" s="222">
        <f>ROUND(E24*U24,2)</f>
        <v>30.31</v>
      </c>
      <c r="W24" s="222"/>
      <c r="X24" s="222" t="s">
        <v>303</v>
      </c>
      <c r="Y24" s="222" t="s">
        <v>230</v>
      </c>
      <c r="Z24" s="212"/>
      <c r="AA24" s="212"/>
      <c r="AB24" s="212"/>
      <c r="AC24" s="212"/>
      <c r="AD24" s="212"/>
      <c r="AE24" s="212"/>
      <c r="AF24" s="212"/>
      <c r="AG24" s="212" t="s">
        <v>304</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5">
      <c r="A25" s="219"/>
      <c r="B25" s="220"/>
      <c r="C25" s="263" t="s">
        <v>328</v>
      </c>
      <c r="D25" s="255"/>
      <c r="E25" s="255"/>
      <c r="F25" s="255"/>
      <c r="G25" s="255"/>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306</v>
      </c>
      <c r="AH25" s="212"/>
      <c r="AI25" s="212"/>
      <c r="AJ25" s="212"/>
      <c r="AK25" s="212"/>
      <c r="AL25" s="212"/>
      <c r="AM25" s="212"/>
      <c r="AN25" s="212"/>
      <c r="AO25" s="212"/>
      <c r="AP25" s="212"/>
      <c r="AQ25" s="212"/>
      <c r="AR25" s="212"/>
      <c r="AS25" s="212"/>
      <c r="AT25" s="212"/>
      <c r="AU25" s="212"/>
      <c r="AV25" s="212"/>
      <c r="AW25" s="212"/>
      <c r="AX25" s="212"/>
      <c r="AY25" s="212"/>
      <c r="AZ25" s="212"/>
      <c r="BA25" s="242" t="str">
        <f>C25</f>
        <v>s přemístěním výkopku v příčných profilech na vzdálenost do 15 m nebo s naložením na dopravní prostředek.</v>
      </c>
      <c r="BB25" s="212"/>
      <c r="BC25" s="212"/>
      <c r="BD25" s="212"/>
      <c r="BE25" s="212"/>
      <c r="BF25" s="212"/>
      <c r="BG25" s="212"/>
      <c r="BH25" s="212"/>
    </row>
    <row r="26" spans="1:60" outlineLevel="2" x14ac:dyDescent="0.25">
      <c r="A26" s="219"/>
      <c r="B26" s="220"/>
      <c r="C26" s="264" t="s">
        <v>329</v>
      </c>
      <c r="D26" s="251"/>
      <c r="E26" s="252">
        <v>125.99</v>
      </c>
      <c r="F26" s="222"/>
      <c r="G26" s="222"/>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308</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5">
      <c r="A27" s="219"/>
      <c r="B27" s="220"/>
      <c r="C27" s="264" t="s">
        <v>330</v>
      </c>
      <c r="D27" s="251"/>
      <c r="E27" s="252">
        <v>9.93</v>
      </c>
      <c r="F27" s="222"/>
      <c r="G27" s="222"/>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308</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5">
      <c r="A28" s="234">
        <v>7</v>
      </c>
      <c r="B28" s="235" t="s">
        <v>331</v>
      </c>
      <c r="C28" s="245" t="s">
        <v>332</v>
      </c>
      <c r="D28" s="236" t="s">
        <v>323</v>
      </c>
      <c r="E28" s="237">
        <v>30.9</v>
      </c>
      <c r="F28" s="238"/>
      <c r="G28" s="239">
        <f>ROUND(E28*F28,2)</f>
        <v>0</v>
      </c>
      <c r="H28" s="238"/>
      <c r="I28" s="239">
        <f>ROUND(E28*H28,2)</f>
        <v>0</v>
      </c>
      <c r="J28" s="238"/>
      <c r="K28" s="239">
        <f>ROUND(E28*J28,2)</f>
        <v>0</v>
      </c>
      <c r="L28" s="239">
        <v>21</v>
      </c>
      <c r="M28" s="239">
        <f>G28*(1+L28/100)</f>
        <v>0</v>
      </c>
      <c r="N28" s="237">
        <v>0</v>
      </c>
      <c r="O28" s="237">
        <f>ROUND(E28*N28,2)</f>
        <v>0</v>
      </c>
      <c r="P28" s="237">
        <v>0</v>
      </c>
      <c r="Q28" s="237">
        <f>ROUND(E28*P28,2)</f>
        <v>0</v>
      </c>
      <c r="R28" s="239" t="s">
        <v>302</v>
      </c>
      <c r="S28" s="239" t="s">
        <v>227</v>
      </c>
      <c r="T28" s="240" t="s">
        <v>227</v>
      </c>
      <c r="U28" s="222">
        <v>0.26600000000000001</v>
      </c>
      <c r="V28" s="222">
        <f>ROUND(E28*U28,2)</f>
        <v>8.2200000000000006</v>
      </c>
      <c r="W28" s="222"/>
      <c r="X28" s="222" t="s">
        <v>303</v>
      </c>
      <c r="Y28" s="222" t="s">
        <v>230</v>
      </c>
      <c r="Z28" s="212"/>
      <c r="AA28" s="212"/>
      <c r="AB28" s="212"/>
      <c r="AC28" s="212"/>
      <c r="AD28" s="212"/>
      <c r="AE28" s="212"/>
      <c r="AF28" s="212"/>
      <c r="AG28" s="212" t="s">
        <v>304</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5">
      <c r="A29" s="219"/>
      <c r="B29" s="220"/>
      <c r="C29" s="263" t="s">
        <v>333</v>
      </c>
      <c r="D29" s="255"/>
      <c r="E29" s="255"/>
      <c r="F29" s="255"/>
      <c r="G29" s="255"/>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306</v>
      </c>
      <c r="AH29" s="212"/>
      <c r="AI29" s="212"/>
      <c r="AJ29" s="212"/>
      <c r="AK29" s="212"/>
      <c r="AL29" s="212"/>
      <c r="AM29" s="212"/>
      <c r="AN29" s="212"/>
      <c r="AO29" s="212"/>
      <c r="AP29" s="212"/>
      <c r="AQ29" s="212"/>
      <c r="AR29" s="212"/>
      <c r="AS29" s="212"/>
      <c r="AT29" s="212"/>
      <c r="AU29" s="212"/>
      <c r="AV29" s="212"/>
      <c r="AW29" s="212"/>
      <c r="AX29" s="212"/>
      <c r="AY29" s="212"/>
      <c r="AZ29" s="212"/>
      <c r="BA29" s="242" t="str">
        <f>C29</f>
        <v>se svislým přemístění výkopku do 4 m a s přehozením výkopku na vzdálenost do 3 m nebo s naložením na dopravní prostředek,</v>
      </c>
      <c r="BB29" s="212"/>
      <c r="BC29" s="212"/>
      <c r="BD29" s="212"/>
      <c r="BE29" s="212"/>
      <c r="BF29" s="212"/>
      <c r="BG29" s="212"/>
      <c r="BH29" s="212"/>
    </row>
    <row r="30" spans="1:60" outlineLevel="2" x14ac:dyDescent="0.25">
      <c r="A30" s="219"/>
      <c r="B30" s="220"/>
      <c r="C30" s="264" t="s">
        <v>334</v>
      </c>
      <c r="D30" s="251"/>
      <c r="E30" s="252">
        <v>30.9</v>
      </c>
      <c r="F30" s="222"/>
      <c r="G30" s="222"/>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308</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5">
      <c r="A31" s="234">
        <v>8</v>
      </c>
      <c r="B31" s="235" t="s">
        <v>335</v>
      </c>
      <c r="C31" s="245" t="s">
        <v>336</v>
      </c>
      <c r="D31" s="236" t="s">
        <v>323</v>
      </c>
      <c r="E31" s="237">
        <v>34.83</v>
      </c>
      <c r="F31" s="238"/>
      <c r="G31" s="239">
        <f>ROUND(E31*F31,2)</f>
        <v>0</v>
      </c>
      <c r="H31" s="238"/>
      <c r="I31" s="239">
        <f>ROUND(E31*H31,2)</f>
        <v>0</v>
      </c>
      <c r="J31" s="238"/>
      <c r="K31" s="239">
        <f>ROUND(E31*J31,2)</f>
        <v>0</v>
      </c>
      <c r="L31" s="239">
        <v>21</v>
      </c>
      <c r="M31" s="239">
        <f>G31*(1+L31/100)</f>
        <v>0</v>
      </c>
      <c r="N31" s="237">
        <v>0</v>
      </c>
      <c r="O31" s="237">
        <f>ROUND(E31*N31,2)</f>
        <v>0</v>
      </c>
      <c r="P31" s="237">
        <v>0</v>
      </c>
      <c r="Q31" s="237">
        <f>ROUND(E31*P31,2)</f>
        <v>0</v>
      </c>
      <c r="R31" s="239" t="s">
        <v>302</v>
      </c>
      <c r="S31" s="239" t="s">
        <v>227</v>
      </c>
      <c r="T31" s="240" t="s">
        <v>227</v>
      </c>
      <c r="U31" s="222">
        <v>0.36499999999999999</v>
      </c>
      <c r="V31" s="222">
        <f>ROUND(E31*U31,2)</f>
        <v>12.71</v>
      </c>
      <c r="W31" s="222"/>
      <c r="X31" s="222" t="s">
        <v>303</v>
      </c>
      <c r="Y31" s="222" t="s">
        <v>230</v>
      </c>
      <c r="Z31" s="212"/>
      <c r="AA31" s="212"/>
      <c r="AB31" s="212"/>
      <c r="AC31" s="212"/>
      <c r="AD31" s="212"/>
      <c r="AE31" s="212"/>
      <c r="AF31" s="212"/>
      <c r="AG31" s="212" t="s">
        <v>304</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ht="21" outlineLevel="2" x14ac:dyDescent="0.25">
      <c r="A32" s="219"/>
      <c r="B32" s="220"/>
      <c r="C32" s="263" t="s">
        <v>337</v>
      </c>
      <c r="D32" s="255"/>
      <c r="E32" s="255"/>
      <c r="F32" s="255"/>
      <c r="G32" s="255"/>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306</v>
      </c>
      <c r="AH32" s="212"/>
      <c r="AI32" s="212"/>
      <c r="AJ32" s="212"/>
      <c r="AK32" s="212"/>
      <c r="AL32" s="212"/>
      <c r="AM32" s="212"/>
      <c r="AN32" s="212"/>
      <c r="AO32" s="212"/>
      <c r="AP32" s="212"/>
      <c r="AQ32" s="212"/>
      <c r="AR32" s="212"/>
      <c r="AS32" s="212"/>
      <c r="AT32" s="212"/>
      <c r="AU32" s="212"/>
      <c r="AV32" s="212"/>
      <c r="AW32" s="212"/>
      <c r="AX32" s="212"/>
      <c r="AY32" s="212"/>
      <c r="AZ32" s="212"/>
      <c r="BA32" s="242" t="str">
        <f>C32</f>
        <v>zapažených i nezapažených s urovnáním dna do předepsaného profilu a spádu, s přehozením výkopku na přilehlém terénu na vzdálenost do 3 m od podélné osy rýhy nebo s naložením výkopku na dopravní prostředek.</v>
      </c>
      <c r="BB32" s="212"/>
      <c r="BC32" s="212"/>
      <c r="BD32" s="212"/>
      <c r="BE32" s="212"/>
      <c r="BF32" s="212"/>
      <c r="BG32" s="212"/>
      <c r="BH32" s="212"/>
    </row>
    <row r="33" spans="1:60" outlineLevel="2" x14ac:dyDescent="0.25">
      <c r="A33" s="219"/>
      <c r="B33" s="220"/>
      <c r="C33" s="264" t="s">
        <v>338</v>
      </c>
      <c r="D33" s="251"/>
      <c r="E33" s="252">
        <v>34.83</v>
      </c>
      <c r="F33" s="222"/>
      <c r="G33" s="222"/>
      <c r="H33" s="222"/>
      <c r="I33" s="222"/>
      <c r="J33" s="222"/>
      <c r="K33" s="222"/>
      <c r="L33" s="222"/>
      <c r="M33" s="222"/>
      <c r="N33" s="221"/>
      <c r="O33" s="221"/>
      <c r="P33" s="221"/>
      <c r="Q33" s="221"/>
      <c r="R33" s="222"/>
      <c r="S33" s="222"/>
      <c r="T33" s="222"/>
      <c r="U33" s="222"/>
      <c r="V33" s="222"/>
      <c r="W33" s="222"/>
      <c r="X33" s="222"/>
      <c r="Y33" s="222"/>
      <c r="Z33" s="212"/>
      <c r="AA33" s="212"/>
      <c r="AB33" s="212"/>
      <c r="AC33" s="212"/>
      <c r="AD33" s="212"/>
      <c r="AE33" s="212"/>
      <c r="AF33" s="212"/>
      <c r="AG33" s="212" t="s">
        <v>308</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5">
      <c r="A34" s="234">
        <v>9</v>
      </c>
      <c r="B34" s="235" t="s">
        <v>339</v>
      </c>
      <c r="C34" s="245" t="s">
        <v>340</v>
      </c>
      <c r="D34" s="236" t="s">
        <v>323</v>
      </c>
      <c r="E34" s="237">
        <v>170.75</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t="s">
        <v>302</v>
      </c>
      <c r="S34" s="239" t="s">
        <v>227</v>
      </c>
      <c r="T34" s="240" t="s">
        <v>227</v>
      </c>
      <c r="U34" s="222">
        <v>1.0999999999999999E-2</v>
      </c>
      <c r="V34" s="222">
        <f>ROUND(E34*U34,2)</f>
        <v>1.88</v>
      </c>
      <c r="W34" s="222"/>
      <c r="X34" s="222" t="s">
        <v>303</v>
      </c>
      <c r="Y34" s="222" t="s">
        <v>230</v>
      </c>
      <c r="Z34" s="212"/>
      <c r="AA34" s="212"/>
      <c r="AB34" s="212"/>
      <c r="AC34" s="212"/>
      <c r="AD34" s="212"/>
      <c r="AE34" s="212"/>
      <c r="AF34" s="212"/>
      <c r="AG34" s="212" t="s">
        <v>304</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5">
      <c r="A35" s="219"/>
      <c r="B35" s="220"/>
      <c r="C35" s="263" t="s">
        <v>341</v>
      </c>
      <c r="D35" s="255"/>
      <c r="E35" s="255"/>
      <c r="F35" s="255"/>
      <c r="G35" s="255"/>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306</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5">
      <c r="A36" s="219"/>
      <c r="B36" s="220"/>
      <c r="C36" s="264" t="s">
        <v>342</v>
      </c>
      <c r="D36" s="251"/>
      <c r="E36" s="252">
        <v>135.91999999999999</v>
      </c>
      <c r="F36" s="222"/>
      <c r="G36" s="222"/>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308</v>
      </c>
      <c r="AH36" s="212">
        <v>5</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3" x14ac:dyDescent="0.25">
      <c r="A37" s="219"/>
      <c r="B37" s="220"/>
      <c r="C37" s="264" t="s">
        <v>343</v>
      </c>
      <c r="D37" s="251"/>
      <c r="E37" s="252">
        <v>34.83</v>
      </c>
      <c r="F37" s="222"/>
      <c r="G37" s="222"/>
      <c r="H37" s="222"/>
      <c r="I37" s="222"/>
      <c r="J37" s="222"/>
      <c r="K37" s="222"/>
      <c r="L37" s="222"/>
      <c r="M37" s="222"/>
      <c r="N37" s="221"/>
      <c r="O37" s="221"/>
      <c r="P37" s="221"/>
      <c r="Q37" s="221"/>
      <c r="R37" s="222"/>
      <c r="S37" s="222"/>
      <c r="T37" s="222"/>
      <c r="U37" s="222"/>
      <c r="V37" s="222"/>
      <c r="W37" s="222"/>
      <c r="X37" s="222"/>
      <c r="Y37" s="222"/>
      <c r="Z37" s="212"/>
      <c r="AA37" s="212"/>
      <c r="AB37" s="212"/>
      <c r="AC37" s="212"/>
      <c r="AD37" s="212"/>
      <c r="AE37" s="212"/>
      <c r="AF37" s="212"/>
      <c r="AG37" s="212" t="s">
        <v>308</v>
      </c>
      <c r="AH37" s="212">
        <v>5</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ht="20.399999999999999" outlineLevel="1" x14ac:dyDescent="0.25">
      <c r="A38" s="234">
        <v>10</v>
      </c>
      <c r="B38" s="235" t="s">
        <v>344</v>
      </c>
      <c r="C38" s="245" t="s">
        <v>345</v>
      </c>
      <c r="D38" s="236" t="s">
        <v>323</v>
      </c>
      <c r="E38" s="237">
        <v>853.75</v>
      </c>
      <c r="F38" s="238"/>
      <c r="G38" s="239">
        <f>ROUND(E38*F38,2)</f>
        <v>0</v>
      </c>
      <c r="H38" s="238"/>
      <c r="I38" s="239">
        <f>ROUND(E38*H38,2)</f>
        <v>0</v>
      </c>
      <c r="J38" s="238"/>
      <c r="K38" s="239">
        <f>ROUND(E38*J38,2)</f>
        <v>0</v>
      </c>
      <c r="L38" s="239">
        <v>21</v>
      </c>
      <c r="M38" s="239">
        <f>G38*(1+L38/100)</f>
        <v>0</v>
      </c>
      <c r="N38" s="237">
        <v>0</v>
      </c>
      <c r="O38" s="237">
        <f>ROUND(E38*N38,2)</f>
        <v>0</v>
      </c>
      <c r="P38" s="237">
        <v>0</v>
      </c>
      <c r="Q38" s="237">
        <f>ROUND(E38*P38,2)</f>
        <v>0</v>
      </c>
      <c r="R38" s="239" t="s">
        <v>302</v>
      </c>
      <c r="S38" s="239" t="s">
        <v>227</v>
      </c>
      <c r="T38" s="240" t="s">
        <v>227</v>
      </c>
      <c r="U38" s="222">
        <v>0</v>
      </c>
      <c r="V38" s="222">
        <f>ROUND(E38*U38,2)</f>
        <v>0</v>
      </c>
      <c r="W38" s="222"/>
      <c r="X38" s="222" t="s">
        <v>303</v>
      </c>
      <c r="Y38" s="222" t="s">
        <v>230</v>
      </c>
      <c r="Z38" s="212"/>
      <c r="AA38" s="212"/>
      <c r="AB38" s="212"/>
      <c r="AC38" s="212"/>
      <c r="AD38" s="212"/>
      <c r="AE38" s="212"/>
      <c r="AF38" s="212"/>
      <c r="AG38" s="212" t="s">
        <v>304</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5">
      <c r="A39" s="219"/>
      <c r="B39" s="220"/>
      <c r="C39" s="263" t="s">
        <v>341</v>
      </c>
      <c r="D39" s="255"/>
      <c r="E39" s="255"/>
      <c r="F39" s="255"/>
      <c r="G39" s="255"/>
      <c r="H39" s="222"/>
      <c r="I39" s="222"/>
      <c r="J39" s="222"/>
      <c r="K39" s="222"/>
      <c r="L39" s="222"/>
      <c r="M39" s="222"/>
      <c r="N39" s="221"/>
      <c r="O39" s="221"/>
      <c r="P39" s="221"/>
      <c r="Q39" s="221"/>
      <c r="R39" s="222"/>
      <c r="S39" s="222"/>
      <c r="T39" s="222"/>
      <c r="U39" s="222"/>
      <c r="V39" s="222"/>
      <c r="W39" s="222"/>
      <c r="X39" s="222"/>
      <c r="Y39" s="222"/>
      <c r="Z39" s="212"/>
      <c r="AA39" s="212"/>
      <c r="AB39" s="212"/>
      <c r="AC39" s="212"/>
      <c r="AD39" s="212"/>
      <c r="AE39" s="212"/>
      <c r="AF39" s="212"/>
      <c r="AG39" s="212" t="s">
        <v>306</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5">
      <c r="A40" s="219"/>
      <c r="B40" s="220"/>
      <c r="C40" s="264" t="s">
        <v>346</v>
      </c>
      <c r="D40" s="251"/>
      <c r="E40" s="252">
        <v>853.75</v>
      </c>
      <c r="F40" s="222"/>
      <c r="G40" s="222"/>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308</v>
      </c>
      <c r="AH40" s="212">
        <v>5</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5">
      <c r="A41" s="234">
        <v>11</v>
      </c>
      <c r="B41" s="235" t="s">
        <v>347</v>
      </c>
      <c r="C41" s="245" t="s">
        <v>348</v>
      </c>
      <c r="D41" s="236" t="s">
        <v>323</v>
      </c>
      <c r="E41" s="237">
        <v>2.6</v>
      </c>
      <c r="F41" s="238"/>
      <c r="G41" s="239">
        <f>ROUND(E41*F41,2)</f>
        <v>0</v>
      </c>
      <c r="H41" s="238"/>
      <c r="I41" s="239">
        <f>ROUND(E41*H41,2)</f>
        <v>0</v>
      </c>
      <c r="J41" s="238"/>
      <c r="K41" s="239">
        <f>ROUND(E41*J41,2)</f>
        <v>0</v>
      </c>
      <c r="L41" s="239">
        <v>21</v>
      </c>
      <c r="M41" s="239">
        <f>G41*(1+L41/100)</f>
        <v>0</v>
      </c>
      <c r="N41" s="237">
        <v>0</v>
      </c>
      <c r="O41" s="237">
        <f>ROUND(E41*N41,2)</f>
        <v>0</v>
      </c>
      <c r="P41" s="237">
        <v>0</v>
      </c>
      <c r="Q41" s="237">
        <f>ROUND(E41*P41,2)</f>
        <v>0</v>
      </c>
      <c r="R41" s="239" t="s">
        <v>349</v>
      </c>
      <c r="S41" s="239" t="s">
        <v>227</v>
      </c>
      <c r="T41" s="240" t="s">
        <v>227</v>
      </c>
      <c r="U41" s="222">
        <v>0.11</v>
      </c>
      <c r="V41" s="222">
        <f>ROUND(E41*U41,2)</f>
        <v>0.28999999999999998</v>
      </c>
      <c r="W41" s="222"/>
      <c r="X41" s="222" t="s">
        <v>303</v>
      </c>
      <c r="Y41" s="222" t="s">
        <v>230</v>
      </c>
      <c r="Z41" s="212"/>
      <c r="AA41" s="212"/>
      <c r="AB41" s="212"/>
      <c r="AC41" s="212"/>
      <c r="AD41" s="212"/>
      <c r="AE41" s="212"/>
      <c r="AF41" s="212"/>
      <c r="AG41" s="212" t="s">
        <v>304</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ht="21" outlineLevel="2" x14ac:dyDescent="0.25">
      <c r="A42" s="219"/>
      <c r="B42" s="220"/>
      <c r="C42" s="263" t="s">
        <v>350</v>
      </c>
      <c r="D42" s="255"/>
      <c r="E42" s="255"/>
      <c r="F42" s="255"/>
      <c r="G42" s="255"/>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306</v>
      </c>
      <c r="AH42" s="212"/>
      <c r="AI42" s="212"/>
      <c r="AJ42" s="212"/>
      <c r="AK42" s="212"/>
      <c r="AL42" s="212"/>
      <c r="AM42" s="212"/>
      <c r="AN42" s="212"/>
      <c r="AO42" s="212"/>
      <c r="AP42" s="212"/>
      <c r="AQ42" s="212"/>
      <c r="AR42" s="212"/>
      <c r="AS42" s="212"/>
      <c r="AT42" s="212"/>
      <c r="AU42" s="212"/>
      <c r="AV42" s="212"/>
      <c r="AW42" s="212"/>
      <c r="AX42" s="212"/>
      <c r="AY42" s="212"/>
      <c r="AZ42" s="212"/>
      <c r="BA42" s="242" t="str">
        <f>C42</f>
        <v>bez naložení, avšak se složením zemin schopných zúrodnění, kamenouhelných hlušin a výsypkových materiálů, příplatek za každých dalších i započatých 1000 m,</v>
      </c>
      <c r="BB42" s="212"/>
      <c r="BC42" s="212"/>
      <c r="BD42" s="212"/>
      <c r="BE42" s="212"/>
      <c r="BF42" s="212"/>
      <c r="BG42" s="212"/>
      <c r="BH42" s="212"/>
    </row>
    <row r="43" spans="1:60" outlineLevel="2" x14ac:dyDescent="0.25">
      <c r="A43" s="219"/>
      <c r="B43" s="220"/>
      <c r="C43" s="247" t="s">
        <v>351</v>
      </c>
      <c r="D43" s="243"/>
      <c r="E43" s="243"/>
      <c r="F43" s="243"/>
      <c r="G43" s="243"/>
      <c r="H43" s="222"/>
      <c r="I43" s="222"/>
      <c r="J43" s="222"/>
      <c r="K43" s="222"/>
      <c r="L43" s="222"/>
      <c r="M43" s="222"/>
      <c r="N43" s="221"/>
      <c r="O43" s="221"/>
      <c r="P43" s="221"/>
      <c r="Q43" s="221"/>
      <c r="R43" s="222"/>
      <c r="S43" s="222"/>
      <c r="T43" s="222"/>
      <c r="U43" s="222"/>
      <c r="V43" s="222"/>
      <c r="W43" s="222"/>
      <c r="X43" s="222"/>
      <c r="Y43" s="222"/>
      <c r="Z43" s="212"/>
      <c r="AA43" s="212"/>
      <c r="AB43" s="212"/>
      <c r="AC43" s="212"/>
      <c r="AD43" s="212"/>
      <c r="AE43" s="212"/>
      <c r="AF43" s="212"/>
      <c r="AG43" s="212" t="s">
        <v>232</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3" x14ac:dyDescent="0.25">
      <c r="A44" s="219"/>
      <c r="B44" s="220"/>
      <c r="C44" s="247" t="s">
        <v>352</v>
      </c>
      <c r="D44" s="243"/>
      <c r="E44" s="243"/>
      <c r="F44" s="243"/>
      <c r="G44" s="243"/>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232</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3" x14ac:dyDescent="0.25">
      <c r="A45" s="219"/>
      <c r="B45" s="220"/>
      <c r="C45" s="247" t="s">
        <v>353</v>
      </c>
      <c r="D45" s="243"/>
      <c r="E45" s="243"/>
      <c r="F45" s="243"/>
      <c r="G45" s="243"/>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232</v>
      </c>
      <c r="AH45" s="212"/>
      <c r="AI45" s="212"/>
      <c r="AJ45" s="212"/>
      <c r="AK45" s="212"/>
      <c r="AL45" s="212"/>
      <c r="AM45" s="212"/>
      <c r="AN45" s="212"/>
      <c r="AO45" s="212"/>
      <c r="AP45" s="212"/>
      <c r="AQ45" s="212"/>
      <c r="AR45" s="212"/>
      <c r="AS45" s="212"/>
      <c r="AT45" s="212"/>
      <c r="AU45" s="212"/>
      <c r="AV45" s="212"/>
      <c r="AW45" s="212"/>
      <c r="AX45" s="212"/>
      <c r="AY45" s="212"/>
      <c r="AZ45" s="212"/>
      <c r="BA45" s="242" t="str">
        <f>C45</f>
        <v>- udržování sjízdnosti cest uvnitř násypiště i výkopiště, pokud vrcholky nerovností nejsou   vyšší než +- 0,5 m,</v>
      </c>
      <c r="BB45" s="212"/>
      <c r="BC45" s="212"/>
      <c r="BD45" s="212"/>
      <c r="BE45" s="212"/>
      <c r="BF45" s="212"/>
      <c r="BG45" s="212"/>
      <c r="BH45" s="212"/>
    </row>
    <row r="46" spans="1:60" outlineLevel="3" x14ac:dyDescent="0.25">
      <c r="A46" s="219"/>
      <c r="B46" s="220"/>
      <c r="C46" s="247" t="s">
        <v>354</v>
      </c>
      <c r="D46" s="243"/>
      <c r="E46" s="243"/>
      <c r="F46" s="243"/>
      <c r="G46" s="243"/>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232</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5">
      <c r="A47" s="219"/>
      <c r="B47" s="220"/>
      <c r="C47" s="264" t="s">
        <v>355</v>
      </c>
      <c r="D47" s="251"/>
      <c r="E47" s="252">
        <v>2.6</v>
      </c>
      <c r="F47" s="222"/>
      <c r="G47" s="222"/>
      <c r="H47" s="222"/>
      <c r="I47" s="222"/>
      <c r="J47" s="222"/>
      <c r="K47" s="222"/>
      <c r="L47" s="222"/>
      <c r="M47" s="222"/>
      <c r="N47" s="221"/>
      <c r="O47" s="221"/>
      <c r="P47" s="221"/>
      <c r="Q47" s="221"/>
      <c r="R47" s="222"/>
      <c r="S47" s="222"/>
      <c r="T47" s="222"/>
      <c r="U47" s="222"/>
      <c r="V47" s="222"/>
      <c r="W47" s="222"/>
      <c r="X47" s="222"/>
      <c r="Y47" s="222"/>
      <c r="Z47" s="212"/>
      <c r="AA47" s="212"/>
      <c r="AB47" s="212"/>
      <c r="AC47" s="212"/>
      <c r="AD47" s="212"/>
      <c r="AE47" s="212"/>
      <c r="AF47" s="212"/>
      <c r="AG47" s="212" t="s">
        <v>308</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5">
      <c r="A48" s="234">
        <v>12</v>
      </c>
      <c r="B48" s="235" t="s">
        <v>356</v>
      </c>
      <c r="C48" s="245" t="s">
        <v>357</v>
      </c>
      <c r="D48" s="236" t="s">
        <v>323</v>
      </c>
      <c r="E48" s="237">
        <v>55.52</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t="s">
        <v>349</v>
      </c>
      <c r="S48" s="239" t="s">
        <v>227</v>
      </c>
      <c r="T48" s="240" t="s">
        <v>227</v>
      </c>
      <c r="U48" s="222">
        <v>9.2999999999999999E-2</v>
      </c>
      <c r="V48" s="222">
        <f>ROUND(E48*U48,2)</f>
        <v>5.16</v>
      </c>
      <c r="W48" s="222"/>
      <c r="X48" s="222" t="s">
        <v>303</v>
      </c>
      <c r="Y48" s="222" t="s">
        <v>230</v>
      </c>
      <c r="Z48" s="212"/>
      <c r="AA48" s="212"/>
      <c r="AB48" s="212"/>
      <c r="AC48" s="212"/>
      <c r="AD48" s="212"/>
      <c r="AE48" s="212"/>
      <c r="AF48" s="212"/>
      <c r="AG48" s="212" t="s">
        <v>304</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ht="21" outlineLevel="2" x14ac:dyDescent="0.25">
      <c r="A49" s="219"/>
      <c r="B49" s="220"/>
      <c r="C49" s="263" t="s">
        <v>350</v>
      </c>
      <c r="D49" s="255"/>
      <c r="E49" s="255"/>
      <c r="F49" s="255"/>
      <c r="G49" s="255"/>
      <c r="H49" s="222"/>
      <c r="I49" s="222"/>
      <c r="J49" s="222"/>
      <c r="K49" s="222"/>
      <c r="L49" s="222"/>
      <c r="M49" s="222"/>
      <c r="N49" s="221"/>
      <c r="O49" s="221"/>
      <c r="P49" s="221"/>
      <c r="Q49" s="221"/>
      <c r="R49" s="222"/>
      <c r="S49" s="222"/>
      <c r="T49" s="222"/>
      <c r="U49" s="222"/>
      <c r="V49" s="222"/>
      <c r="W49" s="222"/>
      <c r="X49" s="222"/>
      <c r="Y49" s="222"/>
      <c r="Z49" s="212"/>
      <c r="AA49" s="212"/>
      <c r="AB49" s="212"/>
      <c r="AC49" s="212"/>
      <c r="AD49" s="212"/>
      <c r="AE49" s="212"/>
      <c r="AF49" s="212"/>
      <c r="AG49" s="212" t="s">
        <v>306</v>
      </c>
      <c r="AH49" s="212"/>
      <c r="AI49" s="212"/>
      <c r="AJ49" s="212"/>
      <c r="AK49" s="212"/>
      <c r="AL49" s="212"/>
      <c r="AM49" s="212"/>
      <c r="AN49" s="212"/>
      <c r="AO49" s="212"/>
      <c r="AP49" s="212"/>
      <c r="AQ49" s="212"/>
      <c r="AR49" s="212"/>
      <c r="AS49" s="212"/>
      <c r="AT49" s="212"/>
      <c r="AU49" s="212"/>
      <c r="AV49" s="212"/>
      <c r="AW49" s="212"/>
      <c r="AX49" s="212"/>
      <c r="AY49" s="212"/>
      <c r="AZ49" s="212"/>
      <c r="BA49" s="242" t="str">
        <f>C49</f>
        <v>bez naložení, avšak se složením zemin schopných zúrodnění, kamenouhelných hlušin a výsypkových materiálů, příplatek za každých dalších i započatých 1000 m,</v>
      </c>
      <c r="BB49" s="212"/>
      <c r="BC49" s="212"/>
      <c r="BD49" s="212"/>
      <c r="BE49" s="212"/>
      <c r="BF49" s="212"/>
      <c r="BG49" s="212"/>
      <c r="BH49" s="212"/>
    </row>
    <row r="50" spans="1:60" outlineLevel="2" x14ac:dyDescent="0.25">
      <c r="A50" s="219"/>
      <c r="B50" s="220"/>
      <c r="C50" s="247" t="s">
        <v>351</v>
      </c>
      <c r="D50" s="243"/>
      <c r="E50" s="243"/>
      <c r="F50" s="243"/>
      <c r="G50" s="243"/>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232</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3" x14ac:dyDescent="0.25">
      <c r="A51" s="219"/>
      <c r="B51" s="220"/>
      <c r="C51" s="247" t="s">
        <v>352</v>
      </c>
      <c r="D51" s="243"/>
      <c r="E51" s="243"/>
      <c r="F51" s="243"/>
      <c r="G51" s="243"/>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232</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3" x14ac:dyDescent="0.25">
      <c r="A52" s="219"/>
      <c r="B52" s="220"/>
      <c r="C52" s="247" t="s">
        <v>353</v>
      </c>
      <c r="D52" s="243"/>
      <c r="E52" s="243"/>
      <c r="F52" s="243"/>
      <c r="G52" s="243"/>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232</v>
      </c>
      <c r="AH52" s="212"/>
      <c r="AI52" s="212"/>
      <c r="AJ52" s="212"/>
      <c r="AK52" s="212"/>
      <c r="AL52" s="212"/>
      <c r="AM52" s="212"/>
      <c r="AN52" s="212"/>
      <c r="AO52" s="212"/>
      <c r="AP52" s="212"/>
      <c r="AQ52" s="212"/>
      <c r="AR52" s="212"/>
      <c r="AS52" s="212"/>
      <c r="AT52" s="212"/>
      <c r="AU52" s="212"/>
      <c r="AV52" s="212"/>
      <c r="AW52" s="212"/>
      <c r="AX52" s="212"/>
      <c r="AY52" s="212"/>
      <c r="AZ52" s="212"/>
      <c r="BA52" s="242" t="str">
        <f>C52</f>
        <v>- udržování sjízdnosti cest uvnitř násypiště i výkopiště, pokud vrcholky nerovností nejsou   vyšší než +- 0,5 m,</v>
      </c>
      <c r="BB52" s="212"/>
      <c r="BC52" s="212"/>
      <c r="BD52" s="212"/>
      <c r="BE52" s="212"/>
      <c r="BF52" s="212"/>
      <c r="BG52" s="212"/>
      <c r="BH52" s="212"/>
    </row>
    <row r="53" spans="1:60" outlineLevel="3" x14ac:dyDescent="0.25">
      <c r="A53" s="219"/>
      <c r="B53" s="220"/>
      <c r="C53" s="247" t="s">
        <v>354</v>
      </c>
      <c r="D53" s="243"/>
      <c r="E53" s="243"/>
      <c r="F53" s="243"/>
      <c r="G53" s="243"/>
      <c r="H53" s="222"/>
      <c r="I53" s="222"/>
      <c r="J53" s="222"/>
      <c r="K53" s="222"/>
      <c r="L53" s="222"/>
      <c r="M53" s="222"/>
      <c r="N53" s="221"/>
      <c r="O53" s="221"/>
      <c r="P53" s="221"/>
      <c r="Q53" s="221"/>
      <c r="R53" s="222"/>
      <c r="S53" s="222"/>
      <c r="T53" s="222"/>
      <c r="U53" s="222"/>
      <c r="V53" s="222"/>
      <c r="W53" s="222"/>
      <c r="X53" s="222"/>
      <c r="Y53" s="222"/>
      <c r="Z53" s="212"/>
      <c r="AA53" s="212"/>
      <c r="AB53" s="212"/>
      <c r="AC53" s="212"/>
      <c r="AD53" s="212"/>
      <c r="AE53" s="212"/>
      <c r="AF53" s="212"/>
      <c r="AG53" s="212" t="s">
        <v>232</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5">
      <c r="A54" s="219"/>
      <c r="B54" s="220"/>
      <c r="C54" s="264" t="s">
        <v>358</v>
      </c>
      <c r="D54" s="251"/>
      <c r="E54" s="252">
        <v>13.52</v>
      </c>
      <c r="F54" s="222"/>
      <c r="G54" s="222"/>
      <c r="H54" s="222"/>
      <c r="I54" s="222"/>
      <c r="J54" s="222"/>
      <c r="K54" s="222"/>
      <c r="L54" s="222"/>
      <c r="M54" s="222"/>
      <c r="N54" s="221"/>
      <c r="O54" s="221"/>
      <c r="P54" s="221"/>
      <c r="Q54" s="221"/>
      <c r="R54" s="222"/>
      <c r="S54" s="222"/>
      <c r="T54" s="222"/>
      <c r="U54" s="222"/>
      <c r="V54" s="222"/>
      <c r="W54" s="222"/>
      <c r="X54" s="222"/>
      <c r="Y54" s="222"/>
      <c r="Z54" s="212"/>
      <c r="AA54" s="212"/>
      <c r="AB54" s="212"/>
      <c r="AC54" s="212"/>
      <c r="AD54" s="212"/>
      <c r="AE54" s="212"/>
      <c r="AF54" s="212"/>
      <c r="AG54" s="212" t="s">
        <v>308</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3" x14ac:dyDescent="0.25">
      <c r="A55" s="219"/>
      <c r="B55" s="220"/>
      <c r="C55" s="264" t="s">
        <v>359</v>
      </c>
      <c r="D55" s="251"/>
      <c r="E55" s="252">
        <v>42</v>
      </c>
      <c r="F55" s="222"/>
      <c r="G55" s="222"/>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308</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5">
      <c r="A56" s="234">
        <v>13</v>
      </c>
      <c r="B56" s="235" t="s">
        <v>360</v>
      </c>
      <c r="C56" s="245" t="s">
        <v>361</v>
      </c>
      <c r="D56" s="236" t="s">
        <v>316</v>
      </c>
      <c r="E56" s="237">
        <v>1</v>
      </c>
      <c r="F56" s="238"/>
      <c r="G56" s="239">
        <f>ROUND(E56*F56,2)</f>
        <v>0</v>
      </c>
      <c r="H56" s="238"/>
      <c r="I56" s="239">
        <f>ROUND(E56*H56,2)</f>
        <v>0</v>
      </c>
      <c r="J56" s="238"/>
      <c r="K56" s="239">
        <f>ROUND(E56*J56,2)</f>
        <v>0</v>
      </c>
      <c r="L56" s="239">
        <v>21</v>
      </c>
      <c r="M56" s="239">
        <f>G56*(1+L56/100)</f>
        <v>0</v>
      </c>
      <c r="N56" s="237">
        <v>0</v>
      </c>
      <c r="O56" s="237">
        <f>ROUND(E56*N56,2)</f>
        <v>0</v>
      </c>
      <c r="P56" s="237">
        <v>0</v>
      </c>
      <c r="Q56" s="237">
        <f>ROUND(E56*P56,2)</f>
        <v>0</v>
      </c>
      <c r="R56" s="239" t="s">
        <v>302</v>
      </c>
      <c r="S56" s="239" t="s">
        <v>227</v>
      </c>
      <c r="T56" s="240" t="s">
        <v>227</v>
      </c>
      <c r="U56" s="222">
        <v>0.55500000000000005</v>
      </c>
      <c r="V56" s="222">
        <f>ROUND(E56*U56,2)</f>
        <v>0.56000000000000005</v>
      </c>
      <c r="W56" s="222"/>
      <c r="X56" s="222" t="s">
        <v>303</v>
      </c>
      <c r="Y56" s="222" t="s">
        <v>230</v>
      </c>
      <c r="Z56" s="212"/>
      <c r="AA56" s="212"/>
      <c r="AB56" s="212"/>
      <c r="AC56" s="212"/>
      <c r="AD56" s="212"/>
      <c r="AE56" s="212"/>
      <c r="AF56" s="212"/>
      <c r="AG56" s="212" t="s">
        <v>304</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5">
      <c r="A57" s="219"/>
      <c r="B57" s="220"/>
      <c r="C57" s="263" t="s">
        <v>362</v>
      </c>
      <c r="D57" s="255"/>
      <c r="E57" s="255"/>
      <c r="F57" s="255"/>
      <c r="G57" s="255"/>
      <c r="H57" s="222"/>
      <c r="I57" s="222"/>
      <c r="J57" s="222"/>
      <c r="K57" s="222"/>
      <c r="L57" s="222"/>
      <c r="M57" s="222"/>
      <c r="N57" s="221"/>
      <c r="O57" s="221"/>
      <c r="P57" s="221"/>
      <c r="Q57" s="221"/>
      <c r="R57" s="222"/>
      <c r="S57" s="222"/>
      <c r="T57" s="222"/>
      <c r="U57" s="222"/>
      <c r="V57" s="222"/>
      <c r="W57" s="222"/>
      <c r="X57" s="222"/>
      <c r="Y57" s="222"/>
      <c r="Z57" s="212"/>
      <c r="AA57" s="212"/>
      <c r="AB57" s="212"/>
      <c r="AC57" s="212"/>
      <c r="AD57" s="212"/>
      <c r="AE57" s="212"/>
      <c r="AF57" s="212"/>
      <c r="AG57" s="212" t="s">
        <v>306</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5">
      <c r="A58" s="219"/>
      <c r="B58" s="220"/>
      <c r="C58" s="264" t="s">
        <v>363</v>
      </c>
      <c r="D58" s="251"/>
      <c r="E58" s="252">
        <v>1</v>
      </c>
      <c r="F58" s="222"/>
      <c r="G58" s="222"/>
      <c r="H58" s="222"/>
      <c r="I58" s="222"/>
      <c r="J58" s="222"/>
      <c r="K58" s="222"/>
      <c r="L58" s="222"/>
      <c r="M58" s="222"/>
      <c r="N58" s="221"/>
      <c r="O58" s="221"/>
      <c r="P58" s="221"/>
      <c r="Q58" s="221"/>
      <c r="R58" s="222"/>
      <c r="S58" s="222"/>
      <c r="T58" s="222"/>
      <c r="U58" s="222"/>
      <c r="V58" s="222"/>
      <c r="W58" s="222"/>
      <c r="X58" s="222"/>
      <c r="Y58" s="222"/>
      <c r="Z58" s="212"/>
      <c r="AA58" s="212"/>
      <c r="AB58" s="212"/>
      <c r="AC58" s="212"/>
      <c r="AD58" s="212"/>
      <c r="AE58" s="212"/>
      <c r="AF58" s="212"/>
      <c r="AG58" s="212" t="s">
        <v>308</v>
      </c>
      <c r="AH58" s="212">
        <v>5</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5">
      <c r="A59" s="234">
        <v>14</v>
      </c>
      <c r="B59" s="235" t="s">
        <v>364</v>
      </c>
      <c r="C59" s="245" t="s">
        <v>365</v>
      </c>
      <c r="D59" s="236" t="s">
        <v>316</v>
      </c>
      <c r="E59" s="237">
        <v>1</v>
      </c>
      <c r="F59" s="238"/>
      <c r="G59" s="239">
        <f>ROUND(E59*F59,2)</f>
        <v>0</v>
      </c>
      <c r="H59" s="238"/>
      <c r="I59" s="239">
        <f>ROUND(E59*H59,2)</f>
        <v>0</v>
      </c>
      <c r="J59" s="238"/>
      <c r="K59" s="239">
        <f>ROUND(E59*J59,2)</f>
        <v>0</v>
      </c>
      <c r="L59" s="239">
        <v>21</v>
      </c>
      <c r="M59" s="239">
        <f>G59*(1+L59/100)</f>
        <v>0</v>
      </c>
      <c r="N59" s="237">
        <v>0</v>
      </c>
      <c r="O59" s="237">
        <f>ROUND(E59*N59,2)</f>
        <v>0</v>
      </c>
      <c r="P59" s="237">
        <v>0</v>
      </c>
      <c r="Q59" s="237">
        <f>ROUND(E59*P59,2)</f>
        <v>0</v>
      </c>
      <c r="R59" s="239" t="s">
        <v>302</v>
      </c>
      <c r="S59" s="239" t="s">
        <v>227</v>
      </c>
      <c r="T59" s="240" t="s">
        <v>227</v>
      </c>
      <c r="U59" s="222">
        <v>0.66600000000000004</v>
      </c>
      <c r="V59" s="222">
        <f>ROUND(E59*U59,2)</f>
        <v>0.67</v>
      </c>
      <c r="W59" s="222"/>
      <c r="X59" s="222" t="s">
        <v>303</v>
      </c>
      <c r="Y59" s="222" t="s">
        <v>230</v>
      </c>
      <c r="Z59" s="212"/>
      <c r="AA59" s="212"/>
      <c r="AB59" s="212"/>
      <c r="AC59" s="212"/>
      <c r="AD59" s="212"/>
      <c r="AE59" s="212"/>
      <c r="AF59" s="212"/>
      <c r="AG59" s="212" t="s">
        <v>304</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5">
      <c r="A60" s="219"/>
      <c r="B60" s="220"/>
      <c r="C60" s="263" t="s">
        <v>362</v>
      </c>
      <c r="D60" s="255"/>
      <c r="E60" s="255"/>
      <c r="F60" s="255"/>
      <c r="G60" s="255"/>
      <c r="H60" s="222"/>
      <c r="I60" s="222"/>
      <c r="J60" s="222"/>
      <c r="K60" s="222"/>
      <c r="L60" s="222"/>
      <c r="M60" s="222"/>
      <c r="N60" s="221"/>
      <c r="O60" s="221"/>
      <c r="P60" s="221"/>
      <c r="Q60" s="221"/>
      <c r="R60" s="222"/>
      <c r="S60" s="222"/>
      <c r="T60" s="222"/>
      <c r="U60" s="222"/>
      <c r="V60" s="222"/>
      <c r="W60" s="222"/>
      <c r="X60" s="222"/>
      <c r="Y60" s="222"/>
      <c r="Z60" s="212"/>
      <c r="AA60" s="212"/>
      <c r="AB60" s="212"/>
      <c r="AC60" s="212"/>
      <c r="AD60" s="212"/>
      <c r="AE60" s="212"/>
      <c r="AF60" s="212"/>
      <c r="AG60" s="212" t="s">
        <v>306</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2" x14ac:dyDescent="0.25">
      <c r="A61" s="219"/>
      <c r="B61" s="220"/>
      <c r="C61" s="264" t="s">
        <v>366</v>
      </c>
      <c r="D61" s="251"/>
      <c r="E61" s="252">
        <v>1</v>
      </c>
      <c r="F61" s="222"/>
      <c r="G61" s="222"/>
      <c r="H61" s="222"/>
      <c r="I61" s="222"/>
      <c r="J61" s="222"/>
      <c r="K61" s="222"/>
      <c r="L61" s="222"/>
      <c r="M61" s="222"/>
      <c r="N61" s="221"/>
      <c r="O61" s="221"/>
      <c r="P61" s="221"/>
      <c r="Q61" s="221"/>
      <c r="R61" s="222"/>
      <c r="S61" s="222"/>
      <c r="T61" s="222"/>
      <c r="U61" s="222"/>
      <c r="V61" s="222"/>
      <c r="W61" s="222"/>
      <c r="X61" s="222"/>
      <c r="Y61" s="222"/>
      <c r="Z61" s="212"/>
      <c r="AA61" s="212"/>
      <c r="AB61" s="212"/>
      <c r="AC61" s="212"/>
      <c r="AD61" s="212"/>
      <c r="AE61" s="212"/>
      <c r="AF61" s="212"/>
      <c r="AG61" s="212" t="s">
        <v>308</v>
      </c>
      <c r="AH61" s="212">
        <v>5</v>
      </c>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ht="20.399999999999999" outlineLevel="1" x14ac:dyDescent="0.25">
      <c r="A62" s="234">
        <v>15</v>
      </c>
      <c r="B62" s="235" t="s">
        <v>367</v>
      </c>
      <c r="C62" s="245" t="s">
        <v>368</v>
      </c>
      <c r="D62" s="236" t="s">
        <v>316</v>
      </c>
      <c r="E62" s="237">
        <v>1</v>
      </c>
      <c r="F62" s="238"/>
      <c r="G62" s="239">
        <f>ROUND(E62*F62,2)</f>
        <v>0</v>
      </c>
      <c r="H62" s="238"/>
      <c r="I62" s="239">
        <f>ROUND(E62*H62,2)</f>
        <v>0</v>
      </c>
      <c r="J62" s="238"/>
      <c r="K62" s="239">
        <f>ROUND(E62*J62,2)</f>
        <v>0</v>
      </c>
      <c r="L62" s="239">
        <v>21</v>
      </c>
      <c r="M62" s="239">
        <f>G62*(1+L62/100)</f>
        <v>0</v>
      </c>
      <c r="N62" s="237">
        <v>0</v>
      </c>
      <c r="O62" s="237">
        <f>ROUND(E62*N62,2)</f>
        <v>0</v>
      </c>
      <c r="P62" s="237">
        <v>0</v>
      </c>
      <c r="Q62" s="237">
        <f>ROUND(E62*P62,2)</f>
        <v>0</v>
      </c>
      <c r="R62" s="239" t="s">
        <v>302</v>
      </c>
      <c r="S62" s="239" t="s">
        <v>227</v>
      </c>
      <c r="T62" s="240" t="s">
        <v>227</v>
      </c>
      <c r="U62" s="222">
        <v>0</v>
      </c>
      <c r="V62" s="222">
        <f>ROUND(E62*U62,2)</f>
        <v>0</v>
      </c>
      <c r="W62" s="222"/>
      <c r="X62" s="222" t="s">
        <v>303</v>
      </c>
      <c r="Y62" s="222" t="s">
        <v>230</v>
      </c>
      <c r="Z62" s="212"/>
      <c r="AA62" s="212"/>
      <c r="AB62" s="212"/>
      <c r="AC62" s="212"/>
      <c r="AD62" s="212"/>
      <c r="AE62" s="212"/>
      <c r="AF62" s="212"/>
      <c r="AG62" s="212" t="s">
        <v>304</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5">
      <c r="A63" s="219"/>
      <c r="B63" s="220"/>
      <c r="C63" s="263" t="s">
        <v>362</v>
      </c>
      <c r="D63" s="255"/>
      <c r="E63" s="255"/>
      <c r="F63" s="255"/>
      <c r="G63" s="255"/>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306</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5">
      <c r="A64" s="219"/>
      <c r="B64" s="220"/>
      <c r="C64" s="264" t="s">
        <v>369</v>
      </c>
      <c r="D64" s="251"/>
      <c r="E64" s="252">
        <v>1</v>
      </c>
      <c r="F64" s="222"/>
      <c r="G64" s="222"/>
      <c r="H64" s="222"/>
      <c r="I64" s="222"/>
      <c r="J64" s="222"/>
      <c r="K64" s="222"/>
      <c r="L64" s="222"/>
      <c r="M64" s="222"/>
      <c r="N64" s="221"/>
      <c r="O64" s="221"/>
      <c r="P64" s="221"/>
      <c r="Q64" s="221"/>
      <c r="R64" s="222"/>
      <c r="S64" s="222"/>
      <c r="T64" s="222"/>
      <c r="U64" s="222"/>
      <c r="V64" s="222"/>
      <c r="W64" s="222"/>
      <c r="X64" s="222"/>
      <c r="Y64" s="222"/>
      <c r="Z64" s="212"/>
      <c r="AA64" s="212"/>
      <c r="AB64" s="212"/>
      <c r="AC64" s="212"/>
      <c r="AD64" s="212"/>
      <c r="AE64" s="212"/>
      <c r="AF64" s="212"/>
      <c r="AG64" s="212" t="s">
        <v>308</v>
      </c>
      <c r="AH64" s="212">
        <v>5</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ht="20.399999999999999" outlineLevel="1" x14ac:dyDescent="0.25">
      <c r="A65" s="234">
        <v>16</v>
      </c>
      <c r="B65" s="235" t="s">
        <v>370</v>
      </c>
      <c r="C65" s="245" t="s">
        <v>371</v>
      </c>
      <c r="D65" s="236" t="s">
        <v>316</v>
      </c>
      <c r="E65" s="237">
        <v>1</v>
      </c>
      <c r="F65" s="238"/>
      <c r="G65" s="239">
        <f>ROUND(E65*F65,2)</f>
        <v>0</v>
      </c>
      <c r="H65" s="238"/>
      <c r="I65" s="239">
        <f>ROUND(E65*H65,2)</f>
        <v>0</v>
      </c>
      <c r="J65" s="238"/>
      <c r="K65" s="239">
        <f>ROUND(E65*J65,2)</f>
        <v>0</v>
      </c>
      <c r="L65" s="239">
        <v>21</v>
      </c>
      <c r="M65" s="239">
        <f>G65*(1+L65/100)</f>
        <v>0</v>
      </c>
      <c r="N65" s="237">
        <v>0</v>
      </c>
      <c r="O65" s="237">
        <f>ROUND(E65*N65,2)</f>
        <v>0</v>
      </c>
      <c r="P65" s="237">
        <v>0</v>
      </c>
      <c r="Q65" s="237">
        <f>ROUND(E65*P65,2)</f>
        <v>0</v>
      </c>
      <c r="R65" s="239" t="s">
        <v>302</v>
      </c>
      <c r="S65" s="239" t="s">
        <v>227</v>
      </c>
      <c r="T65" s="240" t="s">
        <v>227</v>
      </c>
      <c r="U65" s="222">
        <v>0</v>
      </c>
      <c r="V65" s="222">
        <f>ROUND(E65*U65,2)</f>
        <v>0</v>
      </c>
      <c r="W65" s="222"/>
      <c r="X65" s="222" t="s">
        <v>303</v>
      </c>
      <c r="Y65" s="222" t="s">
        <v>230</v>
      </c>
      <c r="Z65" s="212"/>
      <c r="AA65" s="212"/>
      <c r="AB65" s="212"/>
      <c r="AC65" s="212"/>
      <c r="AD65" s="212"/>
      <c r="AE65" s="212"/>
      <c r="AF65" s="212"/>
      <c r="AG65" s="212" t="s">
        <v>304</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5">
      <c r="A66" s="219"/>
      <c r="B66" s="220"/>
      <c r="C66" s="263" t="s">
        <v>362</v>
      </c>
      <c r="D66" s="255"/>
      <c r="E66" s="255"/>
      <c r="F66" s="255"/>
      <c r="G66" s="255"/>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306</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2" x14ac:dyDescent="0.25">
      <c r="A67" s="219"/>
      <c r="B67" s="220"/>
      <c r="C67" s="264" t="s">
        <v>372</v>
      </c>
      <c r="D67" s="251"/>
      <c r="E67" s="252">
        <v>1</v>
      </c>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308</v>
      </c>
      <c r="AH67" s="212">
        <v>5</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5">
      <c r="A68" s="234">
        <v>17</v>
      </c>
      <c r="B68" s="235" t="s">
        <v>373</v>
      </c>
      <c r="C68" s="245" t="s">
        <v>374</v>
      </c>
      <c r="D68" s="236" t="s">
        <v>375</v>
      </c>
      <c r="E68" s="237">
        <v>4.1900000000000004</v>
      </c>
      <c r="F68" s="238"/>
      <c r="G68" s="239">
        <f>ROUND(E68*F68,2)</f>
        <v>0</v>
      </c>
      <c r="H68" s="238"/>
      <c r="I68" s="239">
        <f>ROUND(E68*H68,2)</f>
        <v>0</v>
      </c>
      <c r="J68" s="238"/>
      <c r="K68" s="239">
        <f>ROUND(E68*J68,2)</f>
        <v>0</v>
      </c>
      <c r="L68" s="239">
        <v>21</v>
      </c>
      <c r="M68" s="239">
        <f>G68*(1+L68/100)</f>
        <v>0</v>
      </c>
      <c r="N68" s="237">
        <v>0</v>
      </c>
      <c r="O68" s="237">
        <f>ROUND(E68*N68,2)</f>
        <v>0</v>
      </c>
      <c r="P68" s="237">
        <v>0</v>
      </c>
      <c r="Q68" s="237">
        <f>ROUND(E68*P68,2)</f>
        <v>0</v>
      </c>
      <c r="R68" s="239" t="s">
        <v>311</v>
      </c>
      <c r="S68" s="239" t="s">
        <v>227</v>
      </c>
      <c r="T68" s="240" t="s">
        <v>227</v>
      </c>
      <c r="U68" s="222">
        <v>0</v>
      </c>
      <c r="V68" s="222">
        <f>ROUND(E68*U68,2)</f>
        <v>0</v>
      </c>
      <c r="W68" s="222"/>
      <c r="X68" s="222" t="s">
        <v>303</v>
      </c>
      <c r="Y68" s="222" t="s">
        <v>230</v>
      </c>
      <c r="Z68" s="212"/>
      <c r="AA68" s="212"/>
      <c r="AB68" s="212"/>
      <c r="AC68" s="212"/>
      <c r="AD68" s="212"/>
      <c r="AE68" s="212"/>
      <c r="AF68" s="212"/>
      <c r="AG68" s="212" t="s">
        <v>304</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ht="41.4" outlineLevel="2" x14ac:dyDescent="0.25">
      <c r="A69" s="219"/>
      <c r="B69" s="220"/>
      <c r="C69" s="246" t="s">
        <v>376</v>
      </c>
      <c r="D69" s="241"/>
      <c r="E69" s="241"/>
      <c r="F69" s="241"/>
      <c r="G69" s="241"/>
      <c r="H69" s="222"/>
      <c r="I69" s="222"/>
      <c r="J69" s="222"/>
      <c r="K69" s="222"/>
      <c r="L69" s="222"/>
      <c r="M69" s="222"/>
      <c r="N69" s="221"/>
      <c r="O69" s="221"/>
      <c r="P69" s="221"/>
      <c r="Q69" s="221"/>
      <c r="R69" s="222"/>
      <c r="S69" s="222"/>
      <c r="T69" s="222"/>
      <c r="U69" s="222"/>
      <c r="V69" s="222"/>
      <c r="W69" s="222"/>
      <c r="X69" s="222"/>
      <c r="Y69" s="222"/>
      <c r="Z69" s="212"/>
      <c r="AA69" s="212"/>
      <c r="AB69" s="212"/>
      <c r="AC69" s="212"/>
      <c r="AD69" s="212"/>
      <c r="AE69" s="212"/>
      <c r="AF69" s="212"/>
      <c r="AG69" s="212" t="s">
        <v>232</v>
      </c>
      <c r="AH69" s="212"/>
      <c r="AI69" s="212"/>
      <c r="AJ69" s="212"/>
      <c r="AK69" s="212"/>
      <c r="AL69" s="212"/>
      <c r="AM69" s="212"/>
      <c r="AN69" s="212"/>
      <c r="AO69" s="212"/>
      <c r="AP69" s="212"/>
      <c r="AQ69" s="212"/>
      <c r="AR69" s="212"/>
      <c r="AS69" s="212"/>
      <c r="AT69" s="212"/>
      <c r="AU69" s="212"/>
      <c r="AV69" s="212"/>
      <c r="AW69" s="212"/>
      <c r="AX69" s="212"/>
      <c r="AY69" s="212"/>
      <c r="AZ69" s="212"/>
      <c r="BA69" s="242" t="str">
        <f>C69</f>
        <v>Doklad o likvidaci a uložení dřevěného odpadu musí být vystaven oprávněnou osobou nebo zařízením určeným k nakládání s odpady. Tento doklad bude obsahovat zejména identifikaci původce odpadu, množství a druh dřevěného odpadu, datum převzetí, způsob jeho likvidace nebo uložení a identifikaci zařízení, ve kterém bylo s odpadem nakládáno. Součástí dokladu musí být také podpis oprávněné osoby potvrzující převzetí a zpracování odpadu. Bez předložení tohoto dokladu nebude likvidace odpadu považována za řádně doloženou.</v>
      </c>
      <c r="BB69" s="212"/>
      <c r="BC69" s="212"/>
      <c r="BD69" s="212"/>
      <c r="BE69" s="212"/>
      <c r="BF69" s="212"/>
      <c r="BG69" s="212"/>
      <c r="BH69" s="212"/>
    </row>
    <row r="70" spans="1:60" outlineLevel="2" x14ac:dyDescent="0.25">
      <c r="A70" s="219"/>
      <c r="B70" s="220"/>
      <c r="C70" s="264" t="s">
        <v>377</v>
      </c>
      <c r="D70" s="251"/>
      <c r="E70" s="252">
        <v>1.1000000000000001</v>
      </c>
      <c r="F70" s="222"/>
      <c r="G70" s="222"/>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308</v>
      </c>
      <c r="AH70" s="212">
        <v>0</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3" x14ac:dyDescent="0.25">
      <c r="A71" s="219"/>
      <c r="B71" s="220"/>
      <c r="C71" s="264" t="s">
        <v>378</v>
      </c>
      <c r="D71" s="251"/>
      <c r="E71" s="252">
        <v>3.09</v>
      </c>
      <c r="F71" s="222"/>
      <c r="G71" s="222"/>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308</v>
      </c>
      <c r="AH71" s="212">
        <v>0</v>
      </c>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5">
      <c r="A72" s="234">
        <v>18</v>
      </c>
      <c r="B72" s="235" t="s">
        <v>379</v>
      </c>
      <c r="C72" s="245" t="s">
        <v>380</v>
      </c>
      <c r="D72" s="236" t="s">
        <v>323</v>
      </c>
      <c r="E72" s="237">
        <v>58.12</v>
      </c>
      <c r="F72" s="238"/>
      <c r="G72" s="239">
        <f>ROUND(E72*F72,2)</f>
        <v>0</v>
      </c>
      <c r="H72" s="238"/>
      <c r="I72" s="239">
        <f>ROUND(E72*H72,2)</f>
        <v>0</v>
      </c>
      <c r="J72" s="238"/>
      <c r="K72" s="239">
        <f>ROUND(E72*J72,2)</f>
        <v>0</v>
      </c>
      <c r="L72" s="239">
        <v>21</v>
      </c>
      <c r="M72" s="239">
        <f>G72*(1+L72/100)</f>
        <v>0</v>
      </c>
      <c r="N72" s="237">
        <v>0</v>
      </c>
      <c r="O72" s="237">
        <f>ROUND(E72*N72,2)</f>
        <v>0</v>
      </c>
      <c r="P72" s="237">
        <v>0</v>
      </c>
      <c r="Q72" s="237">
        <f>ROUND(E72*P72,2)</f>
        <v>0</v>
      </c>
      <c r="R72" s="239" t="s">
        <v>349</v>
      </c>
      <c r="S72" s="239" t="s">
        <v>227</v>
      </c>
      <c r="T72" s="240" t="s">
        <v>227</v>
      </c>
      <c r="U72" s="222">
        <v>6.7000000000000004E-2</v>
      </c>
      <c r="V72" s="222">
        <f>ROUND(E72*U72,2)</f>
        <v>3.89</v>
      </c>
      <c r="W72" s="222"/>
      <c r="X72" s="222" t="s">
        <v>303</v>
      </c>
      <c r="Y72" s="222" t="s">
        <v>230</v>
      </c>
      <c r="Z72" s="212"/>
      <c r="AA72" s="212"/>
      <c r="AB72" s="212"/>
      <c r="AC72" s="212"/>
      <c r="AD72" s="212"/>
      <c r="AE72" s="212"/>
      <c r="AF72" s="212"/>
      <c r="AG72" s="212" t="s">
        <v>304</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5">
      <c r="A73" s="219"/>
      <c r="B73" s="220"/>
      <c r="C73" s="263" t="s">
        <v>381</v>
      </c>
      <c r="D73" s="255"/>
      <c r="E73" s="255"/>
      <c r="F73" s="255"/>
      <c r="G73" s="255"/>
      <c r="H73" s="222"/>
      <c r="I73" s="222"/>
      <c r="J73" s="222"/>
      <c r="K73" s="222"/>
      <c r="L73" s="222"/>
      <c r="M73" s="222"/>
      <c r="N73" s="221"/>
      <c r="O73" s="221"/>
      <c r="P73" s="221"/>
      <c r="Q73" s="221"/>
      <c r="R73" s="222"/>
      <c r="S73" s="222"/>
      <c r="T73" s="222"/>
      <c r="U73" s="222"/>
      <c r="V73" s="222"/>
      <c r="W73" s="222"/>
      <c r="X73" s="222"/>
      <c r="Y73" s="222"/>
      <c r="Z73" s="212"/>
      <c r="AA73" s="212"/>
      <c r="AB73" s="212"/>
      <c r="AC73" s="212"/>
      <c r="AD73" s="212"/>
      <c r="AE73" s="212"/>
      <c r="AF73" s="212"/>
      <c r="AG73" s="212" t="s">
        <v>306</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5">
      <c r="A74" s="219"/>
      <c r="B74" s="220"/>
      <c r="C74" s="264" t="s">
        <v>382</v>
      </c>
      <c r="D74" s="251"/>
      <c r="E74" s="252">
        <v>2.6</v>
      </c>
      <c r="F74" s="222"/>
      <c r="G74" s="222"/>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308</v>
      </c>
      <c r="AH74" s="212">
        <v>0</v>
      </c>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3" x14ac:dyDescent="0.25">
      <c r="A75" s="219"/>
      <c r="B75" s="220"/>
      <c r="C75" s="264" t="s">
        <v>383</v>
      </c>
      <c r="D75" s="251"/>
      <c r="E75" s="252">
        <v>13.52</v>
      </c>
      <c r="F75" s="222"/>
      <c r="G75" s="222"/>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308</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3" x14ac:dyDescent="0.25">
      <c r="A76" s="219"/>
      <c r="B76" s="220"/>
      <c r="C76" s="264" t="s">
        <v>384</v>
      </c>
      <c r="D76" s="251"/>
      <c r="E76" s="252">
        <v>42</v>
      </c>
      <c r="F76" s="222"/>
      <c r="G76" s="222"/>
      <c r="H76" s="222"/>
      <c r="I76" s="222"/>
      <c r="J76" s="222"/>
      <c r="K76" s="222"/>
      <c r="L76" s="222"/>
      <c r="M76" s="222"/>
      <c r="N76" s="221"/>
      <c r="O76" s="221"/>
      <c r="P76" s="221"/>
      <c r="Q76" s="221"/>
      <c r="R76" s="222"/>
      <c r="S76" s="222"/>
      <c r="T76" s="222"/>
      <c r="U76" s="222"/>
      <c r="V76" s="222"/>
      <c r="W76" s="222"/>
      <c r="X76" s="222"/>
      <c r="Y76" s="222"/>
      <c r="Z76" s="212"/>
      <c r="AA76" s="212"/>
      <c r="AB76" s="212"/>
      <c r="AC76" s="212"/>
      <c r="AD76" s="212"/>
      <c r="AE76" s="212"/>
      <c r="AF76" s="212"/>
      <c r="AG76" s="212" t="s">
        <v>308</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5">
      <c r="A77" s="234">
        <v>19</v>
      </c>
      <c r="B77" s="235" t="s">
        <v>385</v>
      </c>
      <c r="C77" s="245" t="s">
        <v>386</v>
      </c>
      <c r="D77" s="236" t="s">
        <v>316</v>
      </c>
      <c r="E77" s="237">
        <v>1</v>
      </c>
      <c r="F77" s="238"/>
      <c r="G77" s="239">
        <f>ROUND(E77*F77,2)</f>
        <v>0</v>
      </c>
      <c r="H77" s="238"/>
      <c r="I77" s="239">
        <f>ROUND(E77*H77,2)</f>
        <v>0</v>
      </c>
      <c r="J77" s="238"/>
      <c r="K77" s="239">
        <f>ROUND(E77*J77,2)</f>
        <v>0</v>
      </c>
      <c r="L77" s="239">
        <v>21</v>
      </c>
      <c r="M77" s="239">
        <f>G77*(1+L77/100)</f>
        <v>0</v>
      </c>
      <c r="N77" s="237">
        <v>0</v>
      </c>
      <c r="O77" s="237">
        <f>ROUND(E77*N77,2)</f>
        <v>0</v>
      </c>
      <c r="P77" s="237">
        <v>0</v>
      </c>
      <c r="Q77" s="237">
        <f>ROUND(E77*P77,2)</f>
        <v>0</v>
      </c>
      <c r="R77" s="239" t="s">
        <v>302</v>
      </c>
      <c r="S77" s="239" t="s">
        <v>227</v>
      </c>
      <c r="T77" s="240" t="s">
        <v>227</v>
      </c>
      <c r="U77" s="222">
        <v>1.43</v>
      </c>
      <c r="V77" s="222">
        <f>ROUND(E77*U77,2)</f>
        <v>1.43</v>
      </c>
      <c r="W77" s="222"/>
      <c r="X77" s="222" t="s">
        <v>303</v>
      </c>
      <c r="Y77" s="222" t="s">
        <v>230</v>
      </c>
      <c r="Z77" s="212"/>
      <c r="AA77" s="212"/>
      <c r="AB77" s="212"/>
      <c r="AC77" s="212"/>
      <c r="AD77" s="212"/>
      <c r="AE77" s="212"/>
      <c r="AF77" s="212"/>
      <c r="AG77" s="212" t="s">
        <v>304</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5">
      <c r="A78" s="219"/>
      <c r="B78" s="220"/>
      <c r="C78" s="263" t="s">
        <v>387</v>
      </c>
      <c r="D78" s="255"/>
      <c r="E78" s="255"/>
      <c r="F78" s="255"/>
      <c r="G78" s="255"/>
      <c r="H78" s="222"/>
      <c r="I78" s="222"/>
      <c r="J78" s="222"/>
      <c r="K78" s="222"/>
      <c r="L78" s="222"/>
      <c r="M78" s="222"/>
      <c r="N78" s="221"/>
      <c r="O78" s="221"/>
      <c r="P78" s="221"/>
      <c r="Q78" s="221"/>
      <c r="R78" s="222"/>
      <c r="S78" s="222"/>
      <c r="T78" s="222"/>
      <c r="U78" s="222"/>
      <c r="V78" s="222"/>
      <c r="W78" s="222"/>
      <c r="X78" s="222"/>
      <c r="Y78" s="222"/>
      <c r="Z78" s="212"/>
      <c r="AA78" s="212"/>
      <c r="AB78" s="212"/>
      <c r="AC78" s="212"/>
      <c r="AD78" s="212"/>
      <c r="AE78" s="212"/>
      <c r="AF78" s="212"/>
      <c r="AG78" s="212" t="s">
        <v>306</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5">
      <c r="A79" s="234">
        <v>20</v>
      </c>
      <c r="B79" s="235" t="s">
        <v>388</v>
      </c>
      <c r="C79" s="245" t="s">
        <v>389</v>
      </c>
      <c r="D79" s="236" t="s">
        <v>316</v>
      </c>
      <c r="E79" s="237">
        <v>1</v>
      </c>
      <c r="F79" s="238"/>
      <c r="G79" s="239">
        <f>ROUND(E79*F79,2)</f>
        <v>0</v>
      </c>
      <c r="H79" s="238"/>
      <c r="I79" s="239">
        <f>ROUND(E79*H79,2)</f>
        <v>0</v>
      </c>
      <c r="J79" s="238"/>
      <c r="K79" s="239">
        <f>ROUND(E79*J79,2)</f>
        <v>0</v>
      </c>
      <c r="L79" s="239">
        <v>21</v>
      </c>
      <c r="M79" s="239">
        <f>G79*(1+L79/100)</f>
        <v>0</v>
      </c>
      <c r="N79" s="237">
        <v>0</v>
      </c>
      <c r="O79" s="237">
        <f>ROUND(E79*N79,2)</f>
        <v>0</v>
      </c>
      <c r="P79" s="237">
        <v>0</v>
      </c>
      <c r="Q79" s="237">
        <f>ROUND(E79*P79,2)</f>
        <v>0</v>
      </c>
      <c r="R79" s="239" t="s">
        <v>302</v>
      </c>
      <c r="S79" s="239" t="s">
        <v>227</v>
      </c>
      <c r="T79" s="240" t="s">
        <v>227</v>
      </c>
      <c r="U79" s="222">
        <v>3.1720000000000002</v>
      </c>
      <c r="V79" s="222">
        <f>ROUND(E79*U79,2)</f>
        <v>3.17</v>
      </c>
      <c r="W79" s="222"/>
      <c r="X79" s="222" t="s">
        <v>303</v>
      </c>
      <c r="Y79" s="222" t="s">
        <v>230</v>
      </c>
      <c r="Z79" s="212"/>
      <c r="AA79" s="212"/>
      <c r="AB79" s="212"/>
      <c r="AC79" s="212"/>
      <c r="AD79" s="212"/>
      <c r="AE79" s="212"/>
      <c r="AF79" s="212"/>
      <c r="AG79" s="212" t="s">
        <v>304</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5">
      <c r="A80" s="219"/>
      <c r="B80" s="220"/>
      <c r="C80" s="263" t="s">
        <v>387</v>
      </c>
      <c r="D80" s="255"/>
      <c r="E80" s="255"/>
      <c r="F80" s="255"/>
      <c r="G80" s="255"/>
      <c r="H80" s="222"/>
      <c r="I80" s="222"/>
      <c r="J80" s="222"/>
      <c r="K80" s="222"/>
      <c r="L80" s="222"/>
      <c r="M80" s="222"/>
      <c r="N80" s="221"/>
      <c r="O80" s="221"/>
      <c r="P80" s="221"/>
      <c r="Q80" s="221"/>
      <c r="R80" s="222"/>
      <c r="S80" s="222"/>
      <c r="T80" s="222"/>
      <c r="U80" s="222"/>
      <c r="V80" s="222"/>
      <c r="W80" s="222"/>
      <c r="X80" s="222"/>
      <c r="Y80" s="222"/>
      <c r="Z80" s="212"/>
      <c r="AA80" s="212"/>
      <c r="AB80" s="212"/>
      <c r="AC80" s="212"/>
      <c r="AD80" s="212"/>
      <c r="AE80" s="212"/>
      <c r="AF80" s="212"/>
      <c r="AG80" s="212" t="s">
        <v>306</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5">
      <c r="A81" s="234">
        <v>21</v>
      </c>
      <c r="B81" s="235" t="s">
        <v>390</v>
      </c>
      <c r="C81" s="245" t="s">
        <v>391</v>
      </c>
      <c r="D81" s="236" t="s">
        <v>301</v>
      </c>
      <c r="E81" s="237">
        <v>16.5</v>
      </c>
      <c r="F81" s="238"/>
      <c r="G81" s="239">
        <f>ROUND(E81*F81,2)</f>
        <v>0</v>
      </c>
      <c r="H81" s="238"/>
      <c r="I81" s="239">
        <f>ROUND(E81*H81,2)</f>
        <v>0</v>
      </c>
      <c r="J81" s="238"/>
      <c r="K81" s="239">
        <f>ROUND(E81*J81,2)</f>
        <v>0</v>
      </c>
      <c r="L81" s="239">
        <v>21</v>
      </c>
      <c r="M81" s="239">
        <f>G81*(1+L81/100)</f>
        <v>0</v>
      </c>
      <c r="N81" s="237">
        <v>0</v>
      </c>
      <c r="O81" s="237">
        <f>ROUND(E81*N81,2)</f>
        <v>0</v>
      </c>
      <c r="P81" s="237">
        <v>0</v>
      </c>
      <c r="Q81" s="237">
        <f>ROUND(E81*P81,2)</f>
        <v>0</v>
      </c>
      <c r="R81" s="239" t="s">
        <v>311</v>
      </c>
      <c r="S81" s="239" t="s">
        <v>227</v>
      </c>
      <c r="T81" s="240" t="s">
        <v>227</v>
      </c>
      <c r="U81" s="222">
        <v>0.06</v>
      </c>
      <c r="V81" s="222">
        <f>ROUND(E81*U81,2)</f>
        <v>0.99</v>
      </c>
      <c r="W81" s="222"/>
      <c r="X81" s="222" t="s">
        <v>303</v>
      </c>
      <c r="Y81" s="222" t="s">
        <v>230</v>
      </c>
      <c r="Z81" s="212"/>
      <c r="AA81" s="212"/>
      <c r="AB81" s="212"/>
      <c r="AC81" s="212"/>
      <c r="AD81" s="212"/>
      <c r="AE81" s="212"/>
      <c r="AF81" s="212"/>
      <c r="AG81" s="212" t="s">
        <v>304</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5">
      <c r="A82" s="219"/>
      <c r="B82" s="220"/>
      <c r="C82" s="263" t="s">
        <v>392</v>
      </c>
      <c r="D82" s="255"/>
      <c r="E82" s="255"/>
      <c r="F82" s="255"/>
      <c r="G82" s="255"/>
      <c r="H82" s="222"/>
      <c r="I82" s="222"/>
      <c r="J82" s="222"/>
      <c r="K82" s="222"/>
      <c r="L82" s="222"/>
      <c r="M82" s="222"/>
      <c r="N82" s="221"/>
      <c r="O82" s="221"/>
      <c r="P82" s="221"/>
      <c r="Q82" s="221"/>
      <c r="R82" s="222"/>
      <c r="S82" s="222"/>
      <c r="T82" s="222"/>
      <c r="U82" s="222"/>
      <c r="V82" s="222"/>
      <c r="W82" s="222"/>
      <c r="X82" s="222"/>
      <c r="Y82" s="222"/>
      <c r="Z82" s="212"/>
      <c r="AA82" s="212"/>
      <c r="AB82" s="212"/>
      <c r="AC82" s="212"/>
      <c r="AD82" s="212"/>
      <c r="AE82" s="212"/>
      <c r="AF82" s="212"/>
      <c r="AG82" s="212" t="s">
        <v>306</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5">
      <c r="A83" s="234">
        <v>22</v>
      </c>
      <c r="B83" s="235" t="s">
        <v>393</v>
      </c>
      <c r="C83" s="245" t="s">
        <v>394</v>
      </c>
      <c r="D83" s="236" t="s">
        <v>301</v>
      </c>
      <c r="E83" s="237">
        <v>538.70000000000005</v>
      </c>
      <c r="F83" s="238"/>
      <c r="G83" s="239">
        <f>ROUND(E83*F83,2)</f>
        <v>0</v>
      </c>
      <c r="H83" s="238"/>
      <c r="I83" s="239">
        <f>ROUND(E83*H83,2)</f>
        <v>0</v>
      </c>
      <c r="J83" s="238"/>
      <c r="K83" s="239">
        <f>ROUND(E83*J83,2)</f>
        <v>0</v>
      </c>
      <c r="L83" s="239">
        <v>21</v>
      </c>
      <c r="M83" s="239">
        <f>G83*(1+L83/100)</f>
        <v>0</v>
      </c>
      <c r="N83" s="237">
        <v>0</v>
      </c>
      <c r="O83" s="237">
        <f>ROUND(E83*N83,2)</f>
        <v>0</v>
      </c>
      <c r="P83" s="237">
        <v>0</v>
      </c>
      <c r="Q83" s="237">
        <f>ROUND(E83*P83,2)</f>
        <v>0</v>
      </c>
      <c r="R83" s="239" t="s">
        <v>311</v>
      </c>
      <c r="S83" s="239" t="s">
        <v>227</v>
      </c>
      <c r="T83" s="240" t="s">
        <v>227</v>
      </c>
      <c r="U83" s="222">
        <v>9.7000000000000003E-2</v>
      </c>
      <c r="V83" s="222">
        <f>ROUND(E83*U83,2)</f>
        <v>52.25</v>
      </c>
      <c r="W83" s="222"/>
      <c r="X83" s="222" t="s">
        <v>303</v>
      </c>
      <c r="Y83" s="222" t="s">
        <v>230</v>
      </c>
      <c r="Z83" s="212"/>
      <c r="AA83" s="212"/>
      <c r="AB83" s="212"/>
      <c r="AC83" s="212"/>
      <c r="AD83" s="212"/>
      <c r="AE83" s="212"/>
      <c r="AF83" s="212"/>
      <c r="AG83" s="212" t="s">
        <v>304</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5">
      <c r="A84" s="219"/>
      <c r="B84" s="220"/>
      <c r="C84" s="263" t="s">
        <v>392</v>
      </c>
      <c r="D84" s="255"/>
      <c r="E84" s="255"/>
      <c r="F84" s="255"/>
      <c r="G84" s="255"/>
      <c r="H84" s="222"/>
      <c r="I84" s="222"/>
      <c r="J84" s="222"/>
      <c r="K84" s="222"/>
      <c r="L84" s="222"/>
      <c r="M84" s="222"/>
      <c r="N84" s="221"/>
      <c r="O84" s="221"/>
      <c r="P84" s="221"/>
      <c r="Q84" s="221"/>
      <c r="R84" s="222"/>
      <c r="S84" s="222"/>
      <c r="T84" s="222"/>
      <c r="U84" s="222"/>
      <c r="V84" s="222"/>
      <c r="W84" s="222"/>
      <c r="X84" s="222"/>
      <c r="Y84" s="222"/>
      <c r="Z84" s="212"/>
      <c r="AA84" s="212"/>
      <c r="AB84" s="212"/>
      <c r="AC84" s="212"/>
      <c r="AD84" s="212"/>
      <c r="AE84" s="212"/>
      <c r="AF84" s="212"/>
      <c r="AG84" s="212" t="s">
        <v>306</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5">
      <c r="A85" s="219"/>
      <c r="B85" s="220"/>
      <c r="C85" s="264" t="s">
        <v>395</v>
      </c>
      <c r="D85" s="251"/>
      <c r="E85" s="252">
        <v>118.7</v>
      </c>
      <c r="F85" s="222"/>
      <c r="G85" s="222"/>
      <c r="H85" s="222"/>
      <c r="I85" s="222"/>
      <c r="J85" s="222"/>
      <c r="K85" s="222"/>
      <c r="L85" s="222"/>
      <c r="M85" s="222"/>
      <c r="N85" s="221"/>
      <c r="O85" s="221"/>
      <c r="P85" s="221"/>
      <c r="Q85" s="221"/>
      <c r="R85" s="222"/>
      <c r="S85" s="222"/>
      <c r="T85" s="222"/>
      <c r="U85" s="222"/>
      <c r="V85" s="222"/>
      <c r="W85" s="222"/>
      <c r="X85" s="222"/>
      <c r="Y85" s="222"/>
      <c r="Z85" s="212"/>
      <c r="AA85" s="212"/>
      <c r="AB85" s="212"/>
      <c r="AC85" s="212"/>
      <c r="AD85" s="212"/>
      <c r="AE85" s="212"/>
      <c r="AF85" s="212"/>
      <c r="AG85" s="212" t="s">
        <v>308</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3" x14ac:dyDescent="0.25">
      <c r="A86" s="219"/>
      <c r="B86" s="220"/>
      <c r="C86" s="264" t="s">
        <v>396</v>
      </c>
      <c r="D86" s="251"/>
      <c r="E86" s="252">
        <v>420</v>
      </c>
      <c r="F86" s="222"/>
      <c r="G86" s="222"/>
      <c r="H86" s="222"/>
      <c r="I86" s="222"/>
      <c r="J86" s="222"/>
      <c r="K86" s="222"/>
      <c r="L86" s="222"/>
      <c r="M86" s="222"/>
      <c r="N86" s="221"/>
      <c r="O86" s="221"/>
      <c r="P86" s="221"/>
      <c r="Q86" s="221"/>
      <c r="R86" s="222"/>
      <c r="S86" s="222"/>
      <c r="T86" s="222"/>
      <c r="U86" s="222"/>
      <c r="V86" s="222"/>
      <c r="W86" s="222"/>
      <c r="X86" s="222"/>
      <c r="Y86" s="222"/>
      <c r="Z86" s="212"/>
      <c r="AA86" s="212"/>
      <c r="AB86" s="212"/>
      <c r="AC86" s="212"/>
      <c r="AD86" s="212"/>
      <c r="AE86" s="212"/>
      <c r="AF86" s="212"/>
      <c r="AG86" s="212" t="s">
        <v>308</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5">
      <c r="A87" s="234">
        <v>23</v>
      </c>
      <c r="B87" s="235" t="s">
        <v>397</v>
      </c>
      <c r="C87" s="245" t="s">
        <v>398</v>
      </c>
      <c r="D87" s="236" t="s">
        <v>301</v>
      </c>
      <c r="E87" s="237">
        <v>154.5</v>
      </c>
      <c r="F87" s="238"/>
      <c r="G87" s="239">
        <f>ROUND(E87*F87,2)</f>
        <v>0</v>
      </c>
      <c r="H87" s="238"/>
      <c r="I87" s="239">
        <f>ROUND(E87*H87,2)</f>
        <v>0</v>
      </c>
      <c r="J87" s="238"/>
      <c r="K87" s="239">
        <f>ROUND(E87*J87,2)</f>
        <v>0</v>
      </c>
      <c r="L87" s="239">
        <v>21</v>
      </c>
      <c r="M87" s="239">
        <f>G87*(1+L87/100)</f>
        <v>0</v>
      </c>
      <c r="N87" s="237">
        <v>0</v>
      </c>
      <c r="O87" s="237">
        <f>ROUND(E87*N87,2)</f>
        <v>0</v>
      </c>
      <c r="P87" s="237">
        <v>0</v>
      </c>
      <c r="Q87" s="237">
        <f>ROUND(E87*P87,2)</f>
        <v>0</v>
      </c>
      <c r="R87" s="239" t="s">
        <v>349</v>
      </c>
      <c r="S87" s="239" t="s">
        <v>227</v>
      </c>
      <c r="T87" s="240" t="s">
        <v>227</v>
      </c>
      <c r="U87" s="222">
        <v>8.0000000000000002E-3</v>
      </c>
      <c r="V87" s="222">
        <f>ROUND(E87*U87,2)</f>
        <v>1.24</v>
      </c>
      <c r="W87" s="222"/>
      <c r="X87" s="222" t="s">
        <v>303</v>
      </c>
      <c r="Y87" s="222" t="s">
        <v>230</v>
      </c>
      <c r="Z87" s="212"/>
      <c r="AA87" s="212"/>
      <c r="AB87" s="212"/>
      <c r="AC87" s="212"/>
      <c r="AD87" s="212"/>
      <c r="AE87" s="212"/>
      <c r="AF87" s="212"/>
      <c r="AG87" s="212" t="s">
        <v>304</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5">
      <c r="A88" s="219"/>
      <c r="B88" s="220"/>
      <c r="C88" s="263" t="s">
        <v>399</v>
      </c>
      <c r="D88" s="255"/>
      <c r="E88" s="255"/>
      <c r="F88" s="255"/>
      <c r="G88" s="255"/>
      <c r="H88" s="222"/>
      <c r="I88" s="222"/>
      <c r="J88" s="222"/>
      <c r="K88" s="222"/>
      <c r="L88" s="222"/>
      <c r="M88" s="222"/>
      <c r="N88" s="221"/>
      <c r="O88" s="221"/>
      <c r="P88" s="221"/>
      <c r="Q88" s="221"/>
      <c r="R88" s="222"/>
      <c r="S88" s="222"/>
      <c r="T88" s="222"/>
      <c r="U88" s="222"/>
      <c r="V88" s="222"/>
      <c r="W88" s="222"/>
      <c r="X88" s="222"/>
      <c r="Y88" s="222"/>
      <c r="Z88" s="212"/>
      <c r="AA88" s="212"/>
      <c r="AB88" s="212"/>
      <c r="AC88" s="212"/>
      <c r="AD88" s="212"/>
      <c r="AE88" s="212"/>
      <c r="AF88" s="212"/>
      <c r="AG88" s="212" t="s">
        <v>306</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2" x14ac:dyDescent="0.25">
      <c r="A89" s="219"/>
      <c r="B89" s="220"/>
      <c r="C89" s="264" t="s">
        <v>400</v>
      </c>
      <c r="D89" s="251"/>
      <c r="E89" s="252">
        <v>154.5</v>
      </c>
      <c r="F89" s="222"/>
      <c r="G89" s="222"/>
      <c r="H89" s="222"/>
      <c r="I89" s="222"/>
      <c r="J89" s="222"/>
      <c r="K89" s="222"/>
      <c r="L89" s="222"/>
      <c r="M89" s="222"/>
      <c r="N89" s="221"/>
      <c r="O89" s="221"/>
      <c r="P89" s="221"/>
      <c r="Q89" s="221"/>
      <c r="R89" s="222"/>
      <c r="S89" s="222"/>
      <c r="T89" s="222"/>
      <c r="U89" s="222"/>
      <c r="V89" s="222"/>
      <c r="W89" s="222"/>
      <c r="X89" s="222"/>
      <c r="Y89" s="222"/>
      <c r="Z89" s="212"/>
      <c r="AA89" s="212"/>
      <c r="AB89" s="212"/>
      <c r="AC89" s="212"/>
      <c r="AD89" s="212"/>
      <c r="AE89" s="212"/>
      <c r="AF89" s="212"/>
      <c r="AG89" s="212" t="s">
        <v>308</v>
      </c>
      <c r="AH89" s="212">
        <v>0</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5">
      <c r="A90" s="234">
        <v>24</v>
      </c>
      <c r="B90" s="235" t="s">
        <v>401</v>
      </c>
      <c r="C90" s="245" t="s">
        <v>402</v>
      </c>
      <c r="D90" s="236" t="s">
        <v>301</v>
      </c>
      <c r="E90" s="237">
        <v>608.35</v>
      </c>
      <c r="F90" s="238"/>
      <c r="G90" s="239">
        <f>ROUND(E90*F90,2)</f>
        <v>0</v>
      </c>
      <c r="H90" s="238"/>
      <c r="I90" s="239">
        <f>ROUND(E90*H90,2)</f>
        <v>0</v>
      </c>
      <c r="J90" s="238"/>
      <c r="K90" s="239">
        <f>ROUND(E90*J90,2)</f>
        <v>0</v>
      </c>
      <c r="L90" s="239">
        <v>21</v>
      </c>
      <c r="M90" s="239">
        <f>G90*(1+L90/100)</f>
        <v>0</v>
      </c>
      <c r="N90" s="237">
        <v>0</v>
      </c>
      <c r="O90" s="237">
        <f>ROUND(E90*N90,2)</f>
        <v>0</v>
      </c>
      <c r="P90" s="237">
        <v>0</v>
      </c>
      <c r="Q90" s="237">
        <f>ROUND(E90*P90,2)</f>
        <v>0</v>
      </c>
      <c r="R90" s="239" t="s">
        <v>302</v>
      </c>
      <c r="S90" s="239" t="s">
        <v>227</v>
      </c>
      <c r="T90" s="240" t="s">
        <v>227</v>
      </c>
      <c r="U90" s="222">
        <v>1.7999999999999999E-2</v>
      </c>
      <c r="V90" s="222">
        <f>ROUND(E90*U90,2)</f>
        <v>10.95</v>
      </c>
      <c r="W90" s="222"/>
      <c r="X90" s="222" t="s">
        <v>303</v>
      </c>
      <c r="Y90" s="222" t="s">
        <v>230</v>
      </c>
      <c r="Z90" s="212"/>
      <c r="AA90" s="212"/>
      <c r="AB90" s="212"/>
      <c r="AC90" s="212"/>
      <c r="AD90" s="212"/>
      <c r="AE90" s="212"/>
      <c r="AF90" s="212"/>
      <c r="AG90" s="212" t="s">
        <v>304</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5">
      <c r="A91" s="219"/>
      <c r="B91" s="220"/>
      <c r="C91" s="263" t="s">
        <v>403</v>
      </c>
      <c r="D91" s="255"/>
      <c r="E91" s="255"/>
      <c r="F91" s="255"/>
      <c r="G91" s="255"/>
      <c r="H91" s="222"/>
      <c r="I91" s="222"/>
      <c r="J91" s="222"/>
      <c r="K91" s="222"/>
      <c r="L91" s="222"/>
      <c r="M91" s="222"/>
      <c r="N91" s="221"/>
      <c r="O91" s="221"/>
      <c r="P91" s="221"/>
      <c r="Q91" s="221"/>
      <c r="R91" s="222"/>
      <c r="S91" s="222"/>
      <c r="T91" s="222"/>
      <c r="U91" s="222"/>
      <c r="V91" s="222"/>
      <c r="W91" s="222"/>
      <c r="X91" s="222"/>
      <c r="Y91" s="222"/>
      <c r="Z91" s="212"/>
      <c r="AA91" s="212"/>
      <c r="AB91" s="212"/>
      <c r="AC91" s="212"/>
      <c r="AD91" s="212"/>
      <c r="AE91" s="212"/>
      <c r="AF91" s="212"/>
      <c r="AG91" s="212" t="s">
        <v>306</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5">
      <c r="A92" s="219"/>
      <c r="B92" s="220"/>
      <c r="C92" s="264" t="s">
        <v>404</v>
      </c>
      <c r="D92" s="251"/>
      <c r="E92" s="252">
        <v>534.95000000000005</v>
      </c>
      <c r="F92" s="222"/>
      <c r="G92" s="222"/>
      <c r="H92" s="222"/>
      <c r="I92" s="222"/>
      <c r="J92" s="222"/>
      <c r="K92" s="222"/>
      <c r="L92" s="222"/>
      <c r="M92" s="222"/>
      <c r="N92" s="221"/>
      <c r="O92" s="221"/>
      <c r="P92" s="221"/>
      <c r="Q92" s="221"/>
      <c r="R92" s="222"/>
      <c r="S92" s="222"/>
      <c r="T92" s="222"/>
      <c r="U92" s="222"/>
      <c r="V92" s="222"/>
      <c r="W92" s="222"/>
      <c r="X92" s="222"/>
      <c r="Y92" s="222"/>
      <c r="Z92" s="212"/>
      <c r="AA92" s="212"/>
      <c r="AB92" s="212"/>
      <c r="AC92" s="212"/>
      <c r="AD92" s="212"/>
      <c r="AE92" s="212"/>
      <c r="AF92" s="212"/>
      <c r="AG92" s="212" t="s">
        <v>308</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3" x14ac:dyDescent="0.25">
      <c r="A93" s="219"/>
      <c r="B93" s="220"/>
      <c r="C93" s="264" t="s">
        <v>405</v>
      </c>
      <c r="D93" s="251"/>
      <c r="E93" s="252">
        <v>7.2</v>
      </c>
      <c r="F93" s="222"/>
      <c r="G93" s="222"/>
      <c r="H93" s="222"/>
      <c r="I93" s="222"/>
      <c r="J93" s="222"/>
      <c r="K93" s="222"/>
      <c r="L93" s="222"/>
      <c r="M93" s="222"/>
      <c r="N93" s="221"/>
      <c r="O93" s="221"/>
      <c r="P93" s="221"/>
      <c r="Q93" s="221"/>
      <c r="R93" s="222"/>
      <c r="S93" s="222"/>
      <c r="T93" s="222"/>
      <c r="U93" s="222"/>
      <c r="V93" s="222"/>
      <c r="W93" s="222"/>
      <c r="X93" s="222"/>
      <c r="Y93" s="222"/>
      <c r="Z93" s="212"/>
      <c r="AA93" s="212"/>
      <c r="AB93" s="212"/>
      <c r="AC93" s="212"/>
      <c r="AD93" s="212"/>
      <c r="AE93" s="212"/>
      <c r="AF93" s="212"/>
      <c r="AG93" s="212" t="s">
        <v>308</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5">
      <c r="A94" s="219"/>
      <c r="B94" s="220"/>
      <c r="C94" s="264" t="s">
        <v>406</v>
      </c>
      <c r="D94" s="251"/>
      <c r="E94" s="252">
        <v>66.2</v>
      </c>
      <c r="F94" s="222"/>
      <c r="G94" s="222"/>
      <c r="H94" s="222"/>
      <c r="I94" s="222"/>
      <c r="J94" s="222"/>
      <c r="K94" s="222"/>
      <c r="L94" s="222"/>
      <c r="M94" s="222"/>
      <c r="N94" s="221"/>
      <c r="O94" s="221"/>
      <c r="P94" s="221"/>
      <c r="Q94" s="221"/>
      <c r="R94" s="222"/>
      <c r="S94" s="222"/>
      <c r="T94" s="222"/>
      <c r="U94" s="222"/>
      <c r="V94" s="222"/>
      <c r="W94" s="222"/>
      <c r="X94" s="222"/>
      <c r="Y94" s="222"/>
      <c r="Z94" s="212"/>
      <c r="AA94" s="212"/>
      <c r="AB94" s="212"/>
      <c r="AC94" s="212"/>
      <c r="AD94" s="212"/>
      <c r="AE94" s="212"/>
      <c r="AF94" s="212"/>
      <c r="AG94" s="212" t="s">
        <v>308</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5">
      <c r="A95" s="234">
        <v>25</v>
      </c>
      <c r="B95" s="235" t="s">
        <v>407</v>
      </c>
      <c r="C95" s="245" t="s">
        <v>408</v>
      </c>
      <c r="D95" s="236" t="s">
        <v>301</v>
      </c>
      <c r="E95" s="237">
        <v>16.5</v>
      </c>
      <c r="F95" s="238"/>
      <c r="G95" s="239">
        <f>ROUND(E95*F95,2)</f>
        <v>0</v>
      </c>
      <c r="H95" s="238"/>
      <c r="I95" s="239">
        <f>ROUND(E95*H95,2)</f>
        <v>0</v>
      </c>
      <c r="J95" s="238"/>
      <c r="K95" s="239">
        <f>ROUND(E95*J95,2)</f>
        <v>0</v>
      </c>
      <c r="L95" s="239">
        <v>21</v>
      </c>
      <c r="M95" s="239">
        <f>G95*(1+L95/100)</f>
        <v>0</v>
      </c>
      <c r="N95" s="237">
        <v>0</v>
      </c>
      <c r="O95" s="237">
        <f>ROUND(E95*N95,2)</f>
        <v>0</v>
      </c>
      <c r="P95" s="237">
        <v>0</v>
      </c>
      <c r="Q95" s="237">
        <f>ROUND(E95*P95,2)</f>
        <v>0</v>
      </c>
      <c r="R95" s="239" t="s">
        <v>302</v>
      </c>
      <c r="S95" s="239" t="s">
        <v>227</v>
      </c>
      <c r="T95" s="240" t="s">
        <v>227</v>
      </c>
      <c r="U95" s="222">
        <v>0.13</v>
      </c>
      <c r="V95" s="222">
        <f>ROUND(E95*U95,2)</f>
        <v>2.15</v>
      </c>
      <c r="W95" s="222"/>
      <c r="X95" s="222" t="s">
        <v>303</v>
      </c>
      <c r="Y95" s="222" t="s">
        <v>230</v>
      </c>
      <c r="Z95" s="212"/>
      <c r="AA95" s="212"/>
      <c r="AB95" s="212"/>
      <c r="AC95" s="212"/>
      <c r="AD95" s="212"/>
      <c r="AE95" s="212"/>
      <c r="AF95" s="212"/>
      <c r="AG95" s="212" t="s">
        <v>304</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5">
      <c r="A96" s="219"/>
      <c r="B96" s="220"/>
      <c r="C96" s="263" t="s">
        <v>409</v>
      </c>
      <c r="D96" s="255"/>
      <c r="E96" s="255"/>
      <c r="F96" s="255"/>
      <c r="G96" s="255"/>
      <c r="H96" s="222"/>
      <c r="I96" s="222"/>
      <c r="J96" s="222"/>
      <c r="K96" s="222"/>
      <c r="L96" s="222"/>
      <c r="M96" s="222"/>
      <c r="N96" s="221"/>
      <c r="O96" s="221"/>
      <c r="P96" s="221"/>
      <c r="Q96" s="221"/>
      <c r="R96" s="222"/>
      <c r="S96" s="222"/>
      <c r="T96" s="222"/>
      <c r="U96" s="222"/>
      <c r="V96" s="222"/>
      <c r="W96" s="222"/>
      <c r="X96" s="222"/>
      <c r="Y96" s="222"/>
      <c r="Z96" s="212"/>
      <c r="AA96" s="212"/>
      <c r="AB96" s="212"/>
      <c r="AC96" s="212"/>
      <c r="AD96" s="212"/>
      <c r="AE96" s="212"/>
      <c r="AF96" s="212"/>
      <c r="AG96" s="212" t="s">
        <v>306</v>
      </c>
      <c r="AH96" s="212"/>
      <c r="AI96" s="212"/>
      <c r="AJ96" s="212"/>
      <c r="AK96" s="212"/>
      <c r="AL96" s="212"/>
      <c r="AM96" s="212"/>
      <c r="AN96" s="212"/>
      <c r="AO96" s="212"/>
      <c r="AP96" s="212"/>
      <c r="AQ96" s="212"/>
      <c r="AR96" s="212"/>
      <c r="AS96" s="212"/>
      <c r="AT96" s="212"/>
      <c r="AU96" s="212"/>
      <c r="AV96" s="212"/>
      <c r="AW96" s="212"/>
      <c r="AX96" s="212"/>
      <c r="AY96" s="212"/>
      <c r="AZ96" s="212"/>
      <c r="BA96" s="242" t="str">
        <f>C96</f>
        <v>s případným nutným přemístěním hromad nebo dočasných skládek na místo potřeby ze vzdálenosti do 30 m, v rovině nebo ve svahu do 1 : 5,</v>
      </c>
      <c r="BB96" s="212"/>
      <c r="BC96" s="212"/>
      <c r="BD96" s="212"/>
      <c r="BE96" s="212"/>
      <c r="BF96" s="212"/>
      <c r="BG96" s="212"/>
      <c r="BH96" s="212"/>
    </row>
    <row r="97" spans="1:60" ht="20.399999999999999" outlineLevel="1" x14ac:dyDescent="0.25">
      <c r="A97" s="234">
        <v>26</v>
      </c>
      <c r="B97" s="235" t="s">
        <v>410</v>
      </c>
      <c r="C97" s="245" t="s">
        <v>411</v>
      </c>
      <c r="D97" s="236" t="s">
        <v>301</v>
      </c>
      <c r="E97" s="237">
        <v>16.5</v>
      </c>
      <c r="F97" s="238"/>
      <c r="G97" s="239">
        <f>ROUND(E97*F97,2)</f>
        <v>0</v>
      </c>
      <c r="H97" s="238"/>
      <c r="I97" s="239">
        <f>ROUND(E97*H97,2)</f>
        <v>0</v>
      </c>
      <c r="J97" s="238"/>
      <c r="K97" s="239">
        <f>ROUND(E97*J97,2)</f>
        <v>0</v>
      </c>
      <c r="L97" s="239">
        <v>21</v>
      </c>
      <c r="M97" s="239">
        <f>G97*(1+L97/100)</f>
        <v>0</v>
      </c>
      <c r="N97" s="237">
        <v>0</v>
      </c>
      <c r="O97" s="237">
        <f>ROUND(E97*N97,2)</f>
        <v>0</v>
      </c>
      <c r="P97" s="237">
        <v>0</v>
      </c>
      <c r="Q97" s="237">
        <f>ROUND(E97*P97,2)</f>
        <v>0</v>
      </c>
      <c r="R97" s="239" t="s">
        <v>311</v>
      </c>
      <c r="S97" s="239" t="s">
        <v>227</v>
      </c>
      <c r="T97" s="240" t="s">
        <v>227</v>
      </c>
      <c r="U97" s="222">
        <v>0.09</v>
      </c>
      <c r="V97" s="222">
        <f>ROUND(E97*U97,2)</f>
        <v>1.49</v>
      </c>
      <c r="W97" s="222"/>
      <c r="X97" s="222" t="s">
        <v>303</v>
      </c>
      <c r="Y97" s="222" t="s">
        <v>230</v>
      </c>
      <c r="Z97" s="212"/>
      <c r="AA97" s="212"/>
      <c r="AB97" s="212"/>
      <c r="AC97" s="212"/>
      <c r="AD97" s="212"/>
      <c r="AE97" s="212"/>
      <c r="AF97" s="212"/>
      <c r="AG97" s="212" t="s">
        <v>304</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5">
      <c r="A98" s="219"/>
      <c r="B98" s="220"/>
      <c r="C98" s="263" t="s">
        <v>412</v>
      </c>
      <c r="D98" s="255"/>
      <c r="E98" s="255"/>
      <c r="F98" s="255"/>
      <c r="G98" s="255"/>
      <c r="H98" s="222"/>
      <c r="I98" s="222"/>
      <c r="J98" s="222"/>
      <c r="K98" s="222"/>
      <c r="L98" s="222"/>
      <c r="M98" s="222"/>
      <c r="N98" s="221"/>
      <c r="O98" s="221"/>
      <c r="P98" s="221"/>
      <c r="Q98" s="221"/>
      <c r="R98" s="222"/>
      <c r="S98" s="222"/>
      <c r="T98" s="222"/>
      <c r="U98" s="222"/>
      <c r="V98" s="222"/>
      <c r="W98" s="222"/>
      <c r="X98" s="222"/>
      <c r="Y98" s="222"/>
      <c r="Z98" s="212"/>
      <c r="AA98" s="212"/>
      <c r="AB98" s="212"/>
      <c r="AC98" s="212"/>
      <c r="AD98" s="212"/>
      <c r="AE98" s="212"/>
      <c r="AF98" s="212"/>
      <c r="AG98" s="212" t="s">
        <v>306</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5">
      <c r="A99" s="234">
        <v>27</v>
      </c>
      <c r="B99" s="235" t="s">
        <v>413</v>
      </c>
      <c r="C99" s="245" t="s">
        <v>414</v>
      </c>
      <c r="D99" s="236" t="s">
        <v>301</v>
      </c>
      <c r="E99" s="237">
        <v>641.70000000000005</v>
      </c>
      <c r="F99" s="238"/>
      <c r="G99" s="239">
        <f>ROUND(E99*F99,2)</f>
        <v>0</v>
      </c>
      <c r="H99" s="238"/>
      <c r="I99" s="239">
        <f>ROUND(E99*H99,2)</f>
        <v>0</v>
      </c>
      <c r="J99" s="238"/>
      <c r="K99" s="239">
        <f>ROUND(E99*J99,2)</f>
        <v>0</v>
      </c>
      <c r="L99" s="239">
        <v>21</v>
      </c>
      <c r="M99" s="239">
        <f>G99*(1+L99/100)</f>
        <v>0</v>
      </c>
      <c r="N99" s="237">
        <v>0</v>
      </c>
      <c r="O99" s="237">
        <f>ROUND(E99*N99,2)</f>
        <v>0</v>
      </c>
      <c r="P99" s="237">
        <v>0</v>
      </c>
      <c r="Q99" s="237">
        <f>ROUND(E99*P99,2)</f>
        <v>0</v>
      </c>
      <c r="R99" s="239" t="s">
        <v>311</v>
      </c>
      <c r="S99" s="239" t="s">
        <v>227</v>
      </c>
      <c r="T99" s="240" t="s">
        <v>227</v>
      </c>
      <c r="U99" s="222">
        <v>0.17100000000000001</v>
      </c>
      <c r="V99" s="222">
        <f>ROUND(E99*U99,2)</f>
        <v>109.73</v>
      </c>
      <c r="W99" s="222"/>
      <c r="X99" s="222" t="s">
        <v>303</v>
      </c>
      <c r="Y99" s="222" t="s">
        <v>230</v>
      </c>
      <c r="Z99" s="212"/>
      <c r="AA99" s="212"/>
      <c r="AB99" s="212"/>
      <c r="AC99" s="212"/>
      <c r="AD99" s="212"/>
      <c r="AE99" s="212"/>
      <c r="AF99" s="212"/>
      <c r="AG99" s="212" t="s">
        <v>304</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2" x14ac:dyDescent="0.25">
      <c r="A100" s="219"/>
      <c r="B100" s="220"/>
      <c r="C100" s="263" t="s">
        <v>412</v>
      </c>
      <c r="D100" s="255"/>
      <c r="E100" s="255"/>
      <c r="F100" s="255"/>
      <c r="G100" s="255"/>
      <c r="H100" s="222"/>
      <c r="I100" s="222"/>
      <c r="J100" s="222"/>
      <c r="K100" s="222"/>
      <c r="L100" s="222"/>
      <c r="M100" s="222"/>
      <c r="N100" s="221"/>
      <c r="O100" s="221"/>
      <c r="P100" s="221"/>
      <c r="Q100" s="221"/>
      <c r="R100" s="222"/>
      <c r="S100" s="222"/>
      <c r="T100" s="222"/>
      <c r="U100" s="222"/>
      <c r="V100" s="222"/>
      <c r="W100" s="222"/>
      <c r="X100" s="222"/>
      <c r="Y100" s="222"/>
      <c r="Z100" s="212"/>
      <c r="AA100" s="212"/>
      <c r="AB100" s="212"/>
      <c r="AC100" s="212"/>
      <c r="AD100" s="212"/>
      <c r="AE100" s="212"/>
      <c r="AF100" s="212"/>
      <c r="AG100" s="212" t="s">
        <v>306</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5">
      <c r="A101" s="219"/>
      <c r="B101" s="220"/>
      <c r="C101" s="264" t="s">
        <v>395</v>
      </c>
      <c r="D101" s="251"/>
      <c r="E101" s="252">
        <v>118.7</v>
      </c>
      <c r="F101" s="222"/>
      <c r="G101" s="222"/>
      <c r="H101" s="222"/>
      <c r="I101" s="222"/>
      <c r="J101" s="222"/>
      <c r="K101" s="222"/>
      <c r="L101" s="222"/>
      <c r="M101" s="222"/>
      <c r="N101" s="221"/>
      <c r="O101" s="221"/>
      <c r="P101" s="221"/>
      <c r="Q101" s="221"/>
      <c r="R101" s="222"/>
      <c r="S101" s="222"/>
      <c r="T101" s="222"/>
      <c r="U101" s="222"/>
      <c r="V101" s="222"/>
      <c r="W101" s="222"/>
      <c r="X101" s="222"/>
      <c r="Y101" s="222"/>
      <c r="Z101" s="212"/>
      <c r="AA101" s="212"/>
      <c r="AB101" s="212"/>
      <c r="AC101" s="212"/>
      <c r="AD101" s="212"/>
      <c r="AE101" s="212"/>
      <c r="AF101" s="212"/>
      <c r="AG101" s="212" t="s">
        <v>308</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5">
      <c r="A102" s="219"/>
      <c r="B102" s="220"/>
      <c r="C102" s="264" t="s">
        <v>396</v>
      </c>
      <c r="D102" s="251"/>
      <c r="E102" s="252">
        <v>420</v>
      </c>
      <c r="F102" s="222"/>
      <c r="G102" s="222"/>
      <c r="H102" s="222"/>
      <c r="I102" s="222"/>
      <c r="J102" s="222"/>
      <c r="K102" s="222"/>
      <c r="L102" s="222"/>
      <c r="M102" s="222"/>
      <c r="N102" s="221"/>
      <c r="O102" s="221"/>
      <c r="P102" s="221"/>
      <c r="Q102" s="221"/>
      <c r="R102" s="222"/>
      <c r="S102" s="222"/>
      <c r="T102" s="222"/>
      <c r="U102" s="222"/>
      <c r="V102" s="222"/>
      <c r="W102" s="222"/>
      <c r="X102" s="222"/>
      <c r="Y102" s="222"/>
      <c r="Z102" s="212"/>
      <c r="AA102" s="212"/>
      <c r="AB102" s="212"/>
      <c r="AC102" s="212"/>
      <c r="AD102" s="212"/>
      <c r="AE102" s="212"/>
      <c r="AF102" s="212"/>
      <c r="AG102" s="212" t="s">
        <v>308</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3" x14ac:dyDescent="0.25">
      <c r="A103" s="219"/>
      <c r="B103" s="220"/>
      <c r="C103" s="264" t="s">
        <v>415</v>
      </c>
      <c r="D103" s="251"/>
      <c r="E103" s="252">
        <v>103</v>
      </c>
      <c r="F103" s="222"/>
      <c r="G103" s="222"/>
      <c r="H103" s="222"/>
      <c r="I103" s="222"/>
      <c r="J103" s="222"/>
      <c r="K103" s="222"/>
      <c r="L103" s="222"/>
      <c r="M103" s="222"/>
      <c r="N103" s="221"/>
      <c r="O103" s="221"/>
      <c r="P103" s="221"/>
      <c r="Q103" s="221"/>
      <c r="R103" s="222"/>
      <c r="S103" s="222"/>
      <c r="T103" s="222"/>
      <c r="U103" s="222"/>
      <c r="V103" s="222"/>
      <c r="W103" s="222"/>
      <c r="X103" s="222"/>
      <c r="Y103" s="222"/>
      <c r="Z103" s="212"/>
      <c r="AA103" s="212"/>
      <c r="AB103" s="212"/>
      <c r="AC103" s="212"/>
      <c r="AD103" s="212"/>
      <c r="AE103" s="212"/>
      <c r="AF103" s="212"/>
      <c r="AG103" s="212" t="s">
        <v>308</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1" x14ac:dyDescent="0.25">
      <c r="A104" s="234">
        <v>28</v>
      </c>
      <c r="B104" s="235" t="s">
        <v>416</v>
      </c>
      <c r="C104" s="245" t="s">
        <v>417</v>
      </c>
      <c r="D104" s="236" t="s">
        <v>301</v>
      </c>
      <c r="E104" s="237">
        <v>791.7</v>
      </c>
      <c r="F104" s="238"/>
      <c r="G104" s="239">
        <f>ROUND(E104*F104,2)</f>
        <v>0</v>
      </c>
      <c r="H104" s="238"/>
      <c r="I104" s="239">
        <f>ROUND(E104*H104,2)</f>
        <v>0</v>
      </c>
      <c r="J104" s="238"/>
      <c r="K104" s="239">
        <f>ROUND(E104*J104,2)</f>
        <v>0</v>
      </c>
      <c r="L104" s="239">
        <v>21</v>
      </c>
      <c r="M104" s="239">
        <f>G104*(1+L104/100)</f>
        <v>0</v>
      </c>
      <c r="N104" s="237">
        <v>0</v>
      </c>
      <c r="O104" s="237">
        <f>ROUND(E104*N104,2)</f>
        <v>0</v>
      </c>
      <c r="P104" s="237">
        <v>0</v>
      </c>
      <c r="Q104" s="237">
        <f>ROUND(E104*P104,2)</f>
        <v>0</v>
      </c>
      <c r="R104" s="239" t="s">
        <v>302</v>
      </c>
      <c r="S104" s="239" t="s">
        <v>227</v>
      </c>
      <c r="T104" s="240" t="s">
        <v>227</v>
      </c>
      <c r="U104" s="222">
        <v>0.128</v>
      </c>
      <c r="V104" s="222">
        <f>ROUND(E104*U104,2)</f>
        <v>101.34</v>
      </c>
      <c r="W104" s="222"/>
      <c r="X104" s="222" t="s">
        <v>303</v>
      </c>
      <c r="Y104" s="222" t="s">
        <v>230</v>
      </c>
      <c r="Z104" s="212"/>
      <c r="AA104" s="212"/>
      <c r="AB104" s="212"/>
      <c r="AC104" s="212"/>
      <c r="AD104" s="212"/>
      <c r="AE104" s="212"/>
      <c r="AF104" s="212"/>
      <c r="AG104" s="212" t="s">
        <v>304</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2" x14ac:dyDescent="0.25">
      <c r="A105" s="219"/>
      <c r="B105" s="220"/>
      <c r="C105" s="263" t="s">
        <v>418</v>
      </c>
      <c r="D105" s="255"/>
      <c r="E105" s="255"/>
      <c r="F105" s="255"/>
      <c r="G105" s="255"/>
      <c r="H105" s="222"/>
      <c r="I105" s="222"/>
      <c r="J105" s="222"/>
      <c r="K105" s="222"/>
      <c r="L105" s="222"/>
      <c r="M105" s="222"/>
      <c r="N105" s="221"/>
      <c r="O105" s="221"/>
      <c r="P105" s="221"/>
      <c r="Q105" s="221"/>
      <c r="R105" s="222"/>
      <c r="S105" s="222"/>
      <c r="T105" s="222"/>
      <c r="U105" s="222"/>
      <c r="V105" s="222"/>
      <c r="W105" s="222"/>
      <c r="X105" s="222"/>
      <c r="Y105" s="222"/>
      <c r="Z105" s="212"/>
      <c r="AA105" s="212"/>
      <c r="AB105" s="212"/>
      <c r="AC105" s="212"/>
      <c r="AD105" s="212"/>
      <c r="AE105" s="212"/>
      <c r="AF105" s="212"/>
      <c r="AG105" s="212" t="s">
        <v>306</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5">
      <c r="A106" s="219"/>
      <c r="B106" s="220"/>
      <c r="C106" s="264" t="s">
        <v>419</v>
      </c>
      <c r="D106" s="251"/>
      <c r="E106" s="252">
        <v>268.7</v>
      </c>
      <c r="F106" s="222"/>
      <c r="G106" s="222"/>
      <c r="H106" s="222"/>
      <c r="I106" s="222"/>
      <c r="J106" s="222"/>
      <c r="K106" s="222"/>
      <c r="L106" s="222"/>
      <c r="M106" s="222"/>
      <c r="N106" s="221"/>
      <c r="O106" s="221"/>
      <c r="P106" s="221"/>
      <c r="Q106" s="221"/>
      <c r="R106" s="222"/>
      <c r="S106" s="222"/>
      <c r="T106" s="222"/>
      <c r="U106" s="222"/>
      <c r="V106" s="222"/>
      <c r="W106" s="222"/>
      <c r="X106" s="222"/>
      <c r="Y106" s="222"/>
      <c r="Z106" s="212"/>
      <c r="AA106" s="212"/>
      <c r="AB106" s="212"/>
      <c r="AC106" s="212"/>
      <c r="AD106" s="212"/>
      <c r="AE106" s="212"/>
      <c r="AF106" s="212"/>
      <c r="AG106" s="212" t="s">
        <v>308</v>
      </c>
      <c r="AH106" s="212">
        <v>0</v>
      </c>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3" x14ac:dyDescent="0.25">
      <c r="A107" s="219"/>
      <c r="B107" s="220"/>
      <c r="C107" s="264" t="s">
        <v>420</v>
      </c>
      <c r="D107" s="251"/>
      <c r="E107" s="252">
        <v>420</v>
      </c>
      <c r="F107" s="222"/>
      <c r="G107" s="222"/>
      <c r="H107" s="222"/>
      <c r="I107" s="222"/>
      <c r="J107" s="222"/>
      <c r="K107" s="222"/>
      <c r="L107" s="222"/>
      <c r="M107" s="222"/>
      <c r="N107" s="221"/>
      <c r="O107" s="221"/>
      <c r="P107" s="221"/>
      <c r="Q107" s="221"/>
      <c r="R107" s="222"/>
      <c r="S107" s="222"/>
      <c r="T107" s="222"/>
      <c r="U107" s="222"/>
      <c r="V107" s="222"/>
      <c r="W107" s="222"/>
      <c r="X107" s="222"/>
      <c r="Y107" s="222"/>
      <c r="Z107" s="212"/>
      <c r="AA107" s="212"/>
      <c r="AB107" s="212"/>
      <c r="AC107" s="212"/>
      <c r="AD107" s="212"/>
      <c r="AE107" s="212"/>
      <c r="AF107" s="212"/>
      <c r="AG107" s="212" t="s">
        <v>308</v>
      </c>
      <c r="AH107" s="212">
        <v>0</v>
      </c>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5">
      <c r="A108" s="219"/>
      <c r="B108" s="220"/>
      <c r="C108" s="264" t="s">
        <v>415</v>
      </c>
      <c r="D108" s="251"/>
      <c r="E108" s="252">
        <v>103</v>
      </c>
      <c r="F108" s="222"/>
      <c r="G108" s="222"/>
      <c r="H108" s="222"/>
      <c r="I108" s="222"/>
      <c r="J108" s="222"/>
      <c r="K108" s="222"/>
      <c r="L108" s="222"/>
      <c r="M108" s="222"/>
      <c r="N108" s="221"/>
      <c r="O108" s="221"/>
      <c r="P108" s="221"/>
      <c r="Q108" s="221"/>
      <c r="R108" s="222"/>
      <c r="S108" s="222"/>
      <c r="T108" s="222"/>
      <c r="U108" s="222"/>
      <c r="V108" s="222"/>
      <c r="W108" s="222"/>
      <c r="X108" s="222"/>
      <c r="Y108" s="222"/>
      <c r="Z108" s="212"/>
      <c r="AA108" s="212"/>
      <c r="AB108" s="212"/>
      <c r="AC108" s="212"/>
      <c r="AD108" s="212"/>
      <c r="AE108" s="212"/>
      <c r="AF108" s="212"/>
      <c r="AG108" s="212" t="s">
        <v>308</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5">
      <c r="A109" s="234">
        <v>29</v>
      </c>
      <c r="B109" s="235" t="s">
        <v>421</v>
      </c>
      <c r="C109" s="245" t="s">
        <v>422</v>
      </c>
      <c r="D109" s="236" t="s">
        <v>301</v>
      </c>
      <c r="E109" s="237">
        <v>538.70000000000005</v>
      </c>
      <c r="F109" s="238"/>
      <c r="G109" s="239">
        <f>ROUND(E109*F109,2)</f>
        <v>0</v>
      </c>
      <c r="H109" s="238"/>
      <c r="I109" s="239">
        <f>ROUND(E109*H109,2)</f>
        <v>0</v>
      </c>
      <c r="J109" s="238"/>
      <c r="K109" s="239">
        <f>ROUND(E109*J109,2)</f>
        <v>0</v>
      </c>
      <c r="L109" s="239">
        <v>21</v>
      </c>
      <c r="M109" s="239">
        <f>G109*(1+L109/100)</f>
        <v>0</v>
      </c>
      <c r="N109" s="237">
        <v>0</v>
      </c>
      <c r="O109" s="237">
        <f>ROUND(E109*N109,2)</f>
        <v>0</v>
      </c>
      <c r="P109" s="237">
        <v>0</v>
      </c>
      <c r="Q109" s="237">
        <f>ROUND(E109*P109,2)</f>
        <v>0</v>
      </c>
      <c r="R109" s="239" t="s">
        <v>302</v>
      </c>
      <c r="S109" s="239" t="s">
        <v>227</v>
      </c>
      <c r="T109" s="240" t="s">
        <v>227</v>
      </c>
      <c r="U109" s="222">
        <v>0.19</v>
      </c>
      <c r="V109" s="222">
        <f>ROUND(E109*U109,2)</f>
        <v>102.35</v>
      </c>
      <c r="W109" s="222"/>
      <c r="X109" s="222" t="s">
        <v>303</v>
      </c>
      <c r="Y109" s="222" t="s">
        <v>230</v>
      </c>
      <c r="Z109" s="212"/>
      <c r="AA109" s="212"/>
      <c r="AB109" s="212"/>
      <c r="AC109" s="212"/>
      <c r="AD109" s="212"/>
      <c r="AE109" s="212"/>
      <c r="AF109" s="212"/>
      <c r="AG109" s="212" t="s">
        <v>304</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5">
      <c r="A110" s="219"/>
      <c r="B110" s="220"/>
      <c r="C110" s="263" t="s">
        <v>423</v>
      </c>
      <c r="D110" s="255"/>
      <c r="E110" s="255"/>
      <c r="F110" s="255"/>
      <c r="G110" s="255"/>
      <c r="H110" s="222"/>
      <c r="I110" s="222"/>
      <c r="J110" s="222"/>
      <c r="K110" s="222"/>
      <c r="L110" s="222"/>
      <c r="M110" s="222"/>
      <c r="N110" s="221"/>
      <c r="O110" s="221"/>
      <c r="P110" s="221"/>
      <c r="Q110" s="221"/>
      <c r="R110" s="222"/>
      <c r="S110" s="222"/>
      <c r="T110" s="222"/>
      <c r="U110" s="222"/>
      <c r="V110" s="222"/>
      <c r="W110" s="222"/>
      <c r="X110" s="222"/>
      <c r="Y110" s="222"/>
      <c r="Z110" s="212"/>
      <c r="AA110" s="212"/>
      <c r="AB110" s="212"/>
      <c r="AC110" s="212"/>
      <c r="AD110" s="212"/>
      <c r="AE110" s="212"/>
      <c r="AF110" s="212"/>
      <c r="AG110" s="212" t="s">
        <v>306</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42" t="str">
        <f>C110</f>
        <v>s případným nutným přemístěním hromad nebo dočasných skládek na místo potřeby ze vzdálenosti do 30 m, ve svahu sklonu přes 1 : 5,</v>
      </c>
      <c r="BB110" s="212"/>
      <c r="BC110" s="212"/>
      <c r="BD110" s="212"/>
      <c r="BE110" s="212"/>
      <c r="BF110" s="212"/>
      <c r="BG110" s="212"/>
      <c r="BH110" s="212"/>
    </row>
    <row r="111" spans="1:60" outlineLevel="2" x14ac:dyDescent="0.25">
      <c r="A111" s="219"/>
      <c r="B111" s="220"/>
      <c r="C111" s="264" t="s">
        <v>395</v>
      </c>
      <c r="D111" s="251"/>
      <c r="E111" s="252">
        <v>118.7</v>
      </c>
      <c r="F111" s="222"/>
      <c r="G111" s="222"/>
      <c r="H111" s="222"/>
      <c r="I111" s="222"/>
      <c r="J111" s="222"/>
      <c r="K111" s="222"/>
      <c r="L111" s="222"/>
      <c r="M111" s="222"/>
      <c r="N111" s="221"/>
      <c r="O111" s="221"/>
      <c r="P111" s="221"/>
      <c r="Q111" s="221"/>
      <c r="R111" s="222"/>
      <c r="S111" s="222"/>
      <c r="T111" s="222"/>
      <c r="U111" s="222"/>
      <c r="V111" s="222"/>
      <c r="W111" s="222"/>
      <c r="X111" s="222"/>
      <c r="Y111" s="222"/>
      <c r="Z111" s="212"/>
      <c r="AA111" s="212"/>
      <c r="AB111" s="212"/>
      <c r="AC111" s="212"/>
      <c r="AD111" s="212"/>
      <c r="AE111" s="212"/>
      <c r="AF111" s="212"/>
      <c r="AG111" s="212" t="s">
        <v>308</v>
      </c>
      <c r="AH111" s="212">
        <v>0</v>
      </c>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3" x14ac:dyDescent="0.25">
      <c r="A112" s="219"/>
      <c r="B112" s="220"/>
      <c r="C112" s="264" t="s">
        <v>396</v>
      </c>
      <c r="D112" s="251"/>
      <c r="E112" s="252">
        <v>420</v>
      </c>
      <c r="F112" s="222"/>
      <c r="G112" s="222"/>
      <c r="H112" s="222"/>
      <c r="I112" s="222"/>
      <c r="J112" s="222"/>
      <c r="K112" s="222"/>
      <c r="L112" s="222"/>
      <c r="M112" s="222"/>
      <c r="N112" s="221"/>
      <c r="O112" s="221"/>
      <c r="P112" s="221"/>
      <c r="Q112" s="221"/>
      <c r="R112" s="222"/>
      <c r="S112" s="222"/>
      <c r="T112" s="222"/>
      <c r="U112" s="222"/>
      <c r="V112" s="222"/>
      <c r="W112" s="222"/>
      <c r="X112" s="222"/>
      <c r="Y112" s="222"/>
      <c r="Z112" s="212"/>
      <c r="AA112" s="212"/>
      <c r="AB112" s="212"/>
      <c r="AC112" s="212"/>
      <c r="AD112" s="212"/>
      <c r="AE112" s="212"/>
      <c r="AF112" s="212"/>
      <c r="AG112" s="212" t="s">
        <v>308</v>
      </c>
      <c r="AH112" s="212">
        <v>0</v>
      </c>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5">
      <c r="A113" s="256">
        <v>30</v>
      </c>
      <c r="B113" s="257" t="s">
        <v>424</v>
      </c>
      <c r="C113" s="265" t="s">
        <v>425</v>
      </c>
      <c r="D113" s="258" t="s">
        <v>301</v>
      </c>
      <c r="E113" s="259">
        <v>420</v>
      </c>
      <c r="F113" s="260"/>
      <c r="G113" s="261">
        <f>ROUND(E113*F113,2)</f>
        <v>0</v>
      </c>
      <c r="H113" s="260"/>
      <c r="I113" s="261">
        <f>ROUND(E113*H113,2)</f>
        <v>0</v>
      </c>
      <c r="J113" s="260"/>
      <c r="K113" s="261">
        <f>ROUND(E113*J113,2)</f>
        <v>0</v>
      </c>
      <c r="L113" s="261">
        <v>21</v>
      </c>
      <c r="M113" s="261">
        <f>G113*(1+L113/100)</f>
        <v>0</v>
      </c>
      <c r="N113" s="259">
        <v>0</v>
      </c>
      <c r="O113" s="259">
        <f>ROUND(E113*N113,2)</f>
        <v>0</v>
      </c>
      <c r="P113" s="259">
        <v>0</v>
      </c>
      <c r="Q113" s="259">
        <f>ROUND(E113*P113,2)</f>
        <v>0</v>
      </c>
      <c r="R113" s="261" t="s">
        <v>311</v>
      </c>
      <c r="S113" s="261" t="s">
        <v>227</v>
      </c>
      <c r="T113" s="262" t="s">
        <v>227</v>
      </c>
      <c r="U113" s="222">
        <v>4.0000000000000001E-3</v>
      </c>
      <c r="V113" s="222">
        <f>ROUND(E113*U113,2)</f>
        <v>1.68</v>
      </c>
      <c r="W113" s="222"/>
      <c r="X113" s="222" t="s">
        <v>303</v>
      </c>
      <c r="Y113" s="222" t="s">
        <v>230</v>
      </c>
      <c r="Z113" s="212"/>
      <c r="AA113" s="212"/>
      <c r="AB113" s="212"/>
      <c r="AC113" s="212"/>
      <c r="AD113" s="212"/>
      <c r="AE113" s="212"/>
      <c r="AF113" s="212"/>
      <c r="AG113" s="212" t="s">
        <v>304</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1" x14ac:dyDescent="0.25">
      <c r="A114" s="234">
        <v>31</v>
      </c>
      <c r="B114" s="235" t="s">
        <v>426</v>
      </c>
      <c r="C114" s="245" t="s">
        <v>427</v>
      </c>
      <c r="D114" s="236" t="s">
        <v>301</v>
      </c>
      <c r="E114" s="237">
        <v>117.5</v>
      </c>
      <c r="F114" s="238"/>
      <c r="G114" s="239">
        <f>ROUND(E114*F114,2)</f>
        <v>0</v>
      </c>
      <c r="H114" s="238"/>
      <c r="I114" s="239">
        <f>ROUND(E114*H114,2)</f>
        <v>0</v>
      </c>
      <c r="J114" s="238"/>
      <c r="K114" s="239">
        <f>ROUND(E114*J114,2)</f>
        <v>0</v>
      </c>
      <c r="L114" s="239">
        <v>21</v>
      </c>
      <c r="M114" s="239">
        <f>G114*(1+L114/100)</f>
        <v>0</v>
      </c>
      <c r="N114" s="237">
        <v>9.4000000000000004E-3</v>
      </c>
      <c r="O114" s="237">
        <f>ROUND(E114*N114,2)</f>
        <v>1.1000000000000001</v>
      </c>
      <c r="P114" s="237">
        <v>0</v>
      </c>
      <c r="Q114" s="237">
        <f>ROUND(E114*P114,2)</f>
        <v>0</v>
      </c>
      <c r="R114" s="239" t="s">
        <v>311</v>
      </c>
      <c r="S114" s="239" t="s">
        <v>227</v>
      </c>
      <c r="T114" s="240" t="s">
        <v>227</v>
      </c>
      <c r="U114" s="222">
        <v>0.86399999999999999</v>
      </c>
      <c r="V114" s="222">
        <f>ROUND(E114*U114,2)</f>
        <v>101.52</v>
      </c>
      <c r="W114" s="222"/>
      <c r="X114" s="222" t="s">
        <v>303</v>
      </c>
      <c r="Y114" s="222" t="s">
        <v>230</v>
      </c>
      <c r="Z114" s="212"/>
      <c r="AA114" s="212"/>
      <c r="AB114" s="212"/>
      <c r="AC114" s="212"/>
      <c r="AD114" s="212"/>
      <c r="AE114" s="212"/>
      <c r="AF114" s="212"/>
      <c r="AG114" s="212" t="s">
        <v>304</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2" x14ac:dyDescent="0.25">
      <c r="A115" s="219"/>
      <c r="B115" s="220"/>
      <c r="C115" s="263" t="s">
        <v>428</v>
      </c>
      <c r="D115" s="255"/>
      <c r="E115" s="255"/>
      <c r="F115" s="255"/>
      <c r="G115" s="255"/>
      <c r="H115" s="222"/>
      <c r="I115" s="222"/>
      <c r="J115" s="222"/>
      <c r="K115" s="222"/>
      <c r="L115" s="222"/>
      <c r="M115" s="222"/>
      <c r="N115" s="221"/>
      <c r="O115" s="221"/>
      <c r="P115" s="221"/>
      <c r="Q115" s="221"/>
      <c r="R115" s="222"/>
      <c r="S115" s="222"/>
      <c r="T115" s="222"/>
      <c r="U115" s="222"/>
      <c r="V115" s="222"/>
      <c r="W115" s="222"/>
      <c r="X115" s="222"/>
      <c r="Y115" s="222"/>
      <c r="Z115" s="212"/>
      <c r="AA115" s="212"/>
      <c r="AB115" s="212"/>
      <c r="AC115" s="212"/>
      <c r="AD115" s="212"/>
      <c r="AE115" s="212"/>
      <c r="AF115" s="212"/>
      <c r="AG115" s="212" t="s">
        <v>306</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5">
      <c r="A116" s="219"/>
      <c r="B116" s="220"/>
      <c r="C116" s="247" t="s">
        <v>429</v>
      </c>
      <c r="D116" s="243"/>
      <c r="E116" s="243"/>
      <c r="F116" s="243"/>
      <c r="G116" s="243"/>
      <c r="H116" s="222"/>
      <c r="I116" s="222"/>
      <c r="J116" s="222"/>
      <c r="K116" s="222"/>
      <c r="L116" s="222"/>
      <c r="M116" s="222"/>
      <c r="N116" s="221"/>
      <c r="O116" s="221"/>
      <c r="P116" s="221"/>
      <c r="Q116" s="221"/>
      <c r="R116" s="222"/>
      <c r="S116" s="222"/>
      <c r="T116" s="222"/>
      <c r="U116" s="222"/>
      <c r="V116" s="222"/>
      <c r="W116" s="222"/>
      <c r="X116" s="222"/>
      <c r="Y116" s="222"/>
      <c r="Z116" s="212"/>
      <c r="AA116" s="212"/>
      <c r="AB116" s="212"/>
      <c r="AC116" s="212"/>
      <c r="AD116" s="212"/>
      <c r="AE116" s="212"/>
      <c r="AF116" s="212"/>
      <c r="AG116" s="212" t="s">
        <v>232</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2" x14ac:dyDescent="0.25">
      <c r="A117" s="219"/>
      <c r="B117" s="220"/>
      <c r="C117" s="264" t="s">
        <v>430</v>
      </c>
      <c r="D117" s="251"/>
      <c r="E117" s="252">
        <v>117.5</v>
      </c>
      <c r="F117" s="222"/>
      <c r="G117" s="222"/>
      <c r="H117" s="222"/>
      <c r="I117" s="222"/>
      <c r="J117" s="222"/>
      <c r="K117" s="222"/>
      <c r="L117" s="222"/>
      <c r="M117" s="222"/>
      <c r="N117" s="221"/>
      <c r="O117" s="221"/>
      <c r="P117" s="221"/>
      <c r="Q117" s="221"/>
      <c r="R117" s="222"/>
      <c r="S117" s="222"/>
      <c r="T117" s="222"/>
      <c r="U117" s="222"/>
      <c r="V117" s="222"/>
      <c r="W117" s="222"/>
      <c r="X117" s="222"/>
      <c r="Y117" s="222"/>
      <c r="Z117" s="212"/>
      <c r="AA117" s="212"/>
      <c r="AB117" s="212"/>
      <c r="AC117" s="212"/>
      <c r="AD117" s="212"/>
      <c r="AE117" s="212"/>
      <c r="AF117" s="212"/>
      <c r="AG117" s="212" t="s">
        <v>308</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1" x14ac:dyDescent="0.25">
      <c r="A118" s="234">
        <v>32</v>
      </c>
      <c r="B118" s="235" t="s">
        <v>431</v>
      </c>
      <c r="C118" s="245" t="s">
        <v>432</v>
      </c>
      <c r="D118" s="236" t="s">
        <v>301</v>
      </c>
      <c r="E118" s="237">
        <v>117.5</v>
      </c>
      <c r="F118" s="238"/>
      <c r="G118" s="239">
        <f>ROUND(E118*F118,2)</f>
        <v>0</v>
      </c>
      <c r="H118" s="238"/>
      <c r="I118" s="239">
        <f>ROUND(E118*H118,2)</f>
        <v>0</v>
      </c>
      <c r="J118" s="238"/>
      <c r="K118" s="239">
        <f>ROUND(E118*J118,2)</f>
        <v>0</v>
      </c>
      <c r="L118" s="239">
        <v>21</v>
      </c>
      <c r="M118" s="239">
        <f>G118*(1+L118/100)</f>
        <v>0</v>
      </c>
      <c r="N118" s="237">
        <v>0</v>
      </c>
      <c r="O118" s="237">
        <f>ROUND(E118*N118,2)</f>
        <v>0</v>
      </c>
      <c r="P118" s="237">
        <v>0</v>
      </c>
      <c r="Q118" s="237">
        <f>ROUND(E118*P118,2)</f>
        <v>0</v>
      </c>
      <c r="R118" s="239" t="s">
        <v>311</v>
      </c>
      <c r="S118" s="239" t="s">
        <v>227</v>
      </c>
      <c r="T118" s="240" t="s">
        <v>227</v>
      </c>
      <c r="U118" s="222">
        <v>0.371</v>
      </c>
      <c r="V118" s="222">
        <f>ROUND(E118*U118,2)</f>
        <v>43.59</v>
      </c>
      <c r="W118" s="222"/>
      <c r="X118" s="222" t="s">
        <v>303</v>
      </c>
      <c r="Y118" s="222" t="s">
        <v>230</v>
      </c>
      <c r="Z118" s="212"/>
      <c r="AA118" s="212"/>
      <c r="AB118" s="212"/>
      <c r="AC118" s="212"/>
      <c r="AD118" s="212"/>
      <c r="AE118" s="212"/>
      <c r="AF118" s="212"/>
      <c r="AG118" s="212" t="s">
        <v>304</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5">
      <c r="A119" s="219"/>
      <c r="B119" s="220"/>
      <c r="C119" s="263" t="s">
        <v>428</v>
      </c>
      <c r="D119" s="255"/>
      <c r="E119" s="255"/>
      <c r="F119" s="255"/>
      <c r="G119" s="255"/>
      <c r="H119" s="222"/>
      <c r="I119" s="222"/>
      <c r="J119" s="222"/>
      <c r="K119" s="222"/>
      <c r="L119" s="222"/>
      <c r="M119" s="222"/>
      <c r="N119" s="221"/>
      <c r="O119" s="221"/>
      <c r="P119" s="221"/>
      <c r="Q119" s="221"/>
      <c r="R119" s="222"/>
      <c r="S119" s="222"/>
      <c r="T119" s="222"/>
      <c r="U119" s="222"/>
      <c r="V119" s="222"/>
      <c r="W119" s="222"/>
      <c r="X119" s="222"/>
      <c r="Y119" s="222"/>
      <c r="Z119" s="212"/>
      <c r="AA119" s="212"/>
      <c r="AB119" s="212"/>
      <c r="AC119" s="212"/>
      <c r="AD119" s="212"/>
      <c r="AE119" s="212"/>
      <c r="AF119" s="212"/>
      <c r="AG119" s="212" t="s">
        <v>306</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2" x14ac:dyDescent="0.25">
      <c r="A120" s="219"/>
      <c r="B120" s="220"/>
      <c r="C120" s="247" t="s">
        <v>429</v>
      </c>
      <c r="D120" s="243"/>
      <c r="E120" s="243"/>
      <c r="F120" s="243"/>
      <c r="G120" s="243"/>
      <c r="H120" s="222"/>
      <c r="I120" s="222"/>
      <c r="J120" s="222"/>
      <c r="K120" s="222"/>
      <c r="L120" s="222"/>
      <c r="M120" s="222"/>
      <c r="N120" s="221"/>
      <c r="O120" s="221"/>
      <c r="P120" s="221"/>
      <c r="Q120" s="221"/>
      <c r="R120" s="222"/>
      <c r="S120" s="222"/>
      <c r="T120" s="222"/>
      <c r="U120" s="222"/>
      <c r="V120" s="222"/>
      <c r="W120" s="222"/>
      <c r="X120" s="222"/>
      <c r="Y120" s="222"/>
      <c r="Z120" s="212"/>
      <c r="AA120" s="212"/>
      <c r="AB120" s="212"/>
      <c r="AC120" s="212"/>
      <c r="AD120" s="212"/>
      <c r="AE120" s="212"/>
      <c r="AF120" s="212"/>
      <c r="AG120" s="212" t="s">
        <v>232</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2" x14ac:dyDescent="0.25">
      <c r="A121" s="219"/>
      <c r="B121" s="220"/>
      <c r="C121" s="264" t="s">
        <v>433</v>
      </c>
      <c r="D121" s="251"/>
      <c r="E121" s="252">
        <v>117.5</v>
      </c>
      <c r="F121" s="222"/>
      <c r="G121" s="222"/>
      <c r="H121" s="222"/>
      <c r="I121" s="222"/>
      <c r="J121" s="222"/>
      <c r="K121" s="222"/>
      <c r="L121" s="222"/>
      <c r="M121" s="222"/>
      <c r="N121" s="221"/>
      <c r="O121" s="221"/>
      <c r="P121" s="221"/>
      <c r="Q121" s="221"/>
      <c r="R121" s="222"/>
      <c r="S121" s="222"/>
      <c r="T121" s="222"/>
      <c r="U121" s="222"/>
      <c r="V121" s="222"/>
      <c r="W121" s="222"/>
      <c r="X121" s="222"/>
      <c r="Y121" s="222"/>
      <c r="Z121" s="212"/>
      <c r="AA121" s="212"/>
      <c r="AB121" s="212"/>
      <c r="AC121" s="212"/>
      <c r="AD121" s="212"/>
      <c r="AE121" s="212"/>
      <c r="AF121" s="212"/>
      <c r="AG121" s="212" t="s">
        <v>308</v>
      </c>
      <c r="AH121" s="212">
        <v>5</v>
      </c>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1" x14ac:dyDescent="0.25">
      <c r="A122" s="234">
        <v>33</v>
      </c>
      <c r="B122" s="235" t="s">
        <v>434</v>
      </c>
      <c r="C122" s="245" t="s">
        <v>435</v>
      </c>
      <c r="D122" s="236" t="s">
        <v>375</v>
      </c>
      <c r="E122" s="237">
        <v>307.35000000000002</v>
      </c>
      <c r="F122" s="238"/>
      <c r="G122" s="239">
        <f>ROUND(E122*F122,2)</f>
        <v>0</v>
      </c>
      <c r="H122" s="238"/>
      <c r="I122" s="239">
        <f>ROUND(E122*H122,2)</f>
        <v>0</v>
      </c>
      <c r="J122" s="238"/>
      <c r="K122" s="239">
        <f>ROUND(E122*J122,2)</f>
        <v>0</v>
      </c>
      <c r="L122" s="239">
        <v>21</v>
      </c>
      <c r="M122" s="239">
        <f>G122*(1+L122/100)</f>
        <v>0</v>
      </c>
      <c r="N122" s="237">
        <v>0</v>
      </c>
      <c r="O122" s="237">
        <f>ROUND(E122*N122,2)</f>
        <v>0</v>
      </c>
      <c r="P122" s="237">
        <v>0</v>
      </c>
      <c r="Q122" s="237">
        <f>ROUND(E122*P122,2)</f>
        <v>0</v>
      </c>
      <c r="R122" s="239" t="s">
        <v>302</v>
      </c>
      <c r="S122" s="239" t="s">
        <v>227</v>
      </c>
      <c r="T122" s="240" t="s">
        <v>227</v>
      </c>
      <c r="U122" s="222">
        <v>0</v>
      </c>
      <c r="V122" s="222">
        <f>ROUND(E122*U122,2)</f>
        <v>0</v>
      </c>
      <c r="W122" s="222"/>
      <c r="X122" s="222" t="s">
        <v>303</v>
      </c>
      <c r="Y122" s="222" t="s">
        <v>230</v>
      </c>
      <c r="Z122" s="212"/>
      <c r="AA122" s="212"/>
      <c r="AB122" s="212"/>
      <c r="AC122" s="212"/>
      <c r="AD122" s="212"/>
      <c r="AE122" s="212"/>
      <c r="AF122" s="212"/>
      <c r="AG122" s="212" t="s">
        <v>304</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5">
      <c r="A123" s="219"/>
      <c r="B123" s="220"/>
      <c r="C123" s="264" t="s">
        <v>436</v>
      </c>
      <c r="D123" s="251"/>
      <c r="E123" s="252"/>
      <c r="F123" s="222"/>
      <c r="G123" s="222"/>
      <c r="H123" s="222"/>
      <c r="I123" s="222"/>
      <c r="J123" s="222"/>
      <c r="K123" s="222"/>
      <c r="L123" s="222"/>
      <c r="M123" s="222"/>
      <c r="N123" s="221"/>
      <c r="O123" s="221"/>
      <c r="P123" s="221"/>
      <c r="Q123" s="221"/>
      <c r="R123" s="222"/>
      <c r="S123" s="222"/>
      <c r="T123" s="222"/>
      <c r="U123" s="222"/>
      <c r="V123" s="222"/>
      <c r="W123" s="222"/>
      <c r="X123" s="222"/>
      <c r="Y123" s="222"/>
      <c r="Z123" s="212"/>
      <c r="AA123" s="212"/>
      <c r="AB123" s="212"/>
      <c r="AC123" s="212"/>
      <c r="AD123" s="212"/>
      <c r="AE123" s="212"/>
      <c r="AF123" s="212"/>
      <c r="AG123" s="212" t="s">
        <v>308</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3" x14ac:dyDescent="0.25">
      <c r="A124" s="219"/>
      <c r="B124" s="220"/>
      <c r="C124" s="264" t="s">
        <v>437</v>
      </c>
      <c r="D124" s="251"/>
      <c r="E124" s="252">
        <v>307.35000000000002</v>
      </c>
      <c r="F124" s="222"/>
      <c r="G124" s="222"/>
      <c r="H124" s="222"/>
      <c r="I124" s="222"/>
      <c r="J124" s="222"/>
      <c r="K124" s="222"/>
      <c r="L124" s="222"/>
      <c r="M124" s="222"/>
      <c r="N124" s="221"/>
      <c r="O124" s="221"/>
      <c r="P124" s="221"/>
      <c r="Q124" s="221"/>
      <c r="R124" s="222"/>
      <c r="S124" s="222"/>
      <c r="T124" s="222"/>
      <c r="U124" s="222"/>
      <c r="V124" s="222"/>
      <c r="W124" s="222"/>
      <c r="X124" s="222"/>
      <c r="Y124" s="222"/>
      <c r="Z124" s="212"/>
      <c r="AA124" s="212"/>
      <c r="AB124" s="212"/>
      <c r="AC124" s="212"/>
      <c r="AD124" s="212"/>
      <c r="AE124" s="212"/>
      <c r="AF124" s="212"/>
      <c r="AG124" s="212" t="s">
        <v>308</v>
      </c>
      <c r="AH124" s="212">
        <v>5</v>
      </c>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5">
      <c r="A125" s="256">
        <v>34</v>
      </c>
      <c r="B125" s="257" t="s">
        <v>438</v>
      </c>
      <c r="C125" s="265" t="s">
        <v>439</v>
      </c>
      <c r="D125" s="258" t="s">
        <v>301</v>
      </c>
      <c r="E125" s="259">
        <v>118.7</v>
      </c>
      <c r="F125" s="260"/>
      <c r="G125" s="261">
        <f>ROUND(E125*F125,2)</f>
        <v>0</v>
      </c>
      <c r="H125" s="260"/>
      <c r="I125" s="261">
        <f>ROUND(E125*H125,2)</f>
        <v>0</v>
      </c>
      <c r="J125" s="260"/>
      <c r="K125" s="261">
        <f>ROUND(E125*J125,2)</f>
        <v>0</v>
      </c>
      <c r="L125" s="261">
        <v>21</v>
      </c>
      <c r="M125" s="261">
        <f>G125*(1+L125/100)</f>
        <v>0</v>
      </c>
      <c r="N125" s="259">
        <v>0</v>
      </c>
      <c r="O125" s="259">
        <f>ROUND(E125*N125,2)</f>
        <v>0</v>
      </c>
      <c r="P125" s="259">
        <v>0</v>
      </c>
      <c r="Q125" s="259">
        <f>ROUND(E125*P125,2)</f>
        <v>0</v>
      </c>
      <c r="R125" s="261" t="s">
        <v>440</v>
      </c>
      <c r="S125" s="261" t="s">
        <v>227</v>
      </c>
      <c r="T125" s="262" t="s">
        <v>227</v>
      </c>
      <c r="U125" s="222">
        <v>0.2</v>
      </c>
      <c r="V125" s="222">
        <f>ROUND(E125*U125,2)</f>
        <v>23.74</v>
      </c>
      <c r="W125" s="222"/>
      <c r="X125" s="222" t="s">
        <v>303</v>
      </c>
      <c r="Y125" s="222" t="s">
        <v>230</v>
      </c>
      <c r="Z125" s="212"/>
      <c r="AA125" s="212"/>
      <c r="AB125" s="212"/>
      <c r="AC125" s="212"/>
      <c r="AD125" s="212"/>
      <c r="AE125" s="212"/>
      <c r="AF125" s="212"/>
      <c r="AG125" s="212" t="s">
        <v>304</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1" x14ac:dyDescent="0.25">
      <c r="A126" s="234">
        <v>35</v>
      </c>
      <c r="B126" s="235" t="s">
        <v>441</v>
      </c>
      <c r="C126" s="245" t="s">
        <v>442</v>
      </c>
      <c r="D126" s="236" t="s">
        <v>443</v>
      </c>
      <c r="E126" s="237">
        <v>16.655999999999999</v>
      </c>
      <c r="F126" s="238"/>
      <c r="G126" s="239">
        <f>ROUND(E126*F126,2)</f>
        <v>0</v>
      </c>
      <c r="H126" s="238"/>
      <c r="I126" s="239">
        <f>ROUND(E126*H126,2)</f>
        <v>0</v>
      </c>
      <c r="J126" s="238"/>
      <c r="K126" s="239">
        <f>ROUND(E126*J126,2)</f>
        <v>0</v>
      </c>
      <c r="L126" s="239">
        <v>21</v>
      </c>
      <c r="M126" s="239">
        <f>G126*(1+L126/100)</f>
        <v>0</v>
      </c>
      <c r="N126" s="237">
        <v>1E-3</v>
      </c>
      <c r="O126" s="237">
        <f>ROUND(E126*N126,2)</f>
        <v>0.02</v>
      </c>
      <c r="P126" s="237">
        <v>0</v>
      </c>
      <c r="Q126" s="237">
        <f>ROUND(E126*P126,2)</f>
        <v>0</v>
      </c>
      <c r="R126" s="239" t="s">
        <v>444</v>
      </c>
      <c r="S126" s="239" t="s">
        <v>227</v>
      </c>
      <c r="T126" s="240" t="s">
        <v>227</v>
      </c>
      <c r="U126" s="222">
        <v>0</v>
      </c>
      <c r="V126" s="222">
        <f>ROUND(E126*U126,2)</f>
        <v>0</v>
      </c>
      <c r="W126" s="222"/>
      <c r="X126" s="222" t="s">
        <v>445</v>
      </c>
      <c r="Y126" s="222" t="s">
        <v>230</v>
      </c>
      <c r="Z126" s="212"/>
      <c r="AA126" s="212"/>
      <c r="AB126" s="212"/>
      <c r="AC126" s="212"/>
      <c r="AD126" s="212"/>
      <c r="AE126" s="212"/>
      <c r="AF126" s="212"/>
      <c r="AG126" s="212" t="s">
        <v>446</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5">
      <c r="A127" s="219"/>
      <c r="B127" s="220"/>
      <c r="C127" s="264" t="s">
        <v>447</v>
      </c>
      <c r="D127" s="251"/>
      <c r="E127" s="252">
        <v>4.056</v>
      </c>
      <c r="F127" s="222"/>
      <c r="G127" s="222"/>
      <c r="H127" s="222"/>
      <c r="I127" s="222"/>
      <c r="J127" s="222"/>
      <c r="K127" s="222"/>
      <c r="L127" s="222"/>
      <c r="M127" s="222"/>
      <c r="N127" s="221"/>
      <c r="O127" s="221"/>
      <c r="P127" s="221"/>
      <c r="Q127" s="221"/>
      <c r="R127" s="222"/>
      <c r="S127" s="222"/>
      <c r="T127" s="222"/>
      <c r="U127" s="222"/>
      <c r="V127" s="222"/>
      <c r="W127" s="222"/>
      <c r="X127" s="222"/>
      <c r="Y127" s="222"/>
      <c r="Z127" s="212"/>
      <c r="AA127" s="212"/>
      <c r="AB127" s="212"/>
      <c r="AC127" s="212"/>
      <c r="AD127" s="212"/>
      <c r="AE127" s="212"/>
      <c r="AF127" s="212"/>
      <c r="AG127" s="212" t="s">
        <v>308</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3" x14ac:dyDescent="0.25">
      <c r="A128" s="219"/>
      <c r="B128" s="220"/>
      <c r="C128" s="264" t="s">
        <v>448</v>
      </c>
      <c r="D128" s="251"/>
      <c r="E128" s="252">
        <v>12.6</v>
      </c>
      <c r="F128" s="222"/>
      <c r="G128" s="222"/>
      <c r="H128" s="222"/>
      <c r="I128" s="222"/>
      <c r="J128" s="222"/>
      <c r="K128" s="222"/>
      <c r="L128" s="222"/>
      <c r="M128" s="222"/>
      <c r="N128" s="221"/>
      <c r="O128" s="221"/>
      <c r="P128" s="221"/>
      <c r="Q128" s="221"/>
      <c r="R128" s="222"/>
      <c r="S128" s="222"/>
      <c r="T128" s="222"/>
      <c r="U128" s="222"/>
      <c r="V128" s="222"/>
      <c r="W128" s="222"/>
      <c r="X128" s="222"/>
      <c r="Y128" s="222"/>
      <c r="Z128" s="212"/>
      <c r="AA128" s="212"/>
      <c r="AB128" s="212"/>
      <c r="AC128" s="212"/>
      <c r="AD128" s="212"/>
      <c r="AE128" s="212"/>
      <c r="AF128" s="212"/>
      <c r="AG128" s="212" t="s">
        <v>308</v>
      </c>
      <c r="AH128" s="212">
        <v>0</v>
      </c>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5">
      <c r="A129" s="234">
        <v>36</v>
      </c>
      <c r="B129" s="235" t="s">
        <v>449</v>
      </c>
      <c r="C129" s="245" t="s">
        <v>450</v>
      </c>
      <c r="D129" s="236" t="s">
        <v>301</v>
      </c>
      <c r="E129" s="237">
        <v>124.63500000000001</v>
      </c>
      <c r="F129" s="238"/>
      <c r="G129" s="239">
        <f>ROUND(E129*F129,2)</f>
        <v>0</v>
      </c>
      <c r="H129" s="238"/>
      <c r="I129" s="239">
        <f>ROUND(E129*H129,2)</f>
        <v>0</v>
      </c>
      <c r="J129" s="238"/>
      <c r="K129" s="239">
        <f>ROUND(E129*J129,2)</f>
        <v>0</v>
      </c>
      <c r="L129" s="239">
        <v>21</v>
      </c>
      <c r="M129" s="239">
        <f>G129*(1+L129/100)</f>
        <v>0</v>
      </c>
      <c r="N129" s="237">
        <v>6.9999999999999999E-4</v>
      </c>
      <c r="O129" s="237">
        <f>ROUND(E129*N129,2)</f>
        <v>0.09</v>
      </c>
      <c r="P129" s="237">
        <v>0</v>
      </c>
      <c r="Q129" s="237">
        <f>ROUND(E129*P129,2)</f>
        <v>0</v>
      </c>
      <c r="R129" s="239" t="s">
        <v>444</v>
      </c>
      <c r="S129" s="239" t="s">
        <v>227</v>
      </c>
      <c r="T129" s="240" t="s">
        <v>227</v>
      </c>
      <c r="U129" s="222">
        <v>0</v>
      </c>
      <c r="V129" s="222">
        <f>ROUND(E129*U129,2)</f>
        <v>0</v>
      </c>
      <c r="W129" s="222"/>
      <c r="X129" s="222" t="s">
        <v>445</v>
      </c>
      <c r="Y129" s="222" t="s">
        <v>230</v>
      </c>
      <c r="Z129" s="212"/>
      <c r="AA129" s="212"/>
      <c r="AB129" s="212"/>
      <c r="AC129" s="212"/>
      <c r="AD129" s="212"/>
      <c r="AE129" s="212"/>
      <c r="AF129" s="212"/>
      <c r="AG129" s="212" t="s">
        <v>446</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5">
      <c r="A130" s="219"/>
      <c r="B130" s="220"/>
      <c r="C130" s="264" t="s">
        <v>451</v>
      </c>
      <c r="D130" s="251"/>
      <c r="E130" s="252">
        <v>124.63500000000001</v>
      </c>
      <c r="F130" s="222"/>
      <c r="G130" s="222"/>
      <c r="H130" s="222"/>
      <c r="I130" s="222"/>
      <c r="J130" s="222"/>
      <c r="K130" s="222"/>
      <c r="L130" s="222"/>
      <c r="M130" s="222"/>
      <c r="N130" s="221"/>
      <c r="O130" s="221"/>
      <c r="P130" s="221"/>
      <c r="Q130" s="221"/>
      <c r="R130" s="222"/>
      <c r="S130" s="222"/>
      <c r="T130" s="222"/>
      <c r="U130" s="222"/>
      <c r="V130" s="222"/>
      <c r="W130" s="222"/>
      <c r="X130" s="222"/>
      <c r="Y130" s="222"/>
      <c r="Z130" s="212"/>
      <c r="AA130" s="212"/>
      <c r="AB130" s="212"/>
      <c r="AC130" s="212"/>
      <c r="AD130" s="212"/>
      <c r="AE130" s="212"/>
      <c r="AF130" s="212"/>
      <c r="AG130" s="212" t="s">
        <v>308</v>
      </c>
      <c r="AH130" s="212">
        <v>0</v>
      </c>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x14ac:dyDescent="0.25">
      <c r="A131" s="224" t="s">
        <v>222</v>
      </c>
      <c r="B131" s="225" t="s">
        <v>152</v>
      </c>
      <c r="C131" s="244" t="s">
        <v>153</v>
      </c>
      <c r="D131" s="226"/>
      <c r="E131" s="227"/>
      <c r="F131" s="228"/>
      <c r="G131" s="228">
        <f>SUMIF(AG132:AG134,"&lt;&gt;NOR",G132:G134)</f>
        <v>0</v>
      </c>
      <c r="H131" s="228"/>
      <c r="I131" s="228">
        <f>SUM(I132:I134)</f>
        <v>0</v>
      </c>
      <c r="J131" s="228"/>
      <c r="K131" s="228">
        <f>SUM(K132:K134)</f>
        <v>0</v>
      </c>
      <c r="L131" s="228"/>
      <c r="M131" s="228">
        <f>SUM(M132:M134)</f>
        <v>0</v>
      </c>
      <c r="N131" s="227"/>
      <c r="O131" s="227">
        <f>SUM(O132:O134)</f>
        <v>174.75</v>
      </c>
      <c r="P131" s="227"/>
      <c r="Q131" s="227">
        <f>SUM(Q132:Q134)</f>
        <v>0</v>
      </c>
      <c r="R131" s="228"/>
      <c r="S131" s="228"/>
      <c r="T131" s="229"/>
      <c r="U131" s="223"/>
      <c r="V131" s="223">
        <f>SUM(V132:V134)</f>
        <v>516.32000000000005</v>
      </c>
      <c r="W131" s="223"/>
      <c r="X131" s="223"/>
      <c r="Y131" s="223"/>
      <c r="AG131" t="s">
        <v>223</v>
      </c>
    </row>
    <row r="132" spans="1:60" ht="20.399999999999999" outlineLevel="1" x14ac:dyDescent="0.25">
      <c r="A132" s="234">
        <v>37</v>
      </c>
      <c r="B132" s="235" t="s">
        <v>452</v>
      </c>
      <c r="C132" s="245" t="s">
        <v>453</v>
      </c>
      <c r="D132" s="236" t="s">
        <v>323</v>
      </c>
      <c r="E132" s="237">
        <v>104.47499999999999</v>
      </c>
      <c r="F132" s="238"/>
      <c r="G132" s="239">
        <f>ROUND(E132*F132,2)</f>
        <v>0</v>
      </c>
      <c r="H132" s="238"/>
      <c r="I132" s="239">
        <f>ROUND(E132*H132,2)</f>
        <v>0</v>
      </c>
      <c r="J132" s="238"/>
      <c r="K132" s="239">
        <f>ROUND(E132*J132,2)</f>
        <v>0</v>
      </c>
      <c r="L132" s="239">
        <v>21</v>
      </c>
      <c r="M132" s="239">
        <f>G132*(1+L132/100)</f>
        <v>0</v>
      </c>
      <c r="N132" s="237">
        <v>1.67266</v>
      </c>
      <c r="O132" s="237">
        <f>ROUND(E132*N132,2)</f>
        <v>174.75</v>
      </c>
      <c r="P132" s="237">
        <v>0</v>
      </c>
      <c r="Q132" s="237">
        <f>ROUND(E132*P132,2)</f>
        <v>0</v>
      </c>
      <c r="R132" s="239" t="s">
        <v>454</v>
      </c>
      <c r="S132" s="239" t="s">
        <v>227</v>
      </c>
      <c r="T132" s="240" t="s">
        <v>227</v>
      </c>
      <c r="U132" s="222">
        <v>4.9420000000000002</v>
      </c>
      <c r="V132" s="222">
        <f>ROUND(E132*U132,2)</f>
        <v>516.32000000000005</v>
      </c>
      <c r="W132" s="222"/>
      <c r="X132" s="222" t="s">
        <v>303</v>
      </c>
      <c r="Y132" s="222" t="s">
        <v>230</v>
      </c>
      <c r="Z132" s="212"/>
      <c r="AA132" s="212"/>
      <c r="AB132" s="212"/>
      <c r="AC132" s="212"/>
      <c r="AD132" s="212"/>
      <c r="AE132" s="212"/>
      <c r="AF132" s="212"/>
      <c r="AG132" s="212" t="s">
        <v>304</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5">
      <c r="A133" s="219"/>
      <c r="B133" s="220"/>
      <c r="C133" s="246" t="s">
        <v>455</v>
      </c>
      <c r="D133" s="241"/>
      <c r="E133" s="241"/>
      <c r="F133" s="241"/>
      <c r="G133" s="241"/>
      <c r="H133" s="222"/>
      <c r="I133" s="222"/>
      <c r="J133" s="222"/>
      <c r="K133" s="222"/>
      <c r="L133" s="222"/>
      <c r="M133" s="222"/>
      <c r="N133" s="221"/>
      <c r="O133" s="221"/>
      <c r="P133" s="221"/>
      <c r="Q133" s="221"/>
      <c r="R133" s="222"/>
      <c r="S133" s="222"/>
      <c r="T133" s="222"/>
      <c r="U133" s="222"/>
      <c r="V133" s="222"/>
      <c r="W133" s="222"/>
      <c r="X133" s="222"/>
      <c r="Y133" s="222"/>
      <c r="Z133" s="212"/>
      <c r="AA133" s="212"/>
      <c r="AB133" s="212"/>
      <c r="AC133" s="212"/>
      <c r="AD133" s="212"/>
      <c r="AE133" s="212"/>
      <c r="AF133" s="212"/>
      <c r="AG133" s="212" t="s">
        <v>232</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2" x14ac:dyDescent="0.25">
      <c r="A134" s="219"/>
      <c r="B134" s="220"/>
      <c r="C134" s="264" t="s">
        <v>456</v>
      </c>
      <c r="D134" s="251"/>
      <c r="E134" s="252">
        <v>104.47499999999999</v>
      </c>
      <c r="F134" s="222"/>
      <c r="G134" s="222"/>
      <c r="H134" s="222"/>
      <c r="I134" s="222"/>
      <c r="J134" s="222"/>
      <c r="K134" s="222"/>
      <c r="L134" s="222"/>
      <c r="M134" s="222"/>
      <c r="N134" s="221"/>
      <c r="O134" s="221"/>
      <c r="P134" s="221"/>
      <c r="Q134" s="221"/>
      <c r="R134" s="222"/>
      <c r="S134" s="222"/>
      <c r="T134" s="222"/>
      <c r="U134" s="222"/>
      <c r="V134" s="222"/>
      <c r="W134" s="222"/>
      <c r="X134" s="222"/>
      <c r="Y134" s="222"/>
      <c r="Z134" s="212"/>
      <c r="AA134" s="212"/>
      <c r="AB134" s="212"/>
      <c r="AC134" s="212"/>
      <c r="AD134" s="212"/>
      <c r="AE134" s="212"/>
      <c r="AF134" s="212"/>
      <c r="AG134" s="212" t="s">
        <v>308</v>
      </c>
      <c r="AH134" s="212">
        <v>0</v>
      </c>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x14ac:dyDescent="0.25">
      <c r="A135" s="224" t="s">
        <v>222</v>
      </c>
      <c r="B135" s="225" t="s">
        <v>154</v>
      </c>
      <c r="C135" s="244" t="s">
        <v>155</v>
      </c>
      <c r="D135" s="226"/>
      <c r="E135" s="227"/>
      <c r="F135" s="228"/>
      <c r="G135" s="228">
        <f>SUMIF(AG136:AG177,"&lt;&gt;NOR",G136:G177)</f>
        <v>0</v>
      </c>
      <c r="H135" s="228"/>
      <c r="I135" s="228">
        <f>SUM(I136:I177)</f>
        <v>0</v>
      </c>
      <c r="J135" s="228"/>
      <c r="K135" s="228">
        <f>SUM(K136:K177)</f>
        <v>0</v>
      </c>
      <c r="L135" s="228"/>
      <c r="M135" s="228">
        <f>SUM(M136:M177)</f>
        <v>0</v>
      </c>
      <c r="N135" s="227"/>
      <c r="O135" s="227">
        <f>SUM(O136:O177)</f>
        <v>470.45000000000005</v>
      </c>
      <c r="P135" s="227"/>
      <c r="Q135" s="227">
        <f>SUM(Q136:Q177)</f>
        <v>0</v>
      </c>
      <c r="R135" s="228"/>
      <c r="S135" s="228"/>
      <c r="T135" s="229"/>
      <c r="U135" s="223"/>
      <c r="V135" s="223">
        <f>SUM(V136:V177)</f>
        <v>503.79</v>
      </c>
      <c r="W135" s="223"/>
      <c r="X135" s="223"/>
      <c r="Y135" s="223"/>
      <c r="AG135" t="s">
        <v>223</v>
      </c>
    </row>
    <row r="136" spans="1:60" outlineLevel="1" x14ac:dyDescent="0.25">
      <c r="A136" s="234">
        <v>38</v>
      </c>
      <c r="B136" s="235" t="s">
        <v>457</v>
      </c>
      <c r="C136" s="245" t="s">
        <v>458</v>
      </c>
      <c r="D136" s="236" t="s">
        <v>301</v>
      </c>
      <c r="E136" s="237">
        <v>500.6</v>
      </c>
      <c r="F136" s="238"/>
      <c r="G136" s="239">
        <f>ROUND(E136*F136,2)</f>
        <v>0</v>
      </c>
      <c r="H136" s="238"/>
      <c r="I136" s="239">
        <f>ROUND(E136*H136,2)</f>
        <v>0</v>
      </c>
      <c r="J136" s="238"/>
      <c r="K136" s="239">
        <f>ROUND(E136*J136,2)</f>
        <v>0</v>
      </c>
      <c r="L136" s="239">
        <v>21</v>
      </c>
      <c r="M136" s="239">
        <f>G136*(1+L136/100)</f>
        <v>0</v>
      </c>
      <c r="N136" s="237">
        <v>0.1012</v>
      </c>
      <c r="O136" s="237">
        <f>ROUND(E136*N136,2)</f>
        <v>50.66</v>
      </c>
      <c r="P136" s="237">
        <v>0</v>
      </c>
      <c r="Q136" s="237">
        <f>ROUND(E136*P136,2)</f>
        <v>0</v>
      </c>
      <c r="R136" s="239" t="s">
        <v>459</v>
      </c>
      <c r="S136" s="239" t="s">
        <v>227</v>
      </c>
      <c r="T136" s="240" t="s">
        <v>227</v>
      </c>
      <c r="U136" s="222">
        <v>2.4E-2</v>
      </c>
      <c r="V136" s="222">
        <f>ROUND(E136*U136,2)</f>
        <v>12.01</v>
      </c>
      <c r="W136" s="222"/>
      <c r="X136" s="222" t="s">
        <v>303</v>
      </c>
      <c r="Y136" s="222" t="s">
        <v>230</v>
      </c>
      <c r="Z136" s="212"/>
      <c r="AA136" s="212"/>
      <c r="AB136" s="212"/>
      <c r="AC136" s="212"/>
      <c r="AD136" s="212"/>
      <c r="AE136" s="212"/>
      <c r="AF136" s="212"/>
      <c r="AG136" s="212" t="s">
        <v>304</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2" x14ac:dyDescent="0.25">
      <c r="A137" s="219"/>
      <c r="B137" s="220"/>
      <c r="C137" s="263" t="s">
        <v>460</v>
      </c>
      <c r="D137" s="255"/>
      <c r="E137" s="255"/>
      <c r="F137" s="255"/>
      <c r="G137" s="255"/>
      <c r="H137" s="222"/>
      <c r="I137" s="222"/>
      <c r="J137" s="222"/>
      <c r="K137" s="222"/>
      <c r="L137" s="222"/>
      <c r="M137" s="222"/>
      <c r="N137" s="221"/>
      <c r="O137" s="221"/>
      <c r="P137" s="221"/>
      <c r="Q137" s="221"/>
      <c r="R137" s="222"/>
      <c r="S137" s="222"/>
      <c r="T137" s="222"/>
      <c r="U137" s="222"/>
      <c r="V137" s="222"/>
      <c r="W137" s="222"/>
      <c r="X137" s="222"/>
      <c r="Y137" s="222"/>
      <c r="Z137" s="212"/>
      <c r="AA137" s="212"/>
      <c r="AB137" s="212"/>
      <c r="AC137" s="212"/>
      <c r="AD137" s="212"/>
      <c r="AE137" s="212"/>
      <c r="AF137" s="212"/>
      <c r="AG137" s="212" t="s">
        <v>306</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5">
      <c r="A138" s="219"/>
      <c r="B138" s="220"/>
      <c r="C138" s="264" t="s">
        <v>461</v>
      </c>
      <c r="D138" s="251"/>
      <c r="E138" s="252">
        <v>343.3</v>
      </c>
      <c r="F138" s="222"/>
      <c r="G138" s="222"/>
      <c r="H138" s="222"/>
      <c r="I138" s="222"/>
      <c r="J138" s="222"/>
      <c r="K138" s="222"/>
      <c r="L138" s="222"/>
      <c r="M138" s="222"/>
      <c r="N138" s="221"/>
      <c r="O138" s="221"/>
      <c r="P138" s="221"/>
      <c r="Q138" s="221"/>
      <c r="R138" s="222"/>
      <c r="S138" s="222"/>
      <c r="T138" s="222"/>
      <c r="U138" s="222"/>
      <c r="V138" s="222"/>
      <c r="W138" s="222"/>
      <c r="X138" s="222"/>
      <c r="Y138" s="222"/>
      <c r="Z138" s="212"/>
      <c r="AA138" s="212"/>
      <c r="AB138" s="212"/>
      <c r="AC138" s="212"/>
      <c r="AD138" s="212"/>
      <c r="AE138" s="212"/>
      <c r="AF138" s="212"/>
      <c r="AG138" s="212" t="s">
        <v>308</v>
      </c>
      <c r="AH138" s="212">
        <v>0</v>
      </c>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3" x14ac:dyDescent="0.25">
      <c r="A139" s="219"/>
      <c r="B139" s="220"/>
      <c r="C139" s="264" t="s">
        <v>462</v>
      </c>
      <c r="D139" s="251"/>
      <c r="E139" s="252">
        <v>157.30000000000001</v>
      </c>
      <c r="F139" s="222"/>
      <c r="G139" s="222"/>
      <c r="H139" s="222"/>
      <c r="I139" s="222"/>
      <c r="J139" s="222"/>
      <c r="K139" s="222"/>
      <c r="L139" s="222"/>
      <c r="M139" s="222"/>
      <c r="N139" s="221"/>
      <c r="O139" s="221"/>
      <c r="P139" s="221"/>
      <c r="Q139" s="221"/>
      <c r="R139" s="222"/>
      <c r="S139" s="222"/>
      <c r="T139" s="222"/>
      <c r="U139" s="222"/>
      <c r="V139" s="222"/>
      <c r="W139" s="222"/>
      <c r="X139" s="222"/>
      <c r="Y139" s="222"/>
      <c r="Z139" s="212"/>
      <c r="AA139" s="212"/>
      <c r="AB139" s="212"/>
      <c r="AC139" s="212"/>
      <c r="AD139" s="212"/>
      <c r="AE139" s="212"/>
      <c r="AF139" s="212"/>
      <c r="AG139" s="212" t="s">
        <v>308</v>
      </c>
      <c r="AH139" s="212">
        <v>0</v>
      </c>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1" x14ac:dyDescent="0.25">
      <c r="A140" s="234">
        <v>39</v>
      </c>
      <c r="B140" s="235" t="s">
        <v>463</v>
      </c>
      <c r="C140" s="245" t="s">
        <v>464</v>
      </c>
      <c r="D140" s="236" t="s">
        <v>301</v>
      </c>
      <c r="E140" s="237">
        <v>391.05</v>
      </c>
      <c r="F140" s="238"/>
      <c r="G140" s="239">
        <f>ROUND(E140*F140,2)</f>
        <v>0</v>
      </c>
      <c r="H140" s="238"/>
      <c r="I140" s="239">
        <f>ROUND(E140*H140,2)</f>
        <v>0</v>
      </c>
      <c r="J140" s="238"/>
      <c r="K140" s="239">
        <f>ROUND(E140*J140,2)</f>
        <v>0</v>
      </c>
      <c r="L140" s="239">
        <v>21</v>
      </c>
      <c r="M140" s="239">
        <f>G140*(1+L140/100)</f>
        <v>0</v>
      </c>
      <c r="N140" s="237">
        <v>0.2024</v>
      </c>
      <c r="O140" s="237">
        <f>ROUND(E140*N140,2)</f>
        <v>79.150000000000006</v>
      </c>
      <c r="P140" s="237">
        <v>0</v>
      </c>
      <c r="Q140" s="237">
        <f>ROUND(E140*P140,2)</f>
        <v>0</v>
      </c>
      <c r="R140" s="239" t="s">
        <v>459</v>
      </c>
      <c r="S140" s="239" t="s">
        <v>227</v>
      </c>
      <c r="T140" s="240" t="s">
        <v>227</v>
      </c>
      <c r="U140" s="222">
        <v>2.5999999999999999E-2</v>
      </c>
      <c r="V140" s="222">
        <f>ROUND(E140*U140,2)</f>
        <v>10.17</v>
      </c>
      <c r="W140" s="222"/>
      <c r="X140" s="222" t="s">
        <v>303</v>
      </c>
      <c r="Y140" s="222" t="s">
        <v>230</v>
      </c>
      <c r="Z140" s="212"/>
      <c r="AA140" s="212"/>
      <c r="AB140" s="212"/>
      <c r="AC140" s="212"/>
      <c r="AD140" s="212"/>
      <c r="AE140" s="212"/>
      <c r="AF140" s="212"/>
      <c r="AG140" s="212" t="s">
        <v>304</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2" x14ac:dyDescent="0.25">
      <c r="A141" s="219"/>
      <c r="B141" s="220"/>
      <c r="C141" s="263" t="s">
        <v>460</v>
      </c>
      <c r="D141" s="255"/>
      <c r="E141" s="255"/>
      <c r="F141" s="255"/>
      <c r="G141" s="255"/>
      <c r="H141" s="222"/>
      <c r="I141" s="222"/>
      <c r="J141" s="222"/>
      <c r="K141" s="222"/>
      <c r="L141" s="222"/>
      <c r="M141" s="222"/>
      <c r="N141" s="221"/>
      <c r="O141" s="221"/>
      <c r="P141" s="221"/>
      <c r="Q141" s="221"/>
      <c r="R141" s="222"/>
      <c r="S141" s="222"/>
      <c r="T141" s="222"/>
      <c r="U141" s="222"/>
      <c r="V141" s="222"/>
      <c r="W141" s="222"/>
      <c r="X141" s="222"/>
      <c r="Y141" s="222"/>
      <c r="Z141" s="212"/>
      <c r="AA141" s="212"/>
      <c r="AB141" s="212"/>
      <c r="AC141" s="212"/>
      <c r="AD141" s="212"/>
      <c r="AE141" s="212"/>
      <c r="AF141" s="212"/>
      <c r="AG141" s="212" t="s">
        <v>306</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2" x14ac:dyDescent="0.25">
      <c r="A142" s="219"/>
      <c r="B142" s="220"/>
      <c r="C142" s="264" t="s">
        <v>465</v>
      </c>
      <c r="D142" s="251"/>
      <c r="E142" s="252">
        <v>406.85</v>
      </c>
      <c r="F142" s="222"/>
      <c r="G142" s="222"/>
      <c r="H142" s="222"/>
      <c r="I142" s="222"/>
      <c r="J142" s="222"/>
      <c r="K142" s="222"/>
      <c r="L142" s="222"/>
      <c r="M142" s="222"/>
      <c r="N142" s="221"/>
      <c r="O142" s="221"/>
      <c r="P142" s="221"/>
      <c r="Q142" s="221"/>
      <c r="R142" s="222"/>
      <c r="S142" s="222"/>
      <c r="T142" s="222"/>
      <c r="U142" s="222"/>
      <c r="V142" s="222"/>
      <c r="W142" s="222"/>
      <c r="X142" s="222"/>
      <c r="Y142" s="222"/>
      <c r="Z142" s="212"/>
      <c r="AA142" s="212"/>
      <c r="AB142" s="212"/>
      <c r="AC142" s="212"/>
      <c r="AD142" s="212"/>
      <c r="AE142" s="212"/>
      <c r="AF142" s="212"/>
      <c r="AG142" s="212" t="s">
        <v>308</v>
      </c>
      <c r="AH142" s="212">
        <v>0</v>
      </c>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3" x14ac:dyDescent="0.25">
      <c r="A143" s="219"/>
      <c r="B143" s="220"/>
      <c r="C143" s="264" t="s">
        <v>466</v>
      </c>
      <c r="D143" s="251"/>
      <c r="E143" s="252">
        <v>-15.8</v>
      </c>
      <c r="F143" s="222"/>
      <c r="G143" s="222"/>
      <c r="H143" s="222"/>
      <c r="I143" s="222"/>
      <c r="J143" s="222"/>
      <c r="K143" s="222"/>
      <c r="L143" s="222"/>
      <c r="M143" s="222"/>
      <c r="N143" s="221"/>
      <c r="O143" s="221"/>
      <c r="P143" s="221"/>
      <c r="Q143" s="221"/>
      <c r="R143" s="222"/>
      <c r="S143" s="222"/>
      <c r="T143" s="222"/>
      <c r="U143" s="222"/>
      <c r="V143" s="222"/>
      <c r="W143" s="222"/>
      <c r="X143" s="222"/>
      <c r="Y143" s="222"/>
      <c r="Z143" s="212"/>
      <c r="AA143" s="212"/>
      <c r="AB143" s="212"/>
      <c r="AC143" s="212"/>
      <c r="AD143" s="212"/>
      <c r="AE143" s="212"/>
      <c r="AF143" s="212"/>
      <c r="AG143" s="212" t="s">
        <v>308</v>
      </c>
      <c r="AH143" s="212">
        <v>0</v>
      </c>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1" x14ac:dyDescent="0.25">
      <c r="A144" s="234">
        <v>40</v>
      </c>
      <c r="B144" s="235" t="s">
        <v>467</v>
      </c>
      <c r="C144" s="245" t="s">
        <v>468</v>
      </c>
      <c r="D144" s="236" t="s">
        <v>301</v>
      </c>
      <c r="E144" s="237">
        <v>60</v>
      </c>
      <c r="F144" s="238"/>
      <c r="G144" s="239">
        <f>ROUND(E144*F144,2)</f>
        <v>0</v>
      </c>
      <c r="H144" s="238"/>
      <c r="I144" s="239">
        <f>ROUND(E144*H144,2)</f>
        <v>0</v>
      </c>
      <c r="J144" s="238"/>
      <c r="K144" s="239">
        <f>ROUND(E144*J144,2)</f>
        <v>0</v>
      </c>
      <c r="L144" s="239">
        <v>21</v>
      </c>
      <c r="M144" s="239">
        <f>G144*(1+L144/100)</f>
        <v>0</v>
      </c>
      <c r="N144" s="237">
        <v>0.40481</v>
      </c>
      <c r="O144" s="237">
        <f>ROUND(E144*N144,2)</f>
        <v>24.29</v>
      </c>
      <c r="P144" s="237">
        <v>0</v>
      </c>
      <c r="Q144" s="237">
        <f>ROUND(E144*P144,2)</f>
        <v>0</v>
      </c>
      <c r="R144" s="239" t="s">
        <v>459</v>
      </c>
      <c r="S144" s="239" t="s">
        <v>227</v>
      </c>
      <c r="T144" s="240" t="s">
        <v>227</v>
      </c>
      <c r="U144" s="222">
        <v>1.9E-2</v>
      </c>
      <c r="V144" s="222">
        <f>ROUND(E144*U144,2)</f>
        <v>1.1399999999999999</v>
      </c>
      <c r="W144" s="222"/>
      <c r="X144" s="222" t="s">
        <v>303</v>
      </c>
      <c r="Y144" s="222" t="s">
        <v>230</v>
      </c>
      <c r="Z144" s="212"/>
      <c r="AA144" s="212"/>
      <c r="AB144" s="212"/>
      <c r="AC144" s="212"/>
      <c r="AD144" s="212"/>
      <c r="AE144" s="212"/>
      <c r="AF144" s="212"/>
      <c r="AG144" s="212" t="s">
        <v>304</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2" x14ac:dyDescent="0.25">
      <c r="A145" s="219"/>
      <c r="B145" s="220"/>
      <c r="C145" s="263" t="s">
        <v>460</v>
      </c>
      <c r="D145" s="255"/>
      <c r="E145" s="255"/>
      <c r="F145" s="255"/>
      <c r="G145" s="255"/>
      <c r="H145" s="222"/>
      <c r="I145" s="222"/>
      <c r="J145" s="222"/>
      <c r="K145" s="222"/>
      <c r="L145" s="222"/>
      <c r="M145" s="222"/>
      <c r="N145" s="221"/>
      <c r="O145" s="221"/>
      <c r="P145" s="221"/>
      <c r="Q145" s="221"/>
      <c r="R145" s="222"/>
      <c r="S145" s="222"/>
      <c r="T145" s="222"/>
      <c r="U145" s="222"/>
      <c r="V145" s="222"/>
      <c r="W145" s="222"/>
      <c r="X145" s="222"/>
      <c r="Y145" s="222"/>
      <c r="Z145" s="212"/>
      <c r="AA145" s="212"/>
      <c r="AB145" s="212"/>
      <c r="AC145" s="212"/>
      <c r="AD145" s="212"/>
      <c r="AE145" s="212"/>
      <c r="AF145" s="212"/>
      <c r="AG145" s="212" t="s">
        <v>306</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5">
      <c r="A146" s="219"/>
      <c r="B146" s="220"/>
      <c r="C146" s="264" t="s">
        <v>469</v>
      </c>
      <c r="D146" s="251"/>
      <c r="E146" s="252">
        <v>60</v>
      </c>
      <c r="F146" s="222"/>
      <c r="G146" s="222"/>
      <c r="H146" s="222"/>
      <c r="I146" s="222"/>
      <c r="J146" s="222"/>
      <c r="K146" s="222"/>
      <c r="L146" s="222"/>
      <c r="M146" s="222"/>
      <c r="N146" s="221"/>
      <c r="O146" s="221"/>
      <c r="P146" s="221"/>
      <c r="Q146" s="221"/>
      <c r="R146" s="222"/>
      <c r="S146" s="222"/>
      <c r="T146" s="222"/>
      <c r="U146" s="222"/>
      <c r="V146" s="222"/>
      <c r="W146" s="222"/>
      <c r="X146" s="222"/>
      <c r="Y146" s="222"/>
      <c r="Z146" s="212"/>
      <c r="AA146" s="212"/>
      <c r="AB146" s="212"/>
      <c r="AC146" s="212"/>
      <c r="AD146" s="212"/>
      <c r="AE146" s="212"/>
      <c r="AF146" s="212"/>
      <c r="AG146" s="212" t="s">
        <v>308</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ht="20.399999999999999" outlineLevel="1" x14ac:dyDescent="0.25">
      <c r="A147" s="234">
        <v>41</v>
      </c>
      <c r="B147" s="235" t="s">
        <v>470</v>
      </c>
      <c r="C147" s="245" t="s">
        <v>471</v>
      </c>
      <c r="D147" s="236" t="s">
        <v>301</v>
      </c>
      <c r="E147" s="237">
        <v>391.05</v>
      </c>
      <c r="F147" s="238"/>
      <c r="G147" s="239">
        <f>ROUND(E147*F147,2)</f>
        <v>0</v>
      </c>
      <c r="H147" s="238"/>
      <c r="I147" s="239">
        <f>ROUND(E147*H147,2)</f>
        <v>0</v>
      </c>
      <c r="J147" s="238"/>
      <c r="K147" s="239">
        <f>ROUND(E147*J147,2)</f>
        <v>0</v>
      </c>
      <c r="L147" s="239">
        <v>21</v>
      </c>
      <c r="M147" s="239">
        <f>G147*(1+L147/100)</f>
        <v>0</v>
      </c>
      <c r="N147" s="237">
        <v>0.23</v>
      </c>
      <c r="O147" s="237">
        <f>ROUND(E147*N147,2)</f>
        <v>89.94</v>
      </c>
      <c r="P147" s="237">
        <v>0</v>
      </c>
      <c r="Q147" s="237">
        <f>ROUND(E147*P147,2)</f>
        <v>0</v>
      </c>
      <c r="R147" s="239" t="s">
        <v>459</v>
      </c>
      <c r="S147" s="239" t="s">
        <v>227</v>
      </c>
      <c r="T147" s="240" t="s">
        <v>227</v>
      </c>
      <c r="U147" s="222">
        <v>2.3E-2</v>
      </c>
      <c r="V147" s="222">
        <f>ROUND(E147*U147,2)</f>
        <v>8.99</v>
      </c>
      <c r="W147" s="222"/>
      <c r="X147" s="222" t="s">
        <v>303</v>
      </c>
      <c r="Y147" s="222" t="s">
        <v>230</v>
      </c>
      <c r="Z147" s="212"/>
      <c r="AA147" s="212"/>
      <c r="AB147" s="212"/>
      <c r="AC147" s="212"/>
      <c r="AD147" s="212"/>
      <c r="AE147" s="212"/>
      <c r="AF147" s="212"/>
      <c r="AG147" s="212" t="s">
        <v>304</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2" x14ac:dyDescent="0.25">
      <c r="A148" s="219"/>
      <c r="B148" s="220"/>
      <c r="C148" s="264" t="s">
        <v>472</v>
      </c>
      <c r="D148" s="251"/>
      <c r="E148" s="252">
        <v>406.85</v>
      </c>
      <c r="F148" s="222"/>
      <c r="G148" s="222"/>
      <c r="H148" s="222"/>
      <c r="I148" s="222"/>
      <c r="J148" s="222"/>
      <c r="K148" s="222"/>
      <c r="L148" s="222"/>
      <c r="M148" s="222"/>
      <c r="N148" s="221"/>
      <c r="O148" s="221"/>
      <c r="P148" s="221"/>
      <c r="Q148" s="221"/>
      <c r="R148" s="222"/>
      <c r="S148" s="222"/>
      <c r="T148" s="222"/>
      <c r="U148" s="222"/>
      <c r="V148" s="222"/>
      <c r="W148" s="222"/>
      <c r="X148" s="222"/>
      <c r="Y148" s="222"/>
      <c r="Z148" s="212"/>
      <c r="AA148" s="212"/>
      <c r="AB148" s="212"/>
      <c r="AC148" s="212"/>
      <c r="AD148" s="212"/>
      <c r="AE148" s="212"/>
      <c r="AF148" s="212"/>
      <c r="AG148" s="212" t="s">
        <v>308</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3" x14ac:dyDescent="0.25">
      <c r="A149" s="219"/>
      <c r="B149" s="220"/>
      <c r="C149" s="264" t="s">
        <v>466</v>
      </c>
      <c r="D149" s="251"/>
      <c r="E149" s="252">
        <v>-15.8</v>
      </c>
      <c r="F149" s="222"/>
      <c r="G149" s="222"/>
      <c r="H149" s="222"/>
      <c r="I149" s="222"/>
      <c r="J149" s="222"/>
      <c r="K149" s="222"/>
      <c r="L149" s="222"/>
      <c r="M149" s="222"/>
      <c r="N149" s="221"/>
      <c r="O149" s="221"/>
      <c r="P149" s="221"/>
      <c r="Q149" s="221"/>
      <c r="R149" s="222"/>
      <c r="S149" s="222"/>
      <c r="T149" s="222"/>
      <c r="U149" s="222"/>
      <c r="V149" s="222"/>
      <c r="W149" s="222"/>
      <c r="X149" s="222"/>
      <c r="Y149" s="222"/>
      <c r="Z149" s="212"/>
      <c r="AA149" s="212"/>
      <c r="AB149" s="212"/>
      <c r="AC149" s="212"/>
      <c r="AD149" s="212"/>
      <c r="AE149" s="212"/>
      <c r="AF149" s="212"/>
      <c r="AG149" s="212" t="s">
        <v>308</v>
      </c>
      <c r="AH149" s="212">
        <v>0</v>
      </c>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ht="20.399999999999999" outlineLevel="1" x14ac:dyDescent="0.25">
      <c r="A150" s="234">
        <v>42</v>
      </c>
      <c r="B150" s="235" t="s">
        <v>473</v>
      </c>
      <c r="C150" s="245" t="s">
        <v>474</v>
      </c>
      <c r="D150" s="236" t="s">
        <v>301</v>
      </c>
      <c r="E150" s="237">
        <v>60</v>
      </c>
      <c r="F150" s="238"/>
      <c r="G150" s="239">
        <f>ROUND(E150*F150,2)</f>
        <v>0</v>
      </c>
      <c r="H150" s="238"/>
      <c r="I150" s="239">
        <f>ROUND(E150*H150,2)</f>
        <v>0</v>
      </c>
      <c r="J150" s="238"/>
      <c r="K150" s="239">
        <f>ROUND(E150*J150,2)</f>
        <v>0</v>
      </c>
      <c r="L150" s="239">
        <v>21</v>
      </c>
      <c r="M150" s="239">
        <f>G150*(1+L150/100)</f>
        <v>0</v>
      </c>
      <c r="N150" s="237">
        <v>0.1012</v>
      </c>
      <c r="O150" s="237">
        <f>ROUND(E150*N150,2)</f>
        <v>6.07</v>
      </c>
      <c r="P150" s="237">
        <v>0</v>
      </c>
      <c r="Q150" s="237">
        <f>ROUND(E150*P150,2)</f>
        <v>0</v>
      </c>
      <c r="R150" s="239" t="s">
        <v>459</v>
      </c>
      <c r="S150" s="239" t="s">
        <v>227</v>
      </c>
      <c r="T150" s="240" t="s">
        <v>227</v>
      </c>
      <c r="U150" s="222">
        <v>2.4E-2</v>
      </c>
      <c r="V150" s="222">
        <f>ROUND(E150*U150,2)</f>
        <v>1.44</v>
      </c>
      <c r="W150" s="222"/>
      <c r="X150" s="222" t="s">
        <v>303</v>
      </c>
      <c r="Y150" s="222" t="s">
        <v>230</v>
      </c>
      <c r="Z150" s="212"/>
      <c r="AA150" s="212"/>
      <c r="AB150" s="212"/>
      <c r="AC150" s="212"/>
      <c r="AD150" s="212"/>
      <c r="AE150" s="212"/>
      <c r="AF150" s="212"/>
      <c r="AG150" s="212" t="s">
        <v>304</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2" x14ac:dyDescent="0.25">
      <c r="A151" s="219"/>
      <c r="B151" s="220"/>
      <c r="C151" s="263" t="s">
        <v>475</v>
      </c>
      <c r="D151" s="255"/>
      <c r="E151" s="255"/>
      <c r="F151" s="255"/>
      <c r="G151" s="255"/>
      <c r="H151" s="222"/>
      <c r="I151" s="222"/>
      <c r="J151" s="222"/>
      <c r="K151" s="222"/>
      <c r="L151" s="222"/>
      <c r="M151" s="222"/>
      <c r="N151" s="221"/>
      <c r="O151" s="221"/>
      <c r="P151" s="221"/>
      <c r="Q151" s="221"/>
      <c r="R151" s="222"/>
      <c r="S151" s="222"/>
      <c r="T151" s="222"/>
      <c r="U151" s="222"/>
      <c r="V151" s="222"/>
      <c r="W151" s="222"/>
      <c r="X151" s="222"/>
      <c r="Y151" s="222"/>
      <c r="Z151" s="212"/>
      <c r="AA151" s="212"/>
      <c r="AB151" s="212"/>
      <c r="AC151" s="212"/>
      <c r="AD151" s="212"/>
      <c r="AE151" s="212"/>
      <c r="AF151" s="212"/>
      <c r="AG151" s="212" t="s">
        <v>306</v>
      </c>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2" x14ac:dyDescent="0.25">
      <c r="A152" s="219"/>
      <c r="B152" s="220"/>
      <c r="C152" s="264" t="s">
        <v>476</v>
      </c>
      <c r="D152" s="251"/>
      <c r="E152" s="252">
        <v>60</v>
      </c>
      <c r="F152" s="222"/>
      <c r="G152" s="222"/>
      <c r="H152" s="222"/>
      <c r="I152" s="222"/>
      <c r="J152" s="222"/>
      <c r="K152" s="222"/>
      <c r="L152" s="222"/>
      <c r="M152" s="222"/>
      <c r="N152" s="221"/>
      <c r="O152" s="221"/>
      <c r="P152" s="221"/>
      <c r="Q152" s="221"/>
      <c r="R152" s="222"/>
      <c r="S152" s="222"/>
      <c r="T152" s="222"/>
      <c r="U152" s="222"/>
      <c r="V152" s="222"/>
      <c r="W152" s="222"/>
      <c r="X152" s="222"/>
      <c r="Y152" s="222"/>
      <c r="Z152" s="212"/>
      <c r="AA152" s="212"/>
      <c r="AB152" s="212"/>
      <c r="AC152" s="212"/>
      <c r="AD152" s="212"/>
      <c r="AE152" s="212"/>
      <c r="AF152" s="212"/>
      <c r="AG152" s="212" t="s">
        <v>308</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1" x14ac:dyDescent="0.25">
      <c r="A153" s="234">
        <v>43</v>
      </c>
      <c r="B153" s="235" t="s">
        <v>477</v>
      </c>
      <c r="C153" s="245" t="s">
        <v>478</v>
      </c>
      <c r="D153" s="236" t="s">
        <v>301</v>
      </c>
      <c r="E153" s="237">
        <v>157.30000000000001</v>
      </c>
      <c r="F153" s="238"/>
      <c r="G153" s="239">
        <f>ROUND(E153*F153,2)</f>
        <v>0</v>
      </c>
      <c r="H153" s="238"/>
      <c r="I153" s="239">
        <f>ROUND(E153*H153,2)</f>
        <v>0</v>
      </c>
      <c r="J153" s="238"/>
      <c r="K153" s="239">
        <f>ROUND(E153*J153,2)</f>
        <v>0</v>
      </c>
      <c r="L153" s="239">
        <v>21</v>
      </c>
      <c r="M153" s="239">
        <f>G153*(1+L153/100)</f>
        <v>0</v>
      </c>
      <c r="N153" s="237">
        <v>0.11</v>
      </c>
      <c r="O153" s="237">
        <f>ROUND(E153*N153,2)</f>
        <v>17.3</v>
      </c>
      <c r="P153" s="237">
        <v>0</v>
      </c>
      <c r="Q153" s="237">
        <f>ROUND(E153*P153,2)</f>
        <v>0</v>
      </c>
      <c r="R153" s="239" t="s">
        <v>459</v>
      </c>
      <c r="S153" s="239" t="s">
        <v>227</v>
      </c>
      <c r="T153" s="240" t="s">
        <v>227</v>
      </c>
      <c r="U153" s="222">
        <v>1.1930000000000001</v>
      </c>
      <c r="V153" s="222">
        <f>ROUND(E153*U153,2)</f>
        <v>187.66</v>
      </c>
      <c r="W153" s="222"/>
      <c r="X153" s="222" t="s">
        <v>303</v>
      </c>
      <c r="Y153" s="222" t="s">
        <v>230</v>
      </c>
      <c r="Z153" s="212"/>
      <c r="AA153" s="212"/>
      <c r="AB153" s="212"/>
      <c r="AC153" s="212"/>
      <c r="AD153" s="212"/>
      <c r="AE153" s="212"/>
      <c r="AF153" s="212"/>
      <c r="AG153" s="212" t="s">
        <v>304</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2" x14ac:dyDescent="0.25">
      <c r="A154" s="219"/>
      <c r="B154" s="220"/>
      <c r="C154" s="263" t="s">
        <v>479</v>
      </c>
      <c r="D154" s="255"/>
      <c r="E154" s="255"/>
      <c r="F154" s="255"/>
      <c r="G154" s="255"/>
      <c r="H154" s="222"/>
      <c r="I154" s="222"/>
      <c r="J154" s="222"/>
      <c r="K154" s="222"/>
      <c r="L154" s="222"/>
      <c r="M154" s="222"/>
      <c r="N154" s="221"/>
      <c r="O154" s="221"/>
      <c r="P154" s="221"/>
      <c r="Q154" s="221"/>
      <c r="R154" s="222"/>
      <c r="S154" s="222"/>
      <c r="T154" s="222"/>
      <c r="U154" s="222"/>
      <c r="V154" s="222"/>
      <c r="W154" s="222"/>
      <c r="X154" s="222"/>
      <c r="Y154" s="222"/>
      <c r="Z154" s="212"/>
      <c r="AA154" s="212"/>
      <c r="AB154" s="212"/>
      <c r="AC154" s="212"/>
      <c r="AD154" s="212"/>
      <c r="AE154" s="212"/>
      <c r="AF154" s="212"/>
      <c r="AG154" s="212" t="s">
        <v>306</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42" t="str">
        <f>C154</f>
        <v>s provedením lože do 50 mm, s vyplněním spár, s dvojím beraněním a se smetením přebytečného materiálu na krajnici</v>
      </c>
      <c r="BB154" s="212"/>
      <c r="BC154" s="212"/>
      <c r="BD154" s="212"/>
      <c r="BE154" s="212"/>
      <c r="BF154" s="212"/>
      <c r="BG154" s="212"/>
      <c r="BH154" s="212"/>
    </row>
    <row r="155" spans="1:60" outlineLevel="2" x14ac:dyDescent="0.25">
      <c r="A155" s="219"/>
      <c r="B155" s="220"/>
      <c r="C155" s="264" t="s">
        <v>480</v>
      </c>
      <c r="D155" s="251"/>
      <c r="E155" s="252"/>
      <c r="F155" s="222"/>
      <c r="G155" s="222"/>
      <c r="H155" s="222"/>
      <c r="I155" s="222"/>
      <c r="J155" s="222"/>
      <c r="K155" s="222"/>
      <c r="L155" s="222"/>
      <c r="M155" s="222"/>
      <c r="N155" s="221"/>
      <c r="O155" s="221"/>
      <c r="P155" s="221"/>
      <c r="Q155" s="221"/>
      <c r="R155" s="222"/>
      <c r="S155" s="222"/>
      <c r="T155" s="222"/>
      <c r="U155" s="222"/>
      <c r="V155" s="222"/>
      <c r="W155" s="222"/>
      <c r="X155" s="222"/>
      <c r="Y155" s="222"/>
      <c r="Z155" s="212"/>
      <c r="AA155" s="212"/>
      <c r="AB155" s="212"/>
      <c r="AC155" s="212"/>
      <c r="AD155" s="212"/>
      <c r="AE155" s="212"/>
      <c r="AF155" s="212"/>
      <c r="AG155" s="212" t="s">
        <v>308</v>
      </c>
      <c r="AH155" s="212">
        <v>0</v>
      </c>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3" x14ac:dyDescent="0.25">
      <c r="A156" s="219"/>
      <c r="B156" s="220"/>
      <c r="C156" s="264" t="s">
        <v>481</v>
      </c>
      <c r="D156" s="251"/>
      <c r="E156" s="252">
        <v>112.5</v>
      </c>
      <c r="F156" s="222"/>
      <c r="G156" s="222"/>
      <c r="H156" s="222"/>
      <c r="I156" s="222"/>
      <c r="J156" s="222"/>
      <c r="K156" s="222"/>
      <c r="L156" s="222"/>
      <c r="M156" s="222"/>
      <c r="N156" s="221"/>
      <c r="O156" s="221"/>
      <c r="P156" s="221"/>
      <c r="Q156" s="221"/>
      <c r="R156" s="222"/>
      <c r="S156" s="222"/>
      <c r="T156" s="222"/>
      <c r="U156" s="222"/>
      <c r="V156" s="222"/>
      <c r="W156" s="222"/>
      <c r="X156" s="222"/>
      <c r="Y156" s="222"/>
      <c r="Z156" s="212"/>
      <c r="AA156" s="212"/>
      <c r="AB156" s="212"/>
      <c r="AC156" s="212"/>
      <c r="AD156" s="212"/>
      <c r="AE156" s="212"/>
      <c r="AF156" s="212"/>
      <c r="AG156" s="212" t="s">
        <v>308</v>
      </c>
      <c r="AH156" s="212">
        <v>0</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3" x14ac:dyDescent="0.25">
      <c r="A157" s="219"/>
      <c r="B157" s="220"/>
      <c r="C157" s="264" t="s">
        <v>482</v>
      </c>
      <c r="D157" s="251"/>
      <c r="E157" s="252">
        <v>44.8</v>
      </c>
      <c r="F157" s="222"/>
      <c r="G157" s="222"/>
      <c r="H157" s="222"/>
      <c r="I157" s="222"/>
      <c r="J157" s="222"/>
      <c r="K157" s="222"/>
      <c r="L157" s="222"/>
      <c r="M157" s="222"/>
      <c r="N157" s="221"/>
      <c r="O157" s="221"/>
      <c r="P157" s="221"/>
      <c r="Q157" s="221"/>
      <c r="R157" s="222"/>
      <c r="S157" s="222"/>
      <c r="T157" s="222"/>
      <c r="U157" s="222"/>
      <c r="V157" s="222"/>
      <c r="W157" s="222"/>
      <c r="X157" s="222"/>
      <c r="Y157" s="222"/>
      <c r="Z157" s="212"/>
      <c r="AA157" s="212"/>
      <c r="AB157" s="212"/>
      <c r="AC157" s="212"/>
      <c r="AD157" s="212"/>
      <c r="AE157" s="212"/>
      <c r="AF157" s="212"/>
      <c r="AG157" s="212" t="s">
        <v>308</v>
      </c>
      <c r="AH157" s="212">
        <v>0</v>
      </c>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5">
      <c r="A158" s="234">
        <v>44</v>
      </c>
      <c r="B158" s="235" t="s">
        <v>483</v>
      </c>
      <c r="C158" s="245" t="s">
        <v>484</v>
      </c>
      <c r="D158" s="236" t="s">
        <v>301</v>
      </c>
      <c r="E158" s="237">
        <v>11.5</v>
      </c>
      <c r="F158" s="238"/>
      <c r="G158" s="239">
        <f>ROUND(E158*F158,2)</f>
        <v>0</v>
      </c>
      <c r="H158" s="238"/>
      <c r="I158" s="239">
        <f>ROUND(E158*H158,2)</f>
        <v>0</v>
      </c>
      <c r="J158" s="238"/>
      <c r="K158" s="239">
        <f>ROUND(E158*J158,2)</f>
        <v>0</v>
      </c>
      <c r="L158" s="239">
        <v>21</v>
      </c>
      <c r="M158" s="239">
        <f>G158*(1+L158/100)</f>
        <v>0</v>
      </c>
      <c r="N158" s="237">
        <v>0.31387999999999999</v>
      </c>
      <c r="O158" s="237">
        <f>ROUND(E158*N158,2)</f>
        <v>3.61</v>
      </c>
      <c r="P158" s="237">
        <v>0</v>
      </c>
      <c r="Q158" s="237">
        <f>ROUND(E158*P158,2)</f>
        <v>0</v>
      </c>
      <c r="R158" s="239" t="s">
        <v>459</v>
      </c>
      <c r="S158" s="239" t="s">
        <v>227</v>
      </c>
      <c r="T158" s="240" t="s">
        <v>227</v>
      </c>
      <c r="U158" s="222">
        <v>1.208</v>
      </c>
      <c r="V158" s="222">
        <f>ROUND(E158*U158,2)</f>
        <v>13.89</v>
      </c>
      <c r="W158" s="222"/>
      <c r="X158" s="222" t="s">
        <v>303</v>
      </c>
      <c r="Y158" s="222" t="s">
        <v>230</v>
      </c>
      <c r="Z158" s="212"/>
      <c r="AA158" s="212"/>
      <c r="AB158" s="212"/>
      <c r="AC158" s="212"/>
      <c r="AD158" s="212"/>
      <c r="AE158" s="212"/>
      <c r="AF158" s="212"/>
      <c r="AG158" s="212" t="s">
        <v>304</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2" x14ac:dyDescent="0.25">
      <c r="A159" s="219"/>
      <c r="B159" s="220"/>
      <c r="C159" s="263" t="s">
        <v>479</v>
      </c>
      <c r="D159" s="255"/>
      <c r="E159" s="255"/>
      <c r="F159" s="255"/>
      <c r="G159" s="255"/>
      <c r="H159" s="222"/>
      <c r="I159" s="222"/>
      <c r="J159" s="222"/>
      <c r="K159" s="222"/>
      <c r="L159" s="222"/>
      <c r="M159" s="222"/>
      <c r="N159" s="221"/>
      <c r="O159" s="221"/>
      <c r="P159" s="221"/>
      <c r="Q159" s="221"/>
      <c r="R159" s="222"/>
      <c r="S159" s="222"/>
      <c r="T159" s="222"/>
      <c r="U159" s="222"/>
      <c r="V159" s="222"/>
      <c r="W159" s="222"/>
      <c r="X159" s="222"/>
      <c r="Y159" s="222"/>
      <c r="Z159" s="212"/>
      <c r="AA159" s="212"/>
      <c r="AB159" s="212"/>
      <c r="AC159" s="212"/>
      <c r="AD159" s="212"/>
      <c r="AE159" s="212"/>
      <c r="AF159" s="212"/>
      <c r="AG159" s="212" t="s">
        <v>306</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42" t="str">
        <f>C159</f>
        <v>s provedením lože do 50 mm, s vyplněním spár, s dvojím beraněním a se smetením přebytečného materiálu na krajnici</v>
      </c>
      <c r="BB159" s="212"/>
      <c r="BC159" s="212"/>
      <c r="BD159" s="212"/>
      <c r="BE159" s="212"/>
      <c r="BF159" s="212"/>
      <c r="BG159" s="212"/>
      <c r="BH159" s="212"/>
    </row>
    <row r="160" spans="1:60" outlineLevel="2" x14ac:dyDescent="0.25">
      <c r="A160" s="219"/>
      <c r="B160" s="220"/>
      <c r="C160" s="264" t="s">
        <v>485</v>
      </c>
      <c r="D160" s="251"/>
      <c r="E160" s="252">
        <v>11.5</v>
      </c>
      <c r="F160" s="222"/>
      <c r="G160" s="222"/>
      <c r="H160" s="222"/>
      <c r="I160" s="222"/>
      <c r="J160" s="222"/>
      <c r="K160" s="222"/>
      <c r="L160" s="222"/>
      <c r="M160" s="222"/>
      <c r="N160" s="221"/>
      <c r="O160" s="221"/>
      <c r="P160" s="221"/>
      <c r="Q160" s="221"/>
      <c r="R160" s="222"/>
      <c r="S160" s="222"/>
      <c r="T160" s="222"/>
      <c r="U160" s="222"/>
      <c r="V160" s="222"/>
      <c r="W160" s="222"/>
      <c r="X160" s="222"/>
      <c r="Y160" s="222"/>
      <c r="Z160" s="212"/>
      <c r="AA160" s="212"/>
      <c r="AB160" s="212"/>
      <c r="AC160" s="212"/>
      <c r="AD160" s="212"/>
      <c r="AE160" s="212"/>
      <c r="AF160" s="212"/>
      <c r="AG160" s="212" t="s">
        <v>308</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1" x14ac:dyDescent="0.25">
      <c r="A161" s="234">
        <v>45</v>
      </c>
      <c r="B161" s="235" t="s">
        <v>486</v>
      </c>
      <c r="C161" s="245" t="s">
        <v>487</v>
      </c>
      <c r="D161" s="236" t="s">
        <v>488</v>
      </c>
      <c r="E161" s="237">
        <v>150</v>
      </c>
      <c r="F161" s="238"/>
      <c r="G161" s="239">
        <f>ROUND(E161*F161,2)</f>
        <v>0</v>
      </c>
      <c r="H161" s="238"/>
      <c r="I161" s="239">
        <f>ROUND(E161*H161,2)</f>
        <v>0</v>
      </c>
      <c r="J161" s="238"/>
      <c r="K161" s="239">
        <f>ROUND(E161*J161,2)</f>
        <v>0</v>
      </c>
      <c r="L161" s="239">
        <v>21</v>
      </c>
      <c r="M161" s="239">
        <f>G161*(1+L161/100)</f>
        <v>0</v>
      </c>
      <c r="N161" s="237">
        <v>0</v>
      </c>
      <c r="O161" s="237">
        <f>ROUND(E161*N161,2)</f>
        <v>0</v>
      </c>
      <c r="P161" s="237">
        <v>0</v>
      </c>
      <c r="Q161" s="237">
        <f>ROUND(E161*P161,2)</f>
        <v>0</v>
      </c>
      <c r="R161" s="239" t="s">
        <v>489</v>
      </c>
      <c r="S161" s="239" t="s">
        <v>227</v>
      </c>
      <c r="T161" s="240" t="s">
        <v>227</v>
      </c>
      <c r="U161" s="222">
        <v>1</v>
      </c>
      <c r="V161" s="222">
        <f>ROUND(E161*U161,2)</f>
        <v>150</v>
      </c>
      <c r="W161" s="222"/>
      <c r="X161" s="222" t="s">
        <v>303</v>
      </c>
      <c r="Y161" s="222" t="s">
        <v>230</v>
      </c>
      <c r="Z161" s="212"/>
      <c r="AA161" s="212"/>
      <c r="AB161" s="212"/>
      <c r="AC161" s="212"/>
      <c r="AD161" s="212"/>
      <c r="AE161" s="212"/>
      <c r="AF161" s="212"/>
      <c r="AG161" s="212" t="s">
        <v>304</v>
      </c>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2" x14ac:dyDescent="0.25">
      <c r="A162" s="219"/>
      <c r="B162" s="220"/>
      <c r="C162" s="264" t="s">
        <v>490</v>
      </c>
      <c r="D162" s="251"/>
      <c r="E162" s="252"/>
      <c r="F162" s="222"/>
      <c r="G162" s="222"/>
      <c r="H162" s="222"/>
      <c r="I162" s="222"/>
      <c r="J162" s="222"/>
      <c r="K162" s="222"/>
      <c r="L162" s="222"/>
      <c r="M162" s="222"/>
      <c r="N162" s="221"/>
      <c r="O162" s="221"/>
      <c r="P162" s="221"/>
      <c r="Q162" s="221"/>
      <c r="R162" s="222"/>
      <c r="S162" s="222"/>
      <c r="T162" s="222"/>
      <c r="U162" s="222"/>
      <c r="V162" s="222"/>
      <c r="W162" s="222"/>
      <c r="X162" s="222"/>
      <c r="Y162" s="222"/>
      <c r="Z162" s="212"/>
      <c r="AA162" s="212"/>
      <c r="AB162" s="212"/>
      <c r="AC162" s="212"/>
      <c r="AD162" s="212"/>
      <c r="AE162" s="212"/>
      <c r="AF162" s="212"/>
      <c r="AG162" s="212" t="s">
        <v>308</v>
      </c>
      <c r="AH162" s="212">
        <v>0</v>
      </c>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3" x14ac:dyDescent="0.25">
      <c r="A163" s="219"/>
      <c r="B163" s="220"/>
      <c r="C163" s="264" t="s">
        <v>491</v>
      </c>
      <c r="D163" s="251"/>
      <c r="E163" s="252">
        <v>150</v>
      </c>
      <c r="F163" s="222"/>
      <c r="G163" s="222"/>
      <c r="H163" s="222"/>
      <c r="I163" s="222"/>
      <c r="J163" s="222"/>
      <c r="K163" s="222"/>
      <c r="L163" s="222"/>
      <c r="M163" s="222"/>
      <c r="N163" s="221"/>
      <c r="O163" s="221"/>
      <c r="P163" s="221"/>
      <c r="Q163" s="221"/>
      <c r="R163" s="222"/>
      <c r="S163" s="222"/>
      <c r="T163" s="222"/>
      <c r="U163" s="222"/>
      <c r="V163" s="222"/>
      <c r="W163" s="222"/>
      <c r="X163" s="222"/>
      <c r="Y163" s="222"/>
      <c r="Z163" s="212"/>
      <c r="AA163" s="212"/>
      <c r="AB163" s="212"/>
      <c r="AC163" s="212"/>
      <c r="AD163" s="212"/>
      <c r="AE163" s="212"/>
      <c r="AF163" s="212"/>
      <c r="AG163" s="212" t="s">
        <v>308</v>
      </c>
      <c r="AH163" s="212">
        <v>0</v>
      </c>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1" x14ac:dyDescent="0.25">
      <c r="A164" s="234">
        <v>46</v>
      </c>
      <c r="B164" s="235" t="s">
        <v>492</v>
      </c>
      <c r="C164" s="245" t="s">
        <v>493</v>
      </c>
      <c r="D164" s="236" t="s">
        <v>301</v>
      </c>
      <c r="E164" s="237">
        <v>391.05</v>
      </c>
      <c r="F164" s="238"/>
      <c r="G164" s="239">
        <f>ROUND(E164*F164,2)</f>
        <v>0</v>
      </c>
      <c r="H164" s="238"/>
      <c r="I164" s="239">
        <f>ROUND(E164*H164,2)</f>
        <v>0</v>
      </c>
      <c r="J164" s="238"/>
      <c r="K164" s="239">
        <f>ROUND(E164*J164,2)</f>
        <v>0</v>
      </c>
      <c r="L164" s="239">
        <v>21</v>
      </c>
      <c r="M164" s="239">
        <f>G164*(1+L164/100)</f>
        <v>0</v>
      </c>
      <c r="N164" s="237">
        <v>0.15175</v>
      </c>
      <c r="O164" s="237">
        <f>ROUND(E164*N164,2)</f>
        <v>59.34</v>
      </c>
      <c r="P164" s="237">
        <v>0</v>
      </c>
      <c r="Q164" s="237">
        <f>ROUND(E164*P164,2)</f>
        <v>0</v>
      </c>
      <c r="R164" s="239"/>
      <c r="S164" s="239" t="s">
        <v>262</v>
      </c>
      <c r="T164" s="240" t="s">
        <v>228</v>
      </c>
      <c r="U164" s="222">
        <v>0.10100000000000001</v>
      </c>
      <c r="V164" s="222">
        <f>ROUND(E164*U164,2)</f>
        <v>39.5</v>
      </c>
      <c r="W164" s="222"/>
      <c r="X164" s="222" t="s">
        <v>303</v>
      </c>
      <c r="Y164" s="222" t="s">
        <v>230</v>
      </c>
      <c r="Z164" s="212"/>
      <c r="AA164" s="212"/>
      <c r="AB164" s="212"/>
      <c r="AC164" s="212"/>
      <c r="AD164" s="212"/>
      <c r="AE164" s="212"/>
      <c r="AF164" s="212"/>
      <c r="AG164" s="212" t="s">
        <v>304</v>
      </c>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2" x14ac:dyDescent="0.25">
      <c r="A165" s="219"/>
      <c r="B165" s="220"/>
      <c r="C165" s="264" t="s">
        <v>494</v>
      </c>
      <c r="D165" s="251"/>
      <c r="E165" s="252">
        <v>406.85</v>
      </c>
      <c r="F165" s="222"/>
      <c r="G165" s="222"/>
      <c r="H165" s="222"/>
      <c r="I165" s="222"/>
      <c r="J165" s="222"/>
      <c r="K165" s="222"/>
      <c r="L165" s="222"/>
      <c r="M165" s="222"/>
      <c r="N165" s="221"/>
      <c r="O165" s="221"/>
      <c r="P165" s="221"/>
      <c r="Q165" s="221"/>
      <c r="R165" s="222"/>
      <c r="S165" s="222"/>
      <c r="T165" s="222"/>
      <c r="U165" s="222"/>
      <c r="V165" s="222"/>
      <c r="W165" s="222"/>
      <c r="X165" s="222"/>
      <c r="Y165" s="222"/>
      <c r="Z165" s="212"/>
      <c r="AA165" s="212"/>
      <c r="AB165" s="212"/>
      <c r="AC165" s="212"/>
      <c r="AD165" s="212"/>
      <c r="AE165" s="212"/>
      <c r="AF165" s="212"/>
      <c r="AG165" s="212" t="s">
        <v>308</v>
      </c>
      <c r="AH165" s="212">
        <v>0</v>
      </c>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3" x14ac:dyDescent="0.25">
      <c r="A166" s="219"/>
      <c r="B166" s="220"/>
      <c r="C166" s="264" t="s">
        <v>466</v>
      </c>
      <c r="D166" s="251"/>
      <c r="E166" s="252">
        <v>-15.8</v>
      </c>
      <c r="F166" s="222"/>
      <c r="G166" s="222"/>
      <c r="H166" s="222"/>
      <c r="I166" s="222"/>
      <c r="J166" s="222"/>
      <c r="K166" s="222"/>
      <c r="L166" s="222"/>
      <c r="M166" s="222"/>
      <c r="N166" s="221"/>
      <c r="O166" s="221"/>
      <c r="P166" s="221"/>
      <c r="Q166" s="221"/>
      <c r="R166" s="222"/>
      <c r="S166" s="222"/>
      <c r="T166" s="222"/>
      <c r="U166" s="222"/>
      <c r="V166" s="222"/>
      <c r="W166" s="222"/>
      <c r="X166" s="222"/>
      <c r="Y166" s="222"/>
      <c r="Z166" s="212"/>
      <c r="AA166" s="212"/>
      <c r="AB166" s="212"/>
      <c r="AC166" s="212"/>
      <c r="AD166" s="212"/>
      <c r="AE166" s="212"/>
      <c r="AF166" s="212"/>
      <c r="AG166" s="212" t="s">
        <v>308</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1" x14ac:dyDescent="0.25">
      <c r="A167" s="234">
        <v>47</v>
      </c>
      <c r="B167" s="235" t="s">
        <v>495</v>
      </c>
      <c r="C167" s="245" t="s">
        <v>496</v>
      </c>
      <c r="D167" s="236" t="s">
        <v>301</v>
      </c>
      <c r="E167" s="237">
        <v>391.05</v>
      </c>
      <c r="F167" s="238"/>
      <c r="G167" s="239">
        <f>ROUND(E167*F167,2)</f>
        <v>0</v>
      </c>
      <c r="H167" s="238"/>
      <c r="I167" s="239">
        <f>ROUND(E167*H167,2)</f>
        <v>0</v>
      </c>
      <c r="J167" s="238"/>
      <c r="K167" s="239">
        <f>ROUND(E167*J167,2)</f>
        <v>0</v>
      </c>
      <c r="L167" s="239">
        <v>21</v>
      </c>
      <c r="M167" s="239">
        <f>G167*(1+L167/100)</f>
        <v>0</v>
      </c>
      <c r="N167" s="237">
        <v>0.30349999999999999</v>
      </c>
      <c r="O167" s="237">
        <f>ROUND(E167*N167,2)</f>
        <v>118.68</v>
      </c>
      <c r="P167" s="237">
        <v>0</v>
      </c>
      <c r="Q167" s="237">
        <f>ROUND(E167*P167,2)</f>
        <v>0</v>
      </c>
      <c r="R167" s="239"/>
      <c r="S167" s="239" t="s">
        <v>262</v>
      </c>
      <c r="T167" s="240" t="s">
        <v>228</v>
      </c>
      <c r="U167" s="222">
        <v>0.20200000000000001</v>
      </c>
      <c r="V167" s="222">
        <f>ROUND(E167*U167,2)</f>
        <v>78.989999999999995</v>
      </c>
      <c r="W167" s="222"/>
      <c r="X167" s="222" t="s">
        <v>303</v>
      </c>
      <c r="Y167" s="222" t="s">
        <v>230</v>
      </c>
      <c r="Z167" s="212"/>
      <c r="AA167" s="212"/>
      <c r="AB167" s="212"/>
      <c r="AC167" s="212"/>
      <c r="AD167" s="212"/>
      <c r="AE167" s="212"/>
      <c r="AF167" s="212"/>
      <c r="AG167" s="212" t="s">
        <v>304</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2" x14ac:dyDescent="0.25">
      <c r="A168" s="219"/>
      <c r="B168" s="220"/>
      <c r="C168" s="264" t="s">
        <v>497</v>
      </c>
      <c r="D168" s="251"/>
      <c r="E168" s="252">
        <v>406.85</v>
      </c>
      <c r="F168" s="222"/>
      <c r="G168" s="222"/>
      <c r="H168" s="222"/>
      <c r="I168" s="222"/>
      <c r="J168" s="222"/>
      <c r="K168" s="222"/>
      <c r="L168" s="222"/>
      <c r="M168" s="222"/>
      <c r="N168" s="221"/>
      <c r="O168" s="221"/>
      <c r="P168" s="221"/>
      <c r="Q168" s="221"/>
      <c r="R168" s="222"/>
      <c r="S168" s="222"/>
      <c r="T168" s="222"/>
      <c r="U168" s="222"/>
      <c r="V168" s="222"/>
      <c r="W168" s="222"/>
      <c r="X168" s="222"/>
      <c r="Y168" s="222"/>
      <c r="Z168" s="212"/>
      <c r="AA168" s="212"/>
      <c r="AB168" s="212"/>
      <c r="AC168" s="212"/>
      <c r="AD168" s="212"/>
      <c r="AE168" s="212"/>
      <c r="AF168" s="212"/>
      <c r="AG168" s="212" t="s">
        <v>308</v>
      </c>
      <c r="AH168" s="212">
        <v>0</v>
      </c>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3" x14ac:dyDescent="0.25">
      <c r="A169" s="219"/>
      <c r="B169" s="220"/>
      <c r="C169" s="264" t="s">
        <v>466</v>
      </c>
      <c r="D169" s="251"/>
      <c r="E169" s="252">
        <v>-15.8</v>
      </c>
      <c r="F169" s="222"/>
      <c r="G169" s="222"/>
      <c r="H169" s="222"/>
      <c r="I169" s="222"/>
      <c r="J169" s="222"/>
      <c r="K169" s="222"/>
      <c r="L169" s="222"/>
      <c r="M169" s="222"/>
      <c r="N169" s="221"/>
      <c r="O169" s="221"/>
      <c r="P169" s="221"/>
      <c r="Q169" s="221"/>
      <c r="R169" s="222"/>
      <c r="S169" s="222"/>
      <c r="T169" s="222"/>
      <c r="U169" s="222"/>
      <c r="V169" s="222"/>
      <c r="W169" s="222"/>
      <c r="X169" s="222"/>
      <c r="Y169" s="222"/>
      <c r="Z169" s="212"/>
      <c r="AA169" s="212"/>
      <c r="AB169" s="212"/>
      <c r="AC169" s="212"/>
      <c r="AD169" s="212"/>
      <c r="AE169" s="212"/>
      <c r="AF169" s="212"/>
      <c r="AG169" s="212" t="s">
        <v>308</v>
      </c>
      <c r="AH169" s="212">
        <v>0</v>
      </c>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1" x14ac:dyDescent="0.25">
      <c r="A170" s="234">
        <v>48</v>
      </c>
      <c r="B170" s="235" t="s">
        <v>498</v>
      </c>
      <c r="C170" s="245" t="s">
        <v>499</v>
      </c>
      <c r="D170" s="236" t="s">
        <v>301</v>
      </c>
      <c r="E170" s="237">
        <v>158.87299999999999</v>
      </c>
      <c r="F170" s="238"/>
      <c r="G170" s="239">
        <f>ROUND(E170*F170,2)</f>
        <v>0</v>
      </c>
      <c r="H170" s="238"/>
      <c r="I170" s="239">
        <f>ROUND(E170*H170,2)</f>
        <v>0</v>
      </c>
      <c r="J170" s="238"/>
      <c r="K170" s="239">
        <f>ROUND(E170*J170,2)</f>
        <v>0</v>
      </c>
      <c r="L170" s="239">
        <v>21</v>
      </c>
      <c r="M170" s="239">
        <f>G170*(1+L170/100)</f>
        <v>0</v>
      </c>
      <c r="N170" s="237">
        <v>0.12</v>
      </c>
      <c r="O170" s="237">
        <f>ROUND(E170*N170,2)</f>
        <v>19.059999999999999</v>
      </c>
      <c r="P170" s="237">
        <v>0</v>
      </c>
      <c r="Q170" s="237">
        <f>ROUND(E170*P170,2)</f>
        <v>0</v>
      </c>
      <c r="R170" s="239" t="s">
        <v>444</v>
      </c>
      <c r="S170" s="239" t="s">
        <v>227</v>
      </c>
      <c r="T170" s="240" t="s">
        <v>227</v>
      </c>
      <c r="U170" s="222">
        <v>0</v>
      </c>
      <c r="V170" s="222">
        <f>ROUND(E170*U170,2)</f>
        <v>0</v>
      </c>
      <c r="W170" s="222"/>
      <c r="X170" s="222" t="s">
        <v>445</v>
      </c>
      <c r="Y170" s="222" t="s">
        <v>230</v>
      </c>
      <c r="Z170" s="212"/>
      <c r="AA170" s="212"/>
      <c r="AB170" s="212"/>
      <c r="AC170" s="212"/>
      <c r="AD170" s="212"/>
      <c r="AE170" s="212"/>
      <c r="AF170" s="212"/>
      <c r="AG170" s="212" t="s">
        <v>446</v>
      </c>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2" x14ac:dyDescent="0.25">
      <c r="A171" s="219"/>
      <c r="B171" s="220"/>
      <c r="C171" s="264" t="s">
        <v>500</v>
      </c>
      <c r="D171" s="251"/>
      <c r="E171" s="252"/>
      <c r="F171" s="222"/>
      <c r="G171" s="222"/>
      <c r="H171" s="222"/>
      <c r="I171" s="222"/>
      <c r="J171" s="222"/>
      <c r="K171" s="222"/>
      <c r="L171" s="222"/>
      <c r="M171" s="222"/>
      <c r="N171" s="221"/>
      <c r="O171" s="221"/>
      <c r="P171" s="221"/>
      <c r="Q171" s="221"/>
      <c r="R171" s="222"/>
      <c r="S171" s="222"/>
      <c r="T171" s="222"/>
      <c r="U171" s="222"/>
      <c r="V171" s="222"/>
      <c r="W171" s="222"/>
      <c r="X171" s="222"/>
      <c r="Y171" s="222"/>
      <c r="Z171" s="212"/>
      <c r="AA171" s="212"/>
      <c r="AB171" s="212"/>
      <c r="AC171" s="212"/>
      <c r="AD171" s="212"/>
      <c r="AE171" s="212"/>
      <c r="AF171" s="212"/>
      <c r="AG171" s="212" t="s">
        <v>308</v>
      </c>
      <c r="AH171" s="212">
        <v>0</v>
      </c>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3" x14ac:dyDescent="0.25">
      <c r="A172" s="219"/>
      <c r="B172" s="220"/>
      <c r="C172" s="264" t="s">
        <v>480</v>
      </c>
      <c r="D172" s="251"/>
      <c r="E172" s="252"/>
      <c r="F172" s="222"/>
      <c r="G172" s="222"/>
      <c r="H172" s="222"/>
      <c r="I172" s="222"/>
      <c r="J172" s="222"/>
      <c r="K172" s="222"/>
      <c r="L172" s="222"/>
      <c r="M172" s="222"/>
      <c r="N172" s="221"/>
      <c r="O172" s="221"/>
      <c r="P172" s="221"/>
      <c r="Q172" s="221"/>
      <c r="R172" s="222"/>
      <c r="S172" s="222"/>
      <c r="T172" s="222"/>
      <c r="U172" s="222"/>
      <c r="V172" s="222"/>
      <c r="W172" s="222"/>
      <c r="X172" s="222"/>
      <c r="Y172" s="222"/>
      <c r="Z172" s="212"/>
      <c r="AA172" s="212"/>
      <c r="AB172" s="212"/>
      <c r="AC172" s="212"/>
      <c r="AD172" s="212"/>
      <c r="AE172" s="212"/>
      <c r="AF172" s="212"/>
      <c r="AG172" s="212" t="s">
        <v>308</v>
      </c>
      <c r="AH172" s="212">
        <v>0</v>
      </c>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3" x14ac:dyDescent="0.25">
      <c r="A173" s="219"/>
      <c r="B173" s="220"/>
      <c r="C173" s="264" t="s">
        <v>481</v>
      </c>
      <c r="D173" s="251"/>
      <c r="E173" s="252">
        <v>112.5</v>
      </c>
      <c r="F173" s="222"/>
      <c r="G173" s="222"/>
      <c r="H173" s="222"/>
      <c r="I173" s="222"/>
      <c r="J173" s="222"/>
      <c r="K173" s="222"/>
      <c r="L173" s="222"/>
      <c r="M173" s="222"/>
      <c r="N173" s="221"/>
      <c r="O173" s="221"/>
      <c r="P173" s="221"/>
      <c r="Q173" s="221"/>
      <c r="R173" s="222"/>
      <c r="S173" s="222"/>
      <c r="T173" s="222"/>
      <c r="U173" s="222"/>
      <c r="V173" s="222"/>
      <c r="W173" s="222"/>
      <c r="X173" s="222"/>
      <c r="Y173" s="222"/>
      <c r="Z173" s="212"/>
      <c r="AA173" s="212"/>
      <c r="AB173" s="212"/>
      <c r="AC173" s="212"/>
      <c r="AD173" s="212"/>
      <c r="AE173" s="212"/>
      <c r="AF173" s="212"/>
      <c r="AG173" s="212" t="s">
        <v>308</v>
      </c>
      <c r="AH173" s="212">
        <v>0</v>
      </c>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3" x14ac:dyDescent="0.25">
      <c r="A174" s="219"/>
      <c r="B174" s="220"/>
      <c r="C174" s="264" t="s">
        <v>482</v>
      </c>
      <c r="D174" s="251"/>
      <c r="E174" s="252">
        <v>44.8</v>
      </c>
      <c r="F174" s="222"/>
      <c r="G174" s="222"/>
      <c r="H174" s="222"/>
      <c r="I174" s="222"/>
      <c r="J174" s="222"/>
      <c r="K174" s="222"/>
      <c r="L174" s="222"/>
      <c r="M174" s="222"/>
      <c r="N174" s="221"/>
      <c r="O174" s="221"/>
      <c r="P174" s="221"/>
      <c r="Q174" s="221"/>
      <c r="R174" s="222"/>
      <c r="S174" s="222"/>
      <c r="T174" s="222"/>
      <c r="U174" s="222"/>
      <c r="V174" s="222"/>
      <c r="W174" s="222"/>
      <c r="X174" s="222"/>
      <c r="Y174" s="222"/>
      <c r="Z174" s="212"/>
      <c r="AA174" s="212"/>
      <c r="AB174" s="212"/>
      <c r="AC174" s="212"/>
      <c r="AD174" s="212"/>
      <c r="AE174" s="212"/>
      <c r="AF174" s="212"/>
      <c r="AG174" s="212" t="s">
        <v>308</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3" x14ac:dyDescent="0.25">
      <c r="A175" s="219"/>
      <c r="B175" s="220"/>
      <c r="C175" s="266" t="s">
        <v>501</v>
      </c>
      <c r="D175" s="253"/>
      <c r="E175" s="254">
        <v>1.573</v>
      </c>
      <c r="F175" s="222"/>
      <c r="G175" s="222"/>
      <c r="H175" s="222"/>
      <c r="I175" s="222"/>
      <c r="J175" s="222"/>
      <c r="K175" s="222"/>
      <c r="L175" s="222"/>
      <c r="M175" s="222"/>
      <c r="N175" s="221"/>
      <c r="O175" s="221"/>
      <c r="P175" s="221"/>
      <c r="Q175" s="221"/>
      <c r="R175" s="222"/>
      <c r="S175" s="222"/>
      <c r="T175" s="222"/>
      <c r="U175" s="222"/>
      <c r="V175" s="222"/>
      <c r="W175" s="222"/>
      <c r="X175" s="222"/>
      <c r="Y175" s="222"/>
      <c r="Z175" s="212"/>
      <c r="AA175" s="212"/>
      <c r="AB175" s="212"/>
      <c r="AC175" s="212"/>
      <c r="AD175" s="212"/>
      <c r="AE175" s="212"/>
      <c r="AF175" s="212"/>
      <c r="AG175" s="212" t="s">
        <v>308</v>
      </c>
      <c r="AH175" s="212">
        <v>4</v>
      </c>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5">
      <c r="A176" s="234">
        <v>49</v>
      </c>
      <c r="B176" s="235" t="s">
        <v>502</v>
      </c>
      <c r="C176" s="245" t="s">
        <v>503</v>
      </c>
      <c r="D176" s="236" t="s">
        <v>375</v>
      </c>
      <c r="E176" s="237">
        <v>2.3460000000000001</v>
      </c>
      <c r="F176" s="238"/>
      <c r="G176" s="239">
        <f>ROUND(E176*F176,2)</f>
        <v>0</v>
      </c>
      <c r="H176" s="238"/>
      <c r="I176" s="239">
        <f>ROUND(E176*H176,2)</f>
        <v>0</v>
      </c>
      <c r="J176" s="238"/>
      <c r="K176" s="239">
        <f>ROUND(E176*J176,2)</f>
        <v>0</v>
      </c>
      <c r="L176" s="239">
        <v>21</v>
      </c>
      <c r="M176" s="239">
        <f>G176*(1+L176/100)</f>
        <v>0</v>
      </c>
      <c r="N176" s="237">
        <v>1</v>
      </c>
      <c r="O176" s="237">
        <f>ROUND(E176*N176,2)</f>
        <v>2.35</v>
      </c>
      <c r="P176" s="237">
        <v>0</v>
      </c>
      <c r="Q176" s="237">
        <f>ROUND(E176*P176,2)</f>
        <v>0</v>
      </c>
      <c r="R176" s="239" t="s">
        <v>444</v>
      </c>
      <c r="S176" s="239" t="s">
        <v>227</v>
      </c>
      <c r="T176" s="240" t="s">
        <v>227</v>
      </c>
      <c r="U176" s="222">
        <v>0</v>
      </c>
      <c r="V176" s="222">
        <f>ROUND(E176*U176,2)</f>
        <v>0</v>
      </c>
      <c r="W176" s="222"/>
      <c r="X176" s="222" t="s">
        <v>445</v>
      </c>
      <c r="Y176" s="222" t="s">
        <v>230</v>
      </c>
      <c r="Z176" s="212"/>
      <c r="AA176" s="212"/>
      <c r="AB176" s="212"/>
      <c r="AC176" s="212"/>
      <c r="AD176" s="212"/>
      <c r="AE176" s="212"/>
      <c r="AF176" s="212"/>
      <c r="AG176" s="212" t="s">
        <v>446</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2" x14ac:dyDescent="0.25">
      <c r="A177" s="219"/>
      <c r="B177" s="220"/>
      <c r="C177" s="264" t="s">
        <v>504</v>
      </c>
      <c r="D177" s="251"/>
      <c r="E177" s="252">
        <v>2.3460000000000001</v>
      </c>
      <c r="F177" s="222"/>
      <c r="G177" s="222"/>
      <c r="H177" s="222"/>
      <c r="I177" s="222"/>
      <c r="J177" s="222"/>
      <c r="K177" s="222"/>
      <c r="L177" s="222"/>
      <c r="M177" s="222"/>
      <c r="N177" s="221"/>
      <c r="O177" s="221"/>
      <c r="P177" s="221"/>
      <c r="Q177" s="221"/>
      <c r="R177" s="222"/>
      <c r="S177" s="222"/>
      <c r="T177" s="222"/>
      <c r="U177" s="222"/>
      <c r="V177" s="222"/>
      <c r="W177" s="222"/>
      <c r="X177" s="222"/>
      <c r="Y177" s="222"/>
      <c r="Z177" s="212"/>
      <c r="AA177" s="212"/>
      <c r="AB177" s="212"/>
      <c r="AC177" s="212"/>
      <c r="AD177" s="212"/>
      <c r="AE177" s="212"/>
      <c r="AF177" s="212"/>
      <c r="AG177" s="212" t="s">
        <v>308</v>
      </c>
      <c r="AH177" s="212">
        <v>0</v>
      </c>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x14ac:dyDescent="0.25">
      <c r="A178" s="224" t="s">
        <v>222</v>
      </c>
      <c r="B178" s="225" t="s">
        <v>158</v>
      </c>
      <c r="C178" s="244" t="s">
        <v>159</v>
      </c>
      <c r="D178" s="226"/>
      <c r="E178" s="227"/>
      <c r="F178" s="228"/>
      <c r="G178" s="228">
        <f>SUMIF(AG179:AG185,"&lt;&gt;NOR",G179:G185)</f>
        <v>0</v>
      </c>
      <c r="H178" s="228"/>
      <c r="I178" s="228">
        <f>SUM(I179:I185)</f>
        <v>0</v>
      </c>
      <c r="J178" s="228"/>
      <c r="K178" s="228">
        <f>SUM(K179:K185)</f>
        <v>0</v>
      </c>
      <c r="L178" s="228"/>
      <c r="M178" s="228">
        <f>SUM(M179:M185)</f>
        <v>0</v>
      </c>
      <c r="N178" s="227"/>
      <c r="O178" s="227">
        <f>SUM(O179:O185)</f>
        <v>4.88</v>
      </c>
      <c r="P178" s="227"/>
      <c r="Q178" s="227">
        <f>SUM(Q179:Q185)</f>
        <v>0</v>
      </c>
      <c r="R178" s="228"/>
      <c r="S178" s="228"/>
      <c r="T178" s="229"/>
      <c r="U178" s="223"/>
      <c r="V178" s="223">
        <f>SUM(V179:V185)</f>
        <v>156.31</v>
      </c>
      <c r="W178" s="223"/>
      <c r="X178" s="223"/>
      <c r="Y178" s="223"/>
      <c r="AG178" t="s">
        <v>223</v>
      </c>
    </row>
    <row r="179" spans="1:60" outlineLevel="1" x14ac:dyDescent="0.25">
      <c r="A179" s="234">
        <v>50</v>
      </c>
      <c r="B179" s="235" t="s">
        <v>505</v>
      </c>
      <c r="C179" s="245" t="s">
        <v>506</v>
      </c>
      <c r="D179" s="236" t="s">
        <v>507</v>
      </c>
      <c r="E179" s="237">
        <v>9</v>
      </c>
      <c r="F179" s="238"/>
      <c r="G179" s="239">
        <f>ROUND(E179*F179,2)</f>
        <v>0</v>
      </c>
      <c r="H179" s="238"/>
      <c r="I179" s="239">
        <f>ROUND(E179*H179,2)</f>
        <v>0</v>
      </c>
      <c r="J179" s="238"/>
      <c r="K179" s="239">
        <f>ROUND(E179*J179,2)</f>
        <v>0</v>
      </c>
      <c r="L179" s="239">
        <v>21</v>
      </c>
      <c r="M179" s="239">
        <f>G179*(1+L179/100)</f>
        <v>0</v>
      </c>
      <c r="N179" s="237">
        <v>3.5000000000000003E-2</v>
      </c>
      <c r="O179" s="237">
        <f>ROUND(E179*N179,2)</f>
        <v>0.32</v>
      </c>
      <c r="P179" s="237">
        <v>0</v>
      </c>
      <c r="Q179" s="237">
        <f>ROUND(E179*P179,2)</f>
        <v>0</v>
      </c>
      <c r="R179" s="239"/>
      <c r="S179" s="239" t="s">
        <v>262</v>
      </c>
      <c r="T179" s="240" t="s">
        <v>228</v>
      </c>
      <c r="U179" s="222">
        <v>0</v>
      </c>
      <c r="V179" s="222">
        <f>ROUND(E179*U179,2)</f>
        <v>0</v>
      </c>
      <c r="W179" s="222"/>
      <c r="X179" s="222" t="s">
        <v>303</v>
      </c>
      <c r="Y179" s="222" t="s">
        <v>230</v>
      </c>
      <c r="Z179" s="212"/>
      <c r="AA179" s="212"/>
      <c r="AB179" s="212"/>
      <c r="AC179" s="212"/>
      <c r="AD179" s="212"/>
      <c r="AE179" s="212"/>
      <c r="AF179" s="212"/>
      <c r="AG179" s="212" t="s">
        <v>304</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2" x14ac:dyDescent="0.25">
      <c r="A180" s="219"/>
      <c r="B180" s="220"/>
      <c r="C180" s="264" t="s">
        <v>508</v>
      </c>
      <c r="D180" s="251"/>
      <c r="E180" s="252">
        <v>9</v>
      </c>
      <c r="F180" s="222"/>
      <c r="G180" s="222"/>
      <c r="H180" s="222"/>
      <c r="I180" s="222"/>
      <c r="J180" s="222"/>
      <c r="K180" s="222"/>
      <c r="L180" s="222"/>
      <c r="M180" s="222"/>
      <c r="N180" s="221"/>
      <c r="O180" s="221"/>
      <c r="P180" s="221"/>
      <c r="Q180" s="221"/>
      <c r="R180" s="222"/>
      <c r="S180" s="222"/>
      <c r="T180" s="222"/>
      <c r="U180" s="222"/>
      <c r="V180" s="222"/>
      <c r="W180" s="222"/>
      <c r="X180" s="222"/>
      <c r="Y180" s="222"/>
      <c r="Z180" s="212"/>
      <c r="AA180" s="212"/>
      <c r="AB180" s="212"/>
      <c r="AC180" s="212"/>
      <c r="AD180" s="212"/>
      <c r="AE180" s="212"/>
      <c r="AF180" s="212"/>
      <c r="AG180" s="212" t="s">
        <v>308</v>
      </c>
      <c r="AH180" s="212">
        <v>0</v>
      </c>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1" x14ac:dyDescent="0.25">
      <c r="A181" s="234">
        <v>51</v>
      </c>
      <c r="B181" s="235" t="s">
        <v>509</v>
      </c>
      <c r="C181" s="245" t="s">
        <v>510</v>
      </c>
      <c r="D181" s="236" t="s">
        <v>507</v>
      </c>
      <c r="E181" s="237">
        <v>446.6</v>
      </c>
      <c r="F181" s="238"/>
      <c r="G181" s="239">
        <f>ROUND(E181*F181,2)</f>
        <v>0</v>
      </c>
      <c r="H181" s="238"/>
      <c r="I181" s="239">
        <f>ROUND(E181*H181,2)</f>
        <v>0</v>
      </c>
      <c r="J181" s="238"/>
      <c r="K181" s="239">
        <f>ROUND(E181*J181,2)</f>
        <v>0</v>
      </c>
      <c r="L181" s="239">
        <v>21</v>
      </c>
      <c r="M181" s="239">
        <f>G181*(1+L181/100)</f>
        <v>0</v>
      </c>
      <c r="N181" s="237">
        <v>0</v>
      </c>
      <c r="O181" s="237">
        <f>ROUND(E181*N181,2)</f>
        <v>0</v>
      </c>
      <c r="P181" s="237">
        <v>0</v>
      </c>
      <c r="Q181" s="237">
        <f>ROUND(E181*P181,2)</f>
        <v>0</v>
      </c>
      <c r="R181" s="239"/>
      <c r="S181" s="239" t="s">
        <v>262</v>
      </c>
      <c r="T181" s="240" t="s">
        <v>511</v>
      </c>
      <c r="U181" s="222">
        <v>0.35</v>
      </c>
      <c r="V181" s="222">
        <f>ROUND(E181*U181,2)</f>
        <v>156.31</v>
      </c>
      <c r="W181" s="222"/>
      <c r="X181" s="222" t="s">
        <v>303</v>
      </c>
      <c r="Y181" s="222" t="s">
        <v>230</v>
      </c>
      <c r="Z181" s="212"/>
      <c r="AA181" s="212"/>
      <c r="AB181" s="212"/>
      <c r="AC181" s="212"/>
      <c r="AD181" s="212"/>
      <c r="AE181" s="212"/>
      <c r="AF181" s="212"/>
      <c r="AG181" s="212" t="s">
        <v>304</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2" x14ac:dyDescent="0.25">
      <c r="A182" s="219"/>
      <c r="B182" s="220"/>
      <c r="C182" s="264" t="s">
        <v>512</v>
      </c>
      <c r="D182" s="251"/>
      <c r="E182" s="252">
        <v>426.6</v>
      </c>
      <c r="F182" s="222"/>
      <c r="G182" s="222"/>
      <c r="H182" s="222"/>
      <c r="I182" s="222"/>
      <c r="J182" s="222"/>
      <c r="K182" s="222"/>
      <c r="L182" s="222"/>
      <c r="M182" s="222"/>
      <c r="N182" s="221"/>
      <c r="O182" s="221"/>
      <c r="P182" s="221"/>
      <c r="Q182" s="221"/>
      <c r="R182" s="222"/>
      <c r="S182" s="222"/>
      <c r="T182" s="222"/>
      <c r="U182" s="222"/>
      <c r="V182" s="222"/>
      <c r="W182" s="222"/>
      <c r="X182" s="222"/>
      <c r="Y182" s="222"/>
      <c r="Z182" s="212"/>
      <c r="AA182" s="212"/>
      <c r="AB182" s="212"/>
      <c r="AC182" s="212"/>
      <c r="AD182" s="212"/>
      <c r="AE182" s="212"/>
      <c r="AF182" s="212"/>
      <c r="AG182" s="212" t="s">
        <v>308</v>
      </c>
      <c r="AH182" s="212">
        <v>0</v>
      </c>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3" x14ac:dyDescent="0.25">
      <c r="A183" s="219"/>
      <c r="B183" s="220"/>
      <c r="C183" s="264" t="s">
        <v>513</v>
      </c>
      <c r="D183" s="251"/>
      <c r="E183" s="252">
        <v>20</v>
      </c>
      <c r="F183" s="222"/>
      <c r="G183" s="222"/>
      <c r="H183" s="222"/>
      <c r="I183" s="222"/>
      <c r="J183" s="222"/>
      <c r="K183" s="222"/>
      <c r="L183" s="222"/>
      <c r="M183" s="222"/>
      <c r="N183" s="221"/>
      <c r="O183" s="221"/>
      <c r="P183" s="221"/>
      <c r="Q183" s="221"/>
      <c r="R183" s="222"/>
      <c r="S183" s="222"/>
      <c r="T183" s="222"/>
      <c r="U183" s="222"/>
      <c r="V183" s="222"/>
      <c r="W183" s="222"/>
      <c r="X183" s="222"/>
      <c r="Y183" s="222"/>
      <c r="Z183" s="212"/>
      <c r="AA183" s="212"/>
      <c r="AB183" s="212"/>
      <c r="AC183" s="212"/>
      <c r="AD183" s="212"/>
      <c r="AE183" s="212"/>
      <c r="AF183" s="212"/>
      <c r="AG183" s="212" t="s">
        <v>308</v>
      </c>
      <c r="AH183" s="212">
        <v>0</v>
      </c>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ht="20.399999999999999" outlineLevel="1" x14ac:dyDescent="0.25">
      <c r="A184" s="234">
        <v>52</v>
      </c>
      <c r="B184" s="235" t="s">
        <v>514</v>
      </c>
      <c r="C184" s="245" t="s">
        <v>515</v>
      </c>
      <c r="D184" s="236" t="s">
        <v>507</v>
      </c>
      <c r="E184" s="237">
        <v>455.53199999999998</v>
      </c>
      <c r="F184" s="238"/>
      <c r="G184" s="239">
        <f>ROUND(E184*F184,2)</f>
        <v>0</v>
      </c>
      <c r="H184" s="238"/>
      <c r="I184" s="239">
        <f>ROUND(E184*H184,2)</f>
        <v>0</v>
      </c>
      <c r="J184" s="238"/>
      <c r="K184" s="239">
        <f>ROUND(E184*J184,2)</f>
        <v>0</v>
      </c>
      <c r="L184" s="239">
        <v>21</v>
      </c>
      <c r="M184" s="239">
        <f>G184*(1+L184/100)</f>
        <v>0</v>
      </c>
      <c r="N184" s="237">
        <v>0.01</v>
      </c>
      <c r="O184" s="237">
        <f>ROUND(E184*N184,2)</f>
        <v>4.5599999999999996</v>
      </c>
      <c r="P184" s="237">
        <v>0</v>
      </c>
      <c r="Q184" s="237">
        <f>ROUND(E184*P184,2)</f>
        <v>0</v>
      </c>
      <c r="R184" s="239"/>
      <c r="S184" s="239" t="s">
        <v>262</v>
      </c>
      <c r="T184" s="240" t="s">
        <v>228</v>
      </c>
      <c r="U184" s="222">
        <v>0</v>
      </c>
      <c r="V184" s="222">
        <f>ROUND(E184*U184,2)</f>
        <v>0</v>
      </c>
      <c r="W184" s="222"/>
      <c r="X184" s="222" t="s">
        <v>445</v>
      </c>
      <c r="Y184" s="222" t="s">
        <v>230</v>
      </c>
      <c r="Z184" s="212"/>
      <c r="AA184" s="212"/>
      <c r="AB184" s="212"/>
      <c r="AC184" s="212"/>
      <c r="AD184" s="212"/>
      <c r="AE184" s="212"/>
      <c r="AF184" s="212"/>
      <c r="AG184" s="212" t="s">
        <v>446</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2" x14ac:dyDescent="0.25">
      <c r="A185" s="219"/>
      <c r="B185" s="220"/>
      <c r="C185" s="264" t="s">
        <v>516</v>
      </c>
      <c r="D185" s="251"/>
      <c r="E185" s="252">
        <v>455.53199999999998</v>
      </c>
      <c r="F185" s="222"/>
      <c r="G185" s="222"/>
      <c r="H185" s="222"/>
      <c r="I185" s="222"/>
      <c r="J185" s="222"/>
      <c r="K185" s="222"/>
      <c r="L185" s="222"/>
      <c r="M185" s="222"/>
      <c r="N185" s="221"/>
      <c r="O185" s="221"/>
      <c r="P185" s="221"/>
      <c r="Q185" s="221"/>
      <c r="R185" s="222"/>
      <c r="S185" s="222"/>
      <c r="T185" s="222"/>
      <c r="U185" s="222"/>
      <c r="V185" s="222"/>
      <c r="W185" s="222"/>
      <c r="X185" s="222"/>
      <c r="Y185" s="222"/>
      <c r="Z185" s="212"/>
      <c r="AA185" s="212"/>
      <c r="AB185" s="212"/>
      <c r="AC185" s="212"/>
      <c r="AD185" s="212"/>
      <c r="AE185" s="212"/>
      <c r="AF185" s="212"/>
      <c r="AG185" s="212" t="s">
        <v>308</v>
      </c>
      <c r="AH185" s="212">
        <v>5</v>
      </c>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x14ac:dyDescent="0.25">
      <c r="A186" s="224" t="s">
        <v>222</v>
      </c>
      <c r="B186" s="225" t="s">
        <v>162</v>
      </c>
      <c r="C186" s="244" t="s">
        <v>163</v>
      </c>
      <c r="D186" s="226"/>
      <c r="E186" s="227"/>
      <c r="F186" s="228"/>
      <c r="G186" s="228">
        <f>SUMIF(AG187:AG189,"&lt;&gt;NOR",G187:G189)</f>
        <v>0</v>
      </c>
      <c r="H186" s="228"/>
      <c r="I186" s="228">
        <f>SUM(I187:I189)</f>
        <v>0</v>
      </c>
      <c r="J186" s="228"/>
      <c r="K186" s="228">
        <f>SUM(K187:K189)</f>
        <v>0</v>
      </c>
      <c r="L186" s="228"/>
      <c r="M186" s="228">
        <f>SUM(M187:M189)</f>
        <v>0</v>
      </c>
      <c r="N186" s="227"/>
      <c r="O186" s="227">
        <f>SUM(O187:O189)</f>
        <v>0</v>
      </c>
      <c r="P186" s="227"/>
      <c r="Q186" s="227">
        <f>SUM(Q187:Q189)</f>
        <v>19.95</v>
      </c>
      <c r="R186" s="228"/>
      <c r="S186" s="228"/>
      <c r="T186" s="229"/>
      <c r="U186" s="223"/>
      <c r="V186" s="223">
        <f>SUM(V187:V189)</f>
        <v>14.56</v>
      </c>
      <c r="W186" s="223"/>
      <c r="X186" s="223"/>
      <c r="Y186" s="223"/>
      <c r="AG186" t="s">
        <v>223</v>
      </c>
    </row>
    <row r="187" spans="1:60" outlineLevel="1" x14ac:dyDescent="0.25">
      <c r="A187" s="234">
        <v>53</v>
      </c>
      <c r="B187" s="235" t="s">
        <v>517</v>
      </c>
      <c r="C187" s="245" t="s">
        <v>518</v>
      </c>
      <c r="D187" s="236" t="s">
        <v>323</v>
      </c>
      <c r="E187" s="237">
        <v>7.98</v>
      </c>
      <c r="F187" s="238"/>
      <c r="G187" s="239">
        <f>ROUND(E187*F187,2)</f>
        <v>0</v>
      </c>
      <c r="H187" s="238"/>
      <c r="I187" s="239">
        <f>ROUND(E187*H187,2)</f>
        <v>0</v>
      </c>
      <c r="J187" s="238"/>
      <c r="K187" s="239">
        <f>ROUND(E187*J187,2)</f>
        <v>0</v>
      </c>
      <c r="L187" s="239">
        <v>21</v>
      </c>
      <c r="M187" s="239">
        <f>G187*(1+L187/100)</f>
        <v>0</v>
      </c>
      <c r="N187" s="237">
        <v>0</v>
      </c>
      <c r="O187" s="237">
        <f>ROUND(E187*N187,2)</f>
        <v>0</v>
      </c>
      <c r="P187" s="237">
        <v>2.5</v>
      </c>
      <c r="Q187" s="237">
        <f>ROUND(E187*P187,2)</f>
        <v>19.95</v>
      </c>
      <c r="R187" s="239" t="s">
        <v>519</v>
      </c>
      <c r="S187" s="239" t="s">
        <v>227</v>
      </c>
      <c r="T187" s="240" t="s">
        <v>227</v>
      </c>
      <c r="U187" s="222">
        <v>1.8240000000000001</v>
      </c>
      <c r="V187" s="222">
        <f>ROUND(E187*U187,2)</f>
        <v>14.56</v>
      </c>
      <c r="W187" s="222"/>
      <c r="X187" s="222" t="s">
        <v>303</v>
      </c>
      <c r="Y187" s="222" t="s">
        <v>230</v>
      </c>
      <c r="Z187" s="212"/>
      <c r="AA187" s="212"/>
      <c r="AB187" s="212"/>
      <c r="AC187" s="212"/>
      <c r="AD187" s="212"/>
      <c r="AE187" s="212"/>
      <c r="AF187" s="212"/>
      <c r="AG187" s="212" t="s">
        <v>304</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5">
      <c r="A188" s="219"/>
      <c r="B188" s="220"/>
      <c r="C188" s="263" t="s">
        <v>520</v>
      </c>
      <c r="D188" s="255"/>
      <c r="E188" s="255"/>
      <c r="F188" s="255"/>
      <c r="G188" s="255"/>
      <c r="H188" s="222"/>
      <c r="I188" s="222"/>
      <c r="J188" s="222"/>
      <c r="K188" s="222"/>
      <c r="L188" s="222"/>
      <c r="M188" s="222"/>
      <c r="N188" s="221"/>
      <c r="O188" s="221"/>
      <c r="P188" s="221"/>
      <c r="Q188" s="221"/>
      <c r="R188" s="222"/>
      <c r="S188" s="222"/>
      <c r="T188" s="222"/>
      <c r="U188" s="222"/>
      <c r="V188" s="222"/>
      <c r="W188" s="222"/>
      <c r="X188" s="222"/>
      <c r="Y188" s="222"/>
      <c r="Z188" s="212"/>
      <c r="AA188" s="212"/>
      <c r="AB188" s="212"/>
      <c r="AC188" s="212"/>
      <c r="AD188" s="212"/>
      <c r="AE188" s="212"/>
      <c r="AF188" s="212"/>
      <c r="AG188" s="212" t="s">
        <v>306</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2" x14ac:dyDescent="0.25">
      <c r="A189" s="219"/>
      <c r="B189" s="220"/>
      <c r="C189" s="264" t="s">
        <v>521</v>
      </c>
      <c r="D189" s="251"/>
      <c r="E189" s="252">
        <v>7.98</v>
      </c>
      <c r="F189" s="222"/>
      <c r="G189" s="222"/>
      <c r="H189" s="222"/>
      <c r="I189" s="222"/>
      <c r="J189" s="222"/>
      <c r="K189" s="222"/>
      <c r="L189" s="222"/>
      <c r="M189" s="222"/>
      <c r="N189" s="221"/>
      <c r="O189" s="221"/>
      <c r="P189" s="221"/>
      <c r="Q189" s="221"/>
      <c r="R189" s="222"/>
      <c r="S189" s="222"/>
      <c r="T189" s="222"/>
      <c r="U189" s="222"/>
      <c r="V189" s="222"/>
      <c r="W189" s="222"/>
      <c r="X189" s="222"/>
      <c r="Y189" s="222"/>
      <c r="Z189" s="212"/>
      <c r="AA189" s="212"/>
      <c r="AB189" s="212"/>
      <c r="AC189" s="212"/>
      <c r="AD189" s="212"/>
      <c r="AE189" s="212"/>
      <c r="AF189" s="212"/>
      <c r="AG189" s="212" t="s">
        <v>308</v>
      </c>
      <c r="AH189" s="212">
        <v>0</v>
      </c>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x14ac:dyDescent="0.25">
      <c r="A190" s="224" t="s">
        <v>222</v>
      </c>
      <c r="B190" s="225" t="s">
        <v>164</v>
      </c>
      <c r="C190" s="244" t="s">
        <v>165</v>
      </c>
      <c r="D190" s="226"/>
      <c r="E190" s="227"/>
      <c r="F190" s="228"/>
      <c r="G190" s="228">
        <f>SUMIF(AG191:AG194,"&lt;&gt;NOR",G191:G194)</f>
        <v>0</v>
      </c>
      <c r="H190" s="228"/>
      <c r="I190" s="228">
        <f>SUM(I191:I194)</f>
        <v>0</v>
      </c>
      <c r="J190" s="228"/>
      <c r="K190" s="228">
        <f>SUM(K191:K194)</f>
        <v>0</v>
      </c>
      <c r="L190" s="228"/>
      <c r="M190" s="228">
        <f>SUM(M191:M194)</f>
        <v>0</v>
      </c>
      <c r="N190" s="227"/>
      <c r="O190" s="227">
        <f>SUM(O191:O194)</f>
        <v>0</v>
      </c>
      <c r="P190" s="227"/>
      <c r="Q190" s="227">
        <f>SUM(Q191:Q194)</f>
        <v>0</v>
      </c>
      <c r="R190" s="228"/>
      <c r="S190" s="228"/>
      <c r="T190" s="229"/>
      <c r="U190" s="223"/>
      <c r="V190" s="223">
        <f>SUM(V191:V194)</f>
        <v>48.85</v>
      </c>
      <c r="W190" s="223"/>
      <c r="X190" s="223"/>
      <c r="Y190" s="223"/>
      <c r="AG190" t="s">
        <v>223</v>
      </c>
    </row>
    <row r="191" spans="1:60" outlineLevel="1" x14ac:dyDescent="0.25">
      <c r="A191" s="234">
        <v>54</v>
      </c>
      <c r="B191" s="235" t="s">
        <v>522</v>
      </c>
      <c r="C191" s="245" t="s">
        <v>523</v>
      </c>
      <c r="D191" s="236" t="s">
        <v>375</v>
      </c>
      <c r="E191" s="237">
        <v>651.29011000000003</v>
      </c>
      <c r="F191" s="238"/>
      <c r="G191" s="239">
        <f>ROUND(E191*F191,2)</f>
        <v>0</v>
      </c>
      <c r="H191" s="238"/>
      <c r="I191" s="239">
        <f>ROUND(E191*H191,2)</f>
        <v>0</v>
      </c>
      <c r="J191" s="238"/>
      <c r="K191" s="239">
        <f>ROUND(E191*J191,2)</f>
        <v>0</v>
      </c>
      <c r="L191" s="239">
        <v>21</v>
      </c>
      <c r="M191" s="239">
        <f>G191*(1+L191/100)</f>
        <v>0</v>
      </c>
      <c r="N191" s="237">
        <v>0</v>
      </c>
      <c r="O191" s="237">
        <f>ROUND(E191*N191,2)</f>
        <v>0</v>
      </c>
      <c r="P191" s="237">
        <v>0</v>
      </c>
      <c r="Q191" s="237">
        <f>ROUND(E191*P191,2)</f>
        <v>0</v>
      </c>
      <c r="R191" s="239" t="s">
        <v>311</v>
      </c>
      <c r="S191" s="239" t="s">
        <v>227</v>
      </c>
      <c r="T191" s="240" t="s">
        <v>227</v>
      </c>
      <c r="U191" s="222">
        <v>7.4999999999999997E-2</v>
      </c>
      <c r="V191" s="222">
        <f>ROUND(E191*U191,2)</f>
        <v>48.85</v>
      </c>
      <c r="W191" s="222"/>
      <c r="X191" s="222" t="s">
        <v>167</v>
      </c>
      <c r="Y191" s="222" t="s">
        <v>230</v>
      </c>
      <c r="Z191" s="212"/>
      <c r="AA191" s="212"/>
      <c r="AB191" s="212"/>
      <c r="AC191" s="212"/>
      <c r="AD191" s="212"/>
      <c r="AE191" s="212"/>
      <c r="AF191" s="212"/>
      <c r="AG191" s="212" t="s">
        <v>524</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5">
      <c r="A192" s="219"/>
      <c r="B192" s="220"/>
      <c r="C192" s="264" t="s">
        <v>525</v>
      </c>
      <c r="D192" s="251"/>
      <c r="E192" s="252"/>
      <c r="F192" s="222"/>
      <c r="G192" s="222"/>
      <c r="H192" s="222"/>
      <c r="I192" s="222"/>
      <c r="J192" s="222"/>
      <c r="K192" s="222"/>
      <c r="L192" s="222"/>
      <c r="M192" s="222"/>
      <c r="N192" s="221"/>
      <c r="O192" s="221"/>
      <c r="P192" s="221"/>
      <c r="Q192" s="221"/>
      <c r="R192" s="222"/>
      <c r="S192" s="222"/>
      <c r="T192" s="222"/>
      <c r="U192" s="222"/>
      <c r="V192" s="222"/>
      <c r="W192" s="222"/>
      <c r="X192" s="222"/>
      <c r="Y192" s="222"/>
      <c r="Z192" s="212"/>
      <c r="AA192" s="212"/>
      <c r="AB192" s="212"/>
      <c r="AC192" s="212"/>
      <c r="AD192" s="212"/>
      <c r="AE192" s="212"/>
      <c r="AF192" s="212"/>
      <c r="AG192" s="212" t="s">
        <v>308</v>
      </c>
      <c r="AH192" s="212">
        <v>0</v>
      </c>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outlineLevel="3" x14ac:dyDescent="0.25">
      <c r="A193" s="219"/>
      <c r="B193" s="220"/>
      <c r="C193" s="264" t="s">
        <v>526</v>
      </c>
      <c r="D193" s="251"/>
      <c r="E193" s="252"/>
      <c r="F193" s="222"/>
      <c r="G193" s="222"/>
      <c r="H193" s="222"/>
      <c r="I193" s="222"/>
      <c r="J193" s="222"/>
      <c r="K193" s="222"/>
      <c r="L193" s="222"/>
      <c r="M193" s="222"/>
      <c r="N193" s="221"/>
      <c r="O193" s="221"/>
      <c r="P193" s="221"/>
      <c r="Q193" s="221"/>
      <c r="R193" s="222"/>
      <c r="S193" s="222"/>
      <c r="T193" s="222"/>
      <c r="U193" s="222"/>
      <c r="V193" s="222"/>
      <c r="W193" s="222"/>
      <c r="X193" s="222"/>
      <c r="Y193" s="222"/>
      <c r="Z193" s="212"/>
      <c r="AA193" s="212"/>
      <c r="AB193" s="212"/>
      <c r="AC193" s="212"/>
      <c r="AD193" s="212"/>
      <c r="AE193" s="212"/>
      <c r="AF193" s="212"/>
      <c r="AG193" s="212" t="s">
        <v>308</v>
      </c>
      <c r="AH193" s="212">
        <v>0</v>
      </c>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3" x14ac:dyDescent="0.25">
      <c r="A194" s="219"/>
      <c r="B194" s="220"/>
      <c r="C194" s="264" t="s">
        <v>527</v>
      </c>
      <c r="D194" s="251"/>
      <c r="E194" s="252">
        <v>651.29011000000003</v>
      </c>
      <c r="F194" s="222"/>
      <c r="G194" s="222"/>
      <c r="H194" s="222"/>
      <c r="I194" s="222"/>
      <c r="J194" s="222"/>
      <c r="K194" s="222"/>
      <c r="L194" s="222"/>
      <c r="M194" s="222"/>
      <c r="N194" s="221"/>
      <c r="O194" s="221"/>
      <c r="P194" s="221"/>
      <c r="Q194" s="221"/>
      <c r="R194" s="222"/>
      <c r="S194" s="222"/>
      <c r="T194" s="222"/>
      <c r="U194" s="222"/>
      <c r="V194" s="222"/>
      <c r="W194" s="222"/>
      <c r="X194" s="222"/>
      <c r="Y194" s="222"/>
      <c r="Z194" s="212"/>
      <c r="AA194" s="212"/>
      <c r="AB194" s="212"/>
      <c r="AC194" s="212"/>
      <c r="AD194" s="212"/>
      <c r="AE194" s="212"/>
      <c r="AF194" s="212"/>
      <c r="AG194" s="212" t="s">
        <v>308</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x14ac:dyDescent="0.25">
      <c r="A195" s="224" t="s">
        <v>222</v>
      </c>
      <c r="B195" s="225" t="s">
        <v>188</v>
      </c>
      <c r="C195" s="244" t="s">
        <v>189</v>
      </c>
      <c r="D195" s="226"/>
      <c r="E195" s="227"/>
      <c r="F195" s="228"/>
      <c r="G195" s="228">
        <f>SUMIF(AG196:AG212,"&lt;&gt;NOR",G196:G212)</f>
        <v>0</v>
      </c>
      <c r="H195" s="228"/>
      <c r="I195" s="228">
        <f>SUM(I196:I212)</f>
        <v>0</v>
      </c>
      <c r="J195" s="228"/>
      <c r="K195" s="228">
        <f>SUM(K196:K212)</f>
        <v>0</v>
      </c>
      <c r="L195" s="228"/>
      <c r="M195" s="228">
        <f>SUM(M196:M212)</f>
        <v>0</v>
      </c>
      <c r="N195" s="227"/>
      <c r="O195" s="227">
        <f>SUM(O196:O212)</f>
        <v>0</v>
      </c>
      <c r="P195" s="227"/>
      <c r="Q195" s="227">
        <f>SUM(Q196:Q212)</f>
        <v>0</v>
      </c>
      <c r="R195" s="228"/>
      <c r="S195" s="228"/>
      <c r="T195" s="229"/>
      <c r="U195" s="223"/>
      <c r="V195" s="223">
        <f>SUM(V196:V212)</f>
        <v>15.71</v>
      </c>
      <c r="W195" s="223"/>
      <c r="X195" s="223"/>
      <c r="Y195" s="223"/>
      <c r="AG195" t="s">
        <v>223</v>
      </c>
    </row>
    <row r="196" spans="1:60" ht="20.399999999999999" outlineLevel="1" x14ac:dyDescent="0.25">
      <c r="A196" s="234">
        <v>55</v>
      </c>
      <c r="B196" s="235" t="s">
        <v>528</v>
      </c>
      <c r="C196" s="245" t="s">
        <v>529</v>
      </c>
      <c r="D196" s="236" t="s">
        <v>375</v>
      </c>
      <c r="E196" s="237">
        <v>19.95</v>
      </c>
      <c r="F196" s="238"/>
      <c r="G196" s="239">
        <f>ROUND(E196*F196,2)</f>
        <v>0</v>
      </c>
      <c r="H196" s="238"/>
      <c r="I196" s="239">
        <f>ROUND(E196*H196,2)</f>
        <v>0</v>
      </c>
      <c r="J196" s="238"/>
      <c r="K196" s="239">
        <f>ROUND(E196*J196,2)</f>
        <v>0</v>
      </c>
      <c r="L196" s="239">
        <v>21</v>
      </c>
      <c r="M196" s="239">
        <f>G196*(1+L196/100)</f>
        <v>0</v>
      </c>
      <c r="N196" s="237">
        <v>0</v>
      </c>
      <c r="O196" s="237">
        <f>ROUND(E196*N196,2)</f>
        <v>0</v>
      </c>
      <c r="P196" s="237">
        <v>0</v>
      </c>
      <c r="Q196" s="237">
        <f>ROUND(E196*P196,2)</f>
        <v>0</v>
      </c>
      <c r="R196" s="239" t="s">
        <v>459</v>
      </c>
      <c r="S196" s="239" t="s">
        <v>227</v>
      </c>
      <c r="T196" s="240" t="s">
        <v>227</v>
      </c>
      <c r="U196" s="222">
        <v>0.68799999999999994</v>
      </c>
      <c r="V196" s="222">
        <f>ROUND(E196*U196,2)</f>
        <v>13.73</v>
      </c>
      <c r="W196" s="222"/>
      <c r="X196" s="222" t="s">
        <v>530</v>
      </c>
      <c r="Y196" s="222" t="s">
        <v>230</v>
      </c>
      <c r="Z196" s="212"/>
      <c r="AA196" s="212"/>
      <c r="AB196" s="212"/>
      <c r="AC196" s="212"/>
      <c r="AD196" s="212"/>
      <c r="AE196" s="212"/>
      <c r="AF196" s="212"/>
      <c r="AG196" s="212" t="s">
        <v>531</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2" x14ac:dyDescent="0.25">
      <c r="A197" s="219"/>
      <c r="B197" s="220"/>
      <c r="C197" s="264" t="s">
        <v>532</v>
      </c>
      <c r="D197" s="251"/>
      <c r="E197" s="252"/>
      <c r="F197" s="222"/>
      <c r="G197" s="222"/>
      <c r="H197" s="222"/>
      <c r="I197" s="222"/>
      <c r="J197" s="222"/>
      <c r="K197" s="222"/>
      <c r="L197" s="222"/>
      <c r="M197" s="222"/>
      <c r="N197" s="221"/>
      <c r="O197" s="221"/>
      <c r="P197" s="221"/>
      <c r="Q197" s="221"/>
      <c r="R197" s="222"/>
      <c r="S197" s="222"/>
      <c r="T197" s="222"/>
      <c r="U197" s="222"/>
      <c r="V197" s="222"/>
      <c r="W197" s="222"/>
      <c r="X197" s="222"/>
      <c r="Y197" s="222"/>
      <c r="Z197" s="212"/>
      <c r="AA197" s="212"/>
      <c r="AB197" s="212"/>
      <c r="AC197" s="212"/>
      <c r="AD197" s="212"/>
      <c r="AE197" s="212"/>
      <c r="AF197" s="212"/>
      <c r="AG197" s="212" t="s">
        <v>308</v>
      </c>
      <c r="AH197" s="212">
        <v>0</v>
      </c>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3" x14ac:dyDescent="0.25">
      <c r="A198" s="219"/>
      <c r="B198" s="220"/>
      <c r="C198" s="264" t="s">
        <v>533</v>
      </c>
      <c r="D198" s="251"/>
      <c r="E198" s="252"/>
      <c r="F198" s="222"/>
      <c r="G198" s="222"/>
      <c r="H198" s="222"/>
      <c r="I198" s="222"/>
      <c r="J198" s="222"/>
      <c r="K198" s="222"/>
      <c r="L198" s="222"/>
      <c r="M198" s="222"/>
      <c r="N198" s="221"/>
      <c r="O198" s="221"/>
      <c r="P198" s="221"/>
      <c r="Q198" s="221"/>
      <c r="R198" s="222"/>
      <c r="S198" s="222"/>
      <c r="T198" s="222"/>
      <c r="U198" s="222"/>
      <c r="V198" s="222"/>
      <c r="W198" s="222"/>
      <c r="X198" s="222"/>
      <c r="Y198" s="222"/>
      <c r="Z198" s="212"/>
      <c r="AA198" s="212"/>
      <c r="AB198" s="212"/>
      <c r="AC198" s="212"/>
      <c r="AD198" s="212"/>
      <c r="AE198" s="212"/>
      <c r="AF198" s="212"/>
      <c r="AG198" s="212" t="s">
        <v>308</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3" x14ac:dyDescent="0.25">
      <c r="A199" s="219"/>
      <c r="B199" s="220"/>
      <c r="C199" s="264" t="s">
        <v>534</v>
      </c>
      <c r="D199" s="251"/>
      <c r="E199" s="252">
        <v>19.95</v>
      </c>
      <c r="F199" s="222"/>
      <c r="G199" s="222"/>
      <c r="H199" s="222"/>
      <c r="I199" s="222"/>
      <c r="J199" s="222"/>
      <c r="K199" s="222"/>
      <c r="L199" s="222"/>
      <c r="M199" s="222"/>
      <c r="N199" s="221"/>
      <c r="O199" s="221"/>
      <c r="P199" s="221"/>
      <c r="Q199" s="221"/>
      <c r="R199" s="222"/>
      <c r="S199" s="222"/>
      <c r="T199" s="222"/>
      <c r="U199" s="222"/>
      <c r="V199" s="222"/>
      <c r="W199" s="222"/>
      <c r="X199" s="222"/>
      <c r="Y199" s="222"/>
      <c r="Z199" s="212"/>
      <c r="AA199" s="212"/>
      <c r="AB199" s="212"/>
      <c r="AC199" s="212"/>
      <c r="AD199" s="212"/>
      <c r="AE199" s="212"/>
      <c r="AF199" s="212"/>
      <c r="AG199" s="212" t="s">
        <v>308</v>
      </c>
      <c r="AH199" s="212">
        <v>0</v>
      </c>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ht="20.399999999999999" outlineLevel="1" x14ac:dyDescent="0.25">
      <c r="A200" s="234">
        <v>56</v>
      </c>
      <c r="B200" s="235" t="s">
        <v>535</v>
      </c>
      <c r="C200" s="245" t="s">
        <v>536</v>
      </c>
      <c r="D200" s="236" t="s">
        <v>375</v>
      </c>
      <c r="E200" s="237">
        <v>39.9</v>
      </c>
      <c r="F200" s="238"/>
      <c r="G200" s="239">
        <f>ROUND(E200*F200,2)</f>
        <v>0</v>
      </c>
      <c r="H200" s="238"/>
      <c r="I200" s="239">
        <f>ROUND(E200*H200,2)</f>
        <v>0</v>
      </c>
      <c r="J200" s="238"/>
      <c r="K200" s="239">
        <f>ROUND(E200*J200,2)</f>
        <v>0</v>
      </c>
      <c r="L200" s="239">
        <v>21</v>
      </c>
      <c r="M200" s="239">
        <f>G200*(1+L200/100)</f>
        <v>0</v>
      </c>
      <c r="N200" s="237">
        <v>0</v>
      </c>
      <c r="O200" s="237">
        <f>ROUND(E200*N200,2)</f>
        <v>0</v>
      </c>
      <c r="P200" s="237">
        <v>0</v>
      </c>
      <c r="Q200" s="237">
        <f>ROUND(E200*P200,2)</f>
        <v>0</v>
      </c>
      <c r="R200" s="239" t="s">
        <v>459</v>
      </c>
      <c r="S200" s="239" t="s">
        <v>227</v>
      </c>
      <c r="T200" s="240" t="s">
        <v>227</v>
      </c>
      <c r="U200" s="222">
        <v>0</v>
      </c>
      <c r="V200" s="222">
        <f>ROUND(E200*U200,2)</f>
        <v>0</v>
      </c>
      <c r="W200" s="222"/>
      <c r="X200" s="222" t="s">
        <v>530</v>
      </c>
      <c r="Y200" s="222" t="s">
        <v>230</v>
      </c>
      <c r="Z200" s="212"/>
      <c r="AA200" s="212"/>
      <c r="AB200" s="212"/>
      <c r="AC200" s="212"/>
      <c r="AD200" s="212"/>
      <c r="AE200" s="212"/>
      <c r="AF200" s="212"/>
      <c r="AG200" s="212" t="s">
        <v>531</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2" x14ac:dyDescent="0.25">
      <c r="A201" s="219"/>
      <c r="B201" s="220"/>
      <c r="C201" s="264" t="s">
        <v>532</v>
      </c>
      <c r="D201" s="251"/>
      <c r="E201" s="252"/>
      <c r="F201" s="222"/>
      <c r="G201" s="222"/>
      <c r="H201" s="222"/>
      <c r="I201" s="222"/>
      <c r="J201" s="222"/>
      <c r="K201" s="222"/>
      <c r="L201" s="222"/>
      <c r="M201" s="222"/>
      <c r="N201" s="221"/>
      <c r="O201" s="221"/>
      <c r="P201" s="221"/>
      <c r="Q201" s="221"/>
      <c r="R201" s="222"/>
      <c r="S201" s="222"/>
      <c r="T201" s="222"/>
      <c r="U201" s="222"/>
      <c r="V201" s="222"/>
      <c r="W201" s="222"/>
      <c r="X201" s="222"/>
      <c r="Y201" s="222"/>
      <c r="Z201" s="212"/>
      <c r="AA201" s="212"/>
      <c r="AB201" s="212"/>
      <c r="AC201" s="212"/>
      <c r="AD201" s="212"/>
      <c r="AE201" s="212"/>
      <c r="AF201" s="212"/>
      <c r="AG201" s="212" t="s">
        <v>308</v>
      </c>
      <c r="AH201" s="212">
        <v>0</v>
      </c>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3" x14ac:dyDescent="0.25">
      <c r="A202" s="219"/>
      <c r="B202" s="220"/>
      <c r="C202" s="264" t="s">
        <v>533</v>
      </c>
      <c r="D202" s="251"/>
      <c r="E202" s="252"/>
      <c r="F202" s="222"/>
      <c r="G202" s="222"/>
      <c r="H202" s="222"/>
      <c r="I202" s="222"/>
      <c r="J202" s="222"/>
      <c r="K202" s="222"/>
      <c r="L202" s="222"/>
      <c r="M202" s="222"/>
      <c r="N202" s="221"/>
      <c r="O202" s="221"/>
      <c r="P202" s="221"/>
      <c r="Q202" s="221"/>
      <c r="R202" s="222"/>
      <c r="S202" s="222"/>
      <c r="T202" s="222"/>
      <c r="U202" s="222"/>
      <c r="V202" s="222"/>
      <c r="W202" s="222"/>
      <c r="X202" s="222"/>
      <c r="Y202" s="222"/>
      <c r="Z202" s="212"/>
      <c r="AA202" s="212"/>
      <c r="AB202" s="212"/>
      <c r="AC202" s="212"/>
      <c r="AD202" s="212"/>
      <c r="AE202" s="212"/>
      <c r="AF202" s="212"/>
      <c r="AG202" s="212" t="s">
        <v>308</v>
      </c>
      <c r="AH202" s="212">
        <v>0</v>
      </c>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3" x14ac:dyDescent="0.25">
      <c r="A203" s="219"/>
      <c r="B203" s="220"/>
      <c r="C203" s="264" t="s">
        <v>537</v>
      </c>
      <c r="D203" s="251"/>
      <c r="E203" s="252">
        <v>39.9</v>
      </c>
      <c r="F203" s="222"/>
      <c r="G203" s="222"/>
      <c r="H203" s="222"/>
      <c r="I203" s="222"/>
      <c r="J203" s="222"/>
      <c r="K203" s="222"/>
      <c r="L203" s="222"/>
      <c r="M203" s="222"/>
      <c r="N203" s="221"/>
      <c r="O203" s="221"/>
      <c r="P203" s="221"/>
      <c r="Q203" s="221"/>
      <c r="R203" s="222"/>
      <c r="S203" s="222"/>
      <c r="T203" s="222"/>
      <c r="U203" s="222"/>
      <c r="V203" s="222"/>
      <c r="W203" s="222"/>
      <c r="X203" s="222"/>
      <c r="Y203" s="222"/>
      <c r="Z203" s="212"/>
      <c r="AA203" s="212"/>
      <c r="AB203" s="212"/>
      <c r="AC203" s="212"/>
      <c r="AD203" s="212"/>
      <c r="AE203" s="212"/>
      <c r="AF203" s="212"/>
      <c r="AG203" s="212" t="s">
        <v>308</v>
      </c>
      <c r="AH203" s="212">
        <v>0</v>
      </c>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1" x14ac:dyDescent="0.25">
      <c r="A204" s="234">
        <v>57</v>
      </c>
      <c r="B204" s="235" t="s">
        <v>538</v>
      </c>
      <c r="C204" s="245" t="s">
        <v>539</v>
      </c>
      <c r="D204" s="236" t="s">
        <v>375</v>
      </c>
      <c r="E204" s="237">
        <v>19.95</v>
      </c>
      <c r="F204" s="238"/>
      <c r="G204" s="239">
        <f>ROUND(E204*F204,2)</f>
        <v>0</v>
      </c>
      <c r="H204" s="238"/>
      <c r="I204" s="239">
        <f>ROUND(E204*H204,2)</f>
        <v>0</v>
      </c>
      <c r="J204" s="238"/>
      <c r="K204" s="239">
        <f>ROUND(E204*J204,2)</f>
        <v>0</v>
      </c>
      <c r="L204" s="239">
        <v>21</v>
      </c>
      <c r="M204" s="239">
        <f>G204*(1+L204/100)</f>
        <v>0</v>
      </c>
      <c r="N204" s="237">
        <v>0</v>
      </c>
      <c r="O204" s="237">
        <f>ROUND(E204*N204,2)</f>
        <v>0</v>
      </c>
      <c r="P204" s="237">
        <v>0</v>
      </c>
      <c r="Q204" s="237">
        <f>ROUND(E204*P204,2)</f>
        <v>0</v>
      </c>
      <c r="R204" s="239" t="s">
        <v>459</v>
      </c>
      <c r="S204" s="239" t="s">
        <v>227</v>
      </c>
      <c r="T204" s="240" t="s">
        <v>227</v>
      </c>
      <c r="U204" s="222">
        <v>9.9000000000000005E-2</v>
      </c>
      <c r="V204" s="222">
        <f>ROUND(E204*U204,2)</f>
        <v>1.98</v>
      </c>
      <c r="W204" s="222"/>
      <c r="X204" s="222" t="s">
        <v>530</v>
      </c>
      <c r="Y204" s="222" t="s">
        <v>230</v>
      </c>
      <c r="Z204" s="212"/>
      <c r="AA204" s="212"/>
      <c r="AB204" s="212"/>
      <c r="AC204" s="212"/>
      <c r="AD204" s="212"/>
      <c r="AE204" s="212"/>
      <c r="AF204" s="212"/>
      <c r="AG204" s="212" t="s">
        <v>531</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2" x14ac:dyDescent="0.25">
      <c r="A205" s="219"/>
      <c r="B205" s="220"/>
      <c r="C205" s="263" t="s">
        <v>540</v>
      </c>
      <c r="D205" s="255"/>
      <c r="E205" s="255"/>
      <c r="F205" s="255"/>
      <c r="G205" s="255"/>
      <c r="H205" s="222"/>
      <c r="I205" s="222"/>
      <c r="J205" s="222"/>
      <c r="K205" s="222"/>
      <c r="L205" s="222"/>
      <c r="M205" s="222"/>
      <c r="N205" s="221"/>
      <c r="O205" s="221"/>
      <c r="P205" s="221"/>
      <c r="Q205" s="221"/>
      <c r="R205" s="222"/>
      <c r="S205" s="222"/>
      <c r="T205" s="222"/>
      <c r="U205" s="222"/>
      <c r="V205" s="222"/>
      <c r="W205" s="222"/>
      <c r="X205" s="222"/>
      <c r="Y205" s="222"/>
      <c r="Z205" s="212"/>
      <c r="AA205" s="212"/>
      <c r="AB205" s="212"/>
      <c r="AC205" s="212"/>
      <c r="AD205" s="212"/>
      <c r="AE205" s="212"/>
      <c r="AF205" s="212"/>
      <c r="AG205" s="212" t="s">
        <v>306</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2" x14ac:dyDescent="0.25">
      <c r="A206" s="219"/>
      <c r="B206" s="220"/>
      <c r="C206" s="264" t="s">
        <v>532</v>
      </c>
      <c r="D206" s="251"/>
      <c r="E206" s="252"/>
      <c r="F206" s="222"/>
      <c r="G206" s="222"/>
      <c r="H206" s="222"/>
      <c r="I206" s="222"/>
      <c r="J206" s="222"/>
      <c r="K206" s="222"/>
      <c r="L206" s="222"/>
      <c r="M206" s="222"/>
      <c r="N206" s="221"/>
      <c r="O206" s="221"/>
      <c r="P206" s="221"/>
      <c r="Q206" s="221"/>
      <c r="R206" s="222"/>
      <c r="S206" s="222"/>
      <c r="T206" s="222"/>
      <c r="U206" s="222"/>
      <c r="V206" s="222"/>
      <c r="W206" s="222"/>
      <c r="X206" s="222"/>
      <c r="Y206" s="222"/>
      <c r="Z206" s="212"/>
      <c r="AA206" s="212"/>
      <c r="AB206" s="212"/>
      <c r="AC206" s="212"/>
      <c r="AD206" s="212"/>
      <c r="AE206" s="212"/>
      <c r="AF206" s="212"/>
      <c r="AG206" s="212" t="s">
        <v>308</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3" x14ac:dyDescent="0.25">
      <c r="A207" s="219"/>
      <c r="B207" s="220"/>
      <c r="C207" s="264" t="s">
        <v>533</v>
      </c>
      <c r="D207" s="251"/>
      <c r="E207" s="252"/>
      <c r="F207" s="222"/>
      <c r="G207" s="222"/>
      <c r="H207" s="222"/>
      <c r="I207" s="222"/>
      <c r="J207" s="222"/>
      <c r="K207" s="222"/>
      <c r="L207" s="222"/>
      <c r="M207" s="222"/>
      <c r="N207" s="221"/>
      <c r="O207" s="221"/>
      <c r="P207" s="221"/>
      <c r="Q207" s="221"/>
      <c r="R207" s="222"/>
      <c r="S207" s="222"/>
      <c r="T207" s="222"/>
      <c r="U207" s="222"/>
      <c r="V207" s="222"/>
      <c r="W207" s="222"/>
      <c r="X207" s="222"/>
      <c r="Y207" s="222"/>
      <c r="Z207" s="212"/>
      <c r="AA207" s="212"/>
      <c r="AB207" s="212"/>
      <c r="AC207" s="212"/>
      <c r="AD207" s="212"/>
      <c r="AE207" s="212"/>
      <c r="AF207" s="212"/>
      <c r="AG207" s="212" t="s">
        <v>308</v>
      </c>
      <c r="AH207" s="212">
        <v>0</v>
      </c>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3" x14ac:dyDescent="0.25">
      <c r="A208" s="219"/>
      <c r="B208" s="220"/>
      <c r="C208" s="264" t="s">
        <v>534</v>
      </c>
      <c r="D208" s="251"/>
      <c r="E208" s="252">
        <v>19.95</v>
      </c>
      <c r="F208" s="222"/>
      <c r="G208" s="222"/>
      <c r="H208" s="222"/>
      <c r="I208" s="222"/>
      <c r="J208" s="222"/>
      <c r="K208" s="222"/>
      <c r="L208" s="222"/>
      <c r="M208" s="222"/>
      <c r="N208" s="221"/>
      <c r="O208" s="221"/>
      <c r="P208" s="221"/>
      <c r="Q208" s="221"/>
      <c r="R208" s="222"/>
      <c r="S208" s="222"/>
      <c r="T208" s="222"/>
      <c r="U208" s="222"/>
      <c r="V208" s="222"/>
      <c r="W208" s="222"/>
      <c r="X208" s="222"/>
      <c r="Y208" s="222"/>
      <c r="Z208" s="212"/>
      <c r="AA208" s="212"/>
      <c r="AB208" s="212"/>
      <c r="AC208" s="212"/>
      <c r="AD208" s="212"/>
      <c r="AE208" s="212"/>
      <c r="AF208" s="212"/>
      <c r="AG208" s="212" t="s">
        <v>308</v>
      </c>
      <c r="AH208" s="212">
        <v>0</v>
      </c>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1" x14ac:dyDescent="0.25">
      <c r="A209" s="234">
        <v>58</v>
      </c>
      <c r="B209" s="235" t="s">
        <v>541</v>
      </c>
      <c r="C209" s="245" t="s">
        <v>542</v>
      </c>
      <c r="D209" s="236" t="s">
        <v>375</v>
      </c>
      <c r="E209" s="237">
        <v>19.95</v>
      </c>
      <c r="F209" s="238"/>
      <c r="G209" s="239">
        <f>ROUND(E209*F209,2)</f>
        <v>0</v>
      </c>
      <c r="H209" s="238"/>
      <c r="I209" s="239">
        <f>ROUND(E209*H209,2)</f>
        <v>0</v>
      </c>
      <c r="J209" s="238"/>
      <c r="K209" s="239">
        <f>ROUND(E209*J209,2)</f>
        <v>0</v>
      </c>
      <c r="L209" s="239">
        <v>21</v>
      </c>
      <c r="M209" s="239">
        <f>G209*(1+L209/100)</f>
        <v>0</v>
      </c>
      <c r="N209" s="237">
        <v>0</v>
      </c>
      <c r="O209" s="237">
        <f>ROUND(E209*N209,2)</f>
        <v>0</v>
      </c>
      <c r="P209" s="237">
        <v>0</v>
      </c>
      <c r="Q209" s="237">
        <f>ROUND(E209*P209,2)</f>
        <v>0</v>
      </c>
      <c r="R209" s="239" t="s">
        <v>519</v>
      </c>
      <c r="S209" s="239" t="s">
        <v>227</v>
      </c>
      <c r="T209" s="240" t="s">
        <v>227</v>
      </c>
      <c r="U209" s="222">
        <v>0</v>
      </c>
      <c r="V209" s="222">
        <f>ROUND(E209*U209,2)</f>
        <v>0</v>
      </c>
      <c r="W209" s="222"/>
      <c r="X209" s="222" t="s">
        <v>530</v>
      </c>
      <c r="Y209" s="222" t="s">
        <v>230</v>
      </c>
      <c r="Z209" s="212"/>
      <c r="AA209" s="212"/>
      <c r="AB209" s="212"/>
      <c r="AC209" s="212"/>
      <c r="AD209" s="212"/>
      <c r="AE209" s="212"/>
      <c r="AF209" s="212"/>
      <c r="AG209" s="212" t="s">
        <v>531</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2" x14ac:dyDescent="0.25">
      <c r="A210" s="219"/>
      <c r="B210" s="220"/>
      <c r="C210" s="264" t="s">
        <v>532</v>
      </c>
      <c r="D210" s="251"/>
      <c r="E210" s="252"/>
      <c r="F210" s="222"/>
      <c r="G210" s="222"/>
      <c r="H210" s="222"/>
      <c r="I210" s="222"/>
      <c r="J210" s="222"/>
      <c r="K210" s="222"/>
      <c r="L210" s="222"/>
      <c r="M210" s="222"/>
      <c r="N210" s="221"/>
      <c r="O210" s="221"/>
      <c r="P210" s="221"/>
      <c r="Q210" s="221"/>
      <c r="R210" s="222"/>
      <c r="S210" s="222"/>
      <c r="T210" s="222"/>
      <c r="U210" s="222"/>
      <c r="V210" s="222"/>
      <c r="W210" s="222"/>
      <c r="X210" s="222"/>
      <c r="Y210" s="222"/>
      <c r="Z210" s="212"/>
      <c r="AA210" s="212"/>
      <c r="AB210" s="212"/>
      <c r="AC210" s="212"/>
      <c r="AD210" s="212"/>
      <c r="AE210" s="212"/>
      <c r="AF210" s="212"/>
      <c r="AG210" s="212" t="s">
        <v>308</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5">
      <c r="A211" s="219"/>
      <c r="B211" s="220"/>
      <c r="C211" s="264" t="s">
        <v>533</v>
      </c>
      <c r="D211" s="251"/>
      <c r="E211" s="252"/>
      <c r="F211" s="222"/>
      <c r="G211" s="222"/>
      <c r="H211" s="222"/>
      <c r="I211" s="222"/>
      <c r="J211" s="222"/>
      <c r="K211" s="222"/>
      <c r="L211" s="222"/>
      <c r="M211" s="222"/>
      <c r="N211" s="221"/>
      <c r="O211" s="221"/>
      <c r="P211" s="221"/>
      <c r="Q211" s="221"/>
      <c r="R211" s="222"/>
      <c r="S211" s="222"/>
      <c r="T211" s="222"/>
      <c r="U211" s="222"/>
      <c r="V211" s="222"/>
      <c r="W211" s="222"/>
      <c r="X211" s="222"/>
      <c r="Y211" s="222"/>
      <c r="Z211" s="212"/>
      <c r="AA211" s="212"/>
      <c r="AB211" s="212"/>
      <c r="AC211" s="212"/>
      <c r="AD211" s="212"/>
      <c r="AE211" s="212"/>
      <c r="AF211" s="212"/>
      <c r="AG211" s="212" t="s">
        <v>308</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3" x14ac:dyDescent="0.25">
      <c r="A212" s="219"/>
      <c r="B212" s="220"/>
      <c r="C212" s="264" t="s">
        <v>534</v>
      </c>
      <c r="D212" s="251"/>
      <c r="E212" s="252">
        <v>19.95</v>
      </c>
      <c r="F212" s="222"/>
      <c r="G212" s="222"/>
      <c r="H212" s="222"/>
      <c r="I212" s="222"/>
      <c r="J212" s="222"/>
      <c r="K212" s="222"/>
      <c r="L212" s="222"/>
      <c r="M212" s="222"/>
      <c r="N212" s="221"/>
      <c r="O212" s="221"/>
      <c r="P212" s="221"/>
      <c r="Q212" s="221"/>
      <c r="R212" s="222"/>
      <c r="S212" s="222"/>
      <c r="T212" s="222"/>
      <c r="U212" s="222"/>
      <c r="V212" s="222"/>
      <c r="W212" s="222"/>
      <c r="X212" s="222"/>
      <c r="Y212" s="222"/>
      <c r="Z212" s="212"/>
      <c r="AA212" s="212"/>
      <c r="AB212" s="212"/>
      <c r="AC212" s="212"/>
      <c r="AD212" s="212"/>
      <c r="AE212" s="212"/>
      <c r="AF212" s="212"/>
      <c r="AG212" s="212" t="s">
        <v>308</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x14ac:dyDescent="0.25">
      <c r="A213" s="3"/>
      <c r="B213" s="4"/>
      <c r="C213" s="248"/>
      <c r="D213" s="6"/>
      <c r="E213" s="3"/>
      <c r="F213" s="3"/>
      <c r="G213" s="3"/>
      <c r="H213" s="3"/>
      <c r="I213" s="3"/>
      <c r="J213" s="3"/>
      <c r="K213" s="3"/>
      <c r="L213" s="3"/>
      <c r="M213" s="3"/>
      <c r="N213" s="3"/>
      <c r="O213" s="3"/>
      <c r="P213" s="3"/>
      <c r="Q213" s="3"/>
      <c r="R213" s="3"/>
      <c r="S213" s="3"/>
      <c r="T213" s="3"/>
      <c r="U213" s="3"/>
      <c r="V213" s="3"/>
      <c r="W213" s="3"/>
      <c r="X213" s="3"/>
      <c r="Y213" s="3"/>
      <c r="AE213">
        <v>12</v>
      </c>
      <c r="AF213">
        <v>21</v>
      </c>
      <c r="AG213" t="s">
        <v>208</v>
      </c>
    </row>
    <row r="214" spans="1:60" x14ac:dyDescent="0.25">
      <c r="A214" s="215"/>
      <c r="B214" s="216" t="s">
        <v>29</v>
      </c>
      <c r="C214" s="249"/>
      <c r="D214" s="217"/>
      <c r="E214" s="218"/>
      <c r="F214" s="218"/>
      <c r="G214" s="233">
        <f>G8+G131+G135+G178+G186+G190+G195</f>
        <v>0</v>
      </c>
      <c r="H214" s="3"/>
      <c r="I214" s="3"/>
      <c r="J214" s="3"/>
      <c r="K214" s="3"/>
      <c r="L214" s="3"/>
      <c r="M214" s="3"/>
      <c r="N214" s="3"/>
      <c r="O214" s="3"/>
      <c r="P214" s="3"/>
      <c r="Q214" s="3"/>
      <c r="R214" s="3"/>
      <c r="S214" s="3"/>
      <c r="T214" s="3"/>
      <c r="U214" s="3"/>
      <c r="V214" s="3"/>
      <c r="W214" s="3"/>
      <c r="X214" s="3"/>
      <c r="Y214" s="3"/>
      <c r="AE214">
        <f>SUMIF(L7:L212,AE213,G7:G212)</f>
        <v>0</v>
      </c>
      <c r="AF214">
        <f>SUMIF(L7:L212,AF213,G7:G212)</f>
        <v>0</v>
      </c>
      <c r="AG214" t="s">
        <v>294</v>
      </c>
    </row>
    <row r="215" spans="1:60" x14ac:dyDescent="0.25">
      <c r="C215" s="250"/>
      <c r="D215" s="10"/>
      <c r="AG215" t="s">
        <v>297</v>
      </c>
    </row>
    <row r="216" spans="1:60" x14ac:dyDescent="0.25">
      <c r="D216" s="10"/>
    </row>
    <row r="217" spans="1:60" x14ac:dyDescent="0.25">
      <c r="D217" s="10"/>
    </row>
    <row r="218" spans="1:60" x14ac:dyDescent="0.25">
      <c r="D218" s="10"/>
    </row>
    <row r="219" spans="1:60" x14ac:dyDescent="0.25">
      <c r="D219" s="10"/>
    </row>
    <row r="220" spans="1:60" x14ac:dyDescent="0.25">
      <c r="D220" s="10"/>
    </row>
    <row r="221" spans="1:60" x14ac:dyDescent="0.25">
      <c r="D221" s="10"/>
    </row>
    <row r="222" spans="1:60" x14ac:dyDescent="0.25">
      <c r="D222" s="10"/>
    </row>
    <row r="223" spans="1:60" x14ac:dyDescent="0.25">
      <c r="D223" s="10"/>
    </row>
    <row r="224" spans="1:60"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wjWvPx28s7jcHBqmvuTEosvNMt0VHAeaUSs1bLkflrt5yvQLUnG0vDZDLeTdAr5j6aeQGSUeTN0IoaHgHlWidQ==" saltValue="MudBsiOAwP3uJorPDvO5ng==" spinCount="100000" sheet="1" formatRows="0"/>
  <mergeCells count="56">
    <mergeCell ref="C188:G188"/>
    <mergeCell ref="C205:G205"/>
    <mergeCell ref="C137:G137"/>
    <mergeCell ref="C141:G141"/>
    <mergeCell ref="C145:G145"/>
    <mergeCell ref="C151:G151"/>
    <mergeCell ref="C154:G154"/>
    <mergeCell ref="C159:G159"/>
    <mergeCell ref="C110:G110"/>
    <mergeCell ref="C115:G115"/>
    <mergeCell ref="C116:G116"/>
    <mergeCell ref="C119:G119"/>
    <mergeCell ref="C120:G120"/>
    <mergeCell ref="C133:G133"/>
    <mergeCell ref="C88:G88"/>
    <mergeCell ref="C91:G91"/>
    <mergeCell ref="C96:G96"/>
    <mergeCell ref="C98:G98"/>
    <mergeCell ref="C100:G100"/>
    <mergeCell ref="C105:G105"/>
    <mergeCell ref="C69:G69"/>
    <mergeCell ref="C73:G73"/>
    <mergeCell ref="C78:G78"/>
    <mergeCell ref="C80:G80"/>
    <mergeCell ref="C82:G82"/>
    <mergeCell ref="C84:G84"/>
    <mergeCell ref="C52:G52"/>
    <mergeCell ref="C53:G53"/>
    <mergeCell ref="C57:G57"/>
    <mergeCell ref="C60:G60"/>
    <mergeCell ref="C63:G63"/>
    <mergeCell ref="C66:G66"/>
    <mergeCell ref="C44:G44"/>
    <mergeCell ref="C45:G45"/>
    <mergeCell ref="C46:G46"/>
    <mergeCell ref="C49:G49"/>
    <mergeCell ref="C50:G50"/>
    <mergeCell ref="C51:G51"/>
    <mergeCell ref="C29:G29"/>
    <mergeCell ref="C32:G32"/>
    <mergeCell ref="C35:G35"/>
    <mergeCell ref="C39:G39"/>
    <mergeCell ref="C42:G42"/>
    <mergeCell ref="C43:G43"/>
    <mergeCell ref="C16:G16"/>
    <mergeCell ref="C17:G17"/>
    <mergeCell ref="C19:G19"/>
    <mergeCell ref="C20:G20"/>
    <mergeCell ref="C22:G22"/>
    <mergeCell ref="C25:G2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79CD-5B1A-4E6C-B764-C702CE3EDFE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65</v>
      </c>
      <c r="C3" s="201" t="s">
        <v>66</v>
      </c>
      <c r="D3" s="199"/>
      <c r="E3" s="199"/>
      <c r="F3" s="199"/>
      <c r="G3" s="200"/>
      <c r="AC3" s="176" t="s">
        <v>194</v>
      </c>
      <c r="AG3" t="s">
        <v>198</v>
      </c>
    </row>
    <row r="4" spans="1:60" ht="25.05" customHeight="1" x14ac:dyDescent="0.25">
      <c r="A4" s="202" t="s">
        <v>9</v>
      </c>
      <c r="B4" s="203" t="s">
        <v>67</v>
      </c>
      <c r="C4" s="204" t="s">
        <v>68</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148</v>
      </c>
      <c r="C8" s="244" t="s">
        <v>149</v>
      </c>
      <c r="D8" s="226"/>
      <c r="E8" s="227"/>
      <c r="F8" s="228"/>
      <c r="G8" s="228">
        <f>SUMIF(AG9:AG25,"&lt;&gt;NOR",G9:G25)</f>
        <v>0</v>
      </c>
      <c r="H8" s="228"/>
      <c r="I8" s="228">
        <f>SUM(I9:I25)</f>
        <v>0</v>
      </c>
      <c r="J8" s="228"/>
      <c r="K8" s="228">
        <f>SUM(K9:K25)</f>
        <v>0</v>
      </c>
      <c r="L8" s="228"/>
      <c r="M8" s="228">
        <f>SUM(M9:M25)</f>
        <v>0</v>
      </c>
      <c r="N8" s="227"/>
      <c r="O8" s="227">
        <f>SUM(O9:O25)</f>
        <v>0</v>
      </c>
      <c r="P8" s="227"/>
      <c r="Q8" s="227">
        <f>SUM(Q9:Q25)</f>
        <v>0</v>
      </c>
      <c r="R8" s="228"/>
      <c r="S8" s="228"/>
      <c r="T8" s="229"/>
      <c r="U8" s="223"/>
      <c r="V8" s="223">
        <f>SUM(V9:V25)</f>
        <v>2.8499999999999996</v>
      </c>
      <c r="W8" s="223"/>
      <c r="X8" s="223"/>
      <c r="Y8" s="223"/>
      <c r="AG8" t="s">
        <v>223</v>
      </c>
    </row>
    <row r="9" spans="1:60" outlineLevel="1" x14ac:dyDescent="0.25">
      <c r="A9" s="234">
        <v>1</v>
      </c>
      <c r="B9" s="235" t="s">
        <v>543</v>
      </c>
      <c r="C9" s="245" t="s">
        <v>544</v>
      </c>
      <c r="D9" s="236" t="s">
        <v>323</v>
      </c>
      <c r="E9" s="237">
        <v>2.5379999999999998</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302</v>
      </c>
      <c r="S9" s="239" t="s">
        <v>227</v>
      </c>
      <c r="T9" s="240" t="s">
        <v>227</v>
      </c>
      <c r="U9" s="222">
        <v>0.23</v>
      </c>
      <c r="V9" s="222">
        <f>ROUND(E9*U9,2)</f>
        <v>0.57999999999999996</v>
      </c>
      <c r="W9" s="222"/>
      <c r="X9" s="222" t="s">
        <v>303</v>
      </c>
      <c r="Y9" s="222" t="s">
        <v>230</v>
      </c>
      <c r="Z9" s="212"/>
      <c r="AA9" s="212"/>
      <c r="AB9" s="212"/>
      <c r="AC9" s="212"/>
      <c r="AD9" s="212"/>
      <c r="AE9" s="212"/>
      <c r="AF9" s="212"/>
      <c r="AG9" s="212" t="s">
        <v>545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1" outlineLevel="2" x14ac:dyDescent="0.25">
      <c r="A10" s="219"/>
      <c r="B10" s="220"/>
      <c r="C10" s="263" t="s">
        <v>337</v>
      </c>
      <c r="D10" s="255"/>
      <c r="E10" s="255"/>
      <c r="F10" s="255"/>
      <c r="G10" s="255"/>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306</v>
      </c>
      <c r="AH10" s="212"/>
      <c r="AI10" s="212"/>
      <c r="AJ10" s="212"/>
      <c r="AK10" s="212"/>
      <c r="AL10" s="212"/>
      <c r="AM10" s="212"/>
      <c r="AN10" s="212"/>
      <c r="AO10" s="212"/>
      <c r="AP10" s="212"/>
      <c r="AQ10" s="212"/>
      <c r="AR10" s="212"/>
      <c r="AS10" s="212"/>
      <c r="AT10" s="212"/>
      <c r="AU10" s="212"/>
      <c r="AV10" s="212"/>
      <c r="AW10" s="212"/>
      <c r="AX10" s="212"/>
      <c r="AY10" s="212"/>
      <c r="AZ10" s="212"/>
      <c r="BA10" s="242" t="str">
        <f>C10</f>
        <v>zapažených i nezapažených s urovnáním dna do předepsaného profilu a spádu, s přehozením výkopku na přilehlém terénu na vzdálenost do 3 m od podélné osy rýhy nebo s naložením výkopku na dopravní prostředek.</v>
      </c>
      <c r="BB10" s="212"/>
      <c r="BC10" s="212"/>
      <c r="BD10" s="212"/>
      <c r="BE10" s="212"/>
      <c r="BF10" s="212"/>
      <c r="BG10" s="212"/>
      <c r="BH10" s="212"/>
    </row>
    <row r="11" spans="1:60" outlineLevel="2" x14ac:dyDescent="0.25">
      <c r="A11" s="219"/>
      <c r="B11" s="220"/>
      <c r="C11" s="264" t="s">
        <v>546</v>
      </c>
      <c r="D11" s="251"/>
      <c r="E11" s="252">
        <v>2.5379999999999998</v>
      </c>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308</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5">
      <c r="A12" s="234">
        <v>2</v>
      </c>
      <c r="B12" s="235" t="s">
        <v>547</v>
      </c>
      <c r="C12" s="245" t="s">
        <v>548</v>
      </c>
      <c r="D12" s="236" t="s">
        <v>323</v>
      </c>
      <c r="E12" s="237">
        <v>2.5379999999999998</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302</v>
      </c>
      <c r="S12" s="239" t="s">
        <v>227</v>
      </c>
      <c r="T12" s="240" t="s">
        <v>227</v>
      </c>
      <c r="U12" s="222">
        <v>7.3999999999999996E-2</v>
      </c>
      <c r="V12" s="222">
        <f>ROUND(E12*U12,2)</f>
        <v>0.19</v>
      </c>
      <c r="W12" s="222"/>
      <c r="X12" s="222" t="s">
        <v>303</v>
      </c>
      <c r="Y12" s="222" t="s">
        <v>230</v>
      </c>
      <c r="Z12" s="212"/>
      <c r="AA12" s="212"/>
      <c r="AB12" s="212"/>
      <c r="AC12" s="212"/>
      <c r="AD12" s="212"/>
      <c r="AE12" s="212"/>
      <c r="AF12" s="212"/>
      <c r="AG12" s="212" t="s">
        <v>545</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5">
      <c r="A13" s="219"/>
      <c r="B13" s="220"/>
      <c r="C13" s="263" t="s">
        <v>341</v>
      </c>
      <c r="D13" s="255"/>
      <c r="E13" s="255"/>
      <c r="F13" s="255"/>
      <c r="G13" s="255"/>
      <c r="H13" s="222"/>
      <c r="I13" s="222"/>
      <c r="J13" s="222"/>
      <c r="K13" s="222"/>
      <c r="L13" s="222"/>
      <c r="M13" s="222"/>
      <c r="N13" s="221"/>
      <c r="O13" s="221"/>
      <c r="P13" s="221"/>
      <c r="Q13" s="221"/>
      <c r="R13" s="222"/>
      <c r="S13" s="222"/>
      <c r="T13" s="222"/>
      <c r="U13" s="222"/>
      <c r="V13" s="222"/>
      <c r="W13" s="222"/>
      <c r="X13" s="222"/>
      <c r="Y13" s="222"/>
      <c r="Z13" s="212"/>
      <c r="AA13" s="212"/>
      <c r="AB13" s="212"/>
      <c r="AC13" s="212"/>
      <c r="AD13" s="212"/>
      <c r="AE13" s="212"/>
      <c r="AF13" s="212"/>
      <c r="AG13" s="212" t="s">
        <v>306</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5">
      <c r="A14" s="219"/>
      <c r="B14" s="220"/>
      <c r="C14" s="264" t="s">
        <v>549</v>
      </c>
      <c r="D14" s="251"/>
      <c r="E14" s="252">
        <v>2.5379999999999998</v>
      </c>
      <c r="F14" s="222"/>
      <c r="G14" s="222"/>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308</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5">
      <c r="A15" s="234">
        <v>3</v>
      </c>
      <c r="B15" s="235" t="s">
        <v>550</v>
      </c>
      <c r="C15" s="245" t="s">
        <v>551</v>
      </c>
      <c r="D15" s="236" t="s">
        <v>323</v>
      </c>
      <c r="E15" s="237">
        <v>2.5379999999999998</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t="s">
        <v>302</v>
      </c>
      <c r="S15" s="239" t="s">
        <v>227</v>
      </c>
      <c r="T15" s="240" t="s">
        <v>227</v>
      </c>
      <c r="U15" s="222">
        <v>3.1E-2</v>
      </c>
      <c r="V15" s="222">
        <f>ROUND(E15*U15,2)</f>
        <v>0.08</v>
      </c>
      <c r="W15" s="222"/>
      <c r="X15" s="222" t="s">
        <v>303</v>
      </c>
      <c r="Y15" s="222" t="s">
        <v>230</v>
      </c>
      <c r="Z15" s="212"/>
      <c r="AA15" s="212"/>
      <c r="AB15" s="212"/>
      <c r="AC15" s="212"/>
      <c r="AD15" s="212"/>
      <c r="AE15" s="212"/>
      <c r="AF15" s="212"/>
      <c r="AG15" s="212" t="s">
        <v>545</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5">
      <c r="A16" s="219"/>
      <c r="B16" s="220"/>
      <c r="C16" s="246" t="s">
        <v>552</v>
      </c>
      <c r="D16" s="241"/>
      <c r="E16" s="241"/>
      <c r="F16" s="241"/>
      <c r="G16" s="241"/>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232</v>
      </c>
      <c r="AH16" s="212"/>
      <c r="AI16" s="212"/>
      <c r="AJ16" s="212"/>
      <c r="AK16" s="212"/>
      <c r="AL16" s="212"/>
      <c r="AM16" s="212"/>
      <c r="AN16" s="212"/>
      <c r="AO16" s="212"/>
      <c r="AP16" s="212"/>
      <c r="AQ16" s="212"/>
      <c r="AR16" s="212"/>
      <c r="AS16" s="212"/>
      <c r="AT16" s="212"/>
      <c r="AU16" s="212"/>
      <c r="AV16" s="212"/>
      <c r="AW16" s="212"/>
      <c r="AX16" s="212"/>
      <c r="AY16" s="212"/>
      <c r="AZ16" s="212"/>
      <c r="BA16" s="242" t="str">
        <f>C16</f>
        <v>Uložení sypaniny do násypů nebo na skládku s rozprostřením sypaniny ve vrstvách a s hrubým urovnáním.</v>
      </c>
      <c r="BB16" s="212"/>
      <c r="BC16" s="212"/>
      <c r="BD16" s="212"/>
      <c r="BE16" s="212"/>
      <c r="BF16" s="212"/>
      <c r="BG16" s="212"/>
      <c r="BH16" s="212"/>
    </row>
    <row r="17" spans="1:60" outlineLevel="1" x14ac:dyDescent="0.25">
      <c r="A17" s="234">
        <v>4</v>
      </c>
      <c r="B17" s="235" t="s">
        <v>390</v>
      </c>
      <c r="C17" s="245" t="s">
        <v>391</v>
      </c>
      <c r="D17" s="236" t="s">
        <v>301</v>
      </c>
      <c r="E17" s="237">
        <v>12.69</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t="s">
        <v>311</v>
      </c>
      <c r="S17" s="239" t="s">
        <v>227</v>
      </c>
      <c r="T17" s="240" t="s">
        <v>227</v>
      </c>
      <c r="U17" s="222">
        <v>0.06</v>
      </c>
      <c r="V17" s="222">
        <f>ROUND(E17*U17,2)</f>
        <v>0.76</v>
      </c>
      <c r="W17" s="222"/>
      <c r="X17" s="222" t="s">
        <v>303</v>
      </c>
      <c r="Y17" s="222" t="s">
        <v>230</v>
      </c>
      <c r="Z17" s="212"/>
      <c r="AA17" s="212"/>
      <c r="AB17" s="212"/>
      <c r="AC17" s="212"/>
      <c r="AD17" s="212"/>
      <c r="AE17" s="212"/>
      <c r="AF17" s="212"/>
      <c r="AG17" s="212" t="s">
        <v>304</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5">
      <c r="A18" s="219"/>
      <c r="B18" s="220"/>
      <c r="C18" s="263" t="s">
        <v>392</v>
      </c>
      <c r="D18" s="255"/>
      <c r="E18" s="255"/>
      <c r="F18" s="255"/>
      <c r="G18" s="255"/>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306</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5">
      <c r="A19" s="234">
        <v>5</v>
      </c>
      <c r="B19" s="235" t="s">
        <v>397</v>
      </c>
      <c r="C19" s="245" t="s">
        <v>398</v>
      </c>
      <c r="D19" s="236" t="s">
        <v>301</v>
      </c>
      <c r="E19" s="237">
        <v>12.69</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t="s">
        <v>349</v>
      </c>
      <c r="S19" s="239" t="s">
        <v>227</v>
      </c>
      <c r="T19" s="240" t="s">
        <v>227</v>
      </c>
      <c r="U19" s="222">
        <v>8.0000000000000002E-3</v>
      </c>
      <c r="V19" s="222">
        <f>ROUND(E19*U19,2)</f>
        <v>0.1</v>
      </c>
      <c r="W19" s="222"/>
      <c r="X19" s="222" t="s">
        <v>303</v>
      </c>
      <c r="Y19" s="222" t="s">
        <v>230</v>
      </c>
      <c r="Z19" s="212"/>
      <c r="AA19" s="212"/>
      <c r="AB19" s="212"/>
      <c r="AC19" s="212"/>
      <c r="AD19" s="212"/>
      <c r="AE19" s="212"/>
      <c r="AF19" s="212"/>
      <c r="AG19" s="212" t="s">
        <v>304</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5">
      <c r="A20" s="219"/>
      <c r="B20" s="220"/>
      <c r="C20" s="263" t="s">
        <v>399</v>
      </c>
      <c r="D20" s="255"/>
      <c r="E20" s="255"/>
      <c r="F20" s="255"/>
      <c r="G20" s="255"/>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306</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5">
      <c r="A21" s="219"/>
      <c r="B21" s="220"/>
      <c r="C21" s="264" t="s">
        <v>553</v>
      </c>
      <c r="D21" s="251"/>
      <c r="E21" s="252">
        <v>12.69</v>
      </c>
      <c r="F21" s="222"/>
      <c r="G21" s="222"/>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308</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ht="20.399999999999999" outlineLevel="1" x14ac:dyDescent="0.25">
      <c r="A22" s="234">
        <v>6</v>
      </c>
      <c r="B22" s="235" t="s">
        <v>410</v>
      </c>
      <c r="C22" s="245" t="s">
        <v>411</v>
      </c>
      <c r="D22" s="236" t="s">
        <v>301</v>
      </c>
      <c r="E22" s="237">
        <v>12.69</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t="s">
        <v>311</v>
      </c>
      <c r="S22" s="239" t="s">
        <v>227</v>
      </c>
      <c r="T22" s="240" t="s">
        <v>227</v>
      </c>
      <c r="U22" s="222">
        <v>0.09</v>
      </c>
      <c r="V22" s="222">
        <f>ROUND(E22*U22,2)</f>
        <v>1.1399999999999999</v>
      </c>
      <c r="W22" s="222"/>
      <c r="X22" s="222" t="s">
        <v>303</v>
      </c>
      <c r="Y22" s="222" t="s">
        <v>230</v>
      </c>
      <c r="Z22" s="212"/>
      <c r="AA22" s="212"/>
      <c r="AB22" s="212"/>
      <c r="AC22" s="212"/>
      <c r="AD22" s="212"/>
      <c r="AE22" s="212"/>
      <c r="AF22" s="212"/>
      <c r="AG22" s="212" t="s">
        <v>304</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5">
      <c r="A23" s="219"/>
      <c r="B23" s="220"/>
      <c r="C23" s="263" t="s">
        <v>412</v>
      </c>
      <c r="D23" s="255"/>
      <c r="E23" s="255"/>
      <c r="F23" s="255"/>
      <c r="G23" s="255"/>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306</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5">
      <c r="A24" s="234">
        <v>7</v>
      </c>
      <c r="B24" s="235" t="s">
        <v>441</v>
      </c>
      <c r="C24" s="245" t="s">
        <v>442</v>
      </c>
      <c r="D24" s="236" t="s">
        <v>443</v>
      </c>
      <c r="E24" s="237">
        <v>0.38069999999999998</v>
      </c>
      <c r="F24" s="238"/>
      <c r="G24" s="239">
        <f>ROUND(E24*F24,2)</f>
        <v>0</v>
      </c>
      <c r="H24" s="238"/>
      <c r="I24" s="239">
        <f>ROUND(E24*H24,2)</f>
        <v>0</v>
      </c>
      <c r="J24" s="238"/>
      <c r="K24" s="239">
        <f>ROUND(E24*J24,2)</f>
        <v>0</v>
      </c>
      <c r="L24" s="239">
        <v>21</v>
      </c>
      <c r="M24" s="239">
        <f>G24*(1+L24/100)</f>
        <v>0</v>
      </c>
      <c r="N24" s="237">
        <v>1E-3</v>
      </c>
      <c r="O24" s="237">
        <f>ROUND(E24*N24,2)</f>
        <v>0</v>
      </c>
      <c r="P24" s="237">
        <v>0</v>
      </c>
      <c r="Q24" s="237">
        <f>ROUND(E24*P24,2)</f>
        <v>0</v>
      </c>
      <c r="R24" s="239" t="s">
        <v>444</v>
      </c>
      <c r="S24" s="239" t="s">
        <v>227</v>
      </c>
      <c r="T24" s="240" t="s">
        <v>227</v>
      </c>
      <c r="U24" s="222">
        <v>0</v>
      </c>
      <c r="V24" s="222">
        <f>ROUND(E24*U24,2)</f>
        <v>0</v>
      </c>
      <c r="W24" s="222"/>
      <c r="X24" s="222" t="s">
        <v>445</v>
      </c>
      <c r="Y24" s="222" t="s">
        <v>230</v>
      </c>
      <c r="Z24" s="212"/>
      <c r="AA24" s="212"/>
      <c r="AB24" s="212"/>
      <c r="AC24" s="212"/>
      <c r="AD24" s="212"/>
      <c r="AE24" s="212"/>
      <c r="AF24" s="212"/>
      <c r="AG24" s="212" t="s">
        <v>446</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5">
      <c r="A25" s="219"/>
      <c r="B25" s="220"/>
      <c r="C25" s="264" t="s">
        <v>554</v>
      </c>
      <c r="D25" s="251"/>
      <c r="E25" s="252">
        <v>0.38069999999999998</v>
      </c>
      <c r="F25" s="222"/>
      <c r="G25" s="222"/>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308</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x14ac:dyDescent="0.25">
      <c r="A26" s="224" t="s">
        <v>222</v>
      </c>
      <c r="B26" s="225" t="s">
        <v>150</v>
      </c>
      <c r="C26" s="244" t="s">
        <v>151</v>
      </c>
      <c r="D26" s="226"/>
      <c r="E26" s="227"/>
      <c r="F26" s="228"/>
      <c r="G26" s="228">
        <f>SUMIF(AG27:AG37,"&lt;&gt;NOR",G27:G37)</f>
        <v>0</v>
      </c>
      <c r="H26" s="228"/>
      <c r="I26" s="228">
        <f>SUM(I27:I37)</f>
        <v>0</v>
      </c>
      <c r="J26" s="228"/>
      <c r="K26" s="228">
        <f>SUM(K27:K37)</f>
        <v>0</v>
      </c>
      <c r="L26" s="228"/>
      <c r="M26" s="228">
        <f>SUM(M27:M37)</f>
        <v>0</v>
      </c>
      <c r="N26" s="227"/>
      <c r="O26" s="227">
        <f>SUM(O27:O37)</f>
        <v>10.08</v>
      </c>
      <c r="P26" s="227"/>
      <c r="Q26" s="227">
        <f>SUM(Q27:Q37)</f>
        <v>0</v>
      </c>
      <c r="R26" s="228"/>
      <c r="S26" s="228"/>
      <c r="T26" s="229"/>
      <c r="U26" s="223"/>
      <c r="V26" s="223">
        <f>SUM(V27:V37)</f>
        <v>20.970000000000002</v>
      </c>
      <c r="W26" s="223"/>
      <c r="X26" s="223"/>
      <c r="Y26" s="223"/>
      <c r="AG26" t="s">
        <v>223</v>
      </c>
    </row>
    <row r="27" spans="1:60" outlineLevel="1" x14ac:dyDescent="0.25">
      <c r="A27" s="234">
        <v>8</v>
      </c>
      <c r="B27" s="235" t="s">
        <v>555</v>
      </c>
      <c r="C27" s="245" t="s">
        <v>556</v>
      </c>
      <c r="D27" s="236" t="s">
        <v>323</v>
      </c>
      <c r="E27" s="237">
        <v>3.762</v>
      </c>
      <c r="F27" s="238"/>
      <c r="G27" s="239">
        <f>ROUND(E27*F27,2)</f>
        <v>0</v>
      </c>
      <c r="H27" s="238"/>
      <c r="I27" s="239">
        <f>ROUND(E27*H27,2)</f>
        <v>0</v>
      </c>
      <c r="J27" s="238"/>
      <c r="K27" s="239">
        <f>ROUND(E27*J27,2)</f>
        <v>0</v>
      </c>
      <c r="L27" s="239">
        <v>21</v>
      </c>
      <c r="M27" s="239">
        <f>G27*(1+L27/100)</f>
        <v>0</v>
      </c>
      <c r="N27" s="237">
        <v>2.5249999999999999</v>
      </c>
      <c r="O27" s="237">
        <f>ROUND(E27*N27,2)</f>
        <v>9.5</v>
      </c>
      <c r="P27" s="237">
        <v>0</v>
      </c>
      <c r="Q27" s="237">
        <f>ROUND(E27*P27,2)</f>
        <v>0</v>
      </c>
      <c r="R27" s="239" t="s">
        <v>489</v>
      </c>
      <c r="S27" s="239" t="s">
        <v>227</v>
      </c>
      <c r="T27" s="240" t="s">
        <v>227</v>
      </c>
      <c r="U27" s="222">
        <v>0.48</v>
      </c>
      <c r="V27" s="222">
        <f>ROUND(E27*U27,2)</f>
        <v>1.81</v>
      </c>
      <c r="W27" s="222"/>
      <c r="X27" s="222" t="s">
        <v>303</v>
      </c>
      <c r="Y27" s="222" t="s">
        <v>230</v>
      </c>
      <c r="Z27" s="212"/>
      <c r="AA27" s="212"/>
      <c r="AB27" s="212"/>
      <c r="AC27" s="212"/>
      <c r="AD27" s="212"/>
      <c r="AE27" s="212"/>
      <c r="AF27" s="212"/>
      <c r="AG27" s="212" t="s">
        <v>545</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5">
      <c r="A28" s="219"/>
      <c r="B28" s="220"/>
      <c r="C28" s="263" t="s">
        <v>557</v>
      </c>
      <c r="D28" s="255"/>
      <c r="E28" s="255"/>
      <c r="F28" s="255"/>
      <c r="G28" s="255"/>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306</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5">
      <c r="A29" s="219"/>
      <c r="B29" s="220"/>
      <c r="C29" s="264" t="s">
        <v>558</v>
      </c>
      <c r="D29" s="251"/>
      <c r="E29" s="252">
        <v>3.762</v>
      </c>
      <c r="F29" s="222"/>
      <c r="G29" s="222"/>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308</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5">
      <c r="A30" s="234">
        <v>9</v>
      </c>
      <c r="B30" s="235" t="s">
        <v>559</v>
      </c>
      <c r="C30" s="245" t="s">
        <v>560</v>
      </c>
      <c r="D30" s="236" t="s">
        <v>301</v>
      </c>
      <c r="E30" s="237">
        <v>12.54</v>
      </c>
      <c r="F30" s="238"/>
      <c r="G30" s="239">
        <f>ROUND(E30*F30,2)</f>
        <v>0</v>
      </c>
      <c r="H30" s="238"/>
      <c r="I30" s="239">
        <f>ROUND(E30*H30,2)</f>
        <v>0</v>
      </c>
      <c r="J30" s="238"/>
      <c r="K30" s="239">
        <f>ROUND(E30*J30,2)</f>
        <v>0</v>
      </c>
      <c r="L30" s="239">
        <v>21</v>
      </c>
      <c r="M30" s="239">
        <f>G30*(1+L30/100)</f>
        <v>0</v>
      </c>
      <c r="N30" s="237">
        <v>3.9149999999999997E-2</v>
      </c>
      <c r="O30" s="237">
        <f>ROUND(E30*N30,2)</f>
        <v>0.49</v>
      </c>
      <c r="P30" s="237">
        <v>0</v>
      </c>
      <c r="Q30" s="237">
        <f>ROUND(E30*P30,2)</f>
        <v>0</v>
      </c>
      <c r="R30" s="239" t="s">
        <v>489</v>
      </c>
      <c r="S30" s="239" t="s">
        <v>227</v>
      </c>
      <c r="T30" s="240" t="s">
        <v>227</v>
      </c>
      <c r="U30" s="222">
        <v>1.05</v>
      </c>
      <c r="V30" s="222">
        <f>ROUND(E30*U30,2)</f>
        <v>13.17</v>
      </c>
      <c r="W30" s="222"/>
      <c r="X30" s="222" t="s">
        <v>303</v>
      </c>
      <c r="Y30" s="222" t="s">
        <v>230</v>
      </c>
      <c r="Z30" s="212"/>
      <c r="AA30" s="212"/>
      <c r="AB30" s="212"/>
      <c r="AC30" s="212"/>
      <c r="AD30" s="212"/>
      <c r="AE30" s="212"/>
      <c r="AF30" s="212"/>
      <c r="AG30" s="212" t="s">
        <v>545</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21" outlineLevel="2" x14ac:dyDescent="0.25">
      <c r="A31" s="219"/>
      <c r="B31" s="220"/>
      <c r="C31" s="263" t="s">
        <v>561</v>
      </c>
      <c r="D31" s="255"/>
      <c r="E31" s="255"/>
      <c r="F31" s="255"/>
      <c r="G31" s="255"/>
      <c r="H31" s="222"/>
      <c r="I31" s="222"/>
      <c r="J31" s="222"/>
      <c r="K31" s="222"/>
      <c r="L31" s="222"/>
      <c r="M31" s="222"/>
      <c r="N31" s="221"/>
      <c r="O31" s="221"/>
      <c r="P31" s="221"/>
      <c r="Q31" s="221"/>
      <c r="R31" s="222"/>
      <c r="S31" s="222"/>
      <c r="T31" s="222"/>
      <c r="U31" s="222"/>
      <c r="V31" s="222"/>
      <c r="W31" s="222"/>
      <c r="X31" s="222"/>
      <c r="Y31" s="222"/>
      <c r="Z31" s="212"/>
      <c r="AA31" s="212"/>
      <c r="AB31" s="212"/>
      <c r="AC31" s="212"/>
      <c r="AD31" s="212"/>
      <c r="AE31" s="212"/>
      <c r="AF31" s="212"/>
      <c r="AG31" s="212" t="s">
        <v>306</v>
      </c>
      <c r="AH31" s="212"/>
      <c r="AI31" s="212"/>
      <c r="AJ31" s="212"/>
      <c r="AK31" s="212"/>
      <c r="AL31" s="212"/>
      <c r="AM31" s="212"/>
      <c r="AN31" s="212"/>
      <c r="AO31" s="212"/>
      <c r="AP31" s="212"/>
      <c r="AQ31" s="212"/>
      <c r="AR31" s="212"/>
      <c r="AS31" s="212"/>
      <c r="AT31" s="212"/>
      <c r="AU31" s="212"/>
      <c r="AV31" s="212"/>
      <c r="AW31" s="212"/>
      <c r="AX31" s="212"/>
      <c r="AY31" s="212"/>
      <c r="AZ31" s="212"/>
      <c r="BA31" s="242" t="str">
        <f>C31</f>
        <v>svislé nebo šikmé (odkloněné), půdorysně přímé nebo zalomené, stěn základových pasů ve volných nebo zapažených jámách, rýhách, šachtách, včetně případných vzpěr,</v>
      </c>
      <c r="BB31" s="212"/>
      <c r="BC31" s="212"/>
      <c r="BD31" s="212"/>
      <c r="BE31" s="212"/>
      <c r="BF31" s="212"/>
      <c r="BG31" s="212"/>
      <c r="BH31" s="212"/>
    </row>
    <row r="32" spans="1:60" outlineLevel="2" x14ac:dyDescent="0.25">
      <c r="A32" s="219"/>
      <c r="B32" s="220"/>
      <c r="C32" s="264" t="s">
        <v>562</v>
      </c>
      <c r="D32" s="251"/>
      <c r="E32" s="252">
        <v>12.54</v>
      </c>
      <c r="F32" s="222"/>
      <c r="G32" s="222"/>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308</v>
      </c>
      <c r="AH32" s="212">
        <v>0</v>
      </c>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5">
      <c r="A33" s="234">
        <v>10</v>
      </c>
      <c r="B33" s="235" t="s">
        <v>563</v>
      </c>
      <c r="C33" s="245" t="s">
        <v>564</v>
      </c>
      <c r="D33" s="236" t="s">
        <v>301</v>
      </c>
      <c r="E33" s="237">
        <v>12.54</v>
      </c>
      <c r="F33" s="238"/>
      <c r="G33" s="239">
        <f>ROUND(E33*F33,2)</f>
        <v>0</v>
      </c>
      <c r="H33" s="238"/>
      <c r="I33" s="239">
        <f>ROUND(E33*H33,2)</f>
        <v>0</v>
      </c>
      <c r="J33" s="238"/>
      <c r="K33" s="239">
        <f>ROUND(E33*J33,2)</f>
        <v>0</v>
      </c>
      <c r="L33" s="239">
        <v>21</v>
      </c>
      <c r="M33" s="239">
        <f>G33*(1+L33/100)</f>
        <v>0</v>
      </c>
      <c r="N33" s="237">
        <v>0</v>
      </c>
      <c r="O33" s="237">
        <f>ROUND(E33*N33,2)</f>
        <v>0</v>
      </c>
      <c r="P33" s="237">
        <v>0</v>
      </c>
      <c r="Q33" s="237">
        <f>ROUND(E33*P33,2)</f>
        <v>0</v>
      </c>
      <c r="R33" s="239" t="s">
        <v>489</v>
      </c>
      <c r="S33" s="239" t="s">
        <v>227</v>
      </c>
      <c r="T33" s="240" t="s">
        <v>227</v>
      </c>
      <c r="U33" s="222">
        <v>0.32</v>
      </c>
      <c r="V33" s="222">
        <f>ROUND(E33*U33,2)</f>
        <v>4.01</v>
      </c>
      <c r="W33" s="222"/>
      <c r="X33" s="222" t="s">
        <v>303</v>
      </c>
      <c r="Y33" s="222" t="s">
        <v>230</v>
      </c>
      <c r="Z33" s="212"/>
      <c r="AA33" s="212"/>
      <c r="AB33" s="212"/>
      <c r="AC33" s="212"/>
      <c r="AD33" s="212"/>
      <c r="AE33" s="212"/>
      <c r="AF33" s="212"/>
      <c r="AG33" s="212" t="s">
        <v>545</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ht="21" outlineLevel="2" x14ac:dyDescent="0.25">
      <c r="A34" s="219"/>
      <c r="B34" s="220"/>
      <c r="C34" s="263" t="s">
        <v>561</v>
      </c>
      <c r="D34" s="255"/>
      <c r="E34" s="255"/>
      <c r="F34" s="255"/>
      <c r="G34" s="255"/>
      <c r="H34" s="222"/>
      <c r="I34" s="222"/>
      <c r="J34" s="222"/>
      <c r="K34" s="222"/>
      <c r="L34" s="222"/>
      <c r="M34" s="222"/>
      <c r="N34" s="221"/>
      <c r="O34" s="221"/>
      <c r="P34" s="221"/>
      <c r="Q34" s="221"/>
      <c r="R34" s="222"/>
      <c r="S34" s="222"/>
      <c r="T34" s="222"/>
      <c r="U34" s="222"/>
      <c r="V34" s="222"/>
      <c r="W34" s="222"/>
      <c r="X34" s="222"/>
      <c r="Y34" s="222"/>
      <c r="Z34" s="212"/>
      <c r="AA34" s="212"/>
      <c r="AB34" s="212"/>
      <c r="AC34" s="212"/>
      <c r="AD34" s="212"/>
      <c r="AE34" s="212"/>
      <c r="AF34" s="212"/>
      <c r="AG34" s="212" t="s">
        <v>306</v>
      </c>
      <c r="AH34" s="212"/>
      <c r="AI34" s="212"/>
      <c r="AJ34" s="212"/>
      <c r="AK34" s="212"/>
      <c r="AL34" s="212"/>
      <c r="AM34" s="212"/>
      <c r="AN34" s="212"/>
      <c r="AO34" s="212"/>
      <c r="AP34" s="212"/>
      <c r="AQ34" s="212"/>
      <c r="AR34" s="212"/>
      <c r="AS34" s="212"/>
      <c r="AT34" s="212"/>
      <c r="AU34" s="212"/>
      <c r="AV34" s="212"/>
      <c r="AW34" s="212"/>
      <c r="AX34" s="212"/>
      <c r="AY34" s="212"/>
      <c r="AZ34" s="212"/>
      <c r="BA34" s="242" t="str">
        <f>C34</f>
        <v>svislé nebo šikmé (odkloněné), půdorysně přímé nebo zalomené, stěn základových pasů ve volných nebo zapažených jámách, rýhách, šachtách, včetně případných vzpěr,</v>
      </c>
      <c r="BB34" s="212"/>
      <c r="BC34" s="212"/>
      <c r="BD34" s="212"/>
      <c r="BE34" s="212"/>
      <c r="BF34" s="212"/>
      <c r="BG34" s="212"/>
      <c r="BH34" s="212"/>
    </row>
    <row r="35" spans="1:60" outlineLevel="2" x14ac:dyDescent="0.25">
      <c r="A35" s="219"/>
      <c r="B35" s="220"/>
      <c r="C35" s="247" t="s">
        <v>565</v>
      </c>
      <c r="D35" s="243"/>
      <c r="E35" s="243"/>
      <c r="F35" s="243"/>
      <c r="G35" s="243"/>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232</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5">
      <c r="A36" s="219"/>
      <c r="B36" s="220"/>
      <c r="C36" s="264" t="s">
        <v>562</v>
      </c>
      <c r="D36" s="251"/>
      <c r="E36" s="252">
        <v>12.54</v>
      </c>
      <c r="F36" s="222"/>
      <c r="G36" s="222"/>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308</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5">
      <c r="A37" s="256">
        <v>11</v>
      </c>
      <c r="B37" s="257" t="s">
        <v>566</v>
      </c>
      <c r="C37" s="265" t="s">
        <v>567</v>
      </c>
      <c r="D37" s="258" t="s">
        <v>375</v>
      </c>
      <c r="E37" s="259">
        <v>8.4000000000000005E-2</v>
      </c>
      <c r="F37" s="260"/>
      <c r="G37" s="261">
        <f>ROUND(E37*F37,2)</f>
        <v>0</v>
      </c>
      <c r="H37" s="260"/>
      <c r="I37" s="261">
        <f>ROUND(E37*H37,2)</f>
        <v>0</v>
      </c>
      <c r="J37" s="260"/>
      <c r="K37" s="261">
        <f>ROUND(E37*J37,2)</f>
        <v>0</v>
      </c>
      <c r="L37" s="261">
        <v>21</v>
      </c>
      <c r="M37" s="261">
        <f>G37*(1+L37/100)</f>
        <v>0</v>
      </c>
      <c r="N37" s="259">
        <v>1.0249299999999999</v>
      </c>
      <c r="O37" s="259">
        <f>ROUND(E37*N37,2)</f>
        <v>0.09</v>
      </c>
      <c r="P37" s="259">
        <v>0</v>
      </c>
      <c r="Q37" s="259">
        <f>ROUND(E37*P37,2)</f>
        <v>0</v>
      </c>
      <c r="R37" s="261" t="s">
        <v>489</v>
      </c>
      <c r="S37" s="261" t="s">
        <v>227</v>
      </c>
      <c r="T37" s="262" t="s">
        <v>227</v>
      </c>
      <c r="U37" s="222">
        <v>23.530999999999999</v>
      </c>
      <c r="V37" s="222">
        <f>ROUND(E37*U37,2)</f>
        <v>1.98</v>
      </c>
      <c r="W37" s="222"/>
      <c r="X37" s="222" t="s">
        <v>303</v>
      </c>
      <c r="Y37" s="222" t="s">
        <v>230</v>
      </c>
      <c r="Z37" s="212"/>
      <c r="AA37" s="212"/>
      <c r="AB37" s="212"/>
      <c r="AC37" s="212"/>
      <c r="AD37" s="212"/>
      <c r="AE37" s="212"/>
      <c r="AF37" s="212"/>
      <c r="AG37" s="212" t="s">
        <v>545</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x14ac:dyDescent="0.25">
      <c r="A38" s="224" t="s">
        <v>222</v>
      </c>
      <c r="B38" s="225" t="s">
        <v>154</v>
      </c>
      <c r="C38" s="244" t="s">
        <v>155</v>
      </c>
      <c r="D38" s="226"/>
      <c r="E38" s="227"/>
      <c r="F38" s="228"/>
      <c r="G38" s="228">
        <f>SUMIF(AG39:AG47,"&lt;&gt;NOR",G39:G47)</f>
        <v>0</v>
      </c>
      <c r="H38" s="228"/>
      <c r="I38" s="228">
        <f>SUM(I39:I47)</f>
        <v>0</v>
      </c>
      <c r="J38" s="228"/>
      <c r="K38" s="228">
        <f>SUM(K39:K47)</f>
        <v>0</v>
      </c>
      <c r="L38" s="228"/>
      <c r="M38" s="228">
        <f>SUM(M39:M47)</f>
        <v>0</v>
      </c>
      <c r="N38" s="227"/>
      <c r="O38" s="227">
        <f>SUM(O39:O47)</f>
        <v>3.34</v>
      </c>
      <c r="P38" s="227"/>
      <c r="Q38" s="227">
        <f>SUM(Q39:Q47)</f>
        <v>0</v>
      </c>
      <c r="R38" s="228"/>
      <c r="S38" s="228"/>
      <c r="T38" s="229"/>
      <c r="U38" s="223"/>
      <c r="V38" s="223">
        <f>SUM(V39:V47)</f>
        <v>5.47</v>
      </c>
      <c r="W38" s="223"/>
      <c r="X38" s="223"/>
      <c r="Y38" s="223"/>
      <c r="AG38" t="s">
        <v>223</v>
      </c>
    </row>
    <row r="39" spans="1:60" ht="20.399999999999999" outlineLevel="1" x14ac:dyDescent="0.25">
      <c r="A39" s="234">
        <v>12</v>
      </c>
      <c r="B39" s="235" t="s">
        <v>452</v>
      </c>
      <c r="C39" s="245" t="s">
        <v>453</v>
      </c>
      <c r="D39" s="236" t="s">
        <v>323</v>
      </c>
      <c r="E39" s="237">
        <v>0.86</v>
      </c>
      <c r="F39" s="238"/>
      <c r="G39" s="239">
        <f>ROUND(E39*F39,2)</f>
        <v>0</v>
      </c>
      <c r="H39" s="238"/>
      <c r="I39" s="239">
        <f>ROUND(E39*H39,2)</f>
        <v>0</v>
      </c>
      <c r="J39" s="238"/>
      <c r="K39" s="239">
        <f>ROUND(E39*J39,2)</f>
        <v>0</v>
      </c>
      <c r="L39" s="239">
        <v>21</v>
      </c>
      <c r="M39" s="239">
        <f>G39*(1+L39/100)</f>
        <v>0</v>
      </c>
      <c r="N39" s="237">
        <v>1.67266</v>
      </c>
      <c r="O39" s="237">
        <f>ROUND(E39*N39,2)</f>
        <v>1.44</v>
      </c>
      <c r="P39" s="237">
        <v>0</v>
      </c>
      <c r="Q39" s="237">
        <f>ROUND(E39*P39,2)</f>
        <v>0</v>
      </c>
      <c r="R39" s="239" t="s">
        <v>454</v>
      </c>
      <c r="S39" s="239" t="s">
        <v>227</v>
      </c>
      <c r="T39" s="240" t="s">
        <v>227</v>
      </c>
      <c r="U39" s="222">
        <v>4.9420000000000002</v>
      </c>
      <c r="V39" s="222">
        <f>ROUND(E39*U39,2)</f>
        <v>4.25</v>
      </c>
      <c r="W39" s="222"/>
      <c r="X39" s="222" t="s">
        <v>303</v>
      </c>
      <c r="Y39" s="222" t="s">
        <v>230</v>
      </c>
      <c r="Z39" s="212"/>
      <c r="AA39" s="212"/>
      <c r="AB39" s="212"/>
      <c r="AC39" s="212"/>
      <c r="AD39" s="212"/>
      <c r="AE39" s="212"/>
      <c r="AF39" s="212"/>
      <c r="AG39" s="212" t="s">
        <v>545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5">
      <c r="A40" s="219"/>
      <c r="B40" s="220"/>
      <c r="C40" s="246" t="s">
        <v>455</v>
      </c>
      <c r="D40" s="241"/>
      <c r="E40" s="241"/>
      <c r="F40" s="241"/>
      <c r="G40" s="241"/>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232</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5">
      <c r="A41" s="219"/>
      <c r="B41" s="220"/>
      <c r="C41" s="264" t="s">
        <v>568</v>
      </c>
      <c r="D41" s="251"/>
      <c r="E41" s="252">
        <v>0.86</v>
      </c>
      <c r="F41" s="222"/>
      <c r="G41" s="222"/>
      <c r="H41" s="222"/>
      <c r="I41" s="222"/>
      <c r="J41" s="222"/>
      <c r="K41" s="222"/>
      <c r="L41" s="222"/>
      <c r="M41" s="222"/>
      <c r="N41" s="221"/>
      <c r="O41" s="221"/>
      <c r="P41" s="221"/>
      <c r="Q41" s="221"/>
      <c r="R41" s="222"/>
      <c r="S41" s="222"/>
      <c r="T41" s="222"/>
      <c r="U41" s="222"/>
      <c r="V41" s="222"/>
      <c r="W41" s="222"/>
      <c r="X41" s="222"/>
      <c r="Y41" s="222"/>
      <c r="Z41" s="212"/>
      <c r="AA41" s="212"/>
      <c r="AB41" s="212"/>
      <c r="AC41" s="212"/>
      <c r="AD41" s="212"/>
      <c r="AE41" s="212"/>
      <c r="AF41" s="212"/>
      <c r="AG41" s="212" t="s">
        <v>308</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ht="20.399999999999999" outlineLevel="1" x14ac:dyDescent="0.25">
      <c r="A42" s="234">
        <v>13</v>
      </c>
      <c r="B42" s="235" t="s">
        <v>569</v>
      </c>
      <c r="C42" s="245" t="s">
        <v>570</v>
      </c>
      <c r="D42" s="236" t="s">
        <v>301</v>
      </c>
      <c r="E42" s="237">
        <v>1.7</v>
      </c>
      <c r="F42" s="238"/>
      <c r="G42" s="239">
        <f>ROUND(E42*F42,2)</f>
        <v>0</v>
      </c>
      <c r="H42" s="238"/>
      <c r="I42" s="239">
        <f>ROUND(E42*H42,2)</f>
        <v>0</v>
      </c>
      <c r="J42" s="238"/>
      <c r="K42" s="239">
        <f>ROUND(E42*J42,2)</f>
        <v>0</v>
      </c>
      <c r="L42" s="239">
        <v>21</v>
      </c>
      <c r="M42" s="239">
        <f>G42*(1+L42/100)</f>
        <v>0</v>
      </c>
      <c r="N42" s="237">
        <v>0.23</v>
      </c>
      <c r="O42" s="237">
        <f>ROUND(E42*N42,2)</f>
        <v>0.39</v>
      </c>
      <c r="P42" s="237">
        <v>0</v>
      </c>
      <c r="Q42" s="237">
        <f>ROUND(E42*P42,2)</f>
        <v>0</v>
      </c>
      <c r="R42" s="239" t="s">
        <v>459</v>
      </c>
      <c r="S42" s="239" t="s">
        <v>227</v>
      </c>
      <c r="T42" s="240" t="s">
        <v>227</v>
      </c>
      <c r="U42" s="222">
        <v>2.3E-2</v>
      </c>
      <c r="V42" s="222">
        <f>ROUND(E42*U42,2)</f>
        <v>0.04</v>
      </c>
      <c r="W42" s="222"/>
      <c r="X42" s="222" t="s">
        <v>303</v>
      </c>
      <c r="Y42" s="222" t="s">
        <v>230</v>
      </c>
      <c r="Z42" s="212"/>
      <c r="AA42" s="212"/>
      <c r="AB42" s="212"/>
      <c r="AC42" s="212"/>
      <c r="AD42" s="212"/>
      <c r="AE42" s="212"/>
      <c r="AF42" s="212"/>
      <c r="AG42" s="212" t="s">
        <v>545</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2" x14ac:dyDescent="0.25">
      <c r="A43" s="219"/>
      <c r="B43" s="220"/>
      <c r="C43" s="264" t="s">
        <v>571</v>
      </c>
      <c r="D43" s="251"/>
      <c r="E43" s="252">
        <v>1.7</v>
      </c>
      <c r="F43" s="222"/>
      <c r="G43" s="222"/>
      <c r="H43" s="222"/>
      <c r="I43" s="222"/>
      <c r="J43" s="222"/>
      <c r="K43" s="222"/>
      <c r="L43" s="222"/>
      <c r="M43" s="222"/>
      <c r="N43" s="221"/>
      <c r="O43" s="221"/>
      <c r="P43" s="221"/>
      <c r="Q43" s="221"/>
      <c r="R43" s="222"/>
      <c r="S43" s="222"/>
      <c r="T43" s="222"/>
      <c r="U43" s="222"/>
      <c r="V43" s="222"/>
      <c r="W43" s="222"/>
      <c r="X43" s="222"/>
      <c r="Y43" s="222"/>
      <c r="Z43" s="212"/>
      <c r="AA43" s="212"/>
      <c r="AB43" s="212"/>
      <c r="AC43" s="212"/>
      <c r="AD43" s="212"/>
      <c r="AE43" s="212"/>
      <c r="AF43" s="212"/>
      <c r="AG43" s="212" t="s">
        <v>308</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ht="20.399999999999999" outlineLevel="1" x14ac:dyDescent="0.25">
      <c r="A44" s="234">
        <v>14</v>
      </c>
      <c r="B44" s="235" t="s">
        <v>572</v>
      </c>
      <c r="C44" s="245" t="s">
        <v>573</v>
      </c>
      <c r="D44" s="236" t="s">
        <v>301</v>
      </c>
      <c r="E44" s="237">
        <v>1.7</v>
      </c>
      <c r="F44" s="238"/>
      <c r="G44" s="239">
        <f>ROUND(E44*F44,2)</f>
        <v>0</v>
      </c>
      <c r="H44" s="238"/>
      <c r="I44" s="239">
        <f>ROUND(E44*H44,2)</f>
        <v>0</v>
      </c>
      <c r="J44" s="238"/>
      <c r="K44" s="239">
        <f>ROUND(E44*J44,2)</f>
        <v>0</v>
      </c>
      <c r="L44" s="239">
        <v>21</v>
      </c>
      <c r="M44" s="239">
        <f>G44*(1+L44/100)</f>
        <v>0</v>
      </c>
      <c r="N44" s="237">
        <v>0.34499999999999997</v>
      </c>
      <c r="O44" s="237">
        <f>ROUND(E44*N44,2)</f>
        <v>0.59</v>
      </c>
      <c r="P44" s="237">
        <v>0</v>
      </c>
      <c r="Q44" s="237">
        <f>ROUND(E44*P44,2)</f>
        <v>0</v>
      </c>
      <c r="R44" s="239" t="s">
        <v>459</v>
      </c>
      <c r="S44" s="239" t="s">
        <v>227</v>
      </c>
      <c r="T44" s="240" t="s">
        <v>227</v>
      </c>
      <c r="U44" s="222">
        <v>2.5999999999999999E-2</v>
      </c>
      <c r="V44" s="222">
        <f>ROUND(E44*U44,2)</f>
        <v>0.04</v>
      </c>
      <c r="W44" s="222"/>
      <c r="X44" s="222" t="s">
        <v>303</v>
      </c>
      <c r="Y44" s="222" t="s">
        <v>230</v>
      </c>
      <c r="Z44" s="212"/>
      <c r="AA44" s="212"/>
      <c r="AB44" s="212"/>
      <c r="AC44" s="212"/>
      <c r="AD44" s="212"/>
      <c r="AE44" s="212"/>
      <c r="AF44" s="212"/>
      <c r="AG44" s="212" t="s">
        <v>545</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5">
      <c r="A45" s="219"/>
      <c r="B45" s="220"/>
      <c r="C45" s="264" t="s">
        <v>571</v>
      </c>
      <c r="D45" s="251"/>
      <c r="E45" s="252">
        <v>1.7</v>
      </c>
      <c r="F45" s="222"/>
      <c r="G45" s="222"/>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308</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ht="20.399999999999999" outlineLevel="1" x14ac:dyDescent="0.25">
      <c r="A46" s="234">
        <v>15</v>
      </c>
      <c r="B46" s="235" t="s">
        <v>574</v>
      </c>
      <c r="C46" s="245" t="s">
        <v>575</v>
      </c>
      <c r="D46" s="236" t="s">
        <v>301</v>
      </c>
      <c r="E46" s="237">
        <v>1.7</v>
      </c>
      <c r="F46" s="238"/>
      <c r="G46" s="239">
        <f>ROUND(E46*F46,2)</f>
        <v>0</v>
      </c>
      <c r="H46" s="238"/>
      <c r="I46" s="239">
        <f>ROUND(E46*H46,2)</f>
        <v>0</v>
      </c>
      <c r="J46" s="238"/>
      <c r="K46" s="239">
        <f>ROUND(E46*J46,2)</f>
        <v>0</v>
      </c>
      <c r="L46" s="239">
        <v>21</v>
      </c>
      <c r="M46" s="239">
        <f>G46*(1+L46/100)</f>
        <v>0</v>
      </c>
      <c r="N46" s="237">
        <v>0.54</v>
      </c>
      <c r="O46" s="237">
        <f>ROUND(E46*N46,2)</f>
        <v>0.92</v>
      </c>
      <c r="P46" s="237">
        <v>0</v>
      </c>
      <c r="Q46" s="237">
        <f>ROUND(E46*P46,2)</f>
        <v>0</v>
      </c>
      <c r="R46" s="239" t="s">
        <v>459</v>
      </c>
      <c r="S46" s="239" t="s">
        <v>227</v>
      </c>
      <c r="T46" s="240" t="s">
        <v>227</v>
      </c>
      <c r="U46" s="222">
        <v>0.67200000000000004</v>
      </c>
      <c r="V46" s="222">
        <f>ROUND(E46*U46,2)</f>
        <v>1.1399999999999999</v>
      </c>
      <c r="W46" s="222"/>
      <c r="X46" s="222" t="s">
        <v>303</v>
      </c>
      <c r="Y46" s="222" t="s">
        <v>230</v>
      </c>
      <c r="Z46" s="212"/>
      <c r="AA46" s="212"/>
      <c r="AB46" s="212"/>
      <c r="AC46" s="212"/>
      <c r="AD46" s="212"/>
      <c r="AE46" s="212"/>
      <c r="AF46" s="212"/>
      <c r="AG46" s="212" t="s">
        <v>545</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5">
      <c r="A47" s="219"/>
      <c r="B47" s="220"/>
      <c r="C47" s="263" t="s">
        <v>576</v>
      </c>
      <c r="D47" s="255"/>
      <c r="E47" s="255"/>
      <c r="F47" s="255"/>
      <c r="G47" s="255"/>
      <c r="H47" s="222"/>
      <c r="I47" s="222"/>
      <c r="J47" s="222"/>
      <c r="K47" s="222"/>
      <c r="L47" s="222"/>
      <c r="M47" s="222"/>
      <c r="N47" s="221"/>
      <c r="O47" s="221"/>
      <c r="P47" s="221"/>
      <c r="Q47" s="221"/>
      <c r="R47" s="222"/>
      <c r="S47" s="222"/>
      <c r="T47" s="222"/>
      <c r="U47" s="222"/>
      <c r="V47" s="222"/>
      <c r="W47" s="222"/>
      <c r="X47" s="222"/>
      <c r="Y47" s="222"/>
      <c r="Z47" s="212"/>
      <c r="AA47" s="212"/>
      <c r="AB47" s="212"/>
      <c r="AC47" s="212"/>
      <c r="AD47" s="212"/>
      <c r="AE47" s="212"/>
      <c r="AF47" s="212"/>
      <c r="AG47" s="212" t="s">
        <v>306</v>
      </c>
      <c r="AH47" s="212"/>
      <c r="AI47" s="212"/>
      <c r="AJ47" s="212"/>
      <c r="AK47" s="212"/>
      <c r="AL47" s="212"/>
      <c r="AM47" s="212"/>
      <c r="AN47" s="212"/>
      <c r="AO47" s="212"/>
      <c r="AP47" s="212"/>
      <c r="AQ47" s="212"/>
      <c r="AR47" s="212"/>
      <c r="AS47" s="212"/>
      <c r="AT47" s="212"/>
      <c r="AU47" s="212"/>
      <c r="AV47" s="212"/>
      <c r="AW47" s="212"/>
      <c r="AX47" s="212"/>
      <c r="AY47" s="212"/>
      <c r="AZ47" s="212"/>
      <c r="BA47" s="242" t="str">
        <f>C47</f>
        <v>lomařsky upraveného rigolového, bez vyplnění spár v ploše vodorovné nebo ve sklonu, s provedením lože tl. 50 mm</v>
      </c>
      <c r="BB47" s="212"/>
      <c r="BC47" s="212"/>
      <c r="BD47" s="212"/>
      <c r="BE47" s="212"/>
      <c r="BF47" s="212"/>
      <c r="BG47" s="212"/>
      <c r="BH47" s="212"/>
    </row>
    <row r="48" spans="1:60" x14ac:dyDescent="0.25">
      <c r="A48" s="224" t="s">
        <v>222</v>
      </c>
      <c r="B48" s="225" t="s">
        <v>164</v>
      </c>
      <c r="C48" s="244" t="s">
        <v>165</v>
      </c>
      <c r="D48" s="226"/>
      <c r="E48" s="227"/>
      <c r="F48" s="228"/>
      <c r="G48" s="228">
        <f>SUMIF(AG49:AG53,"&lt;&gt;NOR",G49:G53)</f>
        <v>0</v>
      </c>
      <c r="H48" s="228"/>
      <c r="I48" s="228">
        <f>SUM(I49:I53)</f>
        <v>0</v>
      </c>
      <c r="J48" s="228"/>
      <c r="K48" s="228">
        <f>SUM(K49:K53)</f>
        <v>0</v>
      </c>
      <c r="L48" s="228"/>
      <c r="M48" s="228">
        <f>SUM(M49:M53)</f>
        <v>0</v>
      </c>
      <c r="N48" s="227"/>
      <c r="O48" s="227">
        <f>SUM(O49:O53)</f>
        <v>0</v>
      </c>
      <c r="P48" s="227"/>
      <c r="Q48" s="227">
        <f>SUM(Q49:Q53)</f>
        <v>0</v>
      </c>
      <c r="R48" s="228"/>
      <c r="S48" s="228"/>
      <c r="T48" s="229"/>
      <c r="U48" s="223"/>
      <c r="V48" s="223">
        <f>SUM(V49:V53)</f>
        <v>5.23</v>
      </c>
      <c r="W48" s="223"/>
      <c r="X48" s="223"/>
      <c r="Y48" s="223"/>
      <c r="AG48" t="s">
        <v>223</v>
      </c>
    </row>
    <row r="49" spans="1:60" outlineLevel="1" x14ac:dyDescent="0.25">
      <c r="A49" s="234">
        <v>16</v>
      </c>
      <c r="B49" s="235" t="s">
        <v>577</v>
      </c>
      <c r="C49" s="245" t="s">
        <v>578</v>
      </c>
      <c r="D49" s="236" t="s">
        <v>375</v>
      </c>
      <c r="E49" s="237">
        <v>13.410450000000001</v>
      </c>
      <c r="F49" s="238"/>
      <c r="G49" s="239">
        <f>ROUND(E49*F49,2)</f>
        <v>0</v>
      </c>
      <c r="H49" s="238"/>
      <c r="I49" s="239">
        <f>ROUND(E49*H49,2)</f>
        <v>0</v>
      </c>
      <c r="J49" s="238"/>
      <c r="K49" s="239">
        <f>ROUND(E49*J49,2)</f>
        <v>0</v>
      </c>
      <c r="L49" s="239">
        <v>21</v>
      </c>
      <c r="M49" s="239">
        <f>G49*(1+L49/100)</f>
        <v>0</v>
      </c>
      <c r="N49" s="237">
        <v>0</v>
      </c>
      <c r="O49" s="237">
        <f>ROUND(E49*N49,2)</f>
        <v>0</v>
      </c>
      <c r="P49" s="237">
        <v>0</v>
      </c>
      <c r="Q49" s="237">
        <f>ROUND(E49*P49,2)</f>
        <v>0</v>
      </c>
      <c r="R49" s="239" t="s">
        <v>459</v>
      </c>
      <c r="S49" s="239" t="s">
        <v>227</v>
      </c>
      <c r="T49" s="240" t="s">
        <v>227</v>
      </c>
      <c r="U49" s="222">
        <v>0.39</v>
      </c>
      <c r="V49" s="222">
        <f>ROUND(E49*U49,2)</f>
        <v>5.23</v>
      </c>
      <c r="W49" s="222"/>
      <c r="X49" s="222" t="s">
        <v>167</v>
      </c>
      <c r="Y49" s="222" t="s">
        <v>230</v>
      </c>
      <c r="Z49" s="212"/>
      <c r="AA49" s="212"/>
      <c r="AB49" s="212"/>
      <c r="AC49" s="212"/>
      <c r="AD49" s="212"/>
      <c r="AE49" s="212"/>
      <c r="AF49" s="212"/>
      <c r="AG49" s="212" t="s">
        <v>524</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5">
      <c r="A50" s="219"/>
      <c r="B50" s="220"/>
      <c r="C50" s="263" t="s">
        <v>579</v>
      </c>
      <c r="D50" s="255"/>
      <c r="E50" s="255"/>
      <c r="F50" s="255"/>
      <c r="G50" s="255"/>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306</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5">
      <c r="A51" s="219"/>
      <c r="B51" s="220"/>
      <c r="C51" s="264" t="s">
        <v>525</v>
      </c>
      <c r="D51" s="251"/>
      <c r="E51" s="252"/>
      <c r="F51" s="222"/>
      <c r="G51" s="222"/>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308</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3" x14ac:dyDescent="0.25">
      <c r="A52" s="219"/>
      <c r="B52" s="220"/>
      <c r="C52" s="264" t="s">
        <v>580</v>
      </c>
      <c r="D52" s="251"/>
      <c r="E52" s="252"/>
      <c r="F52" s="222"/>
      <c r="G52" s="222"/>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308</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3" x14ac:dyDescent="0.25">
      <c r="A53" s="219"/>
      <c r="B53" s="220"/>
      <c r="C53" s="264" t="s">
        <v>581</v>
      </c>
      <c r="D53" s="251"/>
      <c r="E53" s="252">
        <v>13.410450000000001</v>
      </c>
      <c r="F53" s="222"/>
      <c r="G53" s="222"/>
      <c r="H53" s="222"/>
      <c r="I53" s="222"/>
      <c r="J53" s="222"/>
      <c r="K53" s="222"/>
      <c r="L53" s="222"/>
      <c r="M53" s="222"/>
      <c r="N53" s="221"/>
      <c r="O53" s="221"/>
      <c r="P53" s="221"/>
      <c r="Q53" s="221"/>
      <c r="R53" s="222"/>
      <c r="S53" s="222"/>
      <c r="T53" s="222"/>
      <c r="U53" s="222"/>
      <c r="V53" s="222"/>
      <c r="W53" s="222"/>
      <c r="X53" s="222"/>
      <c r="Y53" s="222"/>
      <c r="Z53" s="212"/>
      <c r="AA53" s="212"/>
      <c r="AB53" s="212"/>
      <c r="AC53" s="212"/>
      <c r="AD53" s="212"/>
      <c r="AE53" s="212"/>
      <c r="AF53" s="212"/>
      <c r="AG53" s="212" t="s">
        <v>308</v>
      </c>
      <c r="AH53" s="212">
        <v>0</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x14ac:dyDescent="0.25">
      <c r="A54" s="215" t="s">
        <v>222</v>
      </c>
      <c r="B54" s="216" t="s">
        <v>182</v>
      </c>
      <c r="C54" s="249" t="s">
        <v>183</v>
      </c>
      <c r="D54" s="230"/>
      <c r="E54" s="231"/>
      <c r="F54" s="232"/>
      <c r="G54" s="232">
        <f>SUMIF(AG55:AG99,"&lt;&gt;NOR",G55:G99)</f>
        <v>0</v>
      </c>
      <c r="H54" s="232"/>
      <c r="I54" s="232">
        <f>SUM(I55:I99)</f>
        <v>0</v>
      </c>
      <c r="J54" s="232"/>
      <c r="K54" s="232">
        <f>SUM(K55:K99)</f>
        <v>0</v>
      </c>
      <c r="L54" s="232"/>
      <c r="M54" s="232">
        <f>SUM(M55:M99)</f>
        <v>0</v>
      </c>
      <c r="N54" s="231"/>
      <c r="O54" s="231">
        <f>SUM(O55:O99)</f>
        <v>1.93</v>
      </c>
      <c r="P54" s="231"/>
      <c r="Q54" s="231">
        <f>SUM(Q55:Q99)</f>
        <v>0</v>
      </c>
      <c r="R54" s="232"/>
      <c r="S54" s="232"/>
      <c r="T54" s="233"/>
      <c r="U54" s="223"/>
      <c r="V54" s="223">
        <f>SUM(V55:V99)</f>
        <v>92.97</v>
      </c>
      <c r="W54" s="223"/>
      <c r="X54" s="223"/>
      <c r="Y54" s="223"/>
      <c r="AG54" t="s">
        <v>223</v>
      </c>
    </row>
    <row r="55" spans="1:60" outlineLevel="1" x14ac:dyDescent="0.25">
      <c r="A55" s="219"/>
      <c r="B55" s="220"/>
      <c r="C55" s="246" t="s">
        <v>582</v>
      </c>
      <c r="D55" s="241"/>
      <c r="E55" s="241"/>
      <c r="F55" s="241"/>
      <c r="G55" s="241"/>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232</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ht="51.6" outlineLevel="2" x14ac:dyDescent="0.25">
      <c r="A56" s="219"/>
      <c r="B56" s="220"/>
      <c r="C56" s="247" t="s">
        <v>583</v>
      </c>
      <c r="D56" s="243"/>
      <c r="E56" s="243"/>
      <c r="F56" s="243"/>
      <c r="G56" s="243"/>
      <c r="H56" s="222"/>
      <c r="I56" s="222"/>
      <c r="J56" s="222"/>
      <c r="K56" s="222"/>
      <c r="L56" s="222"/>
      <c r="M56" s="222"/>
      <c r="N56" s="221"/>
      <c r="O56" s="221"/>
      <c r="P56" s="221"/>
      <c r="Q56" s="221"/>
      <c r="R56" s="222"/>
      <c r="S56" s="222"/>
      <c r="T56" s="222"/>
      <c r="U56" s="222"/>
      <c r="V56" s="222"/>
      <c r="W56" s="222"/>
      <c r="X56" s="222"/>
      <c r="Y56" s="222"/>
      <c r="Z56" s="212"/>
      <c r="AA56" s="212"/>
      <c r="AB56" s="212"/>
      <c r="AC56" s="212"/>
      <c r="AD56" s="212"/>
      <c r="AE56" s="212"/>
      <c r="AF56" s="212"/>
      <c r="AG56" s="212" t="s">
        <v>232</v>
      </c>
      <c r="AH56" s="212"/>
      <c r="AI56" s="212"/>
      <c r="AJ56" s="212"/>
      <c r="AK56" s="212"/>
      <c r="AL56" s="212"/>
      <c r="AM56" s="212"/>
      <c r="AN56" s="212"/>
      <c r="AO56" s="212"/>
      <c r="AP56" s="212"/>
      <c r="AQ56" s="212"/>
      <c r="AR56" s="212"/>
      <c r="AS56" s="212"/>
      <c r="AT56" s="212"/>
      <c r="AU56" s="212"/>
      <c r="AV56" s="212"/>
      <c r="AW56" s="212"/>
      <c r="AX56" s="212"/>
      <c r="AY56" s="212"/>
      <c r="AZ56" s="212"/>
      <c r="BA56" s="242" t="str">
        <f>C56</f>
        <v>NOSNOU KONSTRUKCI MOSTKU TVOŘÍ DVA NOSNÍKY Z LEPENÉHO DŘEVA 160x200x7170 mm, KTERÉ JSOU ULOŽENY min.200mm NA DUBOVÉ PODKLADKY A DVA OPĚRNÉ KAMENNÉ PILÍŘE. KOTVENÍ NOSNÍKŮ KE KAMENNÝM PILÍŘŮM POMOCÍ OCELOVÝCH ŽÁROVĚ ZINKOVANÝCH PÁSOVIN 300x100x6 mm a VRUTY 2x M8-100mm. KONSTRUKCE ZÁBRADLÍ Z DŘEVĚNÝCH HRANOLŮ SLOUPKY - 80x80mm, PŘÍČKY, VZPĚRY- 50x50mm, MADLO 40x80mm. POCHOZÍ ČÁST Z FOŠEN ROZMĚRU 150x1700x50mm U SLOUPKŮ FOŠNY 150x2000x50mm.</v>
      </c>
      <c r="BB56" s="212"/>
      <c r="BC56" s="212"/>
      <c r="BD56" s="212"/>
      <c r="BE56" s="212"/>
      <c r="BF56" s="212"/>
      <c r="BG56" s="212"/>
      <c r="BH56" s="212"/>
    </row>
    <row r="57" spans="1:60" ht="21" outlineLevel="2" x14ac:dyDescent="0.25">
      <c r="A57" s="219"/>
      <c r="B57" s="220"/>
      <c r="C57" s="247" t="s">
        <v>584</v>
      </c>
      <c r="D57" s="243"/>
      <c r="E57" s="243"/>
      <c r="F57" s="243"/>
      <c r="G57" s="243"/>
      <c r="H57" s="222"/>
      <c r="I57" s="222"/>
      <c r="J57" s="222"/>
      <c r="K57" s="222"/>
      <c r="L57" s="222"/>
      <c r="M57" s="222"/>
      <c r="N57" s="221"/>
      <c r="O57" s="221"/>
      <c r="P57" s="221"/>
      <c r="Q57" s="221"/>
      <c r="R57" s="222"/>
      <c r="S57" s="222"/>
      <c r="T57" s="222"/>
      <c r="U57" s="222"/>
      <c r="V57" s="222"/>
      <c r="W57" s="222"/>
      <c r="X57" s="222"/>
      <c r="Y57" s="222"/>
      <c r="Z57" s="212"/>
      <c r="AA57" s="212"/>
      <c r="AB57" s="212"/>
      <c r="AC57" s="212"/>
      <c r="AD57" s="212"/>
      <c r="AE57" s="212"/>
      <c r="AF57" s="212"/>
      <c r="AG57" s="212" t="s">
        <v>232</v>
      </c>
      <c r="AH57" s="212"/>
      <c r="AI57" s="212"/>
      <c r="AJ57" s="212"/>
      <c r="AK57" s="212"/>
      <c r="AL57" s="212"/>
      <c r="AM57" s="212"/>
      <c r="AN57" s="212"/>
      <c r="AO57" s="212"/>
      <c r="AP57" s="212"/>
      <c r="AQ57" s="212"/>
      <c r="AR57" s="212"/>
      <c r="AS57" s="212"/>
      <c r="AT57" s="212"/>
      <c r="AU57" s="212"/>
      <c r="AV57" s="212"/>
      <c r="AW57" s="212"/>
      <c r="AX57" s="212"/>
      <c r="AY57" s="212"/>
      <c r="AZ57" s="212"/>
      <c r="BA57" s="242" t="str">
        <f>C57</f>
        <v>MOSTEK BUDE VYROBEN Z DUBOVÉHO HOBLOVANÉHO ŘEZIVA, HRANY SRAŽENÉ 3mm. SPOJE TASAŘSKÉ, TRUHLÁŘSKÉ. KOVOVÉ SPOJOVACÍ PRVKY NEBUDOU VIDITELNÉ, KROMĚ PŘIKOTVENÍ POCHOZÍCH FOŠEN (HŘEBÍKY S HRANATOU HLAVOU).</v>
      </c>
      <c r="BB57" s="212"/>
      <c r="BC57" s="212"/>
      <c r="BD57" s="212"/>
      <c r="BE57" s="212"/>
      <c r="BF57" s="212"/>
      <c r="BG57" s="212"/>
      <c r="BH57" s="212"/>
    </row>
    <row r="58" spans="1:60" outlineLevel="1" x14ac:dyDescent="0.25">
      <c r="A58" s="234">
        <v>17</v>
      </c>
      <c r="B58" s="235" t="s">
        <v>585</v>
      </c>
      <c r="C58" s="245" t="s">
        <v>586</v>
      </c>
      <c r="D58" s="236" t="s">
        <v>507</v>
      </c>
      <c r="E58" s="237">
        <v>145.51400000000001</v>
      </c>
      <c r="F58" s="238"/>
      <c r="G58" s="239">
        <f>ROUND(E58*F58,2)</f>
        <v>0</v>
      </c>
      <c r="H58" s="238"/>
      <c r="I58" s="239">
        <f>ROUND(E58*H58,2)</f>
        <v>0</v>
      </c>
      <c r="J58" s="238"/>
      <c r="K58" s="239">
        <f>ROUND(E58*J58,2)</f>
        <v>0</v>
      </c>
      <c r="L58" s="239">
        <v>21</v>
      </c>
      <c r="M58" s="239">
        <f>G58*(1+L58/100)</f>
        <v>0</v>
      </c>
      <c r="N58" s="237">
        <v>2.5500000000000002E-3</v>
      </c>
      <c r="O58" s="237">
        <f>ROUND(E58*N58,2)</f>
        <v>0.37</v>
      </c>
      <c r="P58" s="237">
        <v>0</v>
      </c>
      <c r="Q58" s="237">
        <f>ROUND(E58*P58,2)</f>
        <v>0</v>
      </c>
      <c r="R58" s="239" t="s">
        <v>587</v>
      </c>
      <c r="S58" s="239" t="s">
        <v>227</v>
      </c>
      <c r="T58" s="240" t="s">
        <v>227</v>
      </c>
      <c r="U58" s="222">
        <v>0.495</v>
      </c>
      <c r="V58" s="222">
        <f>ROUND(E58*U58,2)</f>
        <v>72.03</v>
      </c>
      <c r="W58" s="222"/>
      <c r="X58" s="222" t="s">
        <v>303</v>
      </c>
      <c r="Y58" s="222" t="s">
        <v>230</v>
      </c>
      <c r="Z58" s="212"/>
      <c r="AA58" s="212"/>
      <c r="AB58" s="212"/>
      <c r="AC58" s="212"/>
      <c r="AD58" s="212"/>
      <c r="AE58" s="212"/>
      <c r="AF58" s="212"/>
      <c r="AG58" s="212" t="s">
        <v>588</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5">
      <c r="A59" s="219"/>
      <c r="B59" s="220"/>
      <c r="C59" s="263" t="s">
        <v>589</v>
      </c>
      <c r="D59" s="255"/>
      <c r="E59" s="255"/>
      <c r="F59" s="255"/>
      <c r="G59" s="255"/>
      <c r="H59" s="222"/>
      <c r="I59" s="222"/>
      <c r="J59" s="222"/>
      <c r="K59" s="222"/>
      <c r="L59" s="222"/>
      <c r="M59" s="222"/>
      <c r="N59" s="221"/>
      <c r="O59" s="221"/>
      <c r="P59" s="221"/>
      <c r="Q59" s="221"/>
      <c r="R59" s="222"/>
      <c r="S59" s="222"/>
      <c r="T59" s="222"/>
      <c r="U59" s="222"/>
      <c r="V59" s="222"/>
      <c r="W59" s="222"/>
      <c r="X59" s="222"/>
      <c r="Y59" s="222"/>
      <c r="Z59" s="212"/>
      <c r="AA59" s="212"/>
      <c r="AB59" s="212"/>
      <c r="AC59" s="212"/>
      <c r="AD59" s="212"/>
      <c r="AE59" s="212"/>
      <c r="AF59" s="212"/>
      <c r="AG59" s="212" t="s">
        <v>306</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5">
      <c r="A60" s="219"/>
      <c r="B60" s="220"/>
      <c r="C60" s="264" t="s">
        <v>590</v>
      </c>
      <c r="D60" s="251"/>
      <c r="E60" s="252"/>
      <c r="F60" s="222"/>
      <c r="G60" s="222"/>
      <c r="H60" s="222"/>
      <c r="I60" s="222"/>
      <c r="J60" s="222"/>
      <c r="K60" s="222"/>
      <c r="L60" s="222"/>
      <c r="M60" s="222"/>
      <c r="N60" s="221"/>
      <c r="O60" s="221"/>
      <c r="P60" s="221"/>
      <c r="Q60" s="221"/>
      <c r="R60" s="222"/>
      <c r="S60" s="222"/>
      <c r="T60" s="222"/>
      <c r="U60" s="222"/>
      <c r="V60" s="222"/>
      <c r="W60" s="222"/>
      <c r="X60" s="222"/>
      <c r="Y60" s="222"/>
      <c r="Z60" s="212"/>
      <c r="AA60" s="212"/>
      <c r="AB60" s="212"/>
      <c r="AC60" s="212"/>
      <c r="AD60" s="212"/>
      <c r="AE60" s="212"/>
      <c r="AF60" s="212"/>
      <c r="AG60" s="212" t="s">
        <v>308</v>
      </c>
      <c r="AH60" s="212">
        <v>0</v>
      </c>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5">
      <c r="A61" s="219"/>
      <c r="B61" s="220"/>
      <c r="C61" s="264" t="s">
        <v>591</v>
      </c>
      <c r="D61" s="251"/>
      <c r="E61" s="252">
        <v>8.4</v>
      </c>
      <c r="F61" s="222"/>
      <c r="G61" s="222"/>
      <c r="H61" s="222"/>
      <c r="I61" s="222"/>
      <c r="J61" s="222"/>
      <c r="K61" s="222"/>
      <c r="L61" s="222"/>
      <c r="M61" s="222"/>
      <c r="N61" s="221"/>
      <c r="O61" s="221"/>
      <c r="P61" s="221"/>
      <c r="Q61" s="221"/>
      <c r="R61" s="222"/>
      <c r="S61" s="222"/>
      <c r="T61" s="222"/>
      <c r="U61" s="222"/>
      <c r="V61" s="222"/>
      <c r="W61" s="222"/>
      <c r="X61" s="222"/>
      <c r="Y61" s="222"/>
      <c r="Z61" s="212"/>
      <c r="AA61" s="212"/>
      <c r="AB61" s="212"/>
      <c r="AC61" s="212"/>
      <c r="AD61" s="212"/>
      <c r="AE61" s="212"/>
      <c r="AF61" s="212"/>
      <c r="AG61" s="212" t="s">
        <v>308</v>
      </c>
      <c r="AH61" s="212">
        <v>0</v>
      </c>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3" x14ac:dyDescent="0.25">
      <c r="A62" s="219"/>
      <c r="B62" s="220"/>
      <c r="C62" s="264" t="s">
        <v>592</v>
      </c>
      <c r="D62" s="251"/>
      <c r="E62" s="252">
        <v>5.976</v>
      </c>
      <c r="F62" s="222"/>
      <c r="G62" s="222"/>
      <c r="H62" s="222"/>
      <c r="I62" s="222"/>
      <c r="J62" s="222"/>
      <c r="K62" s="222"/>
      <c r="L62" s="222"/>
      <c r="M62" s="222"/>
      <c r="N62" s="221"/>
      <c r="O62" s="221"/>
      <c r="P62" s="221"/>
      <c r="Q62" s="221"/>
      <c r="R62" s="222"/>
      <c r="S62" s="222"/>
      <c r="T62" s="222"/>
      <c r="U62" s="222"/>
      <c r="V62" s="222"/>
      <c r="W62" s="222"/>
      <c r="X62" s="222"/>
      <c r="Y62" s="222"/>
      <c r="Z62" s="212"/>
      <c r="AA62" s="212"/>
      <c r="AB62" s="212"/>
      <c r="AC62" s="212"/>
      <c r="AD62" s="212"/>
      <c r="AE62" s="212"/>
      <c r="AF62" s="212"/>
      <c r="AG62" s="212" t="s">
        <v>308</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5">
      <c r="A63" s="219"/>
      <c r="B63" s="220"/>
      <c r="C63" s="264" t="s">
        <v>593</v>
      </c>
      <c r="D63" s="251"/>
      <c r="E63" s="252">
        <v>10.220000000000001</v>
      </c>
      <c r="F63" s="222"/>
      <c r="G63" s="222"/>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308</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5">
      <c r="A64" s="219"/>
      <c r="B64" s="220"/>
      <c r="C64" s="264" t="s">
        <v>594</v>
      </c>
      <c r="D64" s="251"/>
      <c r="E64" s="252">
        <v>7.7</v>
      </c>
      <c r="F64" s="222"/>
      <c r="G64" s="222"/>
      <c r="H64" s="222"/>
      <c r="I64" s="222"/>
      <c r="J64" s="222"/>
      <c r="K64" s="222"/>
      <c r="L64" s="222"/>
      <c r="M64" s="222"/>
      <c r="N64" s="221"/>
      <c r="O64" s="221"/>
      <c r="P64" s="221"/>
      <c r="Q64" s="221"/>
      <c r="R64" s="222"/>
      <c r="S64" s="222"/>
      <c r="T64" s="222"/>
      <c r="U64" s="222"/>
      <c r="V64" s="222"/>
      <c r="W64" s="222"/>
      <c r="X64" s="222"/>
      <c r="Y64" s="222"/>
      <c r="Z64" s="212"/>
      <c r="AA64" s="212"/>
      <c r="AB64" s="212"/>
      <c r="AC64" s="212"/>
      <c r="AD64" s="212"/>
      <c r="AE64" s="212"/>
      <c r="AF64" s="212"/>
      <c r="AG64" s="212" t="s">
        <v>308</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5">
      <c r="A65" s="219"/>
      <c r="B65" s="220"/>
      <c r="C65" s="264" t="s">
        <v>595</v>
      </c>
      <c r="D65" s="251"/>
      <c r="E65" s="252">
        <v>7.12</v>
      </c>
      <c r="F65" s="222"/>
      <c r="G65" s="222"/>
      <c r="H65" s="222"/>
      <c r="I65" s="222"/>
      <c r="J65" s="222"/>
      <c r="K65" s="222"/>
      <c r="L65" s="222"/>
      <c r="M65" s="222"/>
      <c r="N65" s="221"/>
      <c r="O65" s="221"/>
      <c r="P65" s="221"/>
      <c r="Q65" s="221"/>
      <c r="R65" s="222"/>
      <c r="S65" s="222"/>
      <c r="T65" s="222"/>
      <c r="U65" s="222"/>
      <c r="V65" s="222"/>
      <c r="W65" s="222"/>
      <c r="X65" s="222"/>
      <c r="Y65" s="222"/>
      <c r="Z65" s="212"/>
      <c r="AA65" s="212"/>
      <c r="AB65" s="212"/>
      <c r="AC65" s="212"/>
      <c r="AD65" s="212"/>
      <c r="AE65" s="212"/>
      <c r="AF65" s="212"/>
      <c r="AG65" s="212" t="s">
        <v>308</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3" x14ac:dyDescent="0.25">
      <c r="A66" s="219"/>
      <c r="B66" s="220"/>
      <c r="C66" s="264" t="s">
        <v>596</v>
      </c>
      <c r="D66" s="251"/>
      <c r="E66" s="252">
        <v>14.07</v>
      </c>
      <c r="F66" s="222"/>
      <c r="G66" s="222"/>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308</v>
      </c>
      <c r="AH66" s="212">
        <v>0</v>
      </c>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3" x14ac:dyDescent="0.25">
      <c r="A67" s="219"/>
      <c r="B67" s="220"/>
      <c r="C67" s="264" t="s">
        <v>597</v>
      </c>
      <c r="D67" s="251"/>
      <c r="E67" s="252">
        <v>1.22</v>
      </c>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308</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3" x14ac:dyDescent="0.25">
      <c r="A68" s="219"/>
      <c r="B68" s="220"/>
      <c r="C68" s="264" t="s">
        <v>598</v>
      </c>
      <c r="D68" s="251"/>
      <c r="E68" s="252">
        <v>16</v>
      </c>
      <c r="F68" s="222"/>
      <c r="G68" s="222"/>
      <c r="H68" s="222"/>
      <c r="I68" s="222"/>
      <c r="J68" s="222"/>
      <c r="K68" s="222"/>
      <c r="L68" s="222"/>
      <c r="M68" s="222"/>
      <c r="N68" s="221"/>
      <c r="O68" s="221"/>
      <c r="P68" s="221"/>
      <c r="Q68" s="221"/>
      <c r="R68" s="222"/>
      <c r="S68" s="222"/>
      <c r="T68" s="222"/>
      <c r="U68" s="222"/>
      <c r="V68" s="222"/>
      <c r="W68" s="222"/>
      <c r="X68" s="222"/>
      <c r="Y68" s="222"/>
      <c r="Z68" s="212"/>
      <c r="AA68" s="212"/>
      <c r="AB68" s="212"/>
      <c r="AC68" s="212"/>
      <c r="AD68" s="212"/>
      <c r="AE68" s="212"/>
      <c r="AF68" s="212"/>
      <c r="AG68" s="212" t="s">
        <v>308</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3" x14ac:dyDescent="0.25">
      <c r="A69" s="219"/>
      <c r="B69" s="220"/>
      <c r="C69" s="264" t="s">
        <v>599</v>
      </c>
      <c r="D69" s="251"/>
      <c r="E69" s="252">
        <v>56.1</v>
      </c>
      <c r="F69" s="222"/>
      <c r="G69" s="222"/>
      <c r="H69" s="222"/>
      <c r="I69" s="222"/>
      <c r="J69" s="222"/>
      <c r="K69" s="222"/>
      <c r="L69" s="222"/>
      <c r="M69" s="222"/>
      <c r="N69" s="221"/>
      <c r="O69" s="221"/>
      <c r="P69" s="221"/>
      <c r="Q69" s="221"/>
      <c r="R69" s="222"/>
      <c r="S69" s="222"/>
      <c r="T69" s="222"/>
      <c r="U69" s="222"/>
      <c r="V69" s="222"/>
      <c r="W69" s="222"/>
      <c r="X69" s="222"/>
      <c r="Y69" s="222"/>
      <c r="Z69" s="212"/>
      <c r="AA69" s="212"/>
      <c r="AB69" s="212"/>
      <c r="AC69" s="212"/>
      <c r="AD69" s="212"/>
      <c r="AE69" s="212"/>
      <c r="AF69" s="212"/>
      <c r="AG69" s="212" t="s">
        <v>308</v>
      </c>
      <c r="AH69" s="212">
        <v>0</v>
      </c>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3" x14ac:dyDescent="0.25">
      <c r="A70" s="219"/>
      <c r="B70" s="220"/>
      <c r="C70" s="264" t="s">
        <v>600</v>
      </c>
      <c r="D70" s="251"/>
      <c r="E70" s="252">
        <v>7.5419999999999998</v>
      </c>
      <c r="F70" s="222"/>
      <c r="G70" s="222"/>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308</v>
      </c>
      <c r="AH70" s="212">
        <v>0</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3" x14ac:dyDescent="0.25">
      <c r="A71" s="219"/>
      <c r="B71" s="220"/>
      <c r="C71" s="264" t="s">
        <v>601</v>
      </c>
      <c r="D71" s="251"/>
      <c r="E71" s="252">
        <v>2.6840000000000002</v>
      </c>
      <c r="F71" s="222"/>
      <c r="G71" s="222"/>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308</v>
      </c>
      <c r="AH71" s="212">
        <v>0</v>
      </c>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3" x14ac:dyDescent="0.25">
      <c r="A72" s="219"/>
      <c r="B72" s="220"/>
      <c r="C72" s="264" t="s">
        <v>602</v>
      </c>
      <c r="D72" s="251"/>
      <c r="E72" s="252">
        <v>2.3159999999999998</v>
      </c>
      <c r="F72" s="222"/>
      <c r="G72" s="222"/>
      <c r="H72" s="222"/>
      <c r="I72" s="222"/>
      <c r="J72" s="222"/>
      <c r="K72" s="222"/>
      <c r="L72" s="222"/>
      <c r="M72" s="222"/>
      <c r="N72" s="221"/>
      <c r="O72" s="221"/>
      <c r="P72" s="221"/>
      <c r="Q72" s="221"/>
      <c r="R72" s="222"/>
      <c r="S72" s="222"/>
      <c r="T72" s="222"/>
      <c r="U72" s="222"/>
      <c r="V72" s="222"/>
      <c r="W72" s="222"/>
      <c r="X72" s="222"/>
      <c r="Y72" s="222"/>
      <c r="Z72" s="212"/>
      <c r="AA72" s="212"/>
      <c r="AB72" s="212"/>
      <c r="AC72" s="212"/>
      <c r="AD72" s="212"/>
      <c r="AE72" s="212"/>
      <c r="AF72" s="212"/>
      <c r="AG72" s="212" t="s">
        <v>308</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3" x14ac:dyDescent="0.25">
      <c r="A73" s="219"/>
      <c r="B73" s="220"/>
      <c r="C73" s="264" t="s">
        <v>603</v>
      </c>
      <c r="D73" s="251"/>
      <c r="E73" s="252">
        <v>2.1760000000000002</v>
      </c>
      <c r="F73" s="222"/>
      <c r="G73" s="222"/>
      <c r="H73" s="222"/>
      <c r="I73" s="222"/>
      <c r="J73" s="222"/>
      <c r="K73" s="222"/>
      <c r="L73" s="222"/>
      <c r="M73" s="222"/>
      <c r="N73" s="221"/>
      <c r="O73" s="221"/>
      <c r="P73" s="221"/>
      <c r="Q73" s="221"/>
      <c r="R73" s="222"/>
      <c r="S73" s="222"/>
      <c r="T73" s="222"/>
      <c r="U73" s="222"/>
      <c r="V73" s="222"/>
      <c r="W73" s="222"/>
      <c r="X73" s="222"/>
      <c r="Y73" s="222"/>
      <c r="Z73" s="212"/>
      <c r="AA73" s="212"/>
      <c r="AB73" s="212"/>
      <c r="AC73" s="212"/>
      <c r="AD73" s="212"/>
      <c r="AE73" s="212"/>
      <c r="AF73" s="212"/>
      <c r="AG73" s="212" t="s">
        <v>308</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3" x14ac:dyDescent="0.25">
      <c r="A74" s="219"/>
      <c r="B74" s="220"/>
      <c r="C74" s="264" t="s">
        <v>604</v>
      </c>
      <c r="D74" s="251"/>
      <c r="E74" s="252">
        <v>1.946</v>
      </c>
      <c r="F74" s="222"/>
      <c r="G74" s="222"/>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308</v>
      </c>
      <c r="AH74" s="212">
        <v>0</v>
      </c>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3" x14ac:dyDescent="0.25">
      <c r="A75" s="219"/>
      <c r="B75" s="220"/>
      <c r="C75" s="264" t="s">
        <v>605</v>
      </c>
      <c r="D75" s="251"/>
      <c r="E75" s="252">
        <v>1.206</v>
      </c>
      <c r="F75" s="222"/>
      <c r="G75" s="222"/>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308</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3" x14ac:dyDescent="0.25">
      <c r="A76" s="219"/>
      <c r="B76" s="220"/>
      <c r="C76" s="264" t="s">
        <v>606</v>
      </c>
      <c r="D76" s="251"/>
      <c r="E76" s="252">
        <v>0.83799999999999997</v>
      </c>
      <c r="F76" s="222"/>
      <c r="G76" s="222"/>
      <c r="H76" s="222"/>
      <c r="I76" s="222"/>
      <c r="J76" s="222"/>
      <c r="K76" s="222"/>
      <c r="L76" s="222"/>
      <c r="M76" s="222"/>
      <c r="N76" s="221"/>
      <c r="O76" s="221"/>
      <c r="P76" s="221"/>
      <c r="Q76" s="221"/>
      <c r="R76" s="222"/>
      <c r="S76" s="222"/>
      <c r="T76" s="222"/>
      <c r="U76" s="222"/>
      <c r="V76" s="222"/>
      <c r="W76" s="222"/>
      <c r="X76" s="222"/>
      <c r="Y76" s="222"/>
      <c r="Z76" s="212"/>
      <c r="AA76" s="212"/>
      <c r="AB76" s="212"/>
      <c r="AC76" s="212"/>
      <c r="AD76" s="212"/>
      <c r="AE76" s="212"/>
      <c r="AF76" s="212"/>
      <c r="AG76" s="212" t="s">
        <v>308</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ht="20.399999999999999" outlineLevel="1" x14ac:dyDescent="0.25">
      <c r="A77" s="234">
        <v>18</v>
      </c>
      <c r="B77" s="235" t="s">
        <v>607</v>
      </c>
      <c r="C77" s="245" t="s">
        <v>608</v>
      </c>
      <c r="D77" s="236" t="s">
        <v>507</v>
      </c>
      <c r="E77" s="237">
        <v>4.1260000000000003</v>
      </c>
      <c r="F77" s="238"/>
      <c r="G77" s="239">
        <f>ROUND(E77*F77,2)</f>
        <v>0</v>
      </c>
      <c r="H77" s="238"/>
      <c r="I77" s="239">
        <f>ROUND(E77*H77,2)</f>
        <v>0</v>
      </c>
      <c r="J77" s="238"/>
      <c r="K77" s="239">
        <f>ROUND(E77*J77,2)</f>
        <v>0</v>
      </c>
      <c r="L77" s="239">
        <v>21</v>
      </c>
      <c r="M77" s="239">
        <f>G77*(1+L77/100)</f>
        <v>0</v>
      </c>
      <c r="N77" s="237">
        <v>2.5500000000000002E-3</v>
      </c>
      <c r="O77" s="237">
        <f>ROUND(E77*N77,2)</f>
        <v>0.01</v>
      </c>
      <c r="P77" s="237">
        <v>0</v>
      </c>
      <c r="Q77" s="237">
        <f>ROUND(E77*P77,2)</f>
        <v>0</v>
      </c>
      <c r="R77" s="239" t="s">
        <v>587</v>
      </c>
      <c r="S77" s="239" t="s">
        <v>227</v>
      </c>
      <c r="T77" s="240" t="s">
        <v>227</v>
      </c>
      <c r="U77" s="222">
        <v>0.59799999999999998</v>
      </c>
      <c r="V77" s="222">
        <f>ROUND(E77*U77,2)</f>
        <v>2.4700000000000002</v>
      </c>
      <c r="W77" s="222"/>
      <c r="X77" s="222" t="s">
        <v>303</v>
      </c>
      <c r="Y77" s="222" t="s">
        <v>230</v>
      </c>
      <c r="Z77" s="212"/>
      <c r="AA77" s="212"/>
      <c r="AB77" s="212"/>
      <c r="AC77" s="212"/>
      <c r="AD77" s="212"/>
      <c r="AE77" s="212"/>
      <c r="AF77" s="212"/>
      <c r="AG77" s="212" t="s">
        <v>588</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5">
      <c r="A78" s="219"/>
      <c r="B78" s="220"/>
      <c r="C78" s="263" t="s">
        <v>589</v>
      </c>
      <c r="D78" s="255"/>
      <c r="E78" s="255"/>
      <c r="F78" s="255"/>
      <c r="G78" s="255"/>
      <c r="H78" s="222"/>
      <c r="I78" s="222"/>
      <c r="J78" s="222"/>
      <c r="K78" s="222"/>
      <c r="L78" s="222"/>
      <c r="M78" s="222"/>
      <c r="N78" s="221"/>
      <c r="O78" s="221"/>
      <c r="P78" s="221"/>
      <c r="Q78" s="221"/>
      <c r="R78" s="222"/>
      <c r="S78" s="222"/>
      <c r="T78" s="222"/>
      <c r="U78" s="222"/>
      <c r="V78" s="222"/>
      <c r="W78" s="222"/>
      <c r="X78" s="222"/>
      <c r="Y78" s="222"/>
      <c r="Z78" s="212"/>
      <c r="AA78" s="212"/>
      <c r="AB78" s="212"/>
      <c r="AC78" s="212"/>
      <c r="AD78" s="212"/>
      <c r="AE78" s="212"/>
      <c r="AF78" s="212"/>
      <c r="AG78" s="212" t="s">
        <v>306</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5">
      <c r="A79" s="219"/>
      <c r="B79" s="220"/>
      <c r="C79" s="264" t="s">
        <v>590</v>
      </c>
      <c r="D79" s="251"/>
      <c r="E79" s="252"/>
      <c r="F79" s="222"/>
      <c r="G79" s="222"/>
      <c r="H79" s="222"/>
      <c r="I79" s="222"/>
      <c r="J79" s="222"/>
      <c r="K79" s="222"/>
      <c r="L79" s="222"/>
      <c r="M79" s="222"/>
      <c r="N79" s="221"/>
      <c r="O79" s="221"/>
      <c r="P79" s="221"/>
      <c r="Q79" s="221"/>
      <c r="R79" s="222"/>
      <c r="S79" s="222"/>
      <c r="T79" s="222"/>
      <c r="U79" s="222"/>
      <c r="V79" s="222"/>
      <c r="W79" s="222"/>
      <c r="X79" s="222"/>
      <c r="Y79" s="222"/>
      <c r="Z79" s="212"/>
      <c r="AA79" s="212"/>
      <c r="AB79" s="212"/>
      <c r="AC79" s="212"/>
      <c r="AD79" s="212"/>
      <c r="AE79" s="212"/>
      <c r="AF79" s="212"/>
      <c r="AG79" s="212" t="s">
        <v>308</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5">
      <c r="A80" s="219"/>
      <c r="B80" s="220"/>
      <c r="C80" s="264" t="s">
        <v>609</v>
      </c>
      <c r="D80" s="251"/>
      <c r="E80" s="252">
        <v>4.1260000000000003</v>
      </c>
      <c r="F80" s="222"/>
      <c r="G80" s="222"/>
      <c r="H80" s="222"/>
      <c r="I80" s="222"/>
      <c r="J80" s="222"/>
      <c r="K80" s="222"/>
      <c r="L80" s="222"/>
      <c r="M80" s="222"/>
      <c r="N80" s="221"/>
      <c r="O80" s="221"/>
      <c r="P80" s="221"/>
      <c r="Q80" s="221"/>
      <c r="R80" s="222"/>
      <c r="S80" s="222"/>
      <c r="T80" s="222"/>
      <c r="U80" s="222"/>
      <c r="V80" s="222"/>
      <c r="W80" s="222"/>
      <c r="X80" s="222"/>
      <c r="Y80" s="222"/>
      <c r="Z80" s="212"/>
      <c r="AA80" s="212"/>
      <c r="AB80" s="212"/>
      <c r="AC80" s="212"/>
      <c r="AD80" s="212"/>
      <c r="AE80" s="212"/>
      <c r="AF80" s="212"/>
      <c r="AG80" s="212" t="s">
        <v>308</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ht="20.399999999999999" outlineLevel="1" x14ac:dyDescent="0.25">
      <c r="A81" s="234">
        <v>19</v>
      </c>
      <c r="B81" s="235" t="s">
        <v>610</v>
      </c>
      <c r="C81" s="245" t="s">
        <v>611</v>
      </c>
      <c r="D81" s="236" t="s">
        <v>507</v>
      </c>
      <c r="E81" s="237">
        <v>14.406000000000001</v>
      </c>
      <c r="F81" s="238"/>
      <c r="G81" s="239">
        <f>ROUND(E81*F81,2)</f>
        <v>0</v>
      </c>
      <c r="H81" s="238"/>
      <c r="I81" s="239">
        <f>ROUND(E81*H81,2)</f>
        <v>0</v>
      </c>
      <c r="J81" s="238"/>
      <c r="K81" s="239">
        <f>ROUND(E81*J81,2)</f>
        <v>0</v>
      </c>
      <c r="L81" s="239">
        <v>21</v>
      </c>
      <c r="M81" s="239">
        <f>G81*(1+L81/100)</f>
        <v>0</v>
      </c>
      <c r="N81" s="237">
        <v>2.5500000000000002E-3</v>
      </c>
      <c r="O81" s="237">
        <f>ROUND(E81*N81,2)</f>
        <v>0.04</v>
      </c>
      <c r="P81" s="237">
        <v>0</v>
      </c>
      <c r="Q81" s="237">
        <f>ROUND(E81*P81,2)</f>
        <v>0</v>
      </c>
      <c r="R81" s="239" t="s">
        <v>587</v>
      </c>
      <c r="S81" s="239" t="s">
        <v>227</v>
      </c>
      <c r="T81" s="240" t="s">
        <v>227</v>
      </c>
      <c r="U81" s="222">
        <v>0.94</v>
      </c>
      <c r="V81" s="222">
        <f>ROUND(E81*U81,2)</f>
        <v>13.54</v>
      </c>
      <c r="W81" s="222"/>
      <c r="X81" s="222" t="s">
        <v>303</v>
      </c>
      <c r="Y81" s="222" t="s">
        <v>230</v>
      </c>
      <c r="Z81" s="212"/>
      <c r="AA81" s="212"/>
      <c r="AB81" s="212"/>
      <c r="AC81" s="212"/>
      <c r="AD81" s="212"/>
      <c r="AE81" s="212"/>
      <c r="AF81" s="212"/>
      <c r="AG81" s="212" t="s">
        <v>588</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5">
      <c r="A82" s="219"/>
      <c r="B82" s="220"/>
      <c r="C82" s="263" t="s">
        <v>589</v>
      </c>
      <c r="D82" s="255"/>
      <c r="E82" s="255"/>
      <c r="F82" s="255"/>
      <c r="G82" s="255"/>
      <c r="H82" s="222"/>
      <c r="I82" s="222"/>
      <c r="J82" s="222"/>
      <c r="K82" s="222"/>
      <c r="L82" s="222"/>
      <c r="M82" s="222"/>
      <c r="N82" s="221"/>
      <c r="O82" s="221"/>
      <c r="P82" s="221"/>
      <c r="Q82" s="221"/>
      <c r="R82" s="222"/>
      <c r="S82" s="222"/>
      <c r="T82" s="222"/>
      <c r="U82" s="222"/>
      <c r="V82" s="222"/>
      <c r="W82" s="222"/>
      <c r="X82" s="222"/>
      <c r="Y82" s="222"/>
      <c r="Z82" s="212"/>
      <c r="AA82" s="212"/>
      <c r="AB82" s="212"/>
      <c r="AC82" s="212"/>
      <c r="AD82" s="212"/>
      <c r="AE82" s="212"/>
      <c r="AF82" s="212"/>
      <c r="AG82" s="212" t="s">
        <v>306</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5">
      <c r="A83" s="219"/>
      <c r="B83" s="220"/>
      <c r="C83" s="264" t="s">
        <v>590</v>
      </c>
      <c r="D83" s="251"/>
      <c r="E83" s="252"/>
      <c r="F83" s="222"/>
      <c r="G83" s="222"/>
      <c r="H83" s="222"/>
      <c r="I83" s="222"/>
      <c r="J83" s="222"/>
      <c r="K83" s="222"/>
      <c r="L83" s="222"/>
      <c r="M83" s="222"/>
      <c r="N83" s="221"/>
      <c r="O83" s="221"/>
      <c r="P83" s="221"/>
      <c r="Q83" s="221"/>
      <c r="R83" s="222"/>
      <c r="S83" s="222"/>
      <c r="T83" s="222"/>
      <c r="U83" s="222"/>
      <c r="V83" s="222"/>
      <c r="W83" s="222"/>
      <c r="X83" s="222"/>
      <c r="Y83" s="222"/>
      <c r="Z83" s="212"/>
      <c r="AA83" s="212"/>
      <c r="AB83" s="212"/>
      <c r="AC83" s="212"/>
      <c r="AD83" s="212"/>
      <c r="AE83" s="212"/>
      <c r="AF83" s="212"/>
      <c r="AG83" s="212" t="s">
        <v>308</v>
      </c>
      <c r="AH83" s="212">
        <v>0</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3" x14ac:dyDescent="0.25">
      <c r="A84" s="219"/>
      <c r="B84" s="220"/>
      <c r="C84" s="264" t="s">
        <v>612</v>
      </c>
      <c r="D84" s="251"/>
      <c r="E84" s="252">
        <v>14.406000000000001</v>
      </c>
      <c r="F84" s="222"/>
      <c r="G84" s="222"/>
      <c r="H84" s="222"/>
      <c r="I84" s="222"/>
      <c r="J84" s="222"/>
      <c r="K84" s="222"/>
      <c r="L84" s="222"/>
      <c r="M84" s="222"/>
      <c r="N84" s="221"/>
      <c r="O84" s="221"/>
      <c r="P84" s="221"/>
      <c r="Q84" s="221"/>
      <c r="R84" s="222"/>
      <c r="S84" s="222"/>
      <c r="T84" s="222"/>
      <c r="U84" s="222"/>
      <c r="V84" s="222"/>
      <c r="W84" s="222"/>
      <c r="X84" s="222"/>
      <c r="Y84" s="222"/>
      <c r="Z84" s="212"/>
      <c r="AA84" s="212"/>
      <c r="AB84" s="212"/>
      <c r="AC84" s="212"/>
      <c r="AD84" s="212"/>
      <c r="AE84" s="212"/>
      <c r="AF84" s="212"/>
      <c r="AG84" s="212" t="s">
        <v>308</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5">
      <c r="A85" s="234">
        <v>20</v>
      </c>
      <c r="B85" s="235" t="s">
        <v>613</v>
      </c>
      <c r="C85" s="245" t="s">
        <v>614</v>
      </c>
      <c r="D85" s="236" t="s">
        <v>323</v>
      </c>
      <c r="E85" s="237">
        <v>1.748</v>
      </c>
      <c r="F85" s="238"/>
      <c r="G85" s="239">
        <f>ROUND(E85*F85,2)</f>
        <v>0</v>
      </c>
      <c r="H85" s="238"/>
      <c r="I85" s="239">
        <f>ROUND(E85*H85,2)</f>
        <v>0</v>
      </c>
      <c r="J85" s="238"/>
      <c r="K85" s="239">
        <f>ROUND(E85*J85,2)</f>
        <v>0</v>
      </c>
      <c r="L85" s="239">
        <v>21</v>
      </c>
      <c r="M85" s="239">
        <f>G85*(1+L85/100)</f>
        <v>0</v>
      </c>
      <c r="N85" s="237">
        <v>2.6839999999999999E-2</v>
      </c>
      <c r="O85" s="237">
        <f>ROUND(E85*N85,2)</f>
        <v>0.05</v>
      </c>
      <c r="P85" s="237">
        <v>0</v>
      </c>
      <c r="Q85" s="237">
        <f>ROUND(E85*P85,2)</f>
        <v>0</v>
      </c>
      <c r="R85" s="239" t="s">
        <v>587</v>
      </c>
      <c r="S85" s="239" t="s">
        <v>227</v>
      </c>
      <c r="T85" s="240" t="s">
        <v>227</v>
      </c>
      <c r="U85" s="222">
        <v>0</v>
      </c>
      <c r="V85" s="222">
        <f>ROUND(E85*U85,2)</f>
        <v>0</v>
      </c>
      <c r="W85" s="222"/>
      <c r="X85" s="222" t="s">
        <v>303</v>
      </c>
      <c r="Y85" s="222" t="s">
        <v>230</v>
      </c>
      <c r="Z85" s="212"/>
      <c r="AA85" s="212"/>
      <c r="AB85" s="212"/>
      <c r="AC85" s="212"/>
      <c r="AD85" s="212"/>
      <c r="AE85" s="212"/>
      <c r="AF85" s="212"/>
      <c r="AG85" s="212" t="s">
        <v>588</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5">
      <c r="A86" s="219"/>
      <c r="B86" s="220"/>
      <c r="C86" s="264" t="s">
        <v>615</v>
      </c>
      <c r="D86" s="251"/>
      <c r="E86" s="252">
        <v>1.748</v>
      </c>
      <c r="F86" s="222"/>
      <c r="G86" s="222"/>
      <c r="H86" s="222"/>
      <c r="I86" s="222"/>
      <c r="J86" s="222"/>
      <c r="K86" s="222"/>
      <c r="L86" s="222"/>
      <c r="M86" s="222"/>
      <c r="N86" s="221"/>
      <c r="O86" s="221"/>
      <c r="P86" s="221"/>
      <c r="Q86" s="221"/>
      <c r="R86" s="222"/>
      <c r="S86" s="222"/>
      <c r="T86" s="222"/>
      <c r="U86" s="222"/>
      <c r="V86" s="222"/>
      <c r="W86" s="222"/>
      <c r="X86" s="222"/>
      <c r="Y86" s="222"/>
      <c r="Z86" s="212"/>
      <c r="AA86" s="212"/>
      <c r="AB86" s="212"/>
      <c r="AC86" s="212"/>
      <c r="AD86" s="212"/>
      <c r="AE86" s="212"/>
      <c r="AF86" s="212"/>
      <c r="AG86" s="212" t="s">
        <v>308</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5">
      <c r="A87" s="234">
        <v>21</v>
      </c>
      <c r="B87" s="235" t="s">
        <v>616</v>
      </c>
      <c r="C87" s="245" t="s">
        <v>617</v>
      </c>
      <c r="D87" s="236" t="s">
        <v>323</v>
      </c>
      <c r="E87" s="237">
        <v>1.9228000000000001</v>
      </c>
      <c r="F87" s="238"/>
      <c r="G87" s="239">
        <f>ROUND(E87*F87,2)</f>
        <v>0</v>
      </c>
      <c r="H87" s="238"/>
      <c r="I87" s="239">
        <f>ROUND(E87*H87,2)</f>
        <v>0</v>
      </c>
      <c r="J87" s="238"/>
      <c r="K87" s="239">
        <f>ROUND(E87*J87,2)</f>
        <v>0</v>
      </c>
      <c r="L87" s="239">
        <v>21</v>
      </c>
      <c r="M87" s="239">
        <f>G87*(1+L87/100)</f>
        <v>0</v>
      </c>
      <c r="N87" s="237">
        <v>0.76</v>
      </c>
      <c r="O87" s="237">
        <f>ROUND(E87*N87,2)</f>
        <v>1.46</v>
      </c>
      <c r="P87" s="237">
        <v>0</v>
      </c>
      <c r="Q87" s="237">
        <f>ROUND(E87*P87,2)</f>
        <v>0</v>
      </c>
      <c r="R87" s="239"/>
      <c r="S87" s="239" t="s">
        <v>262</v>
      </c>
      <c r="T87" s="240" t="s">
        <v>511</v>
      </c>
      <c r="U87" s="222">
        <v>0</v>
      </c>
      <c r="V87" s="222">
        <f>ROUND(E87*U87,2)</f>
        <v>0</v>
      </c>
      <c r="W87" s="222"/>
      <c r="X87" s="222" t="s">
        <v>445</v>
      </c>
      <c r="Y87" s="222" t="s">
        <v>230</v>
      </c>
      <c r="Z87" s="212"/>
      <c r="AA87" s="212"/>
      <c r="AB87" s="212"/>
      <c r="AC87" s="212"/>
      <c r="AD87" s="212"/>
      <c r="AE87" s="212"/>
      <c r="AF87" s="212"/>
      <c r="AG87" s="212" t="s">
        <v>446</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5">
      <c r="A88" s="219"/>
      <c r="B88" s="220"/>
      <c r="C88" s="264" t="s">
        <v>615</v>
      </c>
      <c r="D88" s="251"/>
      <c r="E88" s="252">
        <v>1.748</v>
      </c>
      <c r="F88" s="222"/>
      <c r="G88" s="222"/>
      <c r="H88" s="222"/>
      <c r="I88" s="222"/>
      <c r="J88" s="222"/>
      <c r="K88" s="222"/>
      <c r="L88" s="222"/>
      <c r="M88" s="222"/>
      <c r="N88" s="221"/>
      <c r="O88" s="221"/>
      <c r="P88" s="221"/>
      <c r="Q88" s="221"/>
      <c r="R88" s="222"/>
      <c r="S88" s="222"/>
      <c r="T88" s="222"/>
      <c r="U88" s="222"/>
      <c r="V88" s="222"/>
      <c r="W88" s="222"/>
      <c r="X88" s="222"/>
      <c r="Y88" s="222"/>
      <c r="Z88" s="212"/>
      <c r="AA88" s="212"/>
      <c r="AB88" s="212"/>
      <c r="AC88" s="212"/>
      <c r="AD88" s="212"/>
      <c r="AE88" s="212"/>
      <c r="AF88" s="212"/>
      <c r="AG88" s="212" t="s">
        <v>308</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3" x14ac:dyDescent="0.25">
      <c r="A89" s="219"/>
      <c r="B89" s="220"/>
      <c r="C89" s="266" t="s">
        <v>618</v>
      </c>
      <c r="D89" s="253"/>
      <c r="E89" s="254">
        <v>0.17480000000000001</v>
      </c>
      <c r="F89" s="222"/>
      <c r="G89" s="222"/>
      <c r="H89" s="222"/>
      <c r="I89" s="222"/>
      <c r="J89" s="222"/>
      <c r="K89" s="222"/>
      <c r="L89" s="222"/>
      <c r="M89" s="222"/>
      <c r="N89" s="221"/>
      <c r="O89" s="221"/>
      <c r="P89" s="221"/>
      <c r="Q89" s="221"/>
      <c r="R89" s="222"/>
      <c r="S89" s="222"/>
      <c r="T89" s="222"/>
      <c r="U89" s="222"/>
      <c r="V89" s="222"/>
      <c r="W89" s="222"/>
      <c r="X89" s="222"/>
      <c r="Y89" s="222"/>
      <c r="Z89" s="212"/>
      <c r="AA89" s="212"/>
      <c r="AB89" s="212"/>
      <c r="AC89" s="212"/>
      <c r="AD89" s="212"/>
      <c r="AE89" s="212"/>
      <c r="AF89" s="212"/>
      <c r="AG89" s="212" t="s">
        <v>308</v>
      </c>
      <c r="AH89" s="212">
        <v>4</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5">
      <c r="A90" s="234">
        <v>22</v>
      </c>
      <c r="B90" s="235" t="s">
        <v>619</v>
      </c>
      <c r="C90" s="245" t="s">
        <v>620</v>
      </c>
      <c r="D90" s="236" t="s">
        <v>375</v>
      </c>
      <c r="E90" s="237">
        <v>1.9265600000000001</v>
      </c>
      <c r="F90" s="238"/>
      <c r="G90" s="239">
        <f>ROUND(E90*F90,2)</f>
        <v>0</v>
      </c>
      <c r="H90" s="238"/>
      <c r="I90" s="239">
        <f>ROUND(E90*H90,2)</f>
        <v>0</v>
      </c>
      <c r="J90" s="238"/>
      <c r="K90" s="239">
        <f>ROUND(E90*J90,2)</f>
        <v>0</v>
      </c>
      <c r="L90" s="239">
        <v>21</v>
      </c>
      <c r="M90" s="239">
        <f>G90*(1+L90/100)</f>
        <v>0</v>
      </c>
      <c r="N90" s="237">
        <v>0</v>
      </c>
      <c r="O90" s="237">
        <f>ROUND(E90*N90,2)</f>
        <v>0</v>
      </c>
      <c r="P90" s="237">
        <v>0</v>
      </c>
      <c r="Q90" s="237">
        <f>ROUND(E90*P90,2)</f>
        <v>0</v>
      </c>
      <c r="R90" s="239" t="s">
        <v>587</v>
      </c>
      <c r="S90" s="239" t="s">
        <v>227</v>
      </c>
      <c r="T90" s="240" t="s">
        <v>227</v>
      </c>
      <c r="U90" s="222">
        <v>1.7509999999999999</v>
      </c>
      <c r="V90" s="222">
        <f>ROUND(E90*U90,2)</f>
        <v>3.37</v>
      </c>
      <c r="W90" s="222"/>
      <c r="X90" s="222" t="s">
        <v>167</v>
      </c>
      <c r="Y90" s="222" t="s">
        <v>230</v>
      </c>
      <c r="Z90" s="212"/>
      <c r="AA90" s="212"/>
      <c r="AB90" s="212"/>
      <c r="AC90" s="212"/>
      <c r="AD90" s="212"/>
      <c r="AE90" s="212"/>
      <c r="AF90" s="212"/>
      <c r="AG90" s="212" t="s">
        <v>524</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5">
      <c r="A91" s="219"/>
      <c r="B91" s="220"/>
      <c r="C91" s="263" t="s">
        <v>621</v>
      </c>
      <c r="D91" s="255"/>
      <c r="E91" s="255"/>
      <c r="F91" s="255"/>
      <c r="G91" s="255"/>
      <c r="H91" s="222"/>
      <c r="I91" s="222"/>
      <c r="J91" s="222"/>
      <c r="K91" s="222"/>
      <c r="L91" s="222"/>
      <c r="M91" s="222"/>
      <c r="N91" s="221"/>
      <c r="O91" s="221"/>
      <c r="P91" s="221"/>
      <c r="Q91" s="221"/>
      <c r="R91" s="222"/>
      <c r="S91" s="222"/>
      <c r="T91" s="222"/>
      <c r="U91" s="222"/>
      <c r="V91" s="222"/>
      <c r="W91" s="222"/>
      <c r="X91" s="222"/>
      <c r="Y91" s="222"/>
      <c r="Z91" s="212"/>
      <c r="AA91" s="212"/>
      <c r="AB91" s="212"/>
      <c r="AC91" s="212"/>
      <c r="AD91" s="212"/>
      <c r="AE91" s="212"/>
      <c r="AF91" s="212"/>
      <c r="AG91" s="212" t="s">
        <v>306</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5">
      <c r="A92" s="219"/>
      <c r="B92" s="220"/>
      <c r="C92" s="264" t="s">
        <v>525</v>
      </c>
      <c r="D92" s="251"/>
      <c r="E92" s="252"/>
      <c r="F92" s="222"/>
      <c r="G92" s="222"/>
      <c r="H92" s="222"/>
      <c r="I92" s="222"/>
      <c r="J92" s="222"/>
      <c r="K92" s="222"/>
      <c r="L92" s="222"/>
      <c r="M92" s="222"/>
      <c r="N92" s="221"/>
      <c r="O92" s="221"/>
      <c r="P92" s="221"/>
      <c r="Q92" s="221"/>
      <c r="R92" s="222"/>
      <c r="S92" s="222"/>
      <c r="T92" s="222"/>
      <c r="U92" s="222"/>
      <c r="V92" s="222"/>
      <c r="W92" s="222"/>
      <c r="X92" s="222"/>
      <c r="Y92" s="222"/>
      <c r="Z92" s="212"/>
      <c r="AA92" s="212"/>
      <c r="AB92" s="212"/>
      <c r="AC92" s="212"/>
      <c r="AD92" s="212"/>
      <c r="AE92" s="212"/>
      <c r="AF92" s="212"/>
      <c r="AG92" s="212" t="s">
        <v>308</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3" x14ac:dyDescent="0.25">
      <c r="A93" s="219"/>
      <c r="B93" s="220"/>
      <c r="C93" s="264" t="s">
        <v>622</v>
      </c>
      <c r="D93" s="251"/>
      <c r="E93" s="252"/>
      <c r="F93" s="222"/>
      <c r="G93" s="222"/>
      <c r="H93" s="222"/>
      <c r="I93" s="222"/>
      <c r="J93" s="222"/>
      <c r="K93" s="222"/>
      <c r="L93" s="222"/>
      <c r="M93" s="222"/>
      <c r="N93" s="221"/>
      <c r="O93" s="221"/>
      <c r="P93" s="221"/>
      <c r="Q93" s="221"/>
      <c r="R93" s="222"/>
      <c r="S93" s="222"/>
      <c r="T93" s="222"/>
      <c r="U93" s="222"/>
      <c r="V93" s="222"/>
      <c r="W93" s="222"/>
      <c r="X93" s="222"/>
      <c r="Y93" s="222"/>
      <c r="Z93" s="212"/>
      <c r="AA93" s="212"/>
      <c r="AB93" s="212"/>
      <c r="AC93" s="212"/>
      <c r="AD93" s="212"/>
      <c r="AE93" s="212"/>
      <c r="AF93" s="212"/>
      <c r="AG93" s="212" t="s">
        <v>308</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5">
      <c r="A94" s="219"/>
      <c r="B94" s="220"/>
      <c r="C94" s="264" t="s">
        <v>623</v>
      </c>
      <c r="D94" s="251"/>
      <c r="E94" s="252">
        <v>1.9265600000000001</v>
      </c>
      <c r="F94" s="222"/>
      <c r="G94" s="222"/>
      <c r="H94" s="222"/>
      <c r="I94" s="222"/>
      <c r="J94" s="222"/>
      <c r="K94" s="222"/>
      <c r="L94" s="222"/>
      <c r="M94" s="222"/>
      <c r="N94" s="221"/>
      <c r="O94" s="221"/>
      <c r="P94" s="221"/>
      <c r="Q94" s="221"/>
      <c r="R94" s="222"/>
      <c r="S94" s="222"/>
      <c r="T94" s="222"/>
      <c r="U94" s="222"/>
      <c r="V94" s="222"/>
      <c r="W94" s="222"/>
      <c r="X94" s="222"/>
      <c r="Y94" s="222"/>
      <c r="Z94" s="212"/>
      <c r="AA94" s="212"/>
      <c r="AB94" s="212"/>
      <c r="AC94" s="212"/>
      <c r="AD94" s="212"/>
      <c r="AE94" s="212"/>
      <c r="AF94" s="212"/>
      <c r="AG94" s="212" t="s">
        <v>308</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ht="20.399999999999999" outlineLevel="1" x14ac:dyDescent="0.25">
      <c r="A95" s="234">
        <v>23</v>
      </c>
      <c r="B95" s="235" t="s">
        <v>624</v>
      </c>
      <c r="C95" s="245" t="s">
        <v>625</v>
      </c>
      <c r="D95" s="236" t="s">
        <v>375</v>
      </c>
      <c r="E95" s="237">
        <v>1.9265600000000001</v>
      </c>
      <c r="F95" s="238"/>
      <c r="G95" s="239">
        <f>ROUND(E95*F95,2)</f>
        <v>0</v>
      </c>
      <c r="H95" s="238"/>
      <c r="I95" s="239">
        <f>ROUND(E95*H95,2)</f>
        <v>0</v>
      </c>
      <c r="J95" s="238"/>
      <c r="K95" s="239">
        <f>ROUND(E95*J95,2)</f>
        <v>0</v>
      </c>
      <c r="L95" s="239">
        <v>21</v>
      </c>
      <c r="M95" s="239">
        <f>G95*(1+L95/100)</f>
        <v>0</v>
      </c>
      <c r="N95" s="237">
        <v>0</v>
      </c>
      <c r="O95" s="237">
        <f>ROUND(E95*N95,2)</f>
        <v>0</v>
      </c>
      <c r="P95" s="237">
        <v>0</v>
      </c>
      <c r="Q95" s="237">
        <f>ROUND(E95*P95,2)</f>
        <v>0</v>
      </c>
      <c r="R95" s="239" t="s">
        <v>587</v>
      </c>
      <c r="S95" s="239" t="s">
        <v>227</v>
      </c>
      <c r="T95" s="240" t="s">
        <v>227</v>
      </c>
      <c r="U95" s="222">
        <v>0.81200000000000006</v>
      </c>
      <c r="V95" s="222">
        <f>ROUND(E95*U95,2)</f>
        <v>1.56</v>
      </c>
      <c r="W95" s="222"/>
      <c r="X95" s="222" t="s">
        <v>167</v>
      </c>
      <c r="Y95" s="222" t="s">
        <v>230</v>
      </c>
      <c r="Z95" s="212"/>
      <c r="AA95" s="212"/>
      <c r="AB95" s="212"/>
      <c r="AC95" s="212"/>
      <c r="AD95" s="212"/>
      <c r="AE95" s="212"/>
      <c r="AF95" s="212"/>
      <c r="AG95" s="212" t="s">
        <v>524</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5">
      <c r="A96" s="219"/>
      <c r="B96" s="220"/>
      <c r="C96" s="263" t="s">
        <v>621</v>
      </c>
      <c r="D96" s="255"/>
      <c r="E96" s="255"/>
      <c r="F96" s="255"/>
      <c r="G96" s="255"/>
      <c r="H96" s="222"/>
      <c r="I96" s="222"/>
      <c r="J96" s="222"/>
      <c r="K96" s="222"/>
      <c r="L96" s="222"/>
      <c r="M96" s="222"/>
      <c r="N96" s="221"/>
      <c r="O96" s="221"/>
      <c r="P96" s="221"/>
      <c r="Q96" s="221"/>
      <c r="R96" s="222"/>
      <c r="S96" s="222"/>
      <c r="T96" s="222"/>
      <c r="U96" s="222"/>
      <c r="V96" s="222"/>
      <c r="W96" s="222"/>
      <c r="X96" s="222"/>
      <c r="Y96" s="222"/>
      <c r="Z96" s="212"/>
      <c r="AA96" s="212"/>
      <c r="AB96" s="212"/>
      <c r="AC96" s="212"/>
      <c r="AD96" s="212"/>
      <c r="AE96" s="212"/>
      <c r="AF96" s="212"/>
      <c r="AG96" s="212" t="s">
        <v>306</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2" x14ac:dyDescent="0.25">
      <c r="A97" s="219"/>
      <c r="B97" s="220"/>
      <c r="C97" s="264" t="s">
        <v>525</v>
      </c>
      <c r="D97" s="251"/>
      <c r="E97" s="252"/>
      <c r="F97" s="222"/>
      <c r="G97" s="222"/>
      <c r="H97" s="222"/>
      <c r="I97" s="222"/>
      <c r="J97" s="222"/>
      <c r="K97" s="222"/>
      <c r="L97" s="222"/>
      <c r="M97" s="222"/>
      <c r="N97" s="221"/>
      <c r="O97" s="221"/>
      <c r="P97" s="221"/>
      <c r="Q97" s="221"/>
      <c r="R97" s="222"/>
      <c r="S97" s="222"/>
      <c r="T97" s="222"/>
      <c r="U97" s="222"/>
      <c r="V97" s="222"/>
      <c r="W97" s="222"/>
      <c r="X97" s="222"/>
      <c r="Y97" s="222"/>
      <c r="Z97" s="212"/>
      <c r="AA97" s="212"/>
      <c r="AB97" s="212"/>
      <c r="AC97" s="212"/>
      <c r="AD97" s="212"/>
      <c r="AE97" s="212"/>
      <c r="AF97" s="212"/>
      <c r="AG97" s="212" t="s">
        <v>308</v>
      </c>
      <c r="AH97" s="212">
        <v>0</v>
      </c>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3" x14ac:dyDescent="0.25">
      <c r="A98" s="219"/>
      <c r="B98" s="220"/>
      <c r="C98" s="264" t="s">
        <v>622</v>
      </c>
      <c r="D98" s="251"/>
      <c r="E98" s="252"/>
      <c r="F98" s="222"/>
      <c r="G98" s="222"/>
      <c r="H98" s="222"/>
      <c r="I98" s="222"/>
      <c r="J98" s="222"/>
      <c r="K98" s="222"/>
      <c r="L98" s="222"/>
      <c r="M98" s="222"/>
      <c r="N98" s="221"/>
      <c r="O98" s="221"/>
      <c r="P98" s="221"/>
      <c r="Q98" s="221"/>
      <c r="R98" s="222"/>
      <c r="S98" s="222"/>
      <c r="T98" s="222"/>
      <c r="U98" s="222"/>
      <c r="V98" s="222"/>
      <c r="W98" s="222"/>
      <c r="X98" s="222"/>
      <c r="Y98" s="222"/>
      <c r="Z98" s="212"/>
      <c r="AA98" s="212"/>
      <c r="AB98" s="212"/>
      <c r="AC98" s="212"/>
      <c r="AD98" s="212"/>
      <c r="AE98" s="212"/>
      <c r="AF98" s="212"/>
      <c r="AG98" s="212" t="s">
        <v>308</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3" x14ac:dyDescent="0.25">
      <c r="A99" s="219"/>
      <c r="B99" s="220"/>
      <c r="C99" s="264" t="s">
        <v>623</v>
      </c>
      <c r="D99" s="251"/>
      <c r="E99" s="252">
        <v>1.9265600000000001</v>
      </c>
      <c r="F99" s="222"/>
      <c r="G99" s="222"/>
      <c r="H99" s="222"/>
      <c r="I99" s="222"/>
      <c r="J99" s="222"/>
      <c r="K99" s="222"/>
      <c r="L99" s="222"/>
      <c r="M99" s="222"/>
      <c r="N99" s="221"/>
      <c r="O99" s="221"/>
      <c r="P99" s="221"/>
      <c r="Q99" s="221"/>
      <c r="R99" s="222"/>
      <c r="S99" s="222"/>
      <c r="T99" s="222"/>
      <c r="U99" s="222"/>
      <c r="V99" s="222"/>
      <c r="W99" s="222"/>
      <c r="X99" s="222"/>
      <c r="Y99" s="222"/>
      <c r="Z99" s="212"/>
      <c r="AA99" s="212"/>
      <c r="AB99" s="212"/>
      <c r="AC99" s="212"/>
      <c r="AD99" s="212"/>
      <c r="AE99" s="212"/>
      <c r="AF99" s="212"/>
      <c r="AG99" s="212" t="s">
        <v>308</v>
      </c>
      <c r="AH99" s="212">
        <v>0</v>
      </c>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x14ac:dyDescent="0.25">
      <c r="A100" s="224" t="s">
        <v>222</v>
      </c>
      <c r="B100" s="225" t="s">
        <v>184</v>
      </c>
      <c r="C100" s="244" t="s">
        <v>185</v>
      </c>
      <c r="D100" s="226"/>
      <c r="E100" s="227"/>
      <c r="F100" s="228"/>
      <c r="G100" s="228">
        <f>SUMIF(AG101:AG118,"&lt;&gt;NOR",G101:G118)</f>
        <v>0</v>
      </c>
      <c r="H100" s="228"/>
      <c r="I100" s="228">
        <f>SUM(I101:I118)</f>
        <v>0</v>
      </c>
      <c r="J100" s="228"/>
      <c r="K100" s="228">
        <f>SUM(K101:K118)</f>
        <v>0</v>
      </c>
      <c r="L100" s="228"/>
      <c r="M100" s="228">
        <f>SUM(M101:M118)</f>
        <v>0</v>
      </c>
      <c r="N100" s="227"/>
      <c r="O100" s="227">
        <f>SUM(O101:O118)</f>
        <v>0.01</v>
      </c>
      <c r="P100" s="227"/>
      <c r="Q100" s="227">
        <f>SUM(Q101:Q118)</f>
        <v>0</v>
      </c>
      <c r="R100" s="228"/>
      <c r="S100" s="228"/>
      <c r="T100" s="229"/>
      <c r="U100" s="223"/>
      <c r="V100" s="223">
        <f>SUM(V101:V118)</f>
        <v>2.59</v>
      </c>
      <c r="W100" s="223"/>
      <c r="X100" s="223"/>
      <c r="Y100" s="223"/>
      <c r="AG100" t="s">
        <v>223</v>
      </c>
    </row>
    <row r="101" spans="1:60" outlineLevel="1" x14ac:dyDescent="0.25">
      <c r="A101" s="234">
        <v>24</v>
      </c>
      <c r="B101" s="235" t="s">
        <v>626</v>
      </c>
      <c r="C101" s="245" t="s">
        <v>627</v>
      </c>
      <c r="D101" s="236" t="s">
        <v>443</v>
      </c>
      <c r="E101" s="237">
        <v>6</v>
      </c>
      <c r="F101" s="238"/>
      <c r="G101" s="239">
        <f>ROUND(E101*F101,2)</f>
        <v>0</v>
      </c>
      <c r="H101" s="238"/>
      <c r="I101" s="239">
        <f>ROUND(E101*H101,2)</f>
        <v>0</v>
      </c>
      <c r="J101" s="238"/>
      <c r="K101" s="239">
        <f>ROUND(E101*J101,2)</f>
        <v>0</v>
      </c>
      <c r="L101" s="239">
        <v>21</v>
      </c>
      <c r="M101" s="239">
        <f>G101*(1+L101/100)</f>
        <v>0</v>
      </c>
      <c r="N101" s="237">
        <v>0</v>
      </c>
      <c r="O101" s="237">
        <f>ROUND(E101*N101,2)</f>
        <v>0</v>
      </c>
      <c r="P101" s="237">
        <v>0</v>
      </c>
      <c r="Q101" s="237">
        <f>ROUND(E101*P101,2)</f>
        <v>0</v>
      </c>
      <c r="R101" s="239" t="s">
        <v>628</v>
      </c>
      <c r="S101" s="239" t="s">
        <v>227</v>
      </c>
      <c r="T101" s="240" t="s">
        <v>227</v>
      </c>
      <c r="U101" s="222">
        <v>0</v>
      </c>
      <c r="V101" s="222">
        <f>ROUND(E101*U101,2)</f>
        <v>0</v>
      </c>
      <c r="W101" s="222"/>
      <c r="X101" s="222" t="s">
        <v>303</v>
      </c>
      <c r="Y101" s="222" t="s">
        <v>230</v>
      </c>
      <c r="Z101" s="212"/>
      <c r="AA101" s="212"/>
      <c r="AB101" s="212"/>
      <c r="AC101" s="212"/>
      <c r="AD101" s="212"/>
      <c r="AE101" s="212"/>
      <c r="AF101" s="212"/>
      <c r="AG101" s="212" t="s">
        <v>304</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5">
      <c r="A102" s="219"/>
      <c r="B102" s="220"/>
      <c r="C102" s="264" t="s">
        <v>629</v>
      </c>
      <c r="D102" s="251"/>
      <c r="E102" s="252">
        <v>6</v>
      </c>
      <c r="F102" s="222"/>
      <c r="G102" s="222"/>
      <c r="H102" s="222"/>
      <c r="I102" s="222"/>
      <c r="J102" s="222"/>
      <c r="K102" s="222"/>
      <c r="L102" s="222"/>
      <c r="M102" s="222"/>
      <c r="N102" s="221"/>
      <c r="O102" s="221"/>
      <c r="P102" s="221"/>
      <c r="Q102" s="221"/>
      <c r="R102" s="222"/>
      <c r="S102" s="222"/>
      <c r="T102" s="222"/>
      <c r="U102" s="222"/>
      <c r="V102" s="222"/>
      <c r="W102" s="222"/>
      <c r="X102" s="222"/>
      <c r="Y102" s="222"/>
      <c r="Z102" s="212"/>
      <c r="AA102" s="212"/>
      <c r="AB102" s="212"/>
      <c r="AC102" s="212"/>
      <c r="AD102" s="212"/>
      <c r="AE102" s="212"/>
      <c r="AF102" s="212"/>
      <c r="AG102" s="212" t="s">
        <v>308</v>
      </c>
      <c r="AH102" s="212">
        <v>5</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5">
      <c r="A103" s="234">
        <v>25</v>
      </c>
      <c r="B103" s="235" t="s">
        <v>630</v>
      </c>
      <c r="C103" s="245" t="s">
        <v>631</v>
      </c>
      <c r="D103" s="236" t="s">
        <v>443</v>
      </c>
      <c r="E103" s="237">
        <v>6</v>
      </c>
      <c r="F103" s="238"/>
      <c r="G103" s="239">
        <f>ROUND(E103*F103,2)</f>
        <v>0</v>
      </c>
      <c r="H103" s="238"/>
      <c r="I103" s="239">
        <f>ROUND(E103*H103,2)</f>
        <v>0</v>
      </c>
      <c r="J103" s="238"/>
      <c r="K103" s="239">
        <f>ROUND(E103*J103,2)</f>
        <v>0</v>
      </c>
      <c r="L103" s="239">
        <v>21</v>
      </c>
      <c r="M103" s="239">
        <f>G103*(1+L103/100)</f>
        <v>0</v>
      </c>
      <c r="N103" s="237">
        <v>6.0000000000000002E-5</v>
      </c>
      <c r="O103" s="237">
        <f>ROUND(E103*N103,2)</f>
        <v>0</v>
      </c>
      <c r="P103" s="237">
        <v>0</v>
      </c>
      <c r="Q103" s="237">
        <f>ROUND(E103*P103,2)</f>
        <v>0</v>
      </c>
      <c r="R103" s="239" t="s">
        <v>628</v>
      </c>
      <c r="S103" s="239" t="s">
        <v>227</v>
      </c>
      <c r="T103" s="240" t="s">
        <v>227</v>
      </c>
      <c r="U103" s="222">
        <v>0.42599999999999999</v>
      </c>
      <c r="V103" s="222">
        <f>ROUND(E103*U103,2)</f>
        <v>2.56</v>
      </c>
      <c r="W103" s="222"/>
      <c r="X103" s="222" t="s">
        <v>303</v>
      </c>
      <c r="Y103" s="222" t="s">
        <v>230</v>
      </c>
      <c r="Z103" s="212"/>
      <c r="AA103" s="212"/>
      <c r="AB103" s="212"/>
      <c r="AC103" s="212"/>
      <c r="AD103" s="212"/>
      <c r="AE103" s="212"/>
      <c r="AF103" s="212"/>
      <c r="AG103" s="212" t="s">
        <v>304</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5">
      <c r="A104" s="219"/>
      <c r="B104" s="220"/>
      <c r="C104" s="264" t="s">
        <v>590</v>
      </c>
      <c r="D104" s="251"/>
      <c r="E104" s="252"/>
      <c r="F104" s="222"/>
      <c r="G104" s="222"/>
      <c r="H104" s="222"/>
      <c r="I104" s="222"/>
      <c r="J104" s="222"/>
      <c r="K104" s="222"/>
      <c r="L104" s="222"/>
      <c r="M104" s="222"/>
      <c r="N104" s="221"/>
      <c r="O104" s="221"/>
      <c r="P104" s="221"/>
      <c r="Q104" s="221"/>
      <c r="R104" s="222"/>
      <c r="S104" s="222"/>
      <c r="T104" s="222"/>
      <c r="U104" s="222"/>
      <c r="V104" s="222"/>
      <c r="W104" s="222"/>
      <c r="X104" s="222"/>
      <c r="Y104" s="222"/>
      <c r="Z104" s="212"/>
      <c r="AA104" s="212"/>
      <c r="AB104" s="212"/>
      <c r="AC104" s="212"/>
      <c r="AD104" s="212"/>
      <c r="AE104" s="212"/>
      <c r="AF104" s="212"/>
      <c r="AG104" s="212" t="s">
        <v>308</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3" x14ac:dyDescent="0.25">
      <c r="A105" s="219"/>
      <c r="B105" s="220"/>
      <c r="C105" s="264" t="s">
        <v>632</v>
      </c>
      <c r="D105" s="251"/>
      <c r="E105" s="252">
        <v>6</v>
      </c>
      <c r="F105" s="222"/>
      <c r="G105" s="222"/>
      <c r="H105" s="222"/>
      <c r="I105" s="222"/>
      <c r="J105" s="222"/>
      <c r="K105" s="222"/>
      <c r="L105" s="222"/>
      <c r="M105" s="222"/>
      <c r="N105" s="221"/>
      <c r="O105" s="221"/>
      <c r="P105" s="221"/>
      <c r="Q105" s="221"/>
      <c r="R105" s="222"/>
      <c r="S105" s="222"/>
      <c r="T105" s="222"/>
      <c r="U105" s="222"/>
      <c r="V105" s="222"/>
      <c r="W105" s="222"/>
      <c r="X105" s="222"/>
      <c r="Y105" s="222"/>
      <c r="Z105" s="212"/>
      <c r="AA105" s="212"/>
      <c r="AB105" s="212"/>
      <c r="AC105" s="212"/>
      <c r="AD105" s="212"/>
      <c r="AE105" s="212"/>
      <c r="AF105" s="212"/>
      <c r="AG105" s="212" t="s">
        <v>308</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1" x14ac:dyDescent="0.25">
      <c r="A106" s="234">
        <v>26</v>
      </c>
      <c r="B106" s="235" t="s">
        <v>633</v>
      </c>
      <c r="C106" s="245" t="s">
        <v>634</v>
      </c>
      <c r="D106" s="236" t="s">
        <v>443</v>
      </c>
      <c r="E106" s="237">
        <v>6.48</v>
      </c>
      <c r="F106" s="238"/>
      <c r="G106" s="239">
        <f>ROUND(E106*F106,2)</f>
        <v>0</v>
      </c>
      <c r="H106" s="238"/>
      <c r="I106" s="239">
        <f>ROUND(E106*H106,2)</f>
        <v>0</v>
      </c>
      <c r="J106" s="238"/>
      <c r="K106" s="239">
        <f>ROUND(E106*J106,2)</f>
        <v>0</v>
      </c>
      <c r="L106" s="239">
        <v>21</v>
      </c>
      <c r="M106" s="239">
        <f>G106*(1+L106/100)</f>
        <v>0</v>
      </c>
      <c r="N106" s="237">
        <v>1E-3</v>
      </c>
      <c r="O106" s="237">
        <f>ROUND(E106*N106,2)</f>
        <v>0.01</v>
      </c>
      <c r="P106" s="237">
        <v>0</v>
      </c>
      <c r="Q106" s="237">
        <f>ROUND(E106*P106,2)</f>
        <v>0</v>
      </c>
      <c r="R106" s="239" t="s">
        <v>444</v>
      </c>
      <c r="S106" s="239" t="s">
        <v>227</v>
      </c>
      <c r="T106" s="240" t="s">
        <v>227</v>
      </c>
      <c r="U106" s="222">
        <v>0</v>
      </c>
      <c r="V106" s="222">
        <f>ROUND(E106*U106,2)</f>
        <v>0</v>
      </c>
      <c r="W106" s="222"/>
      <c r="X106" s="222" t="s">
        <v>445</v>
      </c>
      <c r="Y106" s="222" t="s">
        <v>230</v>
      </c>
      <c r="Z106" s="212"/>
      <c r="AA106" s="212"/>
      <c r="AB106" s="212"/>
      <c r="AC106" s="212"/>
      <c r="AD106" s="212"/>
      <c r="AE106" s="212"/>
      <c r="AF106" s="212"/>
      <c r="AG106" s="212" t="s">
        <v>446</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5">
      <c r="A107" s="219"/>
      <c r="B107" s="220"/>
      <c r="C107" s="264" t="s">
        <v>629</v>
      </c>
      <c r="D107" s="251"/>
      <c r="E107" s="252">
        <v>6</v>
      </c>
      <c r="F107" s="222"/>
      <c r="G107" s="222"/>
      <c r="H107" s="222"/>
      <c r="I107" s="222"/>
      <c r="J107" s="222"/>
      <c r="K107" s="222"/>
      <c r="L107" s="222"/>
      <c r="M107" s="222"/>
      <c r="N107" s="221"/>
      <c r="O107" s="221"/>
      <c r="P107" s="221"/>
      <c r="Q107" s="221"/>
      <c r="R107" s="222"/>
      <c r="S107" s="222"/>
      <c r="T107" s="222"/>
      <c r="U107" s="222"/>
      <c r="V107" s="222"/>
      <c r="W107" s="222"/>
      <c r="X107" s="222"/>
      <c r="Y107" s="222"/>
      <c r="Z107" s="212"/>
      <c r="AA107" s="212"/>
      <c r="AB107" s="212"/>
      <c r="AC107" s="212"/>
      <c r="AD107" s="212"/>
      <c r="AE107" s="212"/>
      <c r="AF107" s="212"/>
      <c r="AG107" s="212" t="s">
        <v>308</v>
      </c>
      <c r="AH107" s="212">
        <v>5</v>
      </c>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5">
      <c r="A108" s="219"/>
      <c r="B108" s="220"/>
      <c r="C108" s="266" t="s">
        <v>635</v>
      </c>
      <c r="D108" s="253"/>
      <c r="E108" s="254">
        <v>0.48</v>
      </c>
      <c r="F108" s="222"/>
      <c r="G108" s="222"/>
      <c r="H108" s="222"/>
      <c r="I108" s="222"/>
      <c r="J108" s="222"/>
      <c r="K108" s="222"/>
      <c r="L108" s="222"/>
      <c r="M108" s="222"/>
      <c r="N108" s="221"/>
      <c r="O108" s="221"/>
      <c r="P108" s="221"/>
      <c r="Q108" s="221"/>
      <c r="R108" s="222"/>
      <c r="S108" s="222"/>
      <c r="T108" s="222"/>
      <c r="U108" s="222"/>
      <c r="V108" s="222"/>
      <c r="W108" s="222"/>
      <c r="X108" s="222"/>
      <c r="Y108" s="222"/>
      <c r="Z108" s="212"/>
      <c r="AA108" s="212"/>
      <c r="AB108" s="212"/>
      <c r="AC108" s="212"/>
      <c r="AD108" s="212"/>
      <c r="AE108" s="212"/>
      <c r="AF108" s="212"/>
      <c r="AG108" s="212" t="s">
        <v>308</v>
      </c>
      <c r="AH108" s="212">
        <v>4</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5">
      <c r="A109" s="234">
        <v>27</v>
      </c>
      <c r="B109" s="235" t="s">
        <v>636</v>
      </c>
      <c r="C109" s="245" t="s">
        <v>637</v>
      </c>
      <c r="D109" s="236" t="s">
        <v>375</v>
      </c>
      <c r="E109" s="237">
        <v>6.8399999999999997E-3</v>
      </c>
      <c r="F109" s="238"/>
      <c r="G109" s="239">
        <f>ROUND(E109*F109,2)</f>
        <v>0</v>
      </c>
      <c r="H109" s="238"/>
      <c r="I109" s="239">
        <f>ROUND(E109*H109,2)</f>
        <v>0</v>
      </c>
      <c r="J109" s="238"/>
      <c r="K109" s="239">
        <f>ROUND(E109*J109,2)</f>
        <v>0</v>
      </c>
      <c r="L109" s="239">
        <v>21</v>
      </c>
      <c r="M109" s="239">
        <f>G109*(1+L109/100)</f>
        <v>0</v>
      </c>
      <c r="N109" s="237">
        <v>0</v>
      </c>
      <c r="O109" s="237">
        <f>ROUND(E109*N109,2)</f>
        <v>0</v>
      </c>
      <c r="P109" s="237">
        <v>0</v>
      </c>
      <c r="Q109" s="237">
        <f>ROUND(E109*P109,2)</f>
        <v>0</v>
      </c>
      <c r="R109" s="239" t="s">
        <v>628</v>
      </c>
      <c r="S109" s="239" t="s">
        <v>227</v>
      </c>
      <c r="T109" s="240" t="s">
        <v>227</v>
      </c>
      <c r="U109" s="222">
        <v>3.327</v>
      </c>
      <c r="V109" s="222">
        <f>ROUND(E109*U109,2)</f>
        <v>0.02</v>
      </c>
      <c r="W109" s="222"/>
      <c r="X109" s="222" t="s">
        <v>167</v>
      </c>
      <c r="Y109" s="222" t="s">
        <v>230</v>
      </c>
      <c r="Z109" s="212"/>
      <c r="AA109" s="212"/>
      <c r="AB109" s="212"/>
      <c r="AC109" s="212"/>
      <c r="AD109" s="212"/>
      <c r="AE109" s="212"/>
      <c r="AF109" s="212"/>
      <c r="AG109" s="212" t="s">
        <v>524</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5">
      <c r="A110" s="219"/>
      <c r="B110" s="220"/>
      <c r="C110" s="263" t="s">
        <v>621</v>
      </c>
      <c r="D110" s="255"/>
      <c r="E110" s="255"/>
      <c r="F110" s="255"/>
      <c r="G110" s="255"/>
      <c r="H110" s="222"/>
      <c r="I110" s="222"/>
      <c r="J110" s="222"/>
      <c r="K110" s="222"/>
      <c r="L110" s="222"/>
      <c r="M110" s="222"/>
      <c r="N110" s="221"/>
      <c r="O110" s="221"/>
      <c r="P110" s="221"/>
      <c r="Q110" s="221"/>
      <c r="R110" s="222"/>
      <c r="S110" s="222"/>
      <c r="T110" s="222"/>
      <c r="U110" s="222"/>
      <c r="V110" s="222"/>
      <c r="W110" s="222"/>
      <c r="X110" s="222"/>
      <c r="Y110" s="222"/>
      <c r="Z110" s="212"/>
      <c r="AA110" s="212"/>
      <c r="AB110" s="212"/>
      <c r="AC110" s="212"/>
      <c r="AD110" s="212"/>
      <c r="AE110" s="212"/>
      <c r="AF110" s="212"/>
      <c r="AG110" s="212" t="s">
        <v>306</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2" x14ac:dyDescent="0.25">
      <c r="A111" s="219"/>
      <c r="B111" s="220"/>
      <c r="C111" s="264" t="s">
        <v>525</v>
      </c>
      <c r="D111" s="251"/>
      <c r="E111" s="252"/>
      <c r="F111" s="222"/>
      <c r="G111" s="222"/>
      <c r="H111" s="222"/>
      <c r="I111" s="222"/>
      <c r="J111" s="222"/>
      <c r="K111" s="222"/>
      <c r="L111" s="222"/>
      <c r="M111" s="222"/>
      <c r="N111" s="221"/>
      <c r="O111" s="221"/>
      <c r="P111" s="221"/>
      <c r="Q111" s="221"/>
      <c r="R111" s="222"/>
      <c r="S111" s="222"/>
      <c r="T111" s="222"/>
      <c r="U111" s="222"/>
      <c r="V111" s="222"/>
      <c r="W111" s="222"/>
      <c r="X111" s="222"/>
      <c r="Y111" s="222"/>
      <c r="Z111" s="212"/>
      <c r="AA111" s="212"/>
      <c r="AB111" s="212"/>
      <c r="AC111" s="212"/>
      <c r="AD111" s="212"/>
      <c r="AE111" s="212"/>
      <c r="AF111" s="212"/>
      <c r="AG111" s="212" t="s">
        <v>308</v>
      </c>
      <c r="AH111" s="212">
        <v>0</v>
      </c>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3" x14ac:dyDescent="0.25">
      <c r="A112" s="219"/>
      <c r="B112" s="220"/>
      <c r="C112" s="264" t="s">
        <v>638</v>
      </c>
      <c r="D112" s="251"/>
      <c r="E112" s="252"/>
      <c r="F112" s="222"/>
      <c r="G112" s="222"/>
      <c r="H112" s="222"/>
      <c r="I112" s="222"/>
      <c r="J112" s="222"/>
      <c r="K112" s="222"/>
      <c r="L112" s="222"/>
      <c r="M112" s="222"/>
      <c r="N112" s="221"/>
      <c r="O112" s="221"/>
      <c r="P112" s="221"/>
      <c r="Q112" s="221"/>
      <c r="R112" s="222"/>
      <c r="S112" s="222"/>
      <c r="T112" s="222"/>
      <c r="U112" s="222"/>
      <c r="V112" s="222"/>
      <c r="W112" s="222"/>
      <c r="X112" s="222"/>
      <c r="Y112" s="222"/>
      <c r="Z112" s="212"/>
      <c r="AA112" s="212"/>
      <c r="AB112" s="212"/>
      <c r="AC112" s="212"/>
      <c r="AD112" s="212"/>
      <c r="AE112" s="212"/>
      <c r="AF112" s="212"/>
      <c r="AG112" s="212" t="s">
        <v>308</v>
      </c>
      <c r="AH112" s="212">
        <v>0</v>
      </c>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3" x14ac:dyDescent="0.25">
      <c r="A113" s="219"/>
      <c r="B113" s="220"/>
      <c r="C113" s="264" t="s">
        <v>639</v>
      </c>
      <c r="D113" s="251"/>
      <c r="E113" s="252">
        <v>6.8399999999999997E-3</v>
      </c>
      <c r="F113" s="222"/>
      <c r="G113" s="222"/>
      <c r="H113" s="222"/>
      <c r="I113" s="222"/>
      <c r="J113" s="222"/>
      <c r="K113" s="222"/>
      <c r="L113" s="222"/>
      <c r="M113" s="222"/>
      <c r="N113" s="221"/>
      <c r="O113" s="221"/>
      <c r="P113" s="221"/>
      <c r="Q113" s="221"/>
      <c r="R113" s="222"/>
      <c r="S113" s="222"/>
      <c r="T113" s="222"/>
      <c r="U113" s="222"/>
      <c r="V113" s="222"/>
      <c r="W113" s="222"/>
      <c r="X113" s="222"/>
      <c r="Y113" s="222"/>
      <c r="Z113" s="212"/>
      <c r="AA113" s="212"/>
      <c r="AB113" s="212"/>
      <c r="AC113" s="212"/>
      <c r="AD113" s="212"/>
      <c r="AE113" s="212"/>
      <c r="AF113" s="212"/>
      <c r="AG113" s="212" t="s">
        <v>308</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ht="20.399999999999999" outlineLevel="1" x14ac:dyDescent="0.25">
      <c r="A114" s="234">
        <v>28</v>
      </c>
      <c r="B114" s="235" t="s">
        <v>640</v>
      </c>
      <c r="C114" s="245" t="s">
        <v>641</v>
      </c>
      <c r="D114" s="236" t="s">
        <v>375</v>
      </c>
      <c r="E114" s="237">
        <v>6.8399999999999997E-3</v>
      </c>
      <c r="F114" s="238"/>
      <c r="G114" s="239">
        <f>ROUND(E114*F114,2)</f>
        <v>0</v>
      </c>
      <c r="H114" s="238"/>
      <c r="I114" s="239">
        <f>ROUND(E114*H114,2)</f>
        <v>0</v>
      </c>
      <c r="J114" s="238"/>
      <c r="K114" s="239">
        <f>ROUND(E114*J114,2)</f>
        <v>0</v>
      </c>
      <c r="L114" s="239">
        <v>21</v>
      </c>
      <c r="M114" s="239">
        <f>G114*(1+L114/100)</f>
        <v>0</v>
      </c>
      <c r="N114" s="237">
        <v>0</v>
      </c>
      <c r="O114" s="237">
        <f>ROUND(E114*N114,2)</f>
        <v>0</v>
      </c>
      <c r="P114" s="237">
        <v>0</v>
      </c>
      <c r="Q114" s="237">
        <f>ROUND(E114*P114,2)</f>
        <v>0</v>
      </c>
      <c r="R114" s="239" t="s">
        <v>628</v>
      </c>
      <c r="S114" s="239" t="s">
        <v>227</v>
      </c>
      <c r="T114" s="240" t="s">
        <v>227</v>
      </c>
      <c r="U114" s="222">
        <v>0.95</v>
      </c>
      <c r="V114" s="222">
        <f>ROUND(E114*U114,2)</f>
        <v>0.01</v>
      </c>
      <c r="W114" s="222"/>
      <c r="X114" s="222" t="s">
        <v>167</v>
      </c>
      <c r="Y114" s="222" t="s">
        <v>230</v>
      </c>
      <c r="Z114" s="212"/>
      <c r="AA114" s="212"/>
      <c r="AB114" s="212"/>
      <c r="AC114" s="212"/>
      <c r="AD114" s="212"/>
      <c r="AE114" s="212"/>
      <c r="AF114" s="212"/>
      <c r="AG114" s="212" t="s">
        <v>524</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2" x14ac:dyDescent="0.25">
      <c r="A115" s="219"/>
      <c r="B115" s="220"/>
      <c r="C115" s="263" t="s">
        <v>621</v>
      </c>
      <c r="D115" s="255"/>
      <c r="E115" s="255"/>
      <c r="F115" s="255"/>
      <c r="G115" s="255"/>
      <c r="H115" s="222"/>
      <c r="I115" s="222"/>
      <c r="J115" s="222"/>
      <c r="K115" s="222"/>
      <c r="L115" s="222"/>
      <c r="M115" s="222"/>
      <c r="N115" s="221"/>
      <c r="O115" s="221"/>
      <c r="P115" s="221"/>
      <c r="Q115" s="221"/>
      <c r="R115" s="222"/>
      <c r="S115" s="222"/>
      <c r="T115" s="222"/>
      <c r="U115" s="222"/>
      <c r="V115" s="222"/>
      <c r="W115" s="222"/>
      <c r="X115" s="222"/>
      <c r="Y115" s="222"/>
      <c r="Z115" s="212"/>
      <c r="AA115" s="212"/>
      <c r="AB115" s="212"/>
      <c r="AC115" s="212"/>
      <c r="AD115" s="212"/>
      <c r="AE115" s="212"/>
      <c r="AF115" s="212"/>
      <c r="AG115" s="212" t="s">
        <v>306</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5">
      <c r="A116" s="219"/>
      <c r="B116" s="220"/>
      <c r="C116" s="264" t="s">
        <v>525</v>
      </c>
      <c r="D116" s="251"/>
      <c r="E116" s="252"/>
      <c r="F116" s="222"/>
      <c r="G116" s="222"/>
      <c r="H116" s="222"/>
      <c r="I116" s="222"/>
      <c r="J116" s="222"/>
      <c r="K116" s="222"/>
      <c r="L116" s="222"/>
      <c r="M116" s="222"/>
      <c r="N116" s="221"/>
      <c r="O116" s="221"/>
      <c r="P116" s="221"/>
      <c r="Q116" s="221"/>
      <c r="R116" s="222"/>
      <c r="S116" s="222"/>
      <c r="T116" s="222"/>
      <c r="U116" s="222"/>
      <c r="V116" s="222"/>
      <c r="W116" s="222"/>
      <c r="X116" s="222"/>
      <c r="Y116" s="222"/>
      <c r="Z116" s="212"/>
      <c r="AA116" s="212"/>
      <c r="AB116" s="212"/>
      <c r="AC116" s="212"/>
      <c r="AD116" s="212"/>
      <c r="AE116" s="212"/>
      <c r="AF116" s="212"/>
      <c r="AG116" s="212" t="s">
        <v>308</v>
      </c>
      <c r="AH116" s="212">
        <v>0</v>
      </c>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3" x14ac:dyDescent="0.25">
      <c r="A117" s="219"/>
      <c r="B117" s="220"/>
      <c r="C117" s="264" t="s">
        <v>638</v>
      </c>
      <c r="D117" s="251"/>
      <c r="E117" s="252"/>
      <c r="F117" s="222"/>
      <c r="G117" s="222"/>
      <c r="H117" s="222"/>
      <c r="I117" s="222"/>
      <c r="J117" s="222"/>
      <c r="K117" s="222"/>
      <c r="L117" s="222"/>
      <c r="M117" s="222"/>
      <c r="N117" s="221"/>
      <c r="O117" s="221"/>
      <c r="P117" s="221"/>
      <c r="Q117" s="221"/>
      <c r="R117" s="222"/>
      <c r="S117" s="222"/>
      <c r="T117" s="222"/>
      <c r="U117" s="222"/>
      <c r="V117" s="222"/>
      <c r="W117" s="222"/>
      <c r="X117" s="222"/>
      <c r="Y117" s="222"/>
      <c r="Z117" s="212"/>
      <c r="AA117" s="212"/>
      <c r="AB117" s="212"/>
      <c r="AC117" s="212"/>
      <c r="AD117" s="212"/>
      <c r="AE117" s="212"/>
      <c r="AF117" s="212"/>
      <c r="AG117" s="212" t="s">
        <v>308</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3" x14ac:dyDescent="0.25">
      <c r="A118" s="219"/>
      <c r="B118" s="220"/>
      <c r="C118" s="264" t="s">
        <v>639</v>
      </c>
      <c r="D118" s="251"/>
      <c r="E118" s="252">
        <v>6.8399999999999997E-3</v>
      </c>
      <c r="F118" s="222"/>
      <c r="G118" s="222"/>
      <c r="H118" s="222"/>
      <c r="I118" s="222"/>
      <c r="J118" s="222"/>
      <c r="K118" s="222"/>
      <c r="L118" s="222"/>
      <c r="M118" s="222"/>
      <c r="N118" s="221"/>
      <c r="O118" s="221"/>
      <c r="P118" s="221"/>
      <c r="Q118" s="221"/>
      <c r="R118" s="222"/>
      <c r="S118" s="222"/>
      <c r="T118" s="222"/>
      <c r="U118" s="222"/>
      <c r="V118" s="222"/>
      <c r="W118" s="222"/>
      <c r="X118" s="222"/>
      <c r="Y118" s="222"/>
      <c r="Z118" s="212"/>
      <c r="AA118" s="212"/>
      <c r="AB118" s="212"/>
      <c r="AC118" s="212"/>
      <c r="AD118" s="212"/>
      <c r="AE118" s="212"/>
      <c r="AF118" s="212"/>
      <c r="AG118" s="212" t="s">
        <v>308</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x14ac:dyDescent="0.25">
      <c r="A119" s="215" t="s">
        <v>222</v>
      </c>
      <c r="B119" s="216" t="s">
        <v>186</v>
      </c>
      <c r="C119" s="249" t="s">
        <v>187</v>
      </c>
      <c r="D119" s="230"/>
      <c r="E119" s="231"/>
      <c r="F119" s="232"/>
      <c r="G119" s="232">
        <f>SUMIF(AG120:AG126,"&lt;&gt;NOR",G120:G126)</f>
        <v>0</v>
      </c>
      <c r="H119" s="232"/>
      <c r="I119" s="232">
        <f>SUM(I120:I126)</f>
        <v>0</v>
      </c>
      <c r="J119" s="232"/>
      <c r="K119" s="232">
        <f>SUM(K120:K126)</f>
        <v>0</v>
      </c>
      <c r="L119" s="232"/>
      <c r="M119" s="232">
        <f>SUM(M120:M126)</f>
        <v>0</v>
      </c>
      <c r="N119" s="231"/>
      <c r="O119" s="231">
        <f>SUM(O120:O126)</f>
        <v>0.04</v>
      </c>
      <c r="P119" s="231"/>
      <c r="Q119" s="231">
        <f>SUM(Q120:Q126)</f>
        <v>0</v>
      </c>
      <c r="R119" s="232"/>
      <c r="S119" s="232"/>
      <c r="T119" s="233"/>
      <c r="U119" s="223"/>
      <c r="V119" s="223">
        <f>SUM(V120:V126)</f>
        <v>18.79</v>
      </c>
      <c r="W119" s="223"/>
      <c r="X119" s="223"/>
      <c r="Y119" s="223"/>
      <c r="AG119" t="s">
        <v>223</v>
      </c>
    </row>
    <row r="120" spans="1:60" outlineLevel="1" x14ac:dyDescent="0.25">
      <c r="A120" s="219"/>
      <c r="B120" s="220"/>
      <c r="C120" s="246" t="s">
        <v>642</v>
      </c>
      <c r="D120" s="241"/>
      <c r="E120" s="241"/>
      <c r="F120" s="241"/>
      <c r="G120" s="241"/>
      <c r="H120" s="222"/>
      <c r="I120" s="222"/>
      <c r="J120" s="222"/>
      <c r="K120" s="222"/>
      <c r="L120" s="222"/>
      <c r="M120" s="222"/>
      <c r="N120" s="221"/>
      <c r="O120" s="221"/>
      <c r="P120" s="221"/>
      <c r="Q120" s="221"/>
      <c r="R120" s="222"/>
      <c r="S120" s="222"/>
      <c r="T120" s="222"/>
      <c r="U120" s="222"/>
      <c r="V120" s="222"/>
      <c r="W120" s="222"/>
      <c r="X120" s="222"/>
      <c r="Y120" s="222"/>
      <c r="Z120" s="212"/>
      <c r="AA120" s="212"/>
      <c r="AB120" s="212"/>
      <c r="AC120" s="212"/>
      <c r="AD120" s="212"/>
      <c r="AE120" s="212"/>
      <c r="AF120" s="212"/>
      <c r="AG120" s="212" t="s">
        <v>232</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5">
      <c r="A121" s="234">
        <v>29</v>
      </c>
      <c r="B121" s="235" t="s">
        <v>643</v>
      </c>
      <c r="C121" s="245" t="s">
        <v>644</v>
      </c>
      <c r="D121" s="236" t="s">
        <v>301</v>
      </c>
      <c r="E121" s="237">
        <v>66.400000000000006</v>
      </c>
      <c r="F121" s="238"/>
      <c r="G121" s="239">
        <f>ROUND(E121*F121,2)</f>
        <v>0</v>
      </c>
      <c r="H121" s="238"/>
      <c r="I121" s="239">
        <f>ROUND(E121*H121,2)</f>
        <v>0</v>
      </c>
      <c r="J121" s="238"/>
      <c r="K121" s="239">
        <f>ROUND(E121*J121,2)</f>
        <v>0</v>
      </c>
      <c r="L121" s="239">
        <v>21</v>
      </c>
      <c r="M121" s="239">
        <f>G121*(1+L121/100)</f>
        <v>0</v>
      </c>
      <c r="N121" s="237">
        <v>4.2000000000000002E-4</v>
      </c>
      <c r="O121" s="237">
        <f>ROUND(E121*N121,2)</f>
        <v>0.03</v>
      </c>
      <c r="P121" s="237">
        <v>0</v>
      </c>
      <c r="Q121" s="237">
        <f>ROUND(E121*P121,2)</f>
        <v>0</v>
      </c>
      <c r="R121" s="239" t="s">
        <v>645</v>
      </c>
      <c r="S121" s="239" t="s">
        <v>227</v>
      </c>
      <c r="T121" s="240" t="s">
        <v>227</v>
      </c>
      <c r="U121" s="222">
        <v>0.13200000000000001</v>
      </c>
      <c r="V121" s="222">
        <f>ROUND(E121*U121,2)</f>
        <v>8.76</v>
      </c>
      <c r="W121" s="222"/>
      <c r="X121" s="222" t="s">
        <v>303</v>
      </c>
      <c r="Y121" s="222" t="s">
        <v>230</v>
      </c>
      <c r="Z121" s="212"/>
      <c r="AA121" s="212"/>
      <c r="AB121" s="212"/>
      <c r="AC121" s="212"/>
      <c r="AD121" s="212"/>
      <c r="AE121" s="212"/>
      <c r="AF121" s="212"/>
      <c r="AG121" s="212" t="s">
        <v>588</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5">
      <c r="A122" s="219"/>
      <c r="B122" s="220"/>
      <c r="C122" s="263" t="s">
        <v>646</v>
      </c>
      <c r="D122" s="255"/>
      <c r="E122" s="255"/>
      <c r="F122" s="255"/>
      <c r="G122" s="255"/>
      <c r="H122" s="222"/>
      <c r="I122" s="222"/>
      <c r="J122" s="222"/>
      <c r="K122" s="222"/>
      <c r="L122" s="222"/>
      <c r="M122" s="222"/>
      <c r="N122" s="221"/>
      <c r="O122" s="221"/>
      <c r="P122" s="221"/>
      <c r="Q122" s="221"/>
      <c r="R122" s="222"/>
      <c r="S122" s="222"/>
      <c r="T122" s="222"/>
      <c r="U122" s="222"/>
      <c r="V122" s="222"/>
      <c r="W122" s="222"/>
      <c r="X122" s="222"/>
      <c r="Y122" s="222"/>
      <c r="Z122" s="212"/>
      <c r="AA122" s="212"/>
      <c r="AB122" s="212"/>
      <c r="AC122" s="212"/>
      <c r="AD122" s="212"/>
      <c r="AE122" s="212"/>
      <c r="AF122" s="212"/>
      <c r="AG122" s="212" t="s">
        <v>306</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5">
      <c r="A123" s="219"/>
      <c r="B123" s="220"/>
      <c r="C123" s="264" t="s">
        <v>647</v>
      </c>
      <c r="D123" s="251"/>
      <c r="E123" s="252">
        <v>66.400000000000006</v>
      </c>
      <c r="F123" s="222"/>
      <c r="G123" s="222"/>
      <c r="H123" s="222"/>
      <c r="I123" s="222"/>
      <c r="J123" s="222"/>
      <c r="K123" s="222"/>
      <c r="L123" s="222"/>
      <c r="M123" s="222"/>
      <c r="N123" s="221"/>
      <c r="O123" s="221"/>
      <c r="P123" s="221"/>
      <c r="Q123" s="221"/>
      <c r="R123" s="222"/>
      <c r="S123" s="222"/>
      <c r="T123" s="222"/>
      <c r="U123" s="222"/>
      <c r="V123" s="222"/>
      <c r="W123" s="222"/>
      <c r="X123" s="222"/>
      <c r="Y123" s="222"/>
      <c r="Z123" s="212"/>
      <c r="AA123" s="212"/>
      <c r="AB123" s="212"/>
      <c r="AC123" s="212"/>
      <c r="AD123" s="212"/>
      <c r="AE123" s="212"/>
      <c r="AF123" s="212"/>
      <c r="AG123" s="212" t="s">
        <v>308</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1" x14ac:dyDescent="0.25">
      <c r="A124" s="234">
        <v>30</v>
      </c>
      <c r="B124" s="235" t="s">
        <v>648</v>
      </c>
      <c r="C124" s="245" t="s">
        <v>649</v>
      </c>
      <c r="D124" s="236" t="s">
        <v>301</v>
      </c>
      <c r="E124" s="237">
        <v>66.400000000000006</v>
      </c>
      <c r="F124" s="238"/>
      <c r="G124" s="239">
        <f>ROUND(E124*F124,2)</f>
        <v>0</v>
      </c>
      <c r="H124" s="238"/>
      <c r="I124" s="239">
        <f>ROUND(E124*H124,2)</f>
        <v>0</v>
      </c>
      <c r="J124" s="238"/>
      <c r="K124" s="239">
        <f>ROUND(E124*J124,2)</f>
        <v>0</v>
      </c>
      <c r="L124" s="239">
        <v>21</v>
      </c>
      <c r="M124" s="239">
        <f>G124*(1+L124/100)</f>
        <v>0</v>
      </c>
      <c r="N124" s="237">
        <v>1.6000000000000001E-4</v>
      </c>
      <c r="O124" s="237">
        <f>ROUND(E124*N124,2)</f>
        <v>0.01</v>
      </c>
      <c r="P124" s="237">
        <v>0</v>
      </c>
      <c r="Q124" s="237">
        <f>ROUND(E124*P124,2)</f>
        <v>0</v>
      </c>
      <c r="R124" s="239" t="s">
        <v>645</v>
      </c>
      <c r="S124" s="239" t="s">
        <v>227</v>
      </c>
      <c r="T124" s="240" t="s">
        <v>227</v>
      </c>
      <c r="U124" s="222">
        <v>0.151</v>
      </c>
      <c r="V124" s="222">
        <f>ROUND(E124*U124,2)</f>
        <v>10.029999999999999</v>
      </c>
      <c r="W124" s="222"/>
      <c r="X124" s="222" t="s">
        <v>303</v>
      </c>
      <c r="Y124" s="222" t="s">
        <v>230</v>
      </c>
      <c r="Z124" s="212"/>
      <c r="AA124" s="212"/>
      <c r="AB124" s="212"/>
      <c r="AC124" s="212"/>
      <c r="AD124" s="212"/>
      <c r="AE124" s="212"/>
      <c r="AF124" s="212"/>
      <c r="AG124" s="212" t="s">
        <v>304</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2" x14ac:dyDescent="0.25">
      <c r="A125" s="219"/>
      <c r="B125" s="220"/>
      <c r="C125" s="246" t="s">
        <v>650</v>
      </c>
      <c r="D125" s="241"/>
      <c r="E125" s="241"/>
      <c r="F125" s="241"/>
      <c r="G125" s="241"/>
      <c r="H125" s="222"/>
      <c r="I125" s="222"/>
      <c r="J125" s="222"/>
      <c r="K125" s="222"/>
      <c r="L125" s="222"/>
      <c r="M125" s="222"/>
      <c r="N125" s="221"/>
      <c r="O125" s="221"/>
      <c r="P125" s="221"/>
      <c r="Q125" s="221"/>
      <c r="R125" s="222"/>
      <c r="S125" s="222"/>
      <c r="T125" s="222"/>
      <c r="U125" s="222"/>
      <c r="V125" s="222"/>
      <c r="W125" s="222"/>
      <c r="X125" s="222"/>
      <c r="Y125" s="222"/>
      <c r="Z125" s="212"/>
      <c r="AA125" s="212"/>
      <c r="AB125" s="212"/>
      <c r="AC125" s="212"/>
      <c r="AD125" s="212"/>
      <c r="AE125" s="212"/>
      <c r="AF125" s="212"/>
      <c r="AG125" s="212" t="s">
        <v>232</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5">
      <c r="A126" s="219"/>
      <c r="B126" s="220"/>
      <c r="C126" s="264" t="s">
        <v>647</v>
      </c>
      <c r="D126" s="251"/>
      <c r="E126" s="252">
        <v>66.400000000000006</v>
      </c>
      <c r="F126" s="222"/>
      <c r="G126" s="222"/>
      <c r="H126" s="222"/>
      <c r="I126" s="222"/>
      <c r="J126" s="222"/>
      <c r="K126" s="222"/>
      <c r="L126" s="222"/>
      <c r="M126" s="222"/>
      <c r="N126" s="221"/>
      <c r="O126" s="221"/>
      <c r="P126" s="221"/>
      <c r="Q126" s="221"/>
      <c r="R126" s="222"/>
      <c r="S126" s="222"/>
      <c r="T126" s="222"/>
      <c r="U126" s="222"/>
      <c r="V126" s="222"/>
      <c r="W126" s="222"/>
      <c r="X126" s="222"/>
      <c r="Y126" s="222"/>
      <c r="Z126" s="212"/>
      <c r="AA126" s="212"/>
      <c r="AB126" s="212"/>
      <c r="AC126" s="212"/>
      <c r="AD126" s="212"/>
      <c r="AE126" s="212"/>
      <c r="AF126" s="212"/>
      <c r="AG126" s="212" t="s">
        <v>308</v>
      </c>
      <c r="AH126" s="212">
        <v>0</v>
      </c>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x14ac:dyDescent="0.25">
      <c r="A127" s="3"/>
      <c r="B127" s="4"/>
      <c r="C127" s="248"/>
      <c r="D127" s="6"/>
      <c r="E127" s="3"/>
      <c r="F127" s="3"/>
      <c r="G127" s="3"/>
      <c r="H127" s="3"/>
      <c r="I127" s="3"/>
      <c r="J127" s="3"/>
      <c r="K127" s="3"/>
      <c r="L127" s="3"/>
      <c r="M127" s="3"/>
      <c r="N127" s="3"/>
      <c r="O127" s="3"/>
      <c r="P127" s="3"/>
      <c r="Q127" s="3"/>
      <c r="R127" s="3"/>
      <c r="S127" s="3"/>
      <c r="T127" s="3"/>
      <c r="U127" s="3"/>
      <c r="V127" s="3"/>
      <c r="W127" s="3"/>
      <c r="X127" s="3"/>
      <c r="Y127" s="3"/>
      <c r="AE127">
        <v>12</v>
      </c>
      <c r="AF127">
        <v>21</v>
      </c>
      <c r="AG127" t="s">
        <v>208</v>
      </c>
    </row>
    <row r="128" spans="1:60" x14ac:dyDescent="0.25">
      <c r="A128" s="215"/>
      <c r="B128" s="216" t="s">
        <v>29</v>
      </c>
      <c r="C128" s="249"/>
      <c r="D128" s="217"/>
      <c r="E128" s="218"/>
      <c r="F128" s="218"/>
      <c r="G128" s="233">
        <f>G8+G26+G38+G48+G54+G100+G119</f>
        <v>0</v>
      </c>
      <c r="H128" s="3"/>
      <c r="I128" s="3"/>
      <c r="J128" s="3"/>
      <c r="K128" s="3"/>
      <c r="L128" s="3"/>
      <c r="M128" s="3"/>
      <c r="N128" s="3"/>
      <c r="O128" s="3"/>
      <c r="P128" s="3"/>
      <c r="Q128" s="3"/>
      <c r="R128" s="3"/>
      <c r="S128" s="3"/>
      <c r="T128" s="3"/>
      <c r="U128" s="3"/>
      <c r="V128" s="3"/>
      <c r="W128" s="3"/>
      <c r="X128" s="3"/>
      <c r="Y128" s="3"/>
      <c r="AE128">
        <f>SUMIF(L7:L126,AE127,G7:G126)</f>
        <v>0</v>
      </c>
      <c r="AF128">
        <f>SUMIF(L7:L126,AF127,G7:G126)</f>
        <v>0</v>
      </c>
      <c r="AG128" t="s">
        <v>294</v>
      </c>
    </row>
    <row r="129" spans="3:33" x14ac:dyDescent="0.25">
      <c r="C129" s="250"/>
      <c r="D129" s="10"/>
      <c r="AG129" t="s">
        <v>297</v>
      </c>
    </row>
    <row r="130" spans="3:33" x14ac:dyDescent="0.25">
      <c r="D130" s="10"/>
    </row>
    <row r="131" spans="3:33" x14ac:dyDescent="0.25">
      <c r="D131" s="10"/>
    </row>
    <row r="132" spans="3:33" x14ac:dyDescent="0.25">
      <c r="D132" s="10"/>
    </row>
    <row r="133" spans="3:33" x14ac:dyDescent="0.25">
      <c r="D133" s="10"/>
    </row>
    <row r="134" spans="3:33" x14ac:dyDescent="0.25">
      <c r="D134" s="10"/>
    </row>
    <row r="135" spans="3:33" x14ac:dyDescent="0.25">
      <c r="D135" s="10"/>
    </row>
    <row r="136" spans="3:33" x14ac:dyDescent="0.25">
      <c r="D136" s="10"/>
    </row>
    <row r="137" spans="3:33" x14ac:dyDescent="0.25">
      <c r="D137" s="10"/>
    </row>
    <row r="138" spans="3:33" x14ac:dyDescent="0.25">
      <c r="D138" s="10"/>
    </row>
    <row r="139" spans="3:33" x14ac:dyDescent="0.25">
      <c r="D139" s="10"/>
    </row>
    <row r="140" spans="3:33" x14ac:dyDescent="0.25">
      <c r="D140" s="10"/>
    </row>
    <row r="141" spans="3:33" x14ac:dyDescent="0.25">
      <c r="D141" s="10"/>
    </row>
    <row r="142" spans="3:33" x14ac:dyDescent="0.25">
      <c r="D142" s="10"/>
    </row>
    <row r="143" spans="3:33" x14ac:dyDescent="0.25">
      <c r="D143" s="10"/>
    </row>
    <row r="144" spans="3:33"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LGnbdvFX6ZV9ozhVaw4I14v7qYYyBVYLmd0jnT3t46HGELyTSiyqFC4n6iNsRXUeNX0iU2+NnnNdEZXDgYegxQ==" saltValue="21TzcVFPpzJDyBSYV70QEQ==" spinCount="100000" sheet="1" formatRows="0"/>
  <mergeCells count="30">
    <mergeCell ref="C96:G96"/>
    <mergeCell ref="C110:G110"/>
    <mergeCell ref="C115:G115"/>
    <mergeCell ref="C120:G120"/>
    <mergeCell ref="C122:G122"/>
    <mergeCell ref="C125:G125"/>
    <mergeCell ref="C56:G56"/>
    <mergeCell ref="C57:G57"/>
    <mergeCell ref="C59:G59"/>
    <mergeCell ref="C78:G78"/>
    <mergeCell ref="C82:G82"/>
    <mergeCell ref="C91:G91"/>
    <mergeCell ref="C34:G34"/>
    <mergeCell ref="C35:G35"/>
    <mergeCell ref="C40:G40"/>
    <mergeCell ref="C47:G47"/>
    <mergeCell ref="C50:G50"/>
    <mergeCell ref="C55:G55"/>
    <mergeCell ref="C16:G16"/>
    <mergeCell ref="C18:G18"/>
    <mergeCell ref="C20:G20"/>
    <mergeCell ref="C23:G23"/>
    <mergeCell ref="C28:G28"/>
    <mergeCell ref="C31:G31"/>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C84B0-CBE1-42B8-9036-1947D774C075}">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69</v>
      </c>
      <c r="C3" s="201" t="s">
        <v>70</v>
      </c>
      <c r="D3" s="199"/>
      <c r="E3" s="199"/>
      <c r="F3" s="199"/>
      <c r="G3" s="200"/>
      <c r="AC3" s="176" t="s">
        <v>194</v>
      </c>
      <c r="AG3" t="s">
        <v>198</v>
      </c>
    </row>
    <row r="4" spans="1:60" ht="25.05" customHeight="1" x14ac:dyDescent="0.25">
      <c r="A4" s="202" t="s">
        <v>9</v>
      </c>
      <c r="B4" s="203" t="s">
        <v>71</v>
      </c>
      <c r="C4" s="204" t="s">
        <v>72</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156</v>
      </c>
      <c r="C8" s="244" t="s">
        <v>157</v>
      </c>
      <c r="D8" s="226"/>
      <c r="E8" s="227"/>
      <c r="F8" s="228"/>
      <c r="G8" s="228">
        <f>SUMIF(AG9:AG10,"&lt;&gt;NOR",G9:G10)</f>
        <v>0</v>
      </c>
      <c r="H8" s="228"/>
      <c r="I8" s="228">
        <f>SUM(I9:I10)</f>
        <v>0</v>
      </c>
      <c r="J8" s="228"/>
      <c r="K8" s="228">
        <f>SUM(K9:K10)</f>
        <v>0</v>
      </c>
      <c r="L8" s="228"/>
      <c r="M8" s="228">
        <f>SUM(M9:M10)</f>
        <v>0</v>
      </c>
      <c r="N8" s="227"/>
      <c r="O8" s="227">
        <f>SUM(O9:O10)</f>
        <v>0</v>
      </c>
      <c r="P8" s="227"/>
      <c r="Q8" s="227">
        <f>SUM(Q9:Q10)</f>
        <v>0</v>
      </c>
      <c r="R8" s="228"/>
      <c r="S8" s="228"/>
      <c r="T8" s="229"/>
      <c r="U8" s="223"/>
      <c r="V8" s="223">
        <f>SUM(V9:V10)</f>
        <v>0</v>
      </c>
      <c r="W8" s="223"/>
      <c r="X8" s="223"/>
      <c r="Y8" s="223"/>
      <c r="AG8" t="s">
        <v>223</v>
      </c>
    </row>
    <row r="9" spans="1:60" outlineLevel="1" x14ac:dyDescent="0.25">
      <c r="A9" s="234">
        <v>1</v>
      </c>
      <c r="B9" s="235" t="s">
        <v>651</v>
      </c>
      <c r="C9" s="245" t="s">
        <v>652</v>
      </c>
      <c r="D9" s="236" t="s">
        <v>316</v>
      </c>
      <c r="E9" s="237">
        <v>1</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262</v>
      </c>
      <c r="T9" s="240" t="s">
        <v>511</v>
      </c>
      <c r="U9" s="222">
        <v>0</v>
      </c>
      <c r="V9" s="222">
        <f>ROUND(E9*U9,2)</f>
        <v>0</v>
      </c>
      <c r="W9" s="222"/>
      <c r="X9" s="222" t="s">
        <v>303</v>
      </c>
      <c r="Y9" s="222" t="s">
        <v>230</v>
      </c>
      <c r="Z9" s="212"/>
      <c r="AA9" s="212"/>
      <c r="AB9" s="212"/>
      <c r="AC9" s="212"/>
      <c r="AD9" s="212"/>
      <c r="AE9" s="212"/>
      <c r="AF9" s="212"/>
      <c r="AG9" s="212" t="s">
        <v>304</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31.2" outlineLevel="2" x14ac:dyDescent="0.25">
      <c r="A10" s="219"/>
      <c r="B10" s="220"/>
      <c r="C10" s="246" t="s">
        <v>653</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42" t="str">
        <f>C10</f>
        <v>Položka zahrnuje kompletní demontáž stávajících laviček včetně uvolnění kotevních prvků, rozebrání konstrukce, odstranění betonových patek či jiných základových prvků (pokud jsou součástí), naložení, odvoz a ekologickou likvidaci vzniklého odpadu v souladu s platnou legislativou. Součástí je rovněž manipulace s materiálem na staveništi, třídění odpadu, případné poplatky za skládkovné.</v>
      </c>
      <c r="BB10" s="212"/>
      <c r="BC10" s="212"/>
      <c r="BD10" s="212"/>
      <c r="BE10" s="212"/>
      <c r="BF10" s="212"/>
      <c r="BG10" s="212"/>
      <c r="BH10" s="212"/>
    </row>
    <row r="11" spans="1:60" x14ac:dyDescent="0.25">
      <c r="A11" s="224" t="s">
        <v>222</v>
      </c>
      <c r="B11" s="225" t="s">
        <v>160</v>
      </c>
      <c r="C11" s="244" t="s">
        <v>161</v>
      </c>
      <c r="D11" s="226"/>
      <c r="E11" s="227"/>
      <c r="F11" s="228"/>
      <c r="G11" s="228">
        <f>SUMIF(AG12:AG22,"&lt;&gt;NOR",G12:G22)</f>
        <v>0</v>
      </c>
      <c r="H11" s="228"/>
      <c r="I11" s="228">
        <f>SUM(I12:I22)</f>
        <v>0</v>
      </c>
      <c r="J11" s="228"/>
      <c r="K11" s="228">
        <f>SUM(K12:K22)</f>
        <v>0</v>
      </c>
      <c r="L11" s="228"/>
      <c r="M11" s="228">
        <f>SUM(M12:M22)</f>
        <v>0</v>
      </c>
      <c r="N11" s="227"/>
      <c r="O11" s="227">
        <f>SUM(O12:O22)</f>
        <v>0</v>
      </c>
      <c r="P11" s="227"/>
      <c r="Q11" s="227">
        <f>SUM(Q12:Q22)</f>
        <v>0</v>
      </c>
      <c r="R11" s="228"/>
      <c r="S11" s="228"/>
      <c r="T11" s="229"/>
      <c r="U11" s="223"/>
      <c r="V11" s="223">
        <f>SUM(V12:V22)</f>
        <v>0</v>
      </c>
      <c r="W11" s="223"/>
      <c r="X11" s="223"/>
      <c r="Y11" s="223"/>
      <c r="AG11" t="s">
        <v>223</v>
      </c>
    </row>
    <row r="12" spans="1:60" outlineLevel="1" x14ac:dyDescent="0.25">
      <c r="A12" s="234">
        <v>2</v>
      </c>
      <c r="B12" s="235" t="s">
        <v>654</v>
      </c>
      <c r="C12" s="245" t="s">
        <v>655</v>
      </c>
      <c r="D12" s="236" t="s">
        <v>316</v>
      </c>
      <c r="E12" s="237">
        <v>1</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c r="S12" s="239" t="s">
        <v>262</v>
      </c>
      <c r="T12" s="240" t="s">
        <v>511</v>
      </c>
      <c r="U12" s="222">
        <v>0</v>
      </c>
      <c r="V12" s="222">
        <f>ROUND(E12*U12,2)</f>
        <v>0</v>
      </c>
      <c r="W12" s="222"/>
      <c r="X12" s="222" t="s">
        <v>303</v>
      </c>
      <c r="Y12" s="222" t="s">
        <v>230</v>
      </c>
      <c r="Z12" s="212"/>
      <c r="AA12" s="212"/>
      <c r="AB12" s="212"/>
      <c r="AC12" s="212"/>
      <c r="AD12" s="212"/>
      <c r="AE12" s="212"/>
      <c r="AF12" s="212"/>
      <c r="AG12" s="212" t="s">
        <v>304</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41.4" outlineLevel="2" x14ac:dyDescent="0.25">
      <c r="A13" s="219"/>
      <c r="B13" s="220"/>
      <c r="C13" s="246" t="s">
        <v>656</v>
      </c>
      <c r="D13" s="241"/>
      <c r="E13" s="241"/>
      <c r="F13" s="241"/>
      <c r="G13" s="241"/>
      <c r="H13" s="222"/>
      <c r="I13" s="222"/>
      <c r="J13" s="222"/>
      <c r="K13" s="222"/>
      <c r="L13" s="222"/>
      <c r="M13" s="222"/>
      <c r="N13" s="221"/>
      <c r="O13" s="221"/>
      <c r="P13" s="221"/>
      <c r="Q13" s="221"/>
      <c r="R13" s="222"/>
      <c r="S13" s="222"/>
      <c r="T13" s="222"/>
      <c r="U13" s="222"/>
      <c r="V13" s="222"/>
      <c r="W13" s="222"/>
      <c r="X13" s="222"/>
      <c r="Y13" s="222"/>
      <c r="Z13" s="212"/>
      <c r="AA13" s="212"/>
      <c r="AB13" s="212"/>
      <c r="AC13" s="212"/>
      <c r="AD13" s="212"/>
      <c r="AE13" s="212"/>
      <c r="AF13" s="212"/>
      <c r="AG13" s="212" t="s">
        <v>232</v>
      </c>
      <c r="AH13" s="212"/>
      <c r="AI13" s="212"/>
      <c r="AJ13" s="212"/>
      <c r="AK13" s="212"/>
      <c r="AL13" s="212"/>
      <c r="AM13" s="212"/>
      <c r="AN13" s="212"/>
      <c r="AO13" s="212"/>
      <c r="AP13" s="212"/>
      <c r="AQ13" s="212"/>
      <c r="AR13" s="212"/>
      <c r="AS13" s="212"/>
      <c r="AT13" s="212"/>
      <c r="AU13" s="212"/>
      <c r="AV13" s="212"/>
      <c r="AW13" s="212"/>
      <c r="AX13" s="212"/>
      <c r="AY13" s="212"/>
      <c r="AZ13" s="212"/>
      <c r="BA13" s="242" t="str">
        <f>C13</f>
        <v>Položka zahrnuje kompletní montáž nové lavičky na určeném místě včetně manipulace s prvky na staveništi, osazení, vyrovnání a pevného ukotvení dle technických požadavků výrobce a projektové dokumentace. Součástí je příprava podkladu, zřízení a případné dobetonování kotevních prvků či patek, montáž spojovacího materiálu, kontrola stability a funkčnosti. Položka dále zahrnuje veškeré pomocné práce, použití drobného montážního materiálu, přesun hmot, úklid pracoviště po dokončení a likvidaci obalových materiálů v souladu s platnými předpisy.</v>
      </c>
      <c r="BB13" s="212"/>
      <c r="BC13" s="212"/>
      <c r="BD13" s="212"/>
      <c r="BE13" s="212"/>
      <c r="BF13" s="212"/>
      <c r="BG13" s="212"/>
      <c r="BH13" s="212"/>
    </row>
    <row r="14" spans="1:60" outlineLevel="1" x14ac:dyDescent="0.25">
      <c r="A14" s="234">
        <v>3</v>
      </c>
      <c r="B14" s="235" t="s">
        <v>657</v>
      </c>
      <c r="C14" s="245" t="s">
        <v>658</v>
      </c>
      <c r="D14" s="236" t="s">
        <v>226</v>
      </c>
      <c r="E14" s="237">
        <v>1</v>
      </c>
      <c r="F14" s="238"/>
      <c r="G14" s="239">
        <f>ROUND(E14*F14,2)</f>
        <v>0</v>
      </c>
      <c r="H14" s="238"/>
      <c r="I14" s="239">
        <f>ROUND(E14*H14,2)</f>
        <v>0</v>
      </c>
      <c r="J14" s="238"/>
      <c r="K14" s="239">
        <f>ROUND(E14*J14,2)</f>
        <v>0</v>
      </c>
      <c r="L14" s="239">
        <v>21</v>
      </c>
      <c r="M14" s="239">
        <f>G14*(1+L14/100)</f>
        <v>0</v>
      </c>
      <c r="N14" s="237">
        <v>0</v>
      </c>
      <c r="O14" s="237">
        <f>ROUND(E14*N14,2)</f>
        <v>0</v>
      </c>
      <c r="P14" s="237">
        <v>0</v>
      </c>
      <c r="Q14" s="237">
        <f>ROUND(E14*P14,2)</f>
        <v>0</v>
      </c>
      <c r="R14" s="239"/>
      <c r="S14" s="239" t="s">
        <v>262</v>
      </c>
      <c r="T14" s="240" t="s">
        <v>511</v>
      </c>
      <c r="U14" s="222">
        <v>0</v>
      </c>
      <c r="V14" s="222">
        <f>ROUND(E14*U14,2)</f>
        <v>0</v>
      </c>
      <c r="W14" s="222"/>
      <c r="X14" s="222" t="s">
        <v>303</v>
      </c>
      <c r="Y14" s="222" t="s">
        <v>230</v>
      </c>
      <c r="Z14" s="212"/>
      <c r="AA14" s="212"/>
      <c r="AB14" s="212"/>
      <c r="AC14" s="212"/>
      <c r="AD14" s="212"/>
      <c r="AE14" s="212"/>
      <c r="AF14" s="212"/>
      <c r="AG14" s="212" t="s">
        <v>304</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31.2" outlineLevel="2" x14ac:dyDescent="0.25">
      <c r="A15" s="219"/>
      <c r="B15" s="220"/>
      <c r="C15" s="246" t="s">
        <v>659</v>
      </c>
      <c r="D15" s="241"/>
      <c r="E15" s="241"/>
      <c r="F15" s="241"/>
      <c r="G15" s="241"/>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232</v>
      </c>
      <c r="AH15" s="212"/>
      <c r="AI15" s="212"/>
      <c r="AJ15" s="212"/>
      <c r="AK15" s="212"/>
      <c r="AL15" s="212"/>
      <c r="AM15" s="212"/>
      <c r="AN15" s="212"/>
      <c r="AO15" s="212"/>
      <c r="AP15" s="212"/>
      <c r="AQ15" s="212"/>
      <c r="AR15" s="212"/>
      <c r="AS15" s="212"/>
      <c r="AT15" s="212"/>
      <c r="AU15" s="212"/>
      <c r="AV15" s="212"/>
      <c r="AW15" s="212"/>
      <c r="AX15" s="212"/>
      <c r="AY15" s="212"/>
      <c r="AZ15" s="212"/>
      <c r="BA15" s="242" t="str">
        <f>C15</f>
        <v>Položka zahrnuje provedení základových patek pro osazení laviček, a to včetně vytyčení, výkopových prací, úpravy a zhutnění podloží. Součástí je dodávka a uložení betonové směsi předepsané třídy, případně osazení kotevních prvků, armatury nebo závitových tyčí dle požadavků výrobce lavičky a projektové dokumentace.</v>
      </c>
      <c r="BB15" s="212"/>
      <c r="BC15" s="212"/>
      <c r="BD15" s="212"/>
      <c r="BE15" s="212"/>
      <c r="BF15" s="212"/>
      <c r="BG15" s="212"/>
      <c r="BH15" s="212"/>
    </row>
    <row r="16" spans="1:60" ht="21" outlineLevel="3" x14ac:dyDescent="0.25">
      <c r="A16" s="219"/>
      <c r="B16" s="220"/>
      <c r="C16" s="247" t="s">
        <v>660</v>
      </c>
      <c r="D16" s="243"/>
      <c r="E16" s="243"/>
      <c r="F16" s="243"/>
      <c r="G16" s="243"/>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232</v>
      </c>
      <c r="AH16" s="212"/>
      <c r="AI16" s="212"/>
      <c r="AJ16" s="212"/>
      <c r="AK16" s="212"/>
      <c r="AL16" s="212"/>
      <c r="AM16" s="212"/>
      <c r="AN16" s="212"/>
      <c r="AO16" s="212"/>
      <c r="AP16" s="212"/>
      <c r="AQ16" s="212"/>
      <c r="AR16" s="212"/>
      <c r="AS16" s="212"/>
      <c r="AT16" s="212"/>
      <c r="AU16" s="212"/>
      <c r="AV16" s="212"/>
      <c r="AW16" s="212"/>
      <c r="AX16" s="212"/>
      <c r="AY16" s="212"/>
      <c r="AZ16" s="212"/>
      <c r="BA16" s="242" t="str">
        <f>C16</f>
        <v>Položka dále zahrnuje bednění (je-li nutné), ošetřování betonu, zásyp a zhutnění okolního terénu po vyzrání betonu, odvoz přebytečné zeminy a likvidaci vzniklého odpadu v souladu s platnou legislativou. V ceně je zahrnuta i veškerá manipulace s materiálem, přesun hmot a úklid pracoviště.</v>
      </c>
      <c r="BB16" s="212"/>
      <c r="BC16" s="212"/>
      <c r="BD16" s="212"/>
      <c r="BE16" s="212"/>
      <c r="BF16" s="212"/>
      <c r="BG16" s="212"/>
      <c r="BH16" s="212"/>
    </row>
    <row r="17" spans="1:60" outlineLevel="1" x14ac:dyDescent="0.25">
      <c r="A17" s="234">
        <v>4</v>
      </c>
      <c r="B17" s="235" t="s">
        <v>661</v>
      </c>
      <c r="C17" s="245" t="s">
        <v>662</v>
      </c>
      <c r="D17" s="236" t="s">
        <v>316</v>
      </c>
      <c r="E17" s="237">
        <v>1</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262</v>
      </c>
      <c r="T17" s="240" t="s">
        <v>511</v>
      </c>
      <c r="U17" s="222">
        <v>0</v>
      </c>
      <c r="V17" s="222">
        <f>ROUND(E17*U17,2)</f>
        <v>0</v>
      </c>
      <c r="W17" s="222"/>
      <c r="X17" s="222" t="s">
        <v>445</v>
      </c>
      <c r="Y17" s="222" t="s">
        <v>663</v>
      </c>
      <c r="Z17" s="212"/>
      <c r="AA17" s="212"/>
      <c r="AB17" s="212"/>
      <c r="AC17" s="212"/>
      <c r="AD17" s="212"/>
      <c r="AE17" s="212"/>
      <c r="AF17" s="212"/>
      <c r="AG17" s="212" t="s">
        <v>446</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1" outlineLevel="2" x14ac:dyDescent="0.25">
      <c r="A18" s="219"/>
      <c r="B18" s="220"/>
      <c r="C18" s="246" t="s">
        <v>664</v>
      </c>
      <c r="D18" s="241"/>
      <c r="E18" s="241"/>
      <c r="F18" s="241"/>
      <c r="G18" s="241"/>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232</v>
      </c>
      <c r="AH18" s="212"/>
      <c r="AI18" s="212"/>
      <c r="AJ18" s="212"/>
      <c r="AK18" s="212"/>
      <c r="AL18" s="212"/>
      <c r="AM18" s="212"/>
      <c r="AN18" s="212"/>
      <c r="AO18" s="212"/>
      <c r="AP18" s="212"/>
      <c r="AQ18" s="212"/>
      <c r="AR18" s="212"/>
      <c r="AS18" s="212"/>
      <c r="AT18" s="212"/>
      <c r="AU18" s="212"/>
      <c r="AV18" s="212"/>
      <c r="AW18" s="212"/>
      <c r="AX18" s="212"/>
      <c r="AY18" s="212"/>
      <c r="AZ18" s="212"/>
      <c r="BA18" s="242" t="str">
        <f>C18</f>
        <v>Charakteristika konstrukce: Hliníková slitina spojená podélnou ocel. výztuhou. Nosnou  konstrukcí jsou neseny dřevěné dubové desky, připevněné nerez vruty.</v>
      </c>
      <c r="BB18" s="212"/>
      <c r="BC18" s="212"/>
      <c r="BD18" s="212"/>
      <c r="BE18" s="212"/>
      <c r="BF18" s="212"/>
      <c r="BG18" s="212"/>
      <c r="BH18" s="212"/>
    </row>
    <row r="19" spans="1:60" outlineLevel="3" x14ac:dyDescent="0.25">
      <c r="A19" s="219"/>
      <c r="B19" s="220"/>
      <c r="C19" s="247" t="s">
        <v>665</v>
      </c>
      <c r="D19" s="243"/>
      <c r="E19" s="243"/>
      <c r="F19" s="243"/>
      <c r="G19" s="243"/>
      <c r="H19" s="222"/>
      <c r="I19" s="222"/>
      <c r="J19" s="222"/>
      <c r="K19" s="222"/>
      <c r="L19" s="222"/>
      <c r="M19" s="222"/>
      <c r="N19" s="221"/>
      <c r="O19" s="221"/>
      <c r="P19" s="221"/>
      <c r="Q19" s="221"/>
      <c r="R19" s="222"/>
      <c r="S19" s="222"/>
      <c r="T19" s="222"/>
      <c r="U19" s="222"/>
      <c r="V19" s="222"/>
      <c r="W19" s="222"/>
      <c r="X19" s="222"/>
      <c r="Y19" s="222"/>
      <c r="Z19" s="212"/>
      <c r="AA19" s="212"/>
      <c r="AB19" s="212"/>
      <c r="AC19" s="212"/>
      <c r="AD19" s="212"/>
      <c r="AE19" s="212"/>
      <c r="AF19" s="212"/>
      <c r="AG19" s="212" t="s">
        <v>232</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5">
      <c r="A20" s="219"/>
      <c r="B20" s="220"/>
      <c r="C20" s="247" t="s">
        <v>666</v>
      </c>
      <c r="D20" s="243"/>
      <c r="E20" s="243"/>
      <c r="F20" s="243"/>
      <c r="G20" s="243"/>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3" x14ac:dyDescent="0.25">
      <c r="A21" s="219"/>
      <c r="B21" s="220"/>
      <c r="C21" s="247" t="s">
        <v>667</v>
      </c>
      <c r="D21" s="243"/>
      <c r="E21" s="243"/>
      <c r="F21" s="243"/>
      <c r="G21" s="243"/>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232</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3" x14ac:dyDescent="0.25">
      <c r="A22" s="219"/>
      <c r="B22" s="220"/>
      <c r="C22" s="247" t="s">
        <v>668</v>
      </c>
      <c r="D22" s="243"/>
      <c r="E22" s="243"/>
      <c r="F22" s="243"/>
      <c r="G22" s="243"/>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232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x14ac:dyDescent="0.25">
      <c r="A23" s="3"/>
      <c r="B23" s="4"/>
      <c r="C23" s="248"/>
      <c r="D23" s="6"/>
      <c r="E23" s="3"/>
      <c r="F23" s="3"/>
      <c r="G23" s="3"/>
      <c r="H23" s="3"/>
      <c r="I23" s="3"/>
      <c r="J23" s="3"/>
      <c r="K23" s="3"/>
      <c r="L23" s="3"/>
      <c r="M23" s="3"/>
      <c r="N23" s="3"/>
      <c r="O23" s="3"/>
      <c r="P23" s="3"/>
      <c r="Q23" s="3"/>
      <c r="R23" s="3"/>
      <c r="S23" s="3"/>
      <c r="T23" s="3"/>
      <c r="U23" s="3"/>
      <c r="V23" s="3"/>
      <c r="W23" s="3"/>
      <c r="X23" s="3"/>
      <c r="Y23" s="3"/>
      <c r="AE23">
        <v>12</v>
      </c>
      <c r="AF23">
        <v>21</v>
      </c>
      <c r="AG23" t="s">
        <v>208</v>
      </c>
    </row>
    <row r="24" spans="1:60" x14ac:dyDescent="0.25">
      <c r="A24" s="215"/>
      <c r="B24" s="216" t="s">
        <v>29</v>
      </c>
      <c r="C24" s="249"/>
      <c r="D24" s="217"/>
      <c r="E24" s="218"/>
      <c r="F24" s="218"/>
      <c r="G24" s="233">
        <f>G8+G11</f>
        <v>0</v>
      </c>
      <c r="H24" s="3"/>
      <c r="I24" s="3"/>
      <c r="J24" s="3"/>
      <c r="K24" s="3"/>
      <c r="L24" s="3"/>
      <c r="M24" s="3"/>
      <c r="N24" s="3"/>
      <c r="O24" s="3"/>
      <c r="P24" s="3"/>
      <c r="Q24" s="3"/>
      <c r="R24" s="3"/>
      <c r="S24" s="3"/>
      <c r="T24" s="3"/>
      <c r="U24" s="3"/>
      <c r="V24" s="3"/>
      <c r="W24" s="3"/>
      <c r="X24" s="3"/>
      <c r="Y24" s="3"/>
      <c r="AE24">
        <f>SUMIF(L7:L22,AE23,G7:G22)</f>
        <v>0</v>
      </c>
      <c r="AF24">
        <f>SUMIF(L7:L22,AF23,G7:G22)</f>
        <v>0</v>
      </c>
      <c r="AG24" t="s">
        <v>294</v>
      </c>
    </row>
    <row r="25" spans="1:60" x14ac:dyDescent="0.25">
      <c r="C25" s="250"/>
      <c r="D25" s="10"/>
      <c r="AG25" t="s">
        <v>297</v>
      </c>
    </row>
    <row r="26" spans="1:60" x14ac:dyDescent="0.25">
      <c r="D26" s="10"/>
    </row>
    <row r="27" spans="1:60" x14ac:dyDescent="0.25">
      <c r="D27" s="10"/>
    </row>
    <row r="28" spans="1:60" x14ac:dyDescent="0.25">
      <c r="D28" s="10"/>
    </row>
    <row r="29" spans="1:60" x14ac:dyDescent="0.25">
      <c r="D29" s="10"/>
    </row>
    <row r="30" spans="1:60" x14ac:dyDescent="0.25">
      <c r="D30" s="10"/>
    </row>
    <row r="31" spans="1:60" x14ac:dyDescent="0.25">
      <c r="D31" s="10"/>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m2OGqYKedLCFx0yL9N+CHBRlh1A/VlvgviNykSemkWqmfkn47504lqiOk/SruomK9zNHBewA50JAWxM75bhwg==" saltValue="fJUfuOSbGJ6URu5UrIMZIQ==" spinCount="100000" sheet="1" formatRows="0"/>
  <mergeCells count="13">
    <mergeCell ref="C22:G22"/>
    <mergeCell ref="C15:G15"/>
    <mergeCell ref="C16:G16"/>
    <mergeCell ref="C18:G18"/>
    <mergeCell ref="C19:G19"/>
    <mergeCell ref="C20:G20"/>
    <mergeCell ref="C21:G21"/>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C5D95-FD34-4611-9D03-61EFBA2D92BE}">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73</v>
      </c>
      <c r="C3" s="201" t="s">
        <v>74</v>
      </c>
      <c r="D3" s="199"/>
      <c r="E3" s="199"/>
      <c r="F3" s="199"/>
      <c r="G3" s="200"/>
      <c r="AC3" s="176" t="s">
        <v>194</v>
      </c>
      <c r="AG3" t="s">
        <v>198</v>
      </c>
    </row>
    <row r="4" spans="1:60" ht="25.05" customHeight="1" x14ac:dyDescent="0.25">
      <c r="A4" s="202" t="s">
        <v>9</v>
      </c>
      <c r="B4" s="203" t="s">
        <v>75</v>
      </c>
      <c r="C4" s="204" t="s">
        <v>76</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170</v>
      </c>
      <c r="C8" s="244" t="s">
        <v>171</v>
      </c>
      <c r="D8" s="226"/>
      <c r="E8" s="227"/>
      <c r="F8" s="228"/>
      <c r="G8" s="228">
        <f>SUMIF(AG9:AG119,"&lt;&gt;NOR",G9:G119)</f>
        <v>0</v>
      </c>
      <c r="H8" s="228"/>
      <c r="I8" s="228">
        <f>SUM(I9:I119)</f>
        <v>0</v>
      </c>
      <c r="J8" s="228"/>
      <c r="K8" s="228">
        <f>SUM(K9:K119)</f>
        <v>0</v>
      </c>
      <c r="L8" s="228"/>
      <c r="M8" s="228">
        <f>SUM(M9:M119)</f>
        <v>0</v>
      </c>
      <c r="N8" s="227"/>
      <c r="O8" s="227">
        <f>SUM(O9:O119)</f>
        <v>0.01</v>
      </c>
      <c r="P8" s="227"/>
      <c r="Q8" s="227">
        <f>SUM(Q9:Q119)</f>
        <v>0</v>
      </c>
      <c r="R8" s="228"/>
      <c r="S8" s="228"/>
      <c r="T8" s="229"/>
      <c r="U8" s="223"/>
      <c r="V8" s="223">
        <f>SUM(V9:V119)</f>
        <v>0</v>
      </c>
      <c r="W8" s="223"/>
      <c r="X8" s="223"/>
      <c r="Y8" s="223"/>
      <c r="AG8" t="s">
        <v>223</v>
      </c>
    </row>
    <row r="9" spans="1:60" outlineLevel="1" x14ac:dyDescent="0.25">
      <c r="A9" s="234">
        <v>1</v>
      </c>
      <c r="B9" s="235" t="s">
        <v>669</v>
      </c>
      <c r="C9" s="245" t="s">
        <v>670</v>
      </c>
      <c r="D9" s="236" t="s">
        <v>316</v>
      </c>
      <c r="E9" s="237">
        <v>1</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671</v>
      </c>
      <c r="T9" s="240" t="s">
        <v>672</v>
      </c>
      <c r="U9" s="222">
        <v>0</v>
      </c>
      <c r="V9" s="222">
        <f>ROUND(E9*U9,2)</f>
        <v>0</v>
      </c>
      <c r="W9" s="222"/>
      <c r="X9" s="222" t="s">
        <v>303</v>
      </c>
      <c r="Y9" s="222" t="s">
        <v>230</v>
      </c>
      <c r="Z9" s="212"/>
      <c r="AA9" s="212"/>
      <c r="AB9" s="212"/>
      <c r="AC9" s="212"/>
      <c r="AD9" s="212"/>
      <c r="AE9" s="212"/>
      <c r="AF9" s="212"/>
      <c r="AG9" s="212" t="s">
        <v>545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5">
      <c r="A10" s="219"/>
      <c r="B10" s="220"/>
      <c r="C10" s="246" t="s">
        <v>670</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5">
      <c r="A11" s="219"/>
      <c r="B11" s="220"/>
      <c r="C11" s="264" t="s">
        <v>673</v>
      </c>
      <c r="D11" s="251"/>
      <c r="E11" s="252"/>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308</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5">
      <c r="A12" s="219"/>
      <c r="B12" s="220"/>
      <c r="C12" s="264" t="s">
        <v>148</v>
      </c>
      <c r="D12" s="251"/>
      <c r="E12" s="252">
        <v>1</v>
      </c>
      <c r="F12" s="222"/>
      <c r="G12" s="222"/>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308</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5">
      <c r="A13" s="234">
        <v>2</v>
      </c>
      <c r="B13" s="235" t="s">
        <v>674</v>
      </c>
      <c r="C13" s="245" t="s">
        <v>675</v>
      </c>
      <c r="D13" s="236" t="s">
        <v>316</v>
      </c>
      <c r="E13" s="237">
        <v>3</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671</v>
      </c>
      <c r="T13" s="240" t="s">
        <v>672</v>
      </c>
      <c r="U13" s="222">
        <v>0</v>
      </c>
      <c r="V13" s="222">
        <f>ROUND(E13*U13,2)</f>
        <v>0</v>
      </c>
      <c r="W13" s="222"/>
      <c r="X13" s="222" t="s">
        <v>303</v>
      </c>
      <c r="Y13" s="222" t="s">
        <v>230</v>
      </c>
      <c r="Z13" s="212"/>
      <c r="AA13" s="212"/>
      <c r="AB13" s="212"/>
      <c r="AC13" s="212"/>
      <c r="AD13" s="212"/>
      <c r="AE13" s="212"/>
      <c r="AF13" s="212"/>
      <c r="AG13" s="212" t="s">
        <v>545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5">
      <c r="A14" s="219"/>
      <c r="B14" s="220"/>
      <c r="C14" s="246" t="s">
        <v>675</v>
      </c>
      <c r="D14" s="241"/>
      <c r="E14" s="241"/>
      <c r="F14" s="241"/>
      <c r="G14" s="241"/>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232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5">
      <c r="A15" s="219"/>
      <c r="B15" s="220"/>
      <c r="C15" s="264" t="s">
        <v>676</v>
      </c>
      <c r="D15" s="251"/>
      <c r="E15" s="252"/>
      <c r="F15" s="222"/>
      <c r="G15" s="222"/>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308</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3" x14ac:dyDescent="0.25">
      <c r="A16" s="219"/>
      <c r="B16" s="220"/>
      <c r="C16" s="264" t="s">
        <v>152</v>
      </c>
      <c r="D16" s="251"/>
      <c r="E16" s="252">
        <v>3</v>
      </c>
      <c r="F16" s="222"/>
      <c r="G16" s="222"/>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308</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5">
      <c r="A17" s="234">
        <v>3</v>
      </c>
      <c r="B17" s="235" t="s">
        <v>677</v>
      </c>
      <c r="C17" s="245" t="s">
        <v>678</v>
      </c>
      <c r="D17" s="236" t="s">
        <v>316</v>
      </c>
      <c r="E17" s="237">
        <v>1</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671</v>
      </c>
      <c r="T17" s="240" t="s">
        <v>672</v>
      </c>
      <c r="U17" s="222">
        <v>0</v>
      </c>
      <c r="V17" s="222">
        <f>ROUND(E17*U17,2)</f>
        <v>0</v>
      </c>
      <c r="W17" s="222"/>
      <c r="X17" s="222" t="s">
        <v>303</v>
      </c>
      <c r="Y17" s="222" t="s">
        <v>230</v>
      </c>
      <c r="Z17" s="212"/>
      <c r="AA17" s="212"/>
      <c r="AB17" s="212"/>
      <c r="AC17" s="212"/>
      <c r="AD17" s="212"/>
      <c r="AE17" s="212"/>
      <c r="AF17" s="212"/>
      <c r="AG17" s="212" t="s">
        <v>545</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5">
      <c r="A18" s="219"/>
      <c r="B18" s="220"/>
      <c r="C18" s="246" t="s">
        <v>678</v>
      </c>
      <c r="D18" s="241"/>
      <c r="E18" s="241"/>
      <c r="F18" s="241"/>
      <c r="G18" s="241"/>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232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5">
      <c r="A19" s="219"/>
      <c r="B19" s="220"/>
      <c r="C19" s="264" t="s">
        <v>679</v>
      </c>
      <c r="D19" s="251"/>
      <c r="E19" s="252"/>
      <c r="F19" s="222"/>
      <c r="G19" s="222"/>
      <c r="H19" s="222"/>
      <c r="I19" s="222"/>
      <c r="J19" s="222"/>
      <c r="K19" s="222"/>
      <c r="L19" s="222"/>
      <c r="M19" s="222"/>
      <c r="N19" s="221"/>
      <c r="O19" s="221"/>
      <c r="P19" s="221"/>
      <c r="Q19" s="221"/>
      <c r="R19" s="222"/>
      <c r="S19" s="222"/>
      <c r="T19" s="222"/>
      <c r="U19" s="222"/>
      <c r="V19" s="222"/>
      <c r="W19" s="222"/>
      <c r="X19" s="222"/>
      <c r="Y19" s="222"/>
      <c r="Z19" s="212"/>
      <c r="AA19" s="212"/>
      <c r="AB19" s="212"/>
      <c r="AC19" s="212"/>
      <c r="AD19" s="212"/>
      <c r="AE19" s="212"/>
      <c r="AF19" s="212"/>
      <c r="AG19" s="212" t="s">
        <v>308</v>
      </c>
      <c r="AH19" s="212">
        <v>0</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5">
      <c r="A20" s="219"/>
      <c r="B20" s="220"/>
      <c r="C20" s="264" t="s">
        <v>148</v>
      </c>
      <c r="D20" s="251"/>
      <c r="E20" s="252">
        <v>1</v>
      </c>
      <c r="F20" s="222"/>
      <c r="G20" s="222"/>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308</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5">
      <c r="A21" s="234">
        <v>4</v>
      </c>
      <c r="B21" s="235" t="s">
        <v>680</v>
      </c>
      <c r="C21" s="245" t="s">
        <v>681</v>
      </c>
      <c r="D21" s="236" t="s">
        <v>316</v>
      </c>
      <c r="E21" s="237">
        <v>3</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671</v>
      </c>
      <c r="T21" s="240" t="s">
        <v>672</v>
      </c>
      <c r="U21" s="222">
        <v>0</v>
      </c>
      <c r="V21" s="222">
        <f>ROUND(E21*U21,2)</f>
        <v>0</v>
      </c>
      <c r="W21" s="222"/>
      <c r="X21" s="222" t="s">
        <v>303</v>
      </c>
      <c r="Y21" s="222" t="s">
        <v>230</v>
      </c>
      <c r="Z21" s="212"/>
      <c r="AA21" s="212"/>
      <c r="AB21" s="212"/>
      <c r="AC21" s="212"/>
      <c r="AD21" s="212"/>
      <c r="AE21" s="212"/>
      <c r="AF21" s="212"/>
      <c r="AG21" s="212" t="s">
        <v>545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5">
      <c r="A22" s="219"/>
      <c r="B22" s="220"/>
      <c r="C22" s="246" t="s">
        <v>681</v>
      </c>
      <c r="D22" s="241"/>
      <c r="E22" s="241"/>
      <c r="F22" s="241"/>
      <c r="G22" s="241"/>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232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5">
      <c r="A23" s="219"/>
      <c r="B23" s="220"/>
      <c r="C23" s="264" t="s">
        <v>682</v>
      </c>
      <c r="D23" s="251"/>
      <c r="E23" s="252"/>
      <c r="F23" s="222"/>
      <c r="G23" s="222"/>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308</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3" x14ac:dyDescent="0.25">
      <c r="A24" s="219"/>
      <c r="B24" s="220"/>
      <c r="C24" s="264" t="s">
        <v>152</v>
      </c>
      <c r="D24" s="251"/>
      <c r="E24" s="252">
        <v>3</v>
      </c>
      <c r="F24" s="222"/>
      <c r="G24" s="222"/>
      <c r="H24" s="222"/>
      <c r="I24" s="222"/>
      <c r="J24" s="222"/>
      <c r="K24" s="222"/>
      <c r="L24" s="222"/>
      <c r="M24" s="222"/>
      <c r="N24" s="221"/>
      <c r="O24" s="221"/>
      <c r="P24" s="221"/>
      <c r="Q24" s="221"/>
      <c r="R24" s="222"/>
      <c r="S24" s="222"/>
      <c r="T24" s="222"/>
      <c r="U24" s="222"/>
      <c r="V24" s="222"/>
      <c r="W24" s="222"/>
      <c r="X24" s="222"/>
      <c r="Y24" s="222"/>
      <c r="Z24" s="212"/>
      <c r="AA24" s="212"/>
      <c r="AB24" s="212"/>
      <c r="AC24" s="212"/>
      <c r="AD24" s="212"/>
      <c r="AE24" s="212"/>
      <c r="AF24" s="212"/>
      <c r="AG24" s="212" t="s">
        <v>308</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5">
      <c r="A25" s="234">
        <v>5</v>
      </c>
      <c r="B25" s="235" t="s">
        <v>683</v>
      </c>
      <c r="C25" s="245" t="s">
        <v>684</v>
      </c>
      <c r="D25" s="236" t="s">
        <v>316</v>
      </c>
      <c r="E25" s="237">
        <v>2</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c r="S25" s="239" t="s">
        <v>671</v>
      </c>
      <c r="T25" s="240" t="s">
        <v>672</v>
      </c>
      <c r="U25" s="222">
        <v>0</v>
      </c>
      <c r="V25" s="222">
        <f>ROUND(E25*U25,2)</f>
        <v>0</v>
      </c>
      <c r="W25" s="222"/>
      <c r="X25" s="222" t="s">
        <v>303</v>
      </c>
      <c r="Y25" s="222" t="s">
        <v>230</v>
      </c>
      <c r="Z25" s="212"/>
      <c r="AA25" s="212"/>
      <c r="AB25" s="212"/>
      <c r="AC25" s="212"/>
      <c r="AD25" s="212"/>
      <c r="AE25" s="212"/>
      <c r="AF25" s="212"/>
      <c r="AG25" s="212" t="s">
        <v>545</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5">
      <c r="A26" s="219"/>
      <c r="B26" s="220"/>
      <c r="C26" s="246" t="s">
        <v>684</v>
      </c>
      <c r="D26" s="241"/>
      <c r="E26" s="241"/>
      <c r="F26" s="241"/>
      <c r="G26" s="241"/>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232</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5">
      <c r="A27" s="219"/>
      <c r="B27" s="220"/>
      <c r="C27" s="264" t="s">
        <v>685</v>
      </c>
      <c r="D27" s="251"/>
      <c r="E27" s="252"/>
      <c r="F27" s="222"/>
      <c r="G27" s="222"/>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308</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3" x14ac:dyDescent="0.25">
      <c r="A28" s="219"/>
      <c r="B28" s="220"/>
      <c r="C28" s="264" t="s">
        <v>150</v>
      </c>
      <c r="D28" s="251"/>
      <c r="E28" s="252">
        <v>2</v>
      </c>
      <c r="F28" s="222"/>
      <c r="G28" s="222"/>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308</v>
      </c>
      <c r="AH28" s="212">
        <v>0</v>
      </c>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5">
      <c r="A29" s="234">
        <v>6</v>
      </c>
      <c r="B29" s="235" t="s">
        <v>686</v>
      </c>
      <c r="C29" s="245" t="s">
        <v>687</v>
      </c>
      <c r="D29" s="236" t="s">
        <v>316</v>
      </c>
      <c r="E29" s="237">
        <v>2</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c r="S29" s="239" t="s">
        <v>671</v>
      </c>
      <c r="T29" s="240" t="s">
        <v>672</v>
      </c>
      <c r="U29" s="222">
        <v>0</v>
      </c>
      <c r="V29" s="222">
        <f>ROUND(E29*U29,2)</f>
        <v>0</v>
      </c>
      <c r="W29" s="222"/>
      <c r="X29" s="222" t="s">
        <v>303</v>
      </c>
      <c r="Y29" s="222" t="s">
        <v>230</v>
      </c>
      <c r="Z29" s="212"/>
      <c r="AA29" s="212"/>
      <c r="AB29" s="212"/>
      <c r="AC29" s="212"/>
      <c r="AD29" s="212"/>
      <c r="AE29" s="212"/>
      <c r="AF29" s="212"/>
      <c r="AG29" s="212" t="s">
        <v>545</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5">
      <c r="A30" s="219"/>
      <c r="B30" s="220"/>
      <c r="C30" s="246" t="s">
        <v>687</v>
      </c>
      <c r="D30" s="241"/>
      <c r="E30" s="241"/>
      <c r="F30" s="241"/>
      <c r="G30" s="241"/>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232</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5">
      <c r="A31" s="219"/>
      <c r="B31" s="220"/>
      <c r="C31" s="264" t="s">
        <v>688</v>
      </c>
      <c r="D31" s="251"/>
      <c r="E31" s="252"/>
      <c r="F31" s="222"/>
      <c r="G31" s="222"/>
      <c r="H31" s="222"/>
      <c r="I31" s="222"/>
      <c r="J31" s="222"/>
      <c r="K31" s="222"/>
      <c r="L31" s="222"/>
      <c r="M31" s="222"/>
      <c r="N31" s="221"/>
      <c r="O31" s="221"/>
      <c r="P31" s="221"/>
      <c r="Q31" s="221"/>
      <c r="R31" s="222"/>
      <c r="S31" s="222"/>
      <c r="T31" s="222"/>
      <c r="U31" s="222"/>
      <c r="V31" s="222"/>
      <c r="W31" s="222"/>
      <c r="X31" s="222"/>
      <c r="Y31" s="222"/>
      <c r="Z31" s="212"/>
      <c r="AA31" s="212"/>
      <c r="AB31" s="212"/>
      <c r="AC31" s="212"/>
      <c r="AD31" s="212"/>
      <c r="AE31" s="212"/>
      <c r="AF31" s="212"/>
      <c r="AG31" s="212" t="s">
        <v>308</v>
      </c>
      <c r="AH31" s="212">
        <v>0</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3" x14ac:dyDescent="0.25">
      <c r="A32" s="219"/>
      <c r="B32" s="220"/>
      <c r="C32" s="264" t="s">
        <v>150</v>
      </c>
      <c r="D32" s="251"/>
      <c r="E32" s="252">
        <v>2</v>
      </c>
      <c r="F32" s="222"/>
      <c r="G32" s="222"/>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308</v>
      </c>
      <c r="AH32" s="212">
        <v>0</v>
      </c>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5">
      <c r="A33" s="234">
        <v>7</v>
      </c>
      <c r="B33" s="235" t="s">
        <v>689</v>
      </c>
      <c r="C33" s="245" t="s">
        <v>690</v>
      </c>
      <c r="D33" s="236" t="s">
        <v>316</v>
      </c>
      <c r="E33" s="237">
        <v>1</v>
      </c>
      <c r="F33" s="238"/>
      <c r="G33" s="239">
        <f>ROUND(E33*F33,2)</f>
        <v>0</v>
      </c>
      <c r="H33" s="238"/>
      <c r="I33" s="239">
        <f>ROUND(E33*H33,2)</f>
        <v>0</v>
      </c>
      <c r="J33" s="238"/>
      <c r="K33" s="239">
        <f>ROUND(E33*J33,2)</f>
        <v>0</v>
      </c>
      <c r="L33" s="239">
        <v>21</v>
      </c>
      <c r="M33" s="239">
        <f>G33*(1+L33/100)</f>
        <v>0</v>
      </c>
      <c r="N33" s="237">
        <v>0</v>
      </c>
      <c r="O33" s="237">
        <f>ROUND(E33*N33,2)</f>
        <v>0</v>
      </c>
      <c r="P33" s="237">
        <v>0</v>
      </c>
      <c r="Q33" s="237">
        <f>ROUND(E33*P33,2)</f>
        <v>0</v>
      </c>
      <c r="R33" s="239"/>
      <c r="S33" s="239" t="s">
        <v>671</v>
      </c>
      <c r="T33" s="240" t="s">
        <v>672</v>
      </c>
      <c r="U33" s="222">
        <v>0</v>
      </c>
      <c r="V33" s="222">
        <f>ROUND(E33*U33,2)</f>
        <v>0</v>
      </c>
      <c r="W33" s="222"/>
      <c r="X33" s="222" t="s">
        <v>303</v>
      </c>
      <c r="Y33" s="222" t="s">
        <v>230</v>
      </c>
      <c r="Z33" s="212"/>
      <c r="AA33" s="212"/>
      <c r="AB33" s="212"/>
      <c r="AC33" s="212"/>
      <c r="AD33" s="212"/>
      <c r="AE33" s="212"/>
      <c r="AF33" s="212"/>
      <c r="AG33" s="212" t="s">
        <v>545</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5">
      <c r="A34" s="219"/>
      <c r="B34" s="220"/>
      <c r="C34" s="246" t="s">
        <v>690</v>
      </c>
      <c r="D34" s="241"/>
      <c r="E34" s="241"/>
      <c r="F34" s="241"/>
      <c r="G34" s="241"/>
      <c r="H34" s="222"/>
      <c r="I34" s="222"/>
      <c r="J34" s="222"/>
      <c r="K34" s="222"/>
      <c r="L34" s="222"/>
      <c r="M34" s="222"/>
      <c r="N34" s="221"/>
      <c r="O34" s="221"/>
      <c r="P34" s="221"/>
      <c r="Q34" s="221"/>
      <c r="R34" s="222"/>
      <c r="S34" s="222"/>
      <c r="T34" s="222"/>
      <c r="U34" s="222"/>
      <c r="V34" s="222"/>
      <c r="W34" s="222"/>
      <c r="X34" s="222"/>
      <c r="Y34" s="222"/>
      <c r="Z34" s="212"/>
      <c r="AA34" s="212"/>
      <c r="AB34" s="212"/>
      <c r="AC34" s="212"/>
      <c r="AD34" s="212"/>
      <c r="AE34" s="212"/>
      <c r="AF34" s="212"/>
      <c r="AG34" s="212" t="s">
        <v>232</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5">
      <c r="A35" s="219"/>
      <c r="B35" s="220"/>
      <c r="C35" s="264" t="s">
        <v>691</v>
      </c>
      <c r="D35" s="251"/>
      <c r="E35" s="252"/>
      <c r="F35" s="222"/>
      <c r="G35" s="222"/>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308</v>
      </c>
      <c r="AH35" s="212">
        <v>0</v>
      </c>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3" x14ac:dyDescent="0.25">
      <c r="A36" s="219"/>
      <c r="B36" s="220"/>
      <c r="C36" s="264" t="s">
        <v>148</v>
      </c>
      <c r="D36" s="251"/>
      <c r="E36" s="252">
        <v>1</v>
      </c>
      <c r="F36" s="222"/>
      <c r="G36" s="222"/>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308</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5">
      <c r="A37" s="234">
        <v>8</v>
      </c>
      <c r="B37" s="235" t="s">
        <v>692</v>
      </c>
      <c r="C37" s="245" t="s">
        <v>693</v>
      </c>
      <c r="D37" s="236" t="s">
        <v>316</v>
      </c>
      <c r="E37" s="237">
        <v>2</v>
      </c>
      <c r="F37" s="238"/>
      <c r="G37" s="239">
        <f>ROUND(E37*F37,2)</f>
        <v>0</v>
      </c>
      <c r="H37" s="238"/>
      <c r="I37" s="239">
        <f>ROUND(E37*H37,2)</f>
        <v>0</v>
      </c>
      <c r="J37" s="238"/>
      <c r="K37" s="239">
        <f>ROUND(E37*J37,2)</f>
        <v>0</v>
      </c>
      <c r="L37" s="239">
        <v>21</v>
      </c>
      <c r="M37" s="239">
        <f>G37*(1+L37/100)</f>
        <v>0</v>
      </c>
      <c r="N37" s="237">
        <v>0</v>
      </c>
      <c r="O37" s="237">
        <f>ROUND(E37*N37,2)</f>
        <v>0</v>
      </c>
      <c r="P37" s="237">
        <v>0</v>
      </c>
      <c r="Q37" s="237">
        <f>ROUND(E37*P37,2)</f>
        <v>0</v>
      </c>
      <c r="R37" s="239"/>
      <c r="S37" s="239" t="s">
        <v>671</v>
      </c>
      <c r="T37" s="240" t="s">
        <v>672</v>
      </c>
      <c r="U37" s="222">
        <v>0</v>
      </c>
      <c r="V37" s="222">
        <f>ROUND(E37*U37,2)</f>
        <v>0</v>
      </c>
      <c r="W37" s="222"/>
      <c r="X37" s="222" t="s">
        <v>303</v>
      </c>
      <c r="Y37" s="222" t="s">
        <v>230</v>
      </c>
      <c r="Z37" s="212"/>
      <c r="AA37" s="212"/>
      <c r="AB37" s="212"/>
      <c r="AC37" s="212"/>
      <c r="AD37" s="212"/>
      <c r="AE37" s="212"/>
      <c r="AF37" s="212"/>
      <c r="AG37" s="212" t="s">
        <v>545</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5">
      <c r="A38" s="219"/>
      <c r="B38" s="220"/>
      <c r="C38" s="246" t="s">
        <v>693</v>
      </c>
      <c r="D38" s="241"/>
      <c r="E38" s="241"/>
      <c r="F38" s="241"/>
      <c r="G38" s="241"/>
      <c r="H38" s="222"/>
      <c r="I38" s="222"/>
      <c r="J38" s="222"/>
      <c r="K38" s="222"/>
      <c r="L38" s="222"/>
      <c r="M38" s="222"/>
      <c r="N38" s="221"/>
      <c r="O38" s="221"/>
      <c r="P38" s="221"/>
      <c r="Q38" s="221"/>
      <c r="R38" s="222"/>
      <c r="S38" s="222"/>
      <c r="T38" s="222"/>
      <c r="U38" s="222"/>
      <c r="V38" s="222"/>
      <c r="W38" s="222"/>
      <c r="X38" s="222"/>
      <c r="Y38" s="222"/>
      <c r="Z38" s="212"/>
      <c r="AA38" s="212"/>
      <c r="AB38" s="212"/>
      <c r="AC38" s="212"/>
      <c r="AD38" s="212"/>
      <c r="AE38" s="212"/>
      <c r="AF38" s="212"/>
      <c r="AG38" s="212" t="s">
        <v>232</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5">
      <c r="A39" s="219"/>
      <c r="B39" s="220"/>
      <c r="C39" s="264" t="s">
        <v>694</v>
      </c>
      <c r="D39" s="251"/>
      <c r="E39" s="252"/>
      <c r="F39" s="222"/>
      <c r="G39" s="222"/>
      <c r="H39" s="222"/>
      <c r="I39" s="222"/>
      <c r="J39" s="222"/>
      <c r="K39" s="222"/>
      <c r="L39" s="222"/>
      <c r="M39" s="222"/>
      <c r="N39" s="221"/>
      <c r="O39" s="221"/>
      <c r="P39" s="221"/>
      <c r="Q39" s="221"/>
      <c r="R39" s="222"/>
      <c r="S39" s="222"/>
      <c r="T39" s="222"/>
      <c r="U39" s="222"/>
      <c r="V39" s="222"/>
      <c r="W39" s="222"/>
      <c r="X39" s="222"/>
      <c r="Y39" s="222"/>
      <c r="Z39" s="212"/>
      <c r="AA39" s="212"/>
      <c r="AB39" s="212"/>
      <c r="AC39" s="212"/>
      <c r="AD39" s="212"/>
      <c r="AE39" s="212"/>
      <c r="AF39" s="212"/>
      <c r="AG39" s="212" t="s">
        <v>308</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3" x14ac:dyDescent="0.25">
      <c r="A40" s="219"/>
      <c r="B40" s="220"/>
      <c r="C40" s="264" t="s">
        <v>150</v>
      </c>
      <c r="D40" s="251"/>
      <c r="E40" s="252">
        <v>2</v>
      </c>
      <c r="F40" s="222"/>
      <c r="G40" s="222"/>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308</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5">
      <c r="A41" s="234">
        <v>9</v>
      </c>
      <c r="B41" s="235" t="s">
        <v>695</v>
      </c>
      <c r="C41" s="245" t="s">
        <v>696</v>
      </c>
      <c r="D41" s="236" t="s">
        <v>316</v>
      </c>
      <c r="E41" s="237">
        <v>1</v>
      </c>
      <c r="F41" s="238"/>
      <c r="G41" s="239">
        <f>ROUND(E41*F41,2)</f>
        <v>0</v>
      </c>
      <c r="H41" s="238"/>
      <c r="I41" s="239">
        <f>ROUND(E41*H41,2)</f>
        <v>0</v>
      </c>
      <c r="J41" s="238"/>
      <c r="K41" s="239">
        <f>ROUND(E41*J41,2)</f>
        <v>0</v>
      </c>
      <c r="L41" s="239">
        <v>21</v>
      </c>
      <c r="M41" s="239">
        <f>G41*(1+L41/100)</f>
        <v>0</v>
      </c>
      <c r="N41" s="237">
        <v>0</v>
      </c>
      <c r="O41" s="237">
        <f>ROUND(E41*N41,2)</f>
        <v>0</v>
      </c>
      <c r="P41" s="237">
        <v>0</v>
      </c>
      <c r="Q41" s="237">
        <f>ROUND(E41*P41,2)</f>
        <v>0</v>
      </c>
      <c r="R41" s="239"/>
      <c r="S41" s="239" t="s">
        <v>671</v>
      </c>
      <c r="T41" s="240" t="s">
        <v>672</v>
      </c>
      <c r="U41" s="222">
        <v>0</v>
      </c>
      <c r="V41" s="222">
        <f>ROUND(E41*U41,2)</f>
        <v>0</v>
      </c>
      <c r="W41" s="222"/>
      <c r="X41" s="222" t="s">
        <v>303</v>
      </c>
      <c r="Y41" s="222" t="s">
        <v>230</v>
      </c>
      <c r="Z41" s="212"/>
      <c r="AA41" s="212"/>
      <c r="AB41" s="212"/>
      <c r="AC41" s="212"/>
      <c r="AD41" s="212"/>
      <c r="AE41" s="212"/>
      <c r="AF41" s="212"/>
      <c r="AG41" s="212" t="s">
        <v>545</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5">
      <c r="A42" s="219"/>
      <c r="B42" s="220"/>
      <c r="C42" s="246" t="s">
        <v>696</v>
      </c>
      <c r="D42" s="241"/>
      <c r="E42" s="241"/>
      <c r="F42" s="241"/>
      <c r="G42" s="241"/>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232</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2" x14ac:dyDescent="0.25">
      <c r="A43" s="219"/>
      <c r="B43" s="220"/>
      <c r="C43" s="264" t="s">
        <v>697</v>
      </c>
      <c r="D43" s="251"/>
      <c r="E43" s="252"/>
      <c r="F43" s="222"/>
      <c r="G43" s="222"/>
      <c r="H43" s="222"/>
      <c r="I43" s="222"/>
      <c r="J43" s="222"/>
      <c r="K43" s="222"/>
      <c r="L43" s="222"/>
      <c r="M43" s="222"/>
      <c r="N43" s="221"/>
      <c r="O43" s="221"/>
      <c r="P43" s="221"/>
      <c r="Q43" s="221"/>
      <c r="R43" s="222"/>
      <c r="S43" s="222"/>
      <c r="T43" s="222"/>
      <c r="U43" s="222"/>
      <c r="V43" s="222"/>
      <c r="W43" s="222"/>
      <c r="X43" s="222"/>
      <c r="Y43" s="222"/>
      <c r="Z43" s="212"/>
      <c r="AA43" s="212"/>
      <c r="AB43" s="212"/>
      <c r="AC43" s="212"/>
      <c r="AD43" s="212"/>
      <c r="AE43" s="212"/>
      <c r="AF43" s="212"/>
      <c r="AG43" s="212" t="s">
        <v>308</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3" x14ac:dyDescent="0.25">
      <c r="A44" s="219"/>
      <c r="B44" s="220"/>
      <c r="C44" s="264" t="s">
        <v>148</v>
      </c>
      <c r="D44" s="251"/>
      <c r="E44" s="252">
        <v>1</v>
      </c>
      <c r="F44" s="222"/>
      <c r="G44" s="222"/>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308</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5">
      <c r="A45" s="234">
        <v>10</v>
      </c>
      <c r="B45" s="235" t="s">
        <v>698</v>
      </c>
      <c r="C45" s="245" t="s">
        <v>699</v>
      </c>
      <c r="D45" s="236" t="s">
        <v>316</v>
      </c>
      <c r="E45" s="237">
        <v>1</v>
      </c>
      <c r="F45" s="238"/>
      <c r="G45" s="239">
        <f>ROUND(E45*F45,2)</f>
        <v>0</v>
      </c>
      <c r="H45" s="238"/>
      <c r="I45" s="239">
        <f>ROUND(E45*H45,2)</f>
        <v>0</v>
      </c>
      <c r="J45" s="238"/>
      <c r="K45" s="239">
        <f>ROUND(E45*J45,2)</f>
        <v>0</v>
      </c>
      <c r="L45" s="239">
        <v>21</v>
      </c>
      <c r="M45" s="239">
        <f>G45*(1+L45/100)</f>
        <v>0</v>
      </c>
      <c r="N45" s="237">
        <v>0</v>
      </c>
      <c r="O45" s="237">
        <f>ROUND(E45*N45,2)</f>
        <v>0</v>
      </c>
      <c r="P45" s="237">
        <v>0</v>
      </c>
      <c r="Q45" s="237">
        <f>ROUND(E45*P45,2)</f>
        <v>0</v>
      </c>
      <c r="R45" s="239"/>
      <c r="S45" s="239" t="s">
        <v>671</v>
      </c>
      <c r="T45" s="240" t="s">
        <v>672</v>
      </c>
      <c r="U45" s="222">
        <v>0</v>
      </c>
      <c r="V45" s="222">
        <f>ROUND(E45*U45,2)</f>
        <v>0</v>
      </c>
      <c r="W45" s="222"/>
      <c r="X45" s="222" t="s">
        <v>303</v>
      </c>
      <c r="Y45" s="222" t="s">
        <v>230</v>
      </c>
      <c r="Z45" s="212"/>
      <c r="AA45" s="212"/>
      <c r="AB45" s="212"/>
      <c r="AC45" s="212"/>
      <c r="AD45" s="212"/>
      <c r="AE45" s="212"/>
      <c r="AF45" s="212"/>
      <c r="AG45" s="212" t="s">
        <v>545</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5">
      <c r="A46" s="219"/>
      <c r="B46" s="220"/>
      <c r="C46" s="246" t="s">
        <v>700</v>
      </c>
      <c r="D46" s="241"/>
      <c r="E46" s="241"/>
      <c r="F46" s="241"/>
      <c r="G46" s="241"/>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232</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5">
      <c r="A47" s="219"/>
      <c r="B47" s="220"/>
      <c r="C47" s="264" t="s">
        <v>701</v>
      </c>
      <c r="D47" s="251"/>
      <c r="E47" s="252"/>
      <c r="F47" s="222"/>
      <c r="G47" s="222"/>
      <c r="H47" s="222"/>
      <c r="I47" s="222"/>
      <c r="J47" s="222"/>
      <c r="K47" s="222"/>
      <c r="L47" s="222"/>
      <c r="M47" s="222"/>
      <c r="N47" s="221"/>
      <c r="O47" s="221"/>
      <c r="P47" s="221"/>
      <c r="Q47" s="221"/>
      <c r="R47" s="222"/>
      <c r="S47" s="222"/>
      <c r="T47" s="222"/>
      <c r="U47" s="222"/>
      <c r="V47" s="222"/>
      <c r="W47" s="222"/>
      <c r="X47" s="222"/>
      <c r="Y47" s="222"/>
      <c r="Z47" s="212"/>
      <c r="AA47" s="212"/>
      <c r="AB47" s="212"/>
      <c r="AC47" s="212"/>
      <c r="AD47" s="212"/>
      <c r="AE47" s="212"/>
      <c r="AF47" s="212"/>
      <c r="AG47" s="212" t="s">
        <v>308</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3" x14ac:dyDescent="0.25">
      <c r="A48" s="219"/>
      <c r="B48" s="220"/>
      <c r="C48" s="264" t="s">
        <v>148</v>
      </c>
      <c r="D48" s="251"/>
      <c r="E48" s="252">
        <v>1</v>
      </c>
      <c r="F48" s="222"/>
      <c r="G48" s="222"/>
      <c r="H48" s="222"/>
      <c r="I48" s="222"/>
      <c r="J48" s="222"/>
      <c r="K48" s="222"/>
      <c r="L48" s="222"/>
      <c r="M48" s="222"/>
      <c r="N48" s="221"/>
      <c r="O48" s="221"/>
      <c r="P48" s="221"/>
      <c r="Q48" s="221"/>
      <c r="R48" s="222"/>
      <c r="S48" s="222"/>
      <c r="T48" s="222"/>
      <c r="U48" s="222"/>
      <c r="V48" s="222"/>
      <c r="W48" s="222"/>
      <c r="X48" s="222"/>
      <c r="Y48" s="222"/>
      <c r="Z48" s="212"/>
      <c r="AA48" s="212"/>
      <c r="AB48" s="212"/>
      <c r="AC48" s="212"/>
      <c r="AD48" s="212"/>
      <c r="AE48" s="212"/>
      <c r="AF48" s="212"/>
      <c r="AG48" s="212" t="s">
        <v>308</v>
      </c>
      <c r="AH48" s="212">
        <v>0</v>
      </c>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5">
      <c r="A49" s="234">
        <v>11</v>
      </c>
      <c r="B49" s="235" t="s">
        <v>702</v>
      </c>
      <c r="C49" s="245" t="s">
        <v>703</v>
      </c>
      <c r="D49" s="236" t="s">
        <v>316</v>
      </c>
      <c r="E49" s="237">
        <v>1</v>
      </c>
      <c r="F49" s="238"/>
      <c r="G49" s="239">
        <f>ROUND(E49*F49,2)</f>
        <v>0</v>
      </c>
      <c r="H49" s="238"/>
      <c r="I49" s="239">
        <f>ROUND(E49*H49,2)</f>
        <v>0</v>
      </c>
      <c r="J49" s="238"/>
      <c r="K49" s="239">
        <f>ROUND(E49*J49,2)</f>
        <v>0</v>
      </c>
      <c r="L49" s="239">
        <v>21</v>
      </c>
      <c r="M49" s="239">
        <f>G49*(1+L49/100)</f>
        <v>0</v>
      </c>
      <c r="N49" s="237">
        <v>0</v>
      </c>
      <c r="O49" s="237">
        <f>ROUND(E49*N49,2)</f>
        <v>0</v>
      </c>
      <c r="P49" s="237">
        <v>0</v>
      </c>
      <c r="Q49" s="237">
        <f>ROUND(E49*P49,2)</f>
        <v>0</v>
      </c>
      <c r="R49" s="239"/>
      <c r="S49" s="239" t="s">
        <v>671</v>
      </c>
      <c r="T49" s="240" t="s">
        <v>704</v>
      </c>
      <c r="U49" s="222">
        <v>0</v>
      </c>
      <c r="V49" s="222">
        <f>ROUND(E49*U49,2)</f>
        <v>0</v>
      </c>
      <c r="W49" s="222"/>
      <c r="X49" s="222" t="s">
        <v>303</v>
      </c>
      <c r="Y49" s="222" t="s">
        <v>230</v>
      </c>
      <c r="Z49" s="212"/>
      <c r="AA49" s="212"/>
      <c r="AB49" s="212"/>
      <c r="AC49" s="212"/>
      <c r="AD49" s="212"/>
      <c r="AE49" s="212"/>
      <c r="AF49" s="212"/>
      <c r="AG49" s="212" t="s">
        <v>545</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5">
      <c r="A50" s="219"/>
      <c r="B50" s="220"/>
      <c r="C50" s="246" t="s">
        <v>703</v>
      </c>
      <c r="D50" s="241"/>
      <c r="E50" s="241"/>
      <c r="F50" s="241"/>
      <c r="G50" s="241"/>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232</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5">
      <c r="A51" s="219"/>
      <c r="B51" s="220"/>
      <c r="C51" s="264" t="s">
        <v>705</v>
      </c>
      <c r="D51" s="251"/>
      <c r="E51" s="252"/>
      <c r="F51" s="222"/>
      <c r="G51" s="222"/>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308</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3" x14ac:dyDescent="0.25">
      <c r="A52" s="219"/>
      <c r="B52" s="220"/>
      <c r="C52" s="264" t="s">
        <v>148</v>
      </c>
      <c r="D52" s="251"/>
      <c r="E52" s="252">
        <v>1</v>
      </c>
      <c r="F52" s="222"/>
      <c r="G52" s="222"/>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308</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ht="20.399999999999999" outlineLevel="1" x14ac:dyDescent="0.25">
      <c r="A53" s="234">
        <v>12</v>
      </c>
      <c r="B53" s="235" t="s">
        <v>706</v>
      </c>
      <c r="C53" s="245" t="s">
        <v>707</v>
      </c>
      <c r="D53" s="236" t="s">
        <v>316</v>
      </c>
      <c r="E53" s="237">
        <v>1</v>
      </c>
      <c r="F53" s="238"/>
      <c r="G53" s="239">
        <f>ROUND(E53*F53,2)</f>
        <v>0</v>
      </c>
      <c r="H53" s="238"/>
      <c r="I53" s="239">
        <f>ROUND(E53*H53,2)</f>
        <v>0</v>
      </c>
      <c r="J53" s="238"/>
      <c r="K53" s="239">
        <f>ROUND(E53*J53,2)</f>
        <v>0</v>
      </c>
      <c r="L53" s="239">
        <v>21</v>
      </c>
      <c r="M53" s="239">
        <f>G53*(1+L53/100)</f>
        <v>0</v>
      </c>
      <c r="N53" s="237">
        <v>0</v>
      </c>
      <c r="O53" s="237">
        <f>ROUND(E53*N53,2)</f>
        <v>0</v>
      </c>
      <c r="P53" s="237">
        <v>0</v>
      </c>
      <c r="Q53" s="237">
        <f>ROUND(E53*P53,2)</f>
        <v>0</v>
      </c>
      <c r="R53" s="239"/>
      <c r="S53" s="239" t="s">
        <v>262</v>
      </c>
      <c r="T53" s="240" t="s">
        <v>228</v>
      </c>
      <c r="U53" s="222">
        <v>0</v>
      </c>
      <c r="V53" s="222">
        <f>ROUND(E53*U53,2)</f>
        <v>0</v>
      </c>
      <c r="W53" s="222"/>
      <c r="X53" s="222" t="s">
        <v>303</v>
      </c>
      <c r="Y53" s="222" t="s">
        <v>230</v>
      </c>
      <c r="Z53" s="212"/>
      <c r="AA53" s="212"/>
      <c r="AB53" s="212"/>
      <c r="AC53" s="212"/>
      <c r="AD53" s="212"/>
      <c r="AE53" s="212"/>
      <c r="AF53" s="212"/>
      <c r="AG53" s="212" t="s">
        <v>545</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5">
      <c r="A54" s="219"/>
      <c r="B54" s="220"/>
      <c r="C54" s="246" t="s">
        <v>707</v>
      </c>
      <c r="D54" s="241"/>
      <c r="E54" s="241"/>
      <c r="F54" s="241"/>
      <c r="G54" s="241"/>
      <c r="H54" s="222"/>
      <c r="I54" s="222"/>
      <c r="J54" s="222"/>
      <c r="K54" s="222"/>
      <c r="L54" s="222"/>
      <c r="M54" s="222"/>
      <c r="N54" s="221"/>
      <c r="O54" s="221"/>
      <c r="P54" s="221"/>
      <c r="Q54" s="221"/>
      <c r="R54" s="222"/>
      <c r="S54" s="222"/>
      <c r="T54" s="222"/>
      <c r="U54" s="222"/>
      <c r="V54" s="222"/>
      <c r="W54" s="222"/>
      <c r="X54" s="222"/>
      <c r="Y54" s="222"/>
      <c r="Z54" s="212"/>
      <c r="AA54" s="212"/>
      <c r="AB54" s="212"/>
      <c r="AC54" s="212"/>
      <c r="AD54" s="212"/>
      <c r="AE54" s="212"/>
      <c r="AF54" s="212"/>
      <c r="AG54" s="212" t="s">
        <v>232</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2" x14ac:dyDescent="0.25">
      <c r="A55" s="219"/>
      <c r="B55" s="220"/>
      <c r="C55" s="264" t="s">
        <v>708</v>
      </c>
      <c r="D55" s="251"/>
      <c r="E55" s="252"/>
      <c r="F55" s="222"/>
      <c r="G55" s="222"/>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308</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3" x14ac:dyDescent="0.25">
      <c r="A56" s="219"/>
      <c r="B56" s="220"/>
      <c r="C56" s="264" t="s">
        <v>148</v>
      </c>
      <c r="D56" s="251"/>
      <c r="E56" s="252">
        <v>1</v>
      </c>
      <c r="F56" s="222"/>
      <c r="G56" s="222"/>
      <c r="H56" s="222"/>
      <c r="I56" s="222"/>
      <c r="J56" s="222"/>
      <c r="K56" s="222"/>
      <c r="L56" s="222"/>
      <c r="M56" s="222"/>
      <c r="N56" s="221"/>
      <c r="O56" s="221"/>
      <c r="P56" s="221"/>
      <c r="Q56" s="221"/>
      <c r="R56" s="222"/>
      <c r="S56" s="222"/>
      <c r="T56" s="222"/>
      <c r="U56" s="222"/>
      <c r="V56" s="222"/>
      <c r="W56" s="222"/>
      <c r="X56" s="222"/>
      <c r="Y56" s="222"/>
      <c r="Z56" s="212"/>
      <c r="AA56" s="212"/>
      <c r="AB56" s="212"/>
      <c r="AC56" s="212"/>
      <c r="AD56" s="212"/>
      <c r="AE56" s="212"/>
      <c r="AF56" s="212"/>
      <c r="AG56" s="212" t="s">
        <v>308</v>
      </c>
      <c r="AH56" s="212">
        <v>0</v>
      </c>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ht="20.399999999999999" outlineLevel="1" x14ac:dyDescent="0.25">
      <c r="A57" s="234">
        <v>13</v>
      </c>
      <c r="B57" s="235" t="s">
        <v>709</v>
      </c>
      <c r="C57" s="245" t="s">
        <v>710</v>
      </c>
      <c r="D57" s="236" t="s">
        <v>316</v>
      </c>
      <c r="E57" s="237">
        <v>1</v>
      </c>
      <c r="F57" s="238"/>
      <c r="G57" s="239">
        <f>ROUND(E57*F57,2)</f>
        <v>0</v>
      </c>
      <c r="H57" s="238"/>
      <c r="I57" s="239">
        <f>ROUND(E57*H57,2)</f>
        <v>0</v>
      </c>
      <c r="J57" s="238"/>
      <c r="K57" s="239">
        <f>ROUND(E57*J57,2)</f>
        <v>0</v>
      </c>
      <c r="L57" s="239">
        <v>21</v>
      </c>
      <c r="M57" s="239">
        <f>G57*(1+L57/100)</f>
        <v>0</v>
      </c>
      <c r="N57" s="237">
        <v>0</v>
      </c>
      <c r="O57" s="237">
        <f>ROUND(E57*N57,2)</f>
        <v>0</v>
      </c>
      <c r="P57" s="237">
        <v>0</v>
      </c>
      <c r="Q57" s="237">
        <f>ROUND(E57*P57,2)</f>
        <v>0</v>
      </c>
      <c r="R57" s="239"/>
      <c r="S57" s="239" t="s">
        <v>262</v>
      </c>
      <c r="T57" s="240" t="s">
        <v>228</v>
      </c>
      <c r="U57" s="222">
        <v>0</v>
      </c>
      <c r="V57" s="222">
        <f>ROUND(E57*U57,2)</f>
        <v>0</v>
      </c>
      <c r="W57" s="222"/>
      <c r="X57" s="222" t="s">
        <v>303</v>
      </c>
      <c r="Y57" s="222" t="s">
        <v>230</v>
      </c>
      <c r="Z57" s="212"/>
      <c r="AA57" s="212"/>
      <c r="AB57" s="212"/>
      <c r="AC57" s="212"/>
      <c r="AD57" s="212"/>
      <c r="AE57" s="212"/>
      <c r="AF57" s="212"/>
      <c r="AG57" s="212" t="s">
        <v>545</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5">
      <c r="A58" s="219"/>
      <c r="B58" s="220"/>
      <c r="C58" s="246" t="s">
        <v>710</v>
      </c>
      <c r="D58" s="241"/>
      <c r="E58" s="241"/>
      <c r="F58" s="241"/>
      <c r="G58" s="241"/>
      <c r="H58" s="222"/>
      <c r="I58" s="222"/>
      <c r="J58" s="222"/>
      <c r="K58" s="222"/>
      <c r="L58" s="222"/>
      <c r="M58" s="222"/>
      <c r="N58" s="221"/>
      <c r="O58" s="221"/>
      <c r="P58" s="221"/>
      <c r="Q58" s="221"/>
      <c r="R58" s="222"/>
      <c r="S58" s="222"/>
      <c r="T58" s="222"/>
      <c r="U58" s="222"/>
      <c r="V58" s="222"/>
      <c r="W58" s="222"/>
      <c r="X58" s="222"/>
      <c r="Y58" s="222"/>
      <c r="Z58" s="212"/>
      <c r="AA58" s="212"/>
      <c r="AB58" s="212"/>
      <c r="AC58" s="212"/>
      <c r="AD58" s="212"/>
      <c r="AE58" s="212"/>
      <c r="AF58" s="212"/>
      <c r="AG58" s="212" t="s">
        <v>232</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5">
      <c r="A59" s="219"/>
      <c r="B59" s="220"/>
      <c r="C59" s="264" t="s">
        <v>711</v>
      </c>
      <c r="D59" s="251"/>
      <c r="E59" s="252"/>
      <c r="F59" s="222"/>
      <c r="G59" s="222"/>
      <c r="H59" s="222"/>
      <c r="I59" s="222"/>
      <c r="J59" s="222"/>
      <c r="K59" s="222"/>
      <c r="L59" s="222"/>
      <c r="M59" s="222"/>
      <c r="N59" s="221"/>
      <c r="O59" s="221"/>
      <c r="P59" s="221"/>
      <c r="Q59" s="221"/>
      <c r="R59" s="222"/>
      <c r="S59" s="222"/>
      <c r="T59" s="222"/>
      <c r="U59" s="222"/>
      <c r="V59" s="222"/>
      <c r="W59" s="222"/>
      <c r="X59" s="222"/>
      <c r="Y59" s="222"/>
      <c r="Z59" s="212"/>
      <c r="AA59" s="212"/>
      <c r="AB59" s="212"/>
      <c r="AC59" s="212"/>
      <c r="AD59" s="212"/>
      <c r="AE59" s="212"/>
      <c r="AF59" s="212"/>
      <c r="AG59" s="212" t="s">
        <v>308</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3" x14ac:dyDescent="0.25">
      <c r="A60" s="219"/>
      <c r="B60" s="220"/>
      <c r="C60" s="264" t="s">
        <v>148</v>
      </c>
      <c r="D60" s="251"/>
      <c r="E60" s="252">
        <v>1</v>
      </c>
      <c r="F60" s="222"/>
      <c r="G60" s="222"/>
      <c r="H60" s="222"/>
      <c r="I60" s="222"/>
      <c r="J60" s="222"/>
      <c r="K60" s="222"/>
      <c r="L60" s="222"/>
      <c r="M60" s="222"/>
      <c r="N60" s="221"/>
      <c r="O60" s="221"/>
      <c r="P60" s="221"/>
      <c r="Q60" s="221"/>
      <c r="R60" s="222"/>
      <c r="S60" s="222"/>
      <c r="T60" s="222"/>
      <c r="U60" s="222"/>
      <c r="V60" s="222"/>
      <c r="W60" s="222"/>
      <c r="X60" s="222"/>
      <c r="Y60" s="222"/>
      <c r="Z60" s="212"/>
      <c r="AA60" s="212"/>
      <c r="AB60" s="212"/>
      <c r="AC60" s="212"/>
      <c r="AD60" s="212"/>
      <c r="AE60" s="212"/>
      <c r="AF60" s="212"/>
      <c r="AG60" s="212" t="s">
        <v>308</v>
      </c>
      <c r="AH60" s="212">
        <v>0</v>
      </c>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ht="20.399999999999999" outlineLevel="1" x14ac:dyDescent="0.25">
      <c r="A61" s="234">
        <v>14</v>
      </c>
      <c r="B61" s="235" t="s">
        <v>712</v>
      </c>
      <c r="C61" s="245" t="s">
        <v>713</v>
      </c>
      <c r="D61" s="236" t="s">
        <v>316</v>
      </c>
      <c r="E61" s="237">
        <v>3</v>
      </c>
      <c r="F61" s="238"/>
      <c r="G61" s="239">
        <f>ROUND(E61*F61,2)</f>
        <v>0</v>
      </c>
      <c r="H61" s="238"/>
      <c r="I61" s="239">
        <f>ROUND(E61*H61,2)</f>
        <v>0</v>
      </c>
      <c r="J61" s="238"/>
      <c r="K61" s="239">
        <f>ROUND(E61*J61,2)</f>
        <v>0</v>
      </c>
      <c r="L61" s="239">
        <v>21</v>
      </c>
      <c r="M61" s="239">
        <f>G61*(1+L61/100)</f>
        <v>0</v>
      </c>
      <c r="N61" s="237">
        <v>0</v>
      </c>
      <c r="O61" s="237">
        <f>ROUND(E61*N61,2)</f>
        <v>0</v>
      </c>
      <c r="P61" s="237">
        <v>0</v>
      </c>
      <c r="Q61" s="237">
        <f>ROUND(E61*P61,2)</f>
        <v>0</v>
      </c>
      <c r="R61" s="239"/>
      <c r="S61" s="239" t="s">
        <v>262</v>
      </c>
      <c r="T61" s="240" t="s">
        <v>228</v>
      </c>
      <c r="U61" s="222">
        <v>0</v>
      </c>
      <c r="V61" s="222">
        <f>ROUND(E61*U61,2)</f>
        <v>0</v>
      </c>
      <c r="W61" s="222"/>
      <c r="X61" s="222" t="s">
        <v>303</v>
      </c>
      <c r="Y61" s="222" t="s">
        <v>230</v>
      </c>
      <c r="Z61" s="212"/>
      <c r="AA61" s="212"/>
      <c r="AB61" s="212"/>
      <c r="AC61" s="212"/>
      <c r="AD61" s="212"/>
      <c r="AE61" s="212"/>
      <c r="AF61" s="212"/>
      <c r="AG61" s="212" t="s">
        <v>545</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5">
      <c r="A62" s="219"/>
      <c r="B62" s="220"/>
      <c r="C62" s="246" t="s">
        <v>714</v>
      </c>
      <c r="D62" s="241"/>
      <c r="E62" s="241"/>
      <c r="F62" s="241"/>
      <c r="G62" s="241"/>
      <c r="H62" s="222"/>
      <c r="I62" s="222"/>
      <c r="J62" s="222"/>
      <c r="K62" s="222"/>
      <c r="L62" s="222"/>
      <c r="M62" s="222"/>
      <c r="N62" s="221"/>
      <c r="O62" s="221"/>
      <c r="P62" s="221"/>
      <c r="Q62" s="221"/>
      <c r="R62" s="222"/>
      <c r="S62" s="222"/>
      <c r="T62" s="222"/>
      <c r="U62" s="222"/>
      <c r="V62" s="222"/>
      <c r="W62" s="222"/>
      <c r="X62" s="222"/>
      <c r="Y62" s="222"/>
      <c r="Z62" s="212"/>
      <c r="AA62" s="212"/>
      <c r="AB62" s="212"/>
      <c r="AC62" s="212"/>
      <c r="AD62" s="212"/>
      <c r="AE62" s="212"/>
      <c r="AF62" s="212"/>
      <c r="AG62" s="212" t="s">
        <v>232</v>
      </c>
      <c r="AH62" s="212"/>
      <c r="AI62" s="212"/>
      <c r="AJ62" s="212"/>
      <c r="AK62" s="212"/>
      <c r="AL62" s="212"/>
      <c r="AM62" s="212"/>
      <c r="AN62" s="212"/>
      <c r="AO62" s="212"/>
      <c r="AP62" s="212"/>
      <c r="AQ62" s="212"/>
      <c r="AR62" s="212"/>
      <c r="AS62" s="212"/>
      <c r="AT62" s="212"/>
      <c r="AU62" s="212"/>
      <c r="AV62" s="212"/>
      <c r="AW62" s="212"/>
      <c r="AX62" s="212"/>
      <c r="AY62" s="212"/>
      <c r="AZ62" s="212"/>
      <c r="BA62" s="242" t="str">
        <f>C62</f>
        <v>Řez stromu redukční lokální z důvodu úpravy průjezdního (průchozího) profilu o ploše koruny do 60 m2 lezeckou technikou</v>
      </c>
      <c r="BB62" s="212"/>
      <c r="BC62" s="212"/>
      <c r="BD62" s="212"/>
      <c r="BE62" s="212"/>
      <c r="BF62" s="212"/>
      <c r="BG62" s="212"/>
      <c r="BH62" s="212"/>
    </row>
    <row r="63" spans="1:60" outlineLevel="2" x14ac:dyDescent="0.25">
      <c r="A63" s="219"/>
      <c r="B63" s="220"/>
      <c r="C63" s="264" t="s">
        <v>715</v>
      </c>
      <c r="D63" s="251"/>
      <c r="E63" s="252"/>
      <c r="F63" s="222"/>
      <c r="G63" s="222"/>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308</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5">
      <c r="A64" s="219"/>
      <c r="B64" s="220"/>
      <c r="C64" s="264" t="s">
        <v>152</v>
      </c>
      <c r="D64" s="251"/>
      <c r="E64" s="252">
        <v>3</v>
      </c>
      <c r="F64" s="222"/>
      <c r="G64" s="222"/>
      <c r="H64" s="222"/>
      <c r="I64" s="222"/>
      <c r="J64" s="222"/>
      <c r="K64" s="222"/>
      <c r="L64" s="222"/>
      <c r="M64" s="222"/>
      <c r="N64" s="221"/>
      <c r="O64" s="221"/>
      <c r="P64" s="221"/>
      <c r="Q64" s="221"/>
      <c r="R64" s="222"/>
      <c r="S64" s="222"/>
      <c r="T64" s="222"/>
      <c r="U64" s="222"/>
      <c r="V64" s="222"/>
      <c r="W64" s="222"/>
      <c r="X64" s="222"/>
      <c r="Y64" s="222"/>
      <c r="Z64" s="212"/>
      <c r="AA64" s="212"/>
      <c r="AB64" s="212"/>
      <c r="AC64" s="212"/>
      <c r="AD64" s="212"/>
      <c r="AE64" s="212"/>
      <c r="AF64" s="212"/>
      <c r="AG64" s="212" t="s">
        <v>308</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ht="20.399999999999999" outlineLevel="1" x14ac:dyDescent="0.25">
      <c r="A65" s="234">
        <v>15</v>
      </c>
      <c r="B65" s="235" t="s">
        <v>716</v>
      </c>
      <c r="C65" s="245" t="s">
        <v>717</v>
      </c>
      <c r="D65" s="236" t="s">
        <v>316</v>
      </c>
      <c r="E65" s="237">
        <v>2</v>
      </c>
      <c r="F65" s="238"/>
      <c r="G65" s="239">
        <f>ROUND(E65*F65,2)</f>
        <v>0</v>
      </c>
      <c r="H65" s="238"/>
      <c r="I65" s="239">
        <f>ROUND(E65*H65,2)</f>
        <v>0</v>
      </c>
      <c r="J65" s="238"/>
      <c r="K65" s="239">
        <f>ROUND(E65*J65,2)</f>
        <v>0</v>
      </c>
      <c r="L65" s="239">
        <v>21</v>
      </c>
      <c r="M65" s="239">
        <f>G65*(1+L65/100)</f>
        <v>0</v>
      </c>
      <c r="N65" s="237">
        <v>0</v>
      </c>
      <c r="O65" s="237">
        <f>ROUND(E65*N65,2)</f>
        <v>0</v>
      </c>
      <c r="P65" s="237">
        <v>0</v>
      </c>
      <c r="Q65" s="237">
        <f>ROUND(E65*P65,2)</f>
        <v>0</v>
      </c>
      <c r="R65" s="239"/>
      <c r="S65" s="239" t="s">
        <v>262</v>
      </c>
      <c r="T65" s="240" t="s">
        <v>228</v>
      </c>
      <c r="U65" s="222">
        <v>0</v>
      </c>
      <c r="V65" s="222">
        <f>ROUND(E65*U65,2)</f>
        <v>0</v>
      </c>
      <c r="W65" s="222"/>
      <c r="X65" s="222" t="s">
        <v>303</v>
      </c>
      <c r="Y65" s="222" t="s">
        <v>230</v>
      </c>
      <c r="Z65" s="212"/>
      <c r="AA65" s="212"/>
      <c r="AB65" s="212"/>
      <c r="AC65" s="212"/>
      <c r="AD65" s="212"/>
      <c r="AE65" s="212"/>
      <c r="AF65" s="212"/>
      <c r="AG65" s="212" t="s">
        <v>545</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5">
      <c r="A66" s="219"/>
      <c r="B66" s="220"/>
      <c r="C66" s="246" t="s">
        <v>718</v>
      </c>
      <c r="D66" s="241"/>
      <c r="E66" s="241"/>
      <c r="F66" s="241"/>
      <c r="G66" s="241"/>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232</v>
      </c>
      <c r="AH66" s="212"/>
      <c r="AI66" s="212"/>
      <c r="AJ66" s="212"/>
      <c r="AK66" s="212"/>
      <c r="AL66" s="212"/>
      <c r="AM66" s="212"/>
      <c r="AN66" s="212"/>
      <c r="AO66" s="212"/>
      <c r="AP66" s="212"/>
      <c r="AQ66" s="212"/>
      <c r="AR66" s="212"/>
      <c r="AS66" s="212"/>
      <c r="AT66" s="212"/>
      <c r="AU66" s="212"/>
      <c r="AV66" s="212"/>
      <c r="AW66" s="212"/>
      <c r="AX66" s="212"/>
      <c r="AY66" s="212"/>
      <c r="AZ66" s="212"/>
      <c r="BA66" s="242" t="str">
        <f>C66</f>
        <v>Řez stromu redukční lokální z důvodu úpravy průjezdního (průchozího) profilu o ploše koruny do 90 m2 lezeckou technikou</v>
      </c>
      <c r="BB66" s="212"/>
      <c r="BC66" s="212"/>
      <c r="BD66" s="212"/>
      <c r="BE66" s="212"/>
      <c r="BF66" s="212"/>
      <c r="BG66" s="212"/>
      <c r="BH66" s="212"/>
    </row>
    <row r="67" spans="1:60" outlineLevel="2" x14ac:dyDescent="0.25">
      <c r="A67" s="219"/>
      <c r="B67" s="220"/>
      <c r="C67" s="264" t="s">
        <v>719</v>
      </c>
      <c r="D67" s="251"/>
      <c r="E67" s="252"/>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308</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3" x14ac:dyDescent="0.25">
      <c r="A68" s="219"/>
      <c r="B68" s="220"/>
      <c r="C68" s="264" t="s">
        <v>150</v>
      </c>
      <c r="D68" s="251"/>
      <c r="E68" s="252">
        <v>2</v>
      </c>
      <c r="F68" s="222"/>
      <c r="G68" s="222"/>
      <c r="H68" s="222"/>
      <c r="I68" s="222"/>
      <c r="J68" s="222"/>
      <c r="K68" s="222"/>
      <c r="L68" s="222"/>
      <c r="M68" s="222"/>
      <c r="N68" s="221"/>
      <c r="O68" s="221"/>
      <c r="P68" s="221"/>
      <c r="Q68" s="221"/>
      <c r="R68" s="222"/>
      <c r="S68" s="222"/>
      <c r="T68" s="222"/>
      <c r="U68" s="222"/>
      <c r="V68" s="222"/>
      <c r="W68" s="222"/>
      <c r="X68" s="222"/>
      <c r="Y68" s="222"/>
      <c r="Z68" s="212"/>
      <c r="AA68" s="212"/>
      <c r="AB68" s="212"/>
      <c r="AC68" s="212"/>
      <c r="AD68" s="212"/>
      <c r="AE68" s="212"/>
      <c r="AF68" s="212"/>
      <c r="AG68" s="212" t="s">
        <v>308</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ht="20.399999999999999" outlineLevel="1" x14ac:dyDescent="0.25">
      <c r="A69" s="234">
        <v>16</v>
      </c>
      <c r="B69" s="235" t="s">
        <v>720</v>
      </c>
      <c r="C69" s="245" t="s">
        <v>721</v>
      </c>
      <c r="D69" s="236" t="s">
        <v>316</v>
      </c>
      <c r="E69" s="237">
        <v>1</v>
      </c>
      <c r="F69" s="238"/>
      <c r="G69" s="239">
        <f>ROUND(E69*F69,2)</f>
        <v>0</v>
      </c>
      <c r="H69" s="238"/>
      <c r="I69" s="239">
        <f>ROUND(E69*H69,2)</f>
        <v>0</v>
      </c>
      <c r="J69" s="238"/>
      <c r="K69" s="239">
        <f>ROUND(E69*J69,2)</f>
        <v>0</v>
      </c>
      <c r="L69" s="239">
        <v>21</v>
      </c>
      <c r="M69" s="239">
        <f>G69*(1+L69/100)</f>
        <v>0</v>
      </c>
      <c r="N69" s="237">
        <v>0</v>
      </c>
      <c r="O69" s="237">
        <f>ROUND(E69*N69,2)</f>
        <v>0</v>
      </c>
      <c r="P69" s="237">
        <v>0</v>
      </c>
      <c r="Q69" s="237">
        <f>ROUND(E69*P69,2)</f>
        <v>0</v>
      </c>
      <c r="R69" s="239"/>
      <c r="S69" s="239" t="s">
        <v>262</v>
      </c>
      <c r="T69" s="240" t="s">
        <v>228</v>
      </c>
      <c r="U69" s="222">
        <v>0</v>
      </c>
      <c r="V69" s="222">
        <f>ROUND(E69*U69,2)</f>
        <v>0</v>
      </c>
      <c r="W69" s="222"/>
      <c r="X69" s="222" t="s">
        <v>303</v>
      </c>
      <c r="Y69" s="222" t="s">
        <v>230</v>
      </c>
      <c r="Z69" s="212"/>
      <c r="AA69" s="212"/>
      <c r="AB69" s="212"/>
      <c r="AC69" s="212"/>
      <c r="AD69" s="212"/>
      <c r="AE69" s="212"/>
      <c r="AF69" s="212"/>
      <c r="AG69" s="212" t="s">
        <v>545</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5">
      <c r="A70" s="219"/>
      <c r="B70" s="220"/>
      <c r="C70" s="246" t="s">
        <v>722</v>
      </c>
      <c r="D70" s="241"/>
      <c r="E70" s="241"/>
      <c r="F70" s="241"/>
      <c r="G70" s="241"/>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232</v>
      </c>
      <c r="AH70" s="212"/>
      <c r="AI70" s="212"/>
      <c r="AJ70" s="212"/>
      <c r="AK70" s="212"/>
      <c r="AL70" s="212"/>
      <c r="AM70" s="212"/>
      <c r="AN70" s="212"/>
      <c r="AO70" s="212"/>
      <c r="AP70" s="212"/>
      <c r="AQ70" s="212"/>
      <c r="AR70" s="212"/>
      <c r="AS70" s="212"/>
      <c r="AT70" s="212"/>
      <c r="AU70" s="212"/>
      <c r="AV70" s="212"/>
      <c r="AW70" s="212"/>
      <c r="AX70" s="212"/>
      <c r="AY70" s="212"/>
      <c r="AZ70" s="212"/>
      <c r="BA70" s="242" t="str">
        <f>C70</f>
        <v>Řez stromu redukční lokální z důvodu úpravy průjezdního (průchozího) profilu o ploše koruny do 180 m2 lezeckou technikou</v>
      </c>
      <c r="BB70" s="212"/>
      <c r="BC70" s="212"/>
      <c r="BD70" s="212"/>
      <c r="BE70" s="212"/>
      <c r="BF70" s="212"/>
      <c r="BG70" s="212"/>
      <c r="BH70" s="212"/>
    </row>
    <row r="71" spans="1:60" outlineLevel="2" x14ac:dyDescent="0.25">
      <c r="A71" s="219"/>
      <c r="B71" s="220"/>
      <c r="C71" s="264" t="s">
        <v>723</v>
      </c>
      <c r="D71" s="251"/>
      <c r="E71" s="252"/>
      <c r="F71" s="222"/>
      <c r="G71" s="222"/>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308</v>
      </c>
      <c r="AH71" s="212">
        <v>0</v>
      </c>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3" x14ac:dyDescent="0.25">
      <c r="A72" s="219"/>
      <c r="B72" s="220"/>
      <c r="C72" s="264" t="s">
        <v>148</v>
      </c>
      <c r="D72" s="251"/>
      <c r="E72" s="252">
        <v>1</v>
      </c>
      <c r="F72" s="222"/>
      <c r="G72" s="222"/>
      <c r="H72" s="222"/>
      <c r="I72" s="222"/>
      <c r="J72" s="222"/>
      <c r="K72" s="222"/>
      <c r="L72" s="222"/>
      <c r="M72" s="222"/>
      <c r="N72" s="221"/>
      <c r="O72" s="221"/>
      <c r="P72" s="221"/>
      <c r="Q72" s="221"/>
      <c r="R72" s="222"/>
      <c r="S72" s="222"/>
      <c r="T72" s="222"/>
      <c r="U72" s="222"/>
      <c r="V72" s="222"/>
      <c r="W72" s="222"/>
      <c r="X72" s="222"/>
      <c r="Y72" s="222"/>
      <c r="Z72" s="212"/>
      <c r="AA72" s="212"/>
      <c r="AB72" s="212"/>
      <c r="AC72" s="212"/>
      <c r="AD72" s="212"/>
      <c r="AE72" s="212"/>
      <c r="AF72" s="212"/>
      <c r="AG72" s="212" t="s">
        <v>308</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ht="20.399999999999999" outlineLevel="1" x14ac:dyDescent="0.25">
      <c r="A73" s="234">
        <v>17</v>
      </c>
      <c r="B73" s="235" t="s">
        <v>724</v>
      </c>
      <c r="C73" s="245" t="s">
        <v>725</v>
      </c>
      <c r="D73" s="236" t="s">
        <v>316</v>
      </c>
      <c r="E73" s="237">
        <v>1</v>
      </c>
      <c r="F73" s="238"/>
      <c r="G73" s="239">
        <f>ROUND(E73*F73,2)</f>
        <v>0</v>
      </c>
      <c r="H73" s="238"/>
      <c r="I73" s="239">
        <f>ROUND(E73*H73,2)</f>
        <v>0</v>
      </c>
      <c r="J73" s="238"/>
      <c r="K73" s="239">
        <f>ROUND(E73*J73,2)</f>
        <v>0</v>
      </c>
      <c r="L73" s="239">
        <v>21</v>
      </c>
      <c r="M73" s="239">
        <f>G73*(1+L73/100)</f>
        <v>0</v>
      </c>
      <c r="N73" s="237">
        <v>0</v>
      </c>
      <c r="O73" s="237">
        <f>ROUND(E73*N73,2)</f>
        <v>0</v>
      </c>
      <c r="P73" s="237">
        <v>0</v>
      </c>
      <c r="Q73" s="237">
        <f>ROUND(E73*P73,2)</f>
        <v>0</v>
      </c>
      <c r="R73" s="239"/>
      <c r="S73" s="239" t="s">
        <v>262</v>
      </c>
      <c r="T73" s="240" t="s">
        <v>228</v>
      </c>
      <c r="U73" s="222">
        <v>0</v>
      </c>
      <c r="V73" s="222">
        <f>ROUND(E73*U73,2)</f>
        <v>0</v>
      </c>
      <c r="W73" s="222"/>
      <c r="X73" s="222" t="s">
        <v>303</v>
      </c>
      <c r="Y73" s="222" t="s">
        <v>230</v>
      </c>
      <c r="Z73" s="212"/>
      <c r="AA73" s="212"/>
      <c r="AB73" s="212"/>
      <c r="AC73" s="212"/>
      <c r="AD73" s="212"/>
      <c r="AE73" s="212"/>
      <c r="AF73" s="212"/>
      <c r="AG73" s="212" t="s">
        <v>545</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5">
      <c r="A74" s="219"/>
      <c r="B74" s="220"/>
      <c r="C74" s="246" t="s">
        <v>726</v>
      </c>
      <c r="D74" s="241"/>
      <c r="E74" s="241"/>
      <c r="F74" s="241"/>
      <c r="G74" s="241"/>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232</v>
      </c>
      <c r="AH74" s="212"/>
      <c r="AI74" s="212"/>
      <c r="AJ74" s="212"/>
      <c r="AK74" s="212"/>
      <c r="AL74" s="212"/>
      <c r="AM74" s="212"/>
      <c r="AN74" s="212"/>
      <c r="AO74" s="212"/>
      <c r="AP74" s="212"/>
      <c r="AQ74" s="212"/>
      <c r="AR74" s="212"/>
      <c r="AS74" s="212"/>
      <c r="AT74" s="212"/>
      <c r="AU74" s="212"/>
      <c r="AV74" s="212"/>
      <c r="AW74" s="212"/>
      <c r="AX74" s="212"/>
      <c r="AY74" s="212"/>
      <c r="AZ74" s="212"/>
      <c r="BA74" s="242" t="str">
        <f>C74</f>
        <v>Řez stromu sesazovací na torzo s odřezáním části kmene a s odvětvením lezeckou technikou průměru kmene do 600 mm</v>
      </c>
      <c r="BB74" s="212"/>
      <c r="BC74" s="212"/>
      <c r="BD74" s="212"/>
      <c r="BE74" s="212"/>
      <c r="BF74" s="212"/>
      <c r="BG74" s="212"/>
      <c r="BH74" s="212"/>
    </row>
    <row r="75" spans="1:60" outlineLevel="2" x14ac:dyDescent="0.25">
      <c r="A75" s="219"/>
      <c r="B75" s="220"/>
      <c r="C75" s="264" t="s">
        <v>727</v>
      </c>
      <c r="D75" s="251"/>
      <c r="E75" s="252"/>
      <c r="F75" s="222"/>
      <c r="G75" s="222"/>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308</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3" x14ac:dyDescent="0.25">
      <c r="A76" s="219"/>
      <c r="B76" s="220"/>
      <c r="C76" s="264" t="s">
        <v>148</v>
      </c>
      <c r="D76" s="251"/>
      <c r="E76" s="252">
        <v>1</v>
      </c>
      <c r="F76" s="222"/>
      <c r="G76" s="222"/>
      <c r="H76" s="222"/>
      <c r="I76" s="222"/>
      <c r="J76" s="222"/>
      <c r="K76" s="222"/>
      <c r="L76" s="222"/>
      <c r="M76" s="222"/>
      <c r="N76" s="221"/>
      <c r="O76" s="221"/>
      <c r="P76" s="221"/>
      <c r="Q76" s="221"/>
      <c r="R76" s="222"/>
      <c r="S76" s="222"/>
      <c r="T76" s="222"/>
      <c r="U76" s="222"/>
      <c r="V76" s="222"/>
      <c r="W76" s="222"/>
      <c r="X76" s="222"/>
      <c r="Y76" s="222"/>
      <c r="Z76" s="212"/>
      <c r="AA76" s="212"/>
      <c r="AB76" s="212"/>
      <c r="AC76" s="212"/>
      <c r="AD76" s="212"/>
      <c r="AE76" s="212"/>
      <c r="AF76" s="212"/>
      <c r="AG76" s="212" t="s">
        <v>308</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ht="20.399999999999999" outlineLevel="1" x14ac:dyDescent="0.25">
      <c r="A77" s="234">
        <v>18</v>
      </c>
      <c r="B77" s="235" t="s">
        <v>728</v>
      </c>
      <c r="C77" s="245" t="s">
        <v>729</v>
      </c>
      <c r="D77" s="236" t="s">
        <v>316</v>
      </c>
      <c r="E77" s="237">
        <v>1</v>
      </c>
      <c r="F77" s="238"/>
      <c r="G77" s="239">
        <f>ROUND(E77*F77,2)</f>
        <v>0</v>
      </c>
      <c r="H77" s="238"/>
      <c r="I77" s="239">
        <f>ROUND(E77*H77,2)</f>
        <v>0</v>
      </c>
      <c r="J77" s="238"/>
      <c r="K77" s="239">
        <f>ROUND(E77*J77,2)</f>
        <v>0</v>
      </c>
      <c r="L77" s="239">
        <v>21</v>
      </c>
      <c r="M77" s="239">
        <f>G77*(1+L77/100)</f>
        <v>0</v>
      </c>
      <c r="N77" s="237">
        <v>0</v>
      </c>
      <c r="O77" s="237">
        <f>ROUND(E77*N77,2)</f>
        <v>0</v>
      </c>
      <c r="P77" s="237">
        <v>0</v>
      </c>
      <c r="Q77" s="237">
        <f>ROUND(E77*P77,2)</f>
        <v>0</v>
      </c>
      <c r="R77" s="239"/>
      <c r="S77" s="239" t="s">
        <v>262</v>
      </c>
      <c r="T77" s="240" t="s">
        <v>228</v>
      </c>
      <c r="U77" s="222">
        <v>0</v>
      </c>
      <c r="V77" s="222">
        <f>ROUND(E77*U77,2)</f>
        <v>0</v>
      </c>
      <c r="W77" s="222"/>
      <c r="X77" s="222" t="s">
        <v>303</v>
      </c>
      <c r="Y77" s="222" t="s">
        <v>230</v>
      </c>
      <c r="Z77" s="212"/>
      <c r="AA77" s="212"/>
      <c r="AB77" s="212"/>
      <c r="AC77" s="212"/>
      <c r="AD77" s="212"/>
      <c r="AE77" s="212"/>
      <c r="AF77" s="212"/>
      <c r="AG77" s="212" t="s">
        <v>545</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5">
      <c r="A78" s="219"/>
      <c r="B78" s="220"/>
      <c r="C78" s="246" t="s">
        <v>730</v>
      </c>
      <c r="D78" s="241"/>
      <c r="E78" s="241"/>
      <c r="F78" s="241"/>
      <c r="G78" s="241"/>
      <c r="H78" s="222"/>
      <c r="I78" s="222"/>
      <c r="J78" s="222"/>
      <c r="K78" s="222"/>
      <c r="L78" s="222"/>
      <c r="M78" s="222"/>
      <c r="N78" s="221"/>
      <c r="O78" s="221"/>
      <c r="P78" s="221"/>
      <c r="Q78" s="221"/>
      <c r="R78" s="222"/>
      <c r="S78" s="222"/>
      <c r="T78" s="222"/>
      <c r="U78" s="222"/>
      <c r="V78" s="222"/>
      <c r="W78" s="222"/>
      <c r="X78" s="222"/>
      <c r="Y78" s="222"/>
      <c r="Z78" s="212"/>
      <c r="AA78" s="212"/>
      <c r="AB78" s="212"/>
      <c r="AC78" s="212"/>
      <c r="AD78" s="212"/>
      <c r="AE78" s="212"/>
      <c r="AF78" s="212"/>
      <c r="AG78" s="212" t="s">
        <v>232</v>
      </c>
      <c r="AH78" s="212"/>
      <c r="AI78" s="212"/>
      <c r="AJ78" s="212"/>
      <c r="AK78" s="212"/>
      <c r="AL78" s="212"/>
      <c r="AM78" s="212"/>
      <c r="AN78" s="212"/>
      <c r="AO78" s="212"/>
      <c r="AP78" s="212"/>
      <c r="AQ78" s="212"/>
      <c r="AR78" s="212"/>
      <c r="AS78" s="212"/>
      <c r="AT78" s="212"/>
      <c r="AU78" s="212"/>
      <c r="AV78" s="212"/>
      <c r="AW78" s="212"/>
      <c r="AX78" s="212"/>
      <c r="AY78" s="212"/>
      <c r="AZ78" s="212"/>
      <c r="BA78" s="242" t="str">
        <f>C78</f>
        <v>Řez stromu sesazovací na torzo s odřezáním části kmene a s odvětvením lezeckou technikou průměru kmene do 700 mm</v>
      </c>
      <c r="BB78" s="212"/>
      <c r="BC78" s="212"/>
      <c r="BD78" s="212"/>
      <c r="BE78" s="212"/>
      <c r="BF78" s="212"/>
      <c r="BG78" s="212"/>
      <c r="BH78" s="212"/>
    </row>
    <row r="79" spans="1:60" outlineLevel="2" x14ac:dyDescent="0.25">
      <c r="A79" s="219"/>
      <c r="B79" s="220"/>
      <c r="C79" s="264" t="s">
        <v>731</v>
      </c>
      <c r="D79" s="251"/>
      <c r="E79" s="252"/>
      <c r="F79" s="222"/>
      <c r="G79" s="222"/>
      <c r="H79" s="222"/>
      <c r="I79" s="222"/>
      <c r="J79" s="222"/>
      <c r="K79" s="222"/>
      <c r="L79" s="222"/>
      <c r="M79" s="222"/>
      <c r="N79" s="221"/>
      <c r="O79" s="221"/>
      <c r="P79" s="221"/>
      <c r="Q79" s="221"/>
      <c r="R79" s="222"/>
      <c r="S79" s="222"/>
      <c r="T79" s="222"/>
      <c r="U79" s="222"/>
      <c r="V79" s="222"/>
      <c r="W79" s="222"/>
      <c r="X79" s="222"/>
      <c r="Y79" s="222"/>
      <c r="Z79" s="212"/>
      <c r="AA79" s="212"/>
      <c r="AB79" s="212"/>
      <c r="AC79" s="212"/>
      <c r="AD79" s="212"/>
      <c r="AE79" s="212"/>
      <c r="AF79" s="212"/>
      <c r="AG79" s="212" t="s">
        <v>308</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5">
      <c r="A80" s="219"/>
      <c r="B80" s="220"/>
      <c r="C80" s="264" t="s">
        <v>148</v>
      </c>
      <c r="D80" s="251"/>
      <c r="E80" s="252">
        <v>1</v>
      </c>
      <c r="F80" s="222"/>
      <c r="G80" s="222"/>
      <c r="H80" s="222"/>
      <c r="I80" s="222"/>
      <c r="J80" s="222"/>
      <c r="K80" s="222"/>
      <c r="L80" s="222"/>
      <c r="M80" s="222"/>
      <c r="N80" s="221"/>
      <c r="O80" s="221"/>
      <c r="P80" s="221"/>
      <c r="Q80" s="221"/>
      <c r="R80" s="222"/>
      <c r="S80" s="222"/>
      <c r="T80" s="222"/>
      <c r="U80" s="222"/>
      <c r="V80" s="222"/>
      <c r="W80" s="222"/>
      <c r="X80" s="222"/>
      <c r="Y80" s="222"/>
      <c r="Z80" s="212"/>
      <c r="AA80" s="212"/>
      <c r="AB80" s="212"/>
      <c r="AC80" s="212"/>
      <c r="AD80" s="212"/>
      <c r="AE80" s="212"/>
      <c r="AF80" s="212"/>
      <c r="AG80" s="212" t="s">
        <v>308</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5">
      <c r="A81" s="234">
        <v>19</v>
      </c>
      <c r="B81" s="235" t="s">
        <v>732</v>
      </c>
      <c r="C81" s="245" t="s">
        <v>733</v>
      </c>
      <c r="D81" s="236" t="s">
        <v>316</v>
      </c>
      <c r="E81" s="237">
        <v>1</v>
      </c>
      <c r="F81" s="238"/>
      <c r="G81" s="239">
        <f>ROUND(E81*F81,2)</f>
        <v>0</v>
      </c>
      <c r="H81" s="238"/>
      <c r="I81" s="239">
        <f>ROUND(E81*H81,2)</f>
        <v>0</v>
      </c>
      <c r="J81" s="238"/>
      <c r="K81" s="239">
        <f>ROUND(E81*J81,2)</f>
        <v>0</v>
      </c>
      <c r="L81" s="239">
        <v>21</v>
      </c>
      <c r="M81" s="239">
        <f>G81*(1+L81/100)</f>
        <v>0</v>
      </c>
      <c r="N81" s="237">
        <v>0</v>
      </c>
      <c r="O81" s="237">
        <f>ROUND(E81*N81,2)</f>
        <v>0</v>
      </c>
      <c r="P81" s="237">
        <v>0</v>
      </c>
      <c r="Q81" s="237">
        <f>ROUND(E81*P81,2)</f>
        <v>0</v>
      </c>
      <c r="R81" s="239"/>
      <c r="S81" s="239" t="s">
        <v>671</v>
      </c>
      <c r="T81" s="240" t="s">
        <v>672</v>
      </c>
      <c r="U81" s="222">
        <v>0</v>
      </c>
      <c r="V81" s="222">
        <f>ROUND(E81*U81,2)</f>
        <v>0</v>
      </c>
      <c r="W81" s="222"/>
      <c r="X81" s="222" t="s">
        <v>303</v>
      </c>
      <c r="Y81" s="222" t="s">
        <v>230</v>
      </c>
      <c r="Z81" s="212"/>
      <c r="AA81" s="212"/>
      <c r="AB81" s="212"/>
      <c r="AC81" s="212"/>
      <c r="AD81" s="212"/>
      <c r="AE81" s="212"/>
      <c r="AF81" s="212"/>
      <c r="AG81" s="212" t="s">
        <v>545</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5">
      <c r="A82" s="219"/>
      <c r="B82" s="220"/>
      <c r="C82" s="246" t="s">
        <v>734</v>
      </c>
      <c r="D82" s="241"/>
      <c r="E82" s="241"/>
      <c r="F82" s="241"/>
      <c r="G82" s="241"/>
      <c r="H82" s="222"/>
      <c r="I82" s="222"/>
      <c r="J82" s="222"/>
      <c r="K82" s="222"/>
      <c r="L82" s="222"/>
      <c r="M82" s="222"/>
      <c r="N82" s="221"/>
      <c r="O82" s="221"/>
      <c r="P82" s="221"/>
      <c r="Q82" s="221"/>
      <c r="R82" s="222"/>
      <c r="S82" s="222"/>
      <c r="T82" s="222"/>
      <c r="U82" s="222"/>
      <c r="V82" s="222"/>
      <c r="W82" s="222"/>
      <c r="X82" s="222"/>
      <c r="Y82" s="222"/>
      <c r="Z82" s="212"/>
      <c r="AA82" s="212"/>
      <c r="AB82" s="212"/>
      <c r="AC82" s="212"/>
      <c r="AD82" s="212"/>
      <c r="AE82" s="212"/>
      <c r="AF82" s="212"/>
      <c r="AG82" s="212" t="s">
        <v>232</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5">
      <c r="A83" s="219"/>
      <c r="B83" s="220"/>
      <c r="C83" s="264" t="s">
        <v>735</v>
      </c>
      <c r="D83" s="251"/>
      <c r="E83" s="252"/>
      <c r="F83" s="222"/>
      <c r="G83" s="222"/>
      <c r="H83" s="222"/>
      <c r="I83" s="222"/>
      <c r="J83" s="222"/>
      <c r="K83" s="222"/>
      <c r="L83" s="222"/>
      <c r="M83" s="222"/>
      <c r="N83" s="221"/>
      <c r="O83" s="221"/>
      <c r="P83" s="221"/>
      <c r="Q83" s="221"/>
      <c r="R83" s="222"/>
      <c r="S83" s="222"/>
      <c r="T83" s="222"/>
      <c r="U83" s="222"/>
      <c r="V83" s="222"/>
      <c r="W83" s="222"/>
      <c r="X83" s="222"/>
      <c r="Y83" s="222"/>
      <c r="Z83" s="212"/>
      <c r="AA83" s="212"/>
      <c r="AB83" s="212"/>
      <c r="AC83" s="212"/>
      <c r="AD83" s="212"/>
      <c r="AE83" s="212"/>
      <c r="AF83" s="212"/>
      <c r="AG83" s="212" t="s">
        <v>308</v>
      </c>
      <c r="AH83" s="212">
        <v>0</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3" x14ac:dyDescent="0.25">
      <c r="A84" s="219"/>
      <c r="B84" s="220"/>
      <c r="C84" s="264" t="s">
        <v>148</v>
      </c>
      <c r="D84" s="251"/>
      <c r="E84" s="252">
        <v>1</v>
      </c>
      <c r="F84" s="222"/>
      <c r="G84" s="222"/>
      <c r="H84" s="222"/>
      <c r="I84" s="222"/>
      <c r="J84" s="222"/>
      <c r="K84" s="222"/>
      <c r="L84" s="222"/>
      <c r="M84" s="222"/>
      <c r="N84" s="221"/>
      <c r="O84" s="221"/>
      <c r="P84" s="221"/>
      <c r="Q84" s="221"/>
      <c r="R84" s="222"/>
      <c r="S84" s="222"/>
      <c r="T84" s="222"/>
      <c r="U84" s="222"/>
      <c r="V84" s="222"/>
      <c r="W84" s="222"/>
      <c r="X84" s="222"/>
      <c r="Y84" s="222"/>
      <c r="Z84" s="212"/>
      <c r="AA84" s="212"/>
      <c r="AB84" s="212"/>
      <c r="AC84" s="212"/>
      <c r="AD84" s="212"/>
      <c r="AE84" s="212"/>
      <c r="AF84" s="212"/>
      <c r="AG84" s="212" t="s">
        <v>308</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5">
      <c r="A85" s="234">
        <v>20</v>
      </c>
      <c r="B85" s="235" t="s">
        <v>736</v>
      </c>
      <c r="C85" s="245" t="s">
        <v>737</v>
      </c>
      <c r="D85" s="236" t="s">
        <v>316</v>
      </c>
      <c r="E85" s="237">
        <v>2</v>
      </c>
      <c r="F85" s="238"/>
      <c r="G85" s="239">
        <f>ROUND(E85*F85,2)</f>
        <v>0</v>
      </c>
      <c r="H85" s="238"/>
      <c r="I85" s="239">
        <f>ROUND(E85*H85,2)</f>
        <v>0</v>
      </c>
      <c r="J85" s="238"/>
      <c r="K85" s="239">
        <f>ROUND(E85*J85,2)</f>
        <v>0</v>
      </c>
      <c r="L85" s="239">
        <v>21</v>
      </c>
      <c r="M85" s="239">
        <f>G85*(1+L85/100)</f>
        <v>0</v>
      </c>
      <c r="N85" s="237">
        <v>0</v>
      </c>
      <c r="O85" s="237">
        <f>ROUND(E85*N85,2)</f>
        <v>0</v>
      </c>
      <c r="P85" s="237">
        <v>0</v>
      </c>
      <c r="Q85" s="237">
        <f>ROUND(E85*P85,2)</f>
        <v>0</v>
      </c>
      <c r="R85" s="239"/>
      <c r="S85" s="239" t="s">
        <v>671</v>
      </c>
      <c r="T85" s="240" t="s">
        <v>672</v>
      </c>
      <c r="U85" s="222">
        <v>0</v>
      </c>
      <c r="V85" s="222">
        <f>ROUND(E85*U85,2)</f>
        <v>0</v>
      </c>
      <c r="W85" s="222"/>
      <c r="X85" s="222" t="s">
        <v>303</v>
      </c>
      <c r="Y85" s="222" t="s">
        <v>230</v>
      </c>
      <c r="Z85" s="212"/>
      <c r="AA85" s="212"/>
      <c r="AB85" s="212"/>
      <c r="AC85" s="212"/>
      <c r="AD85" s="212"/>
      <c r="AE85" s="212"/>
      <c r="AF85" s="212"/>
      <c r="AG85" s="212" t="s">
        <v>545</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5">
      <c r="A86" s="219"/>
      <c r="B86" s="220"/>
      <c r="C86" s="246" t="s">
        <v>738</v>
      </c>
      <c r="D86" s="241"/>
      <c r="E86" s="241"/>
      <c r="F86" s="241"/>
      <c r="G86" s="241"/>
      <c r="H86" s="222"/>
      <c r="I86" s="222"/>
      <c r="J86" s="222"/>
      <c r="K86" s="222"/>
      <c r="L86" s="222"/>
      <c r="M86" s="222"/>
      <c r="N86" s="221"/>
      <c r="O86" s="221"/>
      <c r="P86" s="221"/>
      <c r="Q86" s="221"/>
      <c r="R86" s="222"/>
      <c r="S86" s="222"/>
      <c r="T86" s="222"/>
      <c r="U86" s="222"/>
      <c r="V86" s="222"/>
      <c r="W86" s="222"/>
      <c r="X86" s="222"/>
      <c r="Y86" s="222"/>
      <c r="Z86" s="212"/>
      <c r="AA86" s="212"/>
      <c r="AB86" s="212"/>
      <c r="AC86" s="212"/>
      <c r="AD86" s="212"/>
      <c r="AE86" s="212"/>
      <c r="AF86" s="212"/>
      <c r="AG86" s="212" t="s">
        <v>232</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2" x14ac:dyDescent="0.25">
      <c r="A87" s="219"/>
      <c r="B87" s="220"/>
      <c r="C87" s="264" t="s">
        <v>739</v>
      </c>
      <c r="D87" s="251"/>
      <c r="E87" s="252"/>
      <c r="F87" s="222"/>
      <c r="G87" s="222"/>
      <c r="H87" s="222"/>
      <c r="I87" s="222"/>
      <c r="J87" s="222"/>
      <c r="K87" s="222"/>
      <c r="L87" s="222"/>
      <c r="M87" s="222"/>
      <c r="N87" s="221"/>
      <c r="O87" s="221"/>
      <c r="P87" s="221"/>
      <c r="Q87" s="221"/>
      <c r="R87" s="222"/>
      <c r="S87" s="222"/>
      <c r="T87" s="222"/>
      <c r="U87" s="222"/>
      <c r="V87" s="222"/>
      <c r="W87" s="222"/>
      <c r="X87" s="222"/>
      <c r="Y87" s="222"/>
      <c r="Z87" s="212"/>
      <c r="AA87" s="212"/>
      <c r="AB87" s="212"/>
      <c r="AC87" s="212"/>
      <c r="AD87" s="212"/>
      <c r="AE87" s="212"/>
      <c r="AF87" s="212"/>
      <c r="AG87" s="212" t="s">
        <v>308</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3" x14ac:dyDescent="0.25">
      <c r="A88" s="219"/>
      <c r="B88" s="220"/>
      <c r="C88" s="264" t="s">
        <v>150</v>
      </c>
      <c r="D88" s="251"/>
      <c r="E88" s="252">
        <v>2</v>
      </c>
      <c r="F88" s="222"/>
      <c r="G88" s="222"/>
      <c r="H88" s="222"/>
      <c r="I88" s="222"/>
      <c r="J88" s="222"/>
      <c r="K88" s="222"/>
      <c r="L88" s="222"/>
      <c r="M88" s="222"/>
      <c r="N88" s="221"/>
      <c r="O88" s="221"/>
      <c r="P88" s="221"/>
      <c r="Q88" s="221"/>
      <c r="R88" s="222"/>
      <c r="S88" s="222"/>
      <c r="T88" s="222"/>
      <c r="U88" s="222"/>
      <c r="V88" s="222"/>
      <c r="W88" s="222"/>
      <c r="X88" s="222"/>
      <c r="Y88" s="222"/>
      <c r="Z88" s="212"/>
      <c r="AA88" s="212"/>
      <c r="AB88" s="212"/>
      <c r="AC88" s="212"/>
      <c r="AD88" s="212"/>
      <c r="AE88" s="212"/>
      <c r="AF88" s="212"/>
      <c r="AG88" s="212" t="s">
        <v>308</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ht="20.399999999999999" outlineLevel="1" x14ac:dyDescent="0.25">
      <c r="A89" s="234">
        <v>21</v>
      </c>
      <c r="B89" s="235" t="s">
        <v>740</v>
      </c>
      <c r="C89" s="245" t="s">
        <v>741</v>
      </c>
      <c r="D89" s="236" t="s">
        <v>301</v>
      </c>
      <c r="E89" s="237">
        <v>2345.1</v>
      </c>
      <c r="F89" s="238"/>
      <c r="G89" s="239">
        <f>ROUND(E89*F89,2)</f>
        <v>0</v>
      </c>
      <c r="H89" s="238"/>
      <c r="I89" s="239">
        <f>ROUND(E89*H89,2)</f>
        <v>0</v>
      </c>
      <c r="J89" s="238"/>
      <c r="K89" s="239">
        <f>ROUND(E89*J89,2)</f>
        <v>0</v>
      </c>
      <c r="L89" s="239">
        <v>21</v>
      </c>
      <c r="M89" s="239">
        <f>G89*(1+L89/100)</f>
        <v>0</v>
      </c>
      <c r="N89" s="237">
        <v>0</v>
      </c>
      <c r="O89" s="237">
        <f>ROUND(E89*N89,2)</f>
        <v>0</v>
      </c>
      <c r="P89" s="237">
        <v>0</v>
      </c>
      <c r="Q89" s="237">
        <f>ROUND(E89*P89,2)</f>
        <v>0</v>
      </c>
      <c r="R89" s="239"/>
      <c r="S89" s="239" t="s">
        <v>262</v>
      </c>
      <c r="T89" s="240" t="s">
        <v>228</v>
      </c>
      <c r="U89" s="222">
        <v>0</v>
      </c>
      <c r="V89" s="222">
        <f>ROUND(E89*U89,2)</f>
        <v>0</v>
      </c>
      <c r="W89" s="222"/>
      <c r="X89" s="222" t="s">
        <v>303</v>
      </c>
      <c r="Y89" s="222" t="s">
        <v>230</v>
      </c>
      <c r="Z89" s="212"/>
      <c r="AA89" s="212"/>
      <c r="AB89" s="212"/>
      <c r="AC89" s="212"/>
      <c r="AD89" s="212"/>
      <c r="AE89" s="212"/>
      <c r="AF89" s="212"/>
      <c r="AG89" s="212" t="s">
        <v>545</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2" x14ac:dyDescent="0.25">
      <c r="A90" s="219"/>
      <c r="B90" s="220"/>
      <c r="C90" s="246" t="s">
        <v>742</v>
      </c>
      <c r="D90" s="241"/>
      <c r="E90" s="241"/>
      <c r="F90" s="241"/>
      <c r="G90" s="241"/>
      <c r="H90" s="222"/>
      <c r="I90" s="222"/>
      <c r="J90" s="222"/>
      <c r="K90" s="222"/>
      <c r="L90" s="222"/>
      <c r="M90" s="222"/>
      <c r="N90" s="221"/>
      <c r="O90" s="221"/>
      <c r="P90" s="221"/>
      <c r="Q90" s="221"/>
      <c r="R90" s="222"/>
      <c r="S90" s="222"/>
      <c r="T90" s="222"/>
      <c r="U90" s="222"/>
      <c r="V90" s="222"/>
      <c r="W90" s="222"/>
      <c r="X90" s="222"/>
      <c r="Y90" s="222"/>
      <c r="Z90" s="212"/>
      <c r="AA90" s="212"/>
      <c r="AB90" s="212"/>
      <c r="AC90" s="212"/>
      <c r="AD90" s="212"/>
      <c r="AE90" s="212"/>
      <c r="AF90" s="212"/>
      <c r="AG90" s="212" t="s">
        <v>232</v>
      </c>
      <c r="AH90" s="212"/>
      <c r="AI90" s="212"/>
      <c r="AJ90" s="212"/>
      <c r="AK90" s="212"/>
      <c r="AL90" s="212"/>
      <c r="AM90" s="212"/>
      <c r="AN90" s="212"/>
      <c r="AO90" s="212"/>
      <c r="AP90" s="212"/>
      <c r="AQ90" s="212"/>
      <c r="AR90" s="212"/>
      <c r="AS90" s="212"/>
      <c r="AT90" s="212"/>
      <c r="AU90" s="212"/>
      <c r="AV90" s="212"/>
      <c r="AW90" s="212"/>
      <c r="AX90" s="212"/>
      <c r="AY90" s="212"/>
      <c r="AZ90" s="212"/>
      <c r="BA90" s="242" t="str">
        <f>C90</f>
        <v>Odstranění nevhodných dřevin přes 100 do 500 m2 v přes 1 m s odstraněním pařezů ve svahu přes 1:5 do 1:2 - negativní probírka</v>
      </c>
      <c r="BB90" s="212"/>
      <c r="BC90" s="212"/>
      <c r="BD90" s="212"/>
      <c r="BE90" s="212"/>
      <c r="BF90" s="212"/>
      <c r="BG90" s="212"/>
      <c r="BH90" s="212"/>
    </row>
    <row r="91" spans="1:60" outlineLevel="2" x14ac:dyDescent="0.25">
      <c r="A91" s="219"/>
      <c r="B91" s="220"/>
      <c r="C91" s="264" t="s">
        <v>743</v>
      </c>
      <c r="D91" s="251"/>
      <c r="E91" s="252"/>
      <c r="F91" s="222"/>
      <c r="G91" s="222"/>
      <c r="H91" s="222"/>
      <c r="I91" s="222"/>
      <c r="J91" s="222"/>
      <c r="K91" s="222"/>
      <c r="L91" s="222"/>
      <c r="M91" s="222"/>
      <c r="N91" s="221"/>
      <c r="O91" s="221"/>
      <c r="P91" s="221"/>
      <c r="Q91" s="221"/>
      <c r="R91" s="222"/>
      <c r="S91" s="222"/>
      <c r="T91" s="222"/>
      <c r="U91" s="222"/>
      <c r="V91" s="222"/>
      <c r="W91" s="222"/>
      <c r="X91" s="222"/>
      <c r="Y91" s="222"/>
      <c r="Z91" s="212"/>
      <c r="AA91" s="212"/>
      <c r="AB91" s="212"/>
      <c r="AC91" s="212"/>
      <c r="AD91" s="212"/>
      <c r="AE91" s="212"/>
      <c r="AF91" s="212"/>
      <c r="AG91" s="212" t="s">
        <v>308</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3" x14ac:dyDescent="0.25">
      <c r="A92" s="219"/>
      <c r="B92" s="220"/>
      <c r="C92" s="264" t="s">
        <v>744</v>
      </c>
      <c r="D92" s="251"/>
      <c r="E92" s="252">
        <v>2345.1</v>
      </c>
      <c r="F92" s="222"/>
      <c r="G92" s="222"/>
      <c r="H92" s="222"/>
      <c r="I92" s="222"/>
      <c r="J92" s="222"/>
      <c r="K92" s="222"/>
      <c r="L92" s="222"/>
      <c r="M92" s="222"/>
      <c r="N92" s="221"/>
      <c r="O92" s="221"/>
      <c r="P92" s="221"/>
      <c r="Q92" s="221"/>
      <c r="R92" s="222"/>
      <c r="S92" s="222"/>
      <c r="T92" s="222"/>
      <c r="U92" s="222"/>
      <c r="V92" s="222"/>
      <c r="W92" s="222"/>
      <c r="X92" s="222"/>
      <c r="Y92" s="222"/>
      <c r="Z92" s="212"/>
      <c r="AA92" s="212"/>
      <c r="AB92" s="212"/>
      <c r="AC92" s="212"/>
      <c r="AD92" s="212"/>
      <c r="AE92" s="212"/>
      <c r="AF92" s="212"/>
      <c r="AG92" s="212" t="s">
        <v>308</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ht="20.399999999999999" outlineLevel="1" x14ac:dyDescent="0.25">
      <c r="A93" s="234">
        <v>22</v>
      </c>
      <c r="B93" s="235" t="s">
        <v>745</v>
      </c>
      <c r="C93" s="245" t="s">
        <v>746</v>
      </c>
      <c r="D93" s="236" t="s">
        <v>301</v>
      </c>
      <c r="E93" s="237">
        <v>178.5</v>
      </c>
      <c r="F93" s="238"/>
      <c r="G93" s="239">
        <f>ROUND(E93*F93,2)</f>
        <v>0</v>
      </c>
      <c r="H93" s="238"/>
      <c r="I93" s="239">
        <f>ROUND(E93*H93,2)</f>
        <v>0</v>
      </c>
      <c r="J93" s="238"/>
      <c r="K93" s="239">
        <f>ROUND(E93*J93,2)</f>
        <v>0</v>
      </c>
      <c r="L93" s="239">
        <v>21</v>
      </c>
      <c r="M93" s="239">
        <f>G93*(1+L93/100)</f>
        <v>0</v>
      </c>
      <c r="N93" s="237">
        <v>0</v>
      </c>
      <c r="O93" s="237">
        <f>ROUND(E93*N93,2)</f>
        <v>0</v>
      </c>
      <c r="P93" s="237">
        <v>0</v>
      </c>
      <c r="Q93" s="237">
        <f>ROUND(E93*P93,2)</f>
        <v>0</v>
      </c>
      <c r="R93" s="239"/>
      <c r="S93" s="239" t="s">
        <v>671</v>
      </c>
      <c r="T93" s="240" t="s">
        <v>672</v>
      </c>
      <c r="U93" s="222">
        <v>0</v>
      </c>
      <c r="V93" s="222">
        <f>ROUND(E93*U93,2)</f>
        <v>0</v>
      </c>
      <c r="W93" s="222"/>
      <c r="X93" s="222" t="s">
        <v>303</v>
      </c>
      <c r="Y93" s="222" t="s">
        <v>230</v>
      </c>
      <c r="Z93" s="212"/>
      <c r="AA93" s="212"/>
      <c r="AB93" s="212"/>
      <c r="AC93" s="212"/>
      <c r="AD93" s="212"/>
      <c r="AE93" s="212"/>
      <c r="AF93" s="212"/>
      <c r="AG93" s="212" t="s">
        <v>545</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5">
      <c r="A94" s="219"/>
      <c r="B94" s="220"/>
      <c r="C94" s="246" t="s">
        <v>747</v>
      </c>
      <c r="D94" s="241"/>
      <c r="E94" s="241"/>
      <c r="F94" s="241"/>
      <c r="G94" s="241"/>
      <c r="H94" s="222"/>
      <c r="I94" s="222"/>
      <c r="J94" s="222"/>
      <c r="K94" s="222"/>
      <c r="L94" s="222"/>
      <c r="M94" s="222"/>
      <c r="N94" s="221"/>
      <c r="O94" s="221"/>
      <c r="P94" s="221"/>
      <c r="Q94" s="221"/>
      <c r="R94" s="222"/>
      <c r="S94" s="222"/>
      <c r="T94" s="222"/>
      <c r="U94" s="222"/>
      <c r="V94" s="222"/>
      <c r="W94" s="222"/>
      <c r="X94" s="222"/>
      <c r="Y94" s="222"/>
      <c r="Z94" s="212"/>
      <c r="AA94" s="212"/>
      <c r="AB94" s="212"/>
      <c r="AC94" s="212"/>
      <c r="AD94" s="212"/>
      <c r="AE94" s="212"/>
      <c r="AF94" s="212"/>
      <c r="AG94" s="212" t="s">
        <v>232</v>
      </c>
      <c r="AH94" s="212"/>
      <c r="AI94" s="212"/>
      <c r="AJ94" s="212"/>
      <c r="AK94" s="212"/>
      <c r="AL94" s="212"/>
      <c r="AM94" s="212"/>
      <c r="AN94" s="212"/>
      <c r="AO94" s="212"/>
      <c r="AP94" s="212"/>
      <c r="AQ94" s="212"/>
      <c r="AR94" s="212"/>
      <c r="AS94" s="212"/>
      <c r="AT94" s="212"/>
      <c r="AU94" s="212"/>
      <c r="AV94" s="212"/>
      <c r="AW94" s="212"/>
      <c r="AX94" s="212"/>
      <c r="AY94" s="212"/>
      <c r="AZ94" s="212"/>
      <c r="BA94" s="242" t="str">
        <f>C94</f>
        <v>Odstranění nevhodných dřevin průměru kmene do 100 mm výšky přes 1 m s odstraněním pařezu přes 100 do 500 m2 na svahu přes 1:5 do 1:2</v>
      </c>
      <c r="BB94" s="212"/>
      <c r="BC94" s="212"/>
      <c r="BD94" s="212"/>
      <c r="BE94" s="212"/>
      <c r="BF94" s="212"/>
      <c r="BG94" s="212"/>
      <c r="BH94" s="212"/>
    </row>
    <row r="95" spans="1:60" outlineLevel="2" x14ac:dyDescent="0.25">
      <c r="A95" s="219"/>
      <c r="B95" s="220"/>
      <c r="C95" s="264" t="s">
        <v>748</v>
      </c>
      <c r="D95" s="251"/>
      <c r="E95" s="252"/>
      <c r="F95" s="222"/>
      <c r="G95" s="222"/>
      <c r="H95" s="222"/>
      <c r="I95" s="222"/>
      <c r="J95" s="222"/>
      <c r="K95" s="222"/>
      <c r="L95" s="222"/>
      <c r="M95" s="222"/>
      <c r="N95" s="221"/>
      <c r="O95" s="221"/>
      <c r="P95" s="221"/>
      <c r="Q95" s="221"/>
      <c r="R95" s="222"/>
      <c r="S95" s="222"/>
      <c r="T95" s="222"/>
      <c r="U95" s="222"/>
      <c r="V95" s="222"/>
      <c r="W95" s="222"/>
      <c r="X95" s="222"/>
      <c r="Y95" s="222"/>
      <c r="Z95" s="212"/>
      <c r="AA95" s="212"/>
      <c r="AB95" s="212"/>
      <c r="AC95" s="212"/>
      <c r="AD95" s="212"/>
      <c r="AE95" s="212"/>
      <c r="AF95" s="212"/>
      <c r="AG95" s="212" t="s">
        <v>308</v>
      </c>
      <c r="AH95" s="212">
        <v>0</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3" x14ac:dyDescent="0.25">
      <c r="A96" s="219"/>
      <c r="B96" s="220"/>
      <c r="C96" s="264" t="s">
        <v>749</v>
      </c>
      <c r="D96" s="251"/>
      <c r="E96" s="252">
        <v>178.5</v>
      </c>
      <c r="F96" s="222"/>
      <c r="G96" s="222"/>
      <c r="H96" s="222"/>
      <c r="I96" s="222"/>
      <c r="J96" s="222"/>
      <c r="K96" s="222"/>
      <c r="L96" s="222"/>
      <c r="M96" s="222"/>
      <c r="N96" s="221"/>
      <c r="O96" s="221"/>
      <c r="P96" s="221"/>
      <c r="Q96" s="221"/>
      <c r="R96" s="222"/>
      <c r="S96" s="222"/>
      <c r="T96" s="222"/>
      <c r="U96" s="222"/>
      <c r="V96" s="222"/>
      <c r="W96" s="222"/>
      <c r="X96" s="222"/>
      <c r="Y96" s="222"/>
      <c r="Z96" s="212"/>
      <c r="AA96" s="212"/>
      <c r="AB96" s="212"/>
      <c r="AC96" s="212"/>
      <c r="AD96" s="212"/>
      <c r="AE96" s="212"/>
      <c r="AF96" s="212"/>
      <c r="AG96" s="212" t="s">
        <v>308</v>
      </c>
      <c r="AH96" s="212">
        <v>0</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ht="20.399999999999999" outlineLevel="1" x14ac:dyDescent="0.25">
      <c r="A97" s="234">
        <v>23</v>
      </c>
      <c r="B97" s="235" t="s">
        <v>750</v>
      </c>
      <c r="C97" s="245" t="s">
        <v>751</v>
      </c>
      <c r="D97" s="236" t="s">
        <v>301</v>
      </c>
      <c r="E97" s="237">
        <v>30</v>
      </c>
      <c r="F97" s="238"/>
      <c r="G97" s="239">
        <f>ROUND(E97*F97,2)</f>
        <v>0</v>
      </c>
      <c r="H97" s="238"/>
      <c r="I97" s="239">
        <f>ROUND(E97*H97,2)</f>
        <v>0</v>
      </c>
      <c r="J97" s="238"/>
      <c r="K97" s="239">
        <f>ROUND(E97*J97,2)</f>
        <v>0</v>
      </c>
      <c r="L97" s="239">
        <v>21</v>
      </c>
      <c r="M97" s="239">
        <f>G97*(1+L97/100)</f>
        <v>0</v>
      </c>
      <c r="N97" s="237">
        <v>0</v>
      </c>
      <c r="O97" s="237">
        <f>ROUND(E97*N97,2)</f>
        <v>0</v>
      </c>
      <c r="P97" s="237">
        <v>0</v>
      </c>
      <c r="Q97" s="237">
        <f>ROUND(E97*P97,2)</f>
        <v>0</v>
      </c>
      <c r="R97" s="239"/>
      <c r="S97" s="239" t="s">
        <v>671</v>
      </c>
      <c r="T97" s="240" t="s">
        <v>672</v>
      </c>
      <c r="U97" s="222">
        <v>0</v>
      </c>
      <c r="V97" s="222">
        <f>ROUND(E97*U97,2)</f>
        <v>0</v>
      </c>
      <c r="W97" s="222"/>
      <c r="X97" s="222" t="s">
        <v>303</v>
      </c>
      <c r="Y97" s="222" t="s">
        <v>230</v>
      </c>
      <c r="Z97" s="212"/>
      <c r="AA97" s="212"/>
      <c r="AB97" s="212"/>
      <c r="AC97" s="212"/>
      <c r="AD97" s="212"/>
      <c r="AE97" s="212"/>
      <c r="AF97" s="212"/>
      <c r="AG97" s="212" t="s">
        <v>545</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5">
      <c r="A98" s="219"/>
      <c r="B98" s="220"/>
      <c r="C98" s="246" t="s">
        <v>752</v>
      </c>
      <c r="D98" s="241"/>
      <c r="E98" s="241"/>
      <c r="F98" s="241"/>
      <c r="G98" s="241"/>
      <c r="H98" s="222"/>
      <c r="I98" s="222"/>
      <c r="J98" s="222"/>
      <c r="K98" s="222"/>
      <c r="L98" s="222"/>
      <c r="M98" s="222"/>
      <c r="N98" s="221"/>
      <c r="O98" s="221"/>
      <c r="P98" s="221"/>
      <c r="Q98" s="221"/>
      <c r="R98" s="222"/>
      <c r="S98" s="222"/>
      <c r="T98" s="222"/>
      <c r="U98" s="222"/>
      <c r="V98" s="222"/>
      <c r="W98" s="222"/>
      <c r="X98" s="222"/>
      <c r="Y98" s="222"/>
      <c r="Z98" s="212"/>
      <c r="AA98" s="212"/>
      <c r="AB98" s="212"/>
      <c r="AC98" s="212"/>
      <c r="AD98" s="212"/>
      <c r="AE98" s="212"/>
      <c r="AF98" s="212"/>
      <c r="AG98" s="212" t="s">
        <v>232</v>
      </c>
      <c r="AH98" s="212"/>
      <c r="AI98" s="212"/>
      <c r="AJ98" s="212"/>
      <c r="AK98" s="212"/>
      <c r="AL98" s="212"/>
      <c r="AM98" s="212"/>
      <c r="AN98" s="212"/>
      <c r="AO98" s="212"/>
      <c r="AP98" s="212"/>
      <c r="AQ98" s="212"/>
      <c r="AR98" s="212"/>
      <c r="AS98" s="212"/>
      <c r="AT98" s="212"/>
      <c r="AU98" s="212"/>
      <c r="AV98" s="212"/>
      <c r="AW98" s="212"/>
      <c r="AX98" s="212"/>
      <c r="AY98" s="212"/>
      <c r="AZ98" s="212"/>
      <c r="BA98" s="242" t="str">
        <f>C98</f>
        <v>Odstranění nevhodných dřevin průměru kmene do 100 mm výšky přes 1 m s odstraněním pařezu do 100 m2 v rovině nebo na svahu do 1:5</v>
      </c>
      <c r="BB98" s="212"/>
      <c r="BC98" s="212"/>
      <c r="BD98" s="212"/>
      <c r="BE98" s="212"/>
      <c r="BF98" s="212"/>
      <c r="BG98" s="212"/>
      <c r="BH98" s="212"/>
    </row>
    <row r="99" spans="1:60" outlineLevel="2" x14ac:dyDescent="0.25">
      <c r="A99" s="219"/>
      <c r="B99" s="220"/>
      <c r="C99" s="264" t="s">
        <v>753</v>
      </c>
      <c r="D99" s="251"/>
      <c r="E99" s="252"/>
      <c r="F99" s="222"/>
      <c r="G99" s="222"/>
      <c r="H99" s="222"/>
      <c r="I99" s="222"/>
      <c r="J99" s="222"/>
      <c r="K99" s="222"/>
      <c r="L99" s="222"/>
      <c r="M99" s="222"/>
      <c r="N99" s="221"/>
      <c r="O99" s="221"/>
      <c r="P99" s="221"/>
      <c r="Q99" s="221"/>
      <c r="R99" s="222"/>
      <c r="S99" s="222"/>
      <c r="T99" s="222"/>
      <c r="U99" s="222"/>
      <c r="V99" s="222"/>
      <c r="W99" s="222"/>
      <c r="X99" s="222"/>
      <c r="Y99" s="222"/>
      <c r="Z99" s="212"/>
      <c r="AA99" s="212"/>
      <c r="AB99" s="212"/>
      <c r="AC99" s="212"/>
      <c r="AD99" s="212"/>
      <c r="AE99" s="212"/>
      <c r="AF99" s="212"/>
      <c r="AG99" s="212" t="s">
        <v>308</v>
      </c>
      <c r="AH99" s="212">
        <v>0</v>
      </c>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3" x14ac:dyDescent="0.25">
      <c r="A100" s="219"/>
      <c r="B100" s="220"/>
      <c r="C100" s="264" t="s">
        <v>754</v>
      </c>
      <c r="D100" s="251"/>
      <c r="E100" s="252">
        <v>30</v>
      </c>
      <c r="F100" s="222"/>
      <c r="G100" s="222"/>
      <c r="H100" s="222"/>
      <c r="I100" s="222"/>
      <c r="J100" s="222"/>
      <c r="K100" s="222"/>
      <c r="L100" s="222"/>
      <c r="M100" s="222"/>
      <c r="N100" s="221"/>
      <c r="O100" s="221"/>
      <c r="P100" s="221"/>
      <c r="Q100" s="221"/>
      <c r="R100" s="222"/>
      <c r="S100" s="222"/>
      <c r="T100" s="222"/>
      <c r="U100" s="222"/>
      <c r="V100" s="222"/>
      <c r="W100" s="222"/>
      <c r="X100" s="222"/>
      <c r="Y100" s="222"/>
      <c r="Z100" s="212"/>
      <c r="AA100" s="212"/>
      <c r="AB100" s="212"/>
      <c r="AC100" s="212"/>
      <c r="AD100" s="212"/>
      <c r="AE100" s="212"/>
      <c r="AF100" s="212"/>
      <c r="AG100" s="212" t="s">
        <v>308</v>
      </c>
      <c r="AH100" s="212">
        <v>0</v>
      </c>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ht="20.399999999999999" outlineLevel="1" x14ac:dyDescent="0.25">
      <c r="A101" s="234">
        <v>24</v>
      </c>
      <c r="B101" s="235" t="s">
        <v>755</v>
      </c>
      <c r="C101" s="245" t="s">
        <v>756</v>
      </c>
      <c r="D101" s="236" t="s">
        <v>316</v>
      </c>
      <c r="E101" s="237">
        <v>2</v>
      </c>
      <c r="F101" s="238"/>
      <c r="G101" s="239">
        <f>ROUND(E101*F101,2)</f>
        <v>0</v>
      </c>
      <c r="H101" s="238"/>
      <c r="I101" s="239">
        <f>ROUND(E101*H101,2)</f>
        <v>0</v>
      </c>
      <c r="J101" s="238"/>
      <c r="K101" s="239">
        <f>ROUND(E101*J101,2)</f>
        <v>0</v>
      </c>
      <c r="L101" s="239">
        <v>21</v>
      </c>
      <c r="M101" s="239">
        <f>G101*(1+L101/100)</f>
        <v>0</v>
      </c>
      <c r="N101" s="237">
        <v>0</v>
      </c>
      <c r="O101" s="237">
        <f>ROUND(E101*N101,2)</f>
        <v>0</v>
      </c>
      <c r="P101" s="237">
        <v>0</v>
      </c>
      <c r="Q101" s="237">
        <f>ROUND(E101*P101,2)</f>
        <v>0</v>
      </c>
      <c r="R101" s="239"/>
      <c r="S101" s="239" t="s">
        <v>671</v>
      </c>
      <c r="T101" s="240" t="s">
        <v>672</v>
      </c>
      <c r="U101" s="222">
        <v>0</v>
      </c>
      <c r="V101" s="222">
        <f>ROUND(E101*U101,2)</f>
        <v>0</v>
      </c>
      <c r="W101" s="222"/>
      <c r="X101" s="222" t="s">
        <v>303</v>
      </c>
      <c r="Y101" s="222" t="s">
        <v>230</v>
      </c>
      <c r="Z101" s="212"/>
      <c r="AA101" s="212"/>
      <c r="AB101" s="212"/>
      <c r="AC101" s="212"/>
      <c r="AD101" s="212"/>
      <c r="AE101" s="212"/>
      <c r="AF101" s="212"/>
      <c r="AG101" s="212" t="s">
        <v>545</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5">
      <c r="A102" s="219"/>
      <c r="B102" s="220"/>
      <c r="C102" s="246" t="s">
        <v>757</v>
      </c>
      <c r="D102" s="241"/>
      <c r="E102" s="241"/>
      <c r="F102" s="241"/>
      <c r="G102" s="241"/>
      <c r="H102" s="222"/>
      <c r="I102" s="222"/>
      <c r="J102" s="222"/>
      <c r="K102" s="222"/>
      <c r="L102" s="222"/>
      <c r="M102" s="222"/>
      <c r="N102" s="221"/>
      <c r="O102" s="221"/>
      <c r="P102" s="221"/>
      <c r="Q102" s="221"/>
      <c r="R102" s="222"/>
      <c r="S102" s="222"/>
      <c r="T102" s="222"/>
      <c r="U102" s="222"/>
      <c r="V102" s="222"/>
      <c r="W102" s="222"/>
      <c r="X102" s="222"/>
      <c r="Y102" s="222"/>
      <c r="Z102" s="212"/>
      <c r="AA102" s="212"/>
      <c r="AB102" s="212"/>
      <c r="AC102" s="212"/>
      <c r="AD102" s="212"/>
      <c r="AE102" s="212"/>
      <c r="AF102" s="212"/>
      <c r="AG102" s="212" t="s">
        <v>232</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2" x14ac:dyDescent="0.25">
      <c r="A103" s="219"/>
      <c r="B103" s="220"/>
      <c r="C103" s="264" t="s">
        <v>758</v>
      </c>
      <c r="D103" s="251"/>
      <c r="E103" s="252"/>
      <c r="F103" s="222"/>
      <c r="G103" s="222"/>
      <c r="H103" s="222"/>
      <c r="I103" s="222"/>
      <c r="J103" s="222"/>
      <c r="K103" s="222"/>
      <c r="L103" s="222"/>
      <c r="M103" s="222"/>
      <c r="N103" s="221"/>
      <c r="O103" s="221"/>
      <c r="P103" s="221"/>
      <c r="Q103" s="221"/>
      <c r="R103" s="222"/>
      <c r="S103" s="222"/>
      <c r="T103" s="222"/>
      <c r="U103" s="222"/>
      <c r="V103" s="222"/>
      <c r="W103" s="222"/>
      <c r="X103" s="222"/>
      <c r="Y103" s="222"/>
      <c r="Z103" s="212"/>
      <c r="AA103" s="212"/>
      <c r="AB103" s="212"/>
      <c r="AC103" s="212"/>
      <c r="AD103" s="212"/>
      <c r="AE103" s="212"/>
      <c r="AF103" s="212"/>
      <c r="AG103" s="212" t="s">
        <v>308</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3" x14ac:dyDescent="0.25">
      <c r="A104" s="219"/>
      <c r="B104" s="220"/>
      <c r="C104" s="264" t="s">
        <v>150</v>
      </c>
      <c r="D104" s="251"/>
      <c r="E104" s="252">
        <v>2</v>
      </c>
      <c r="F104" s="222"/>
      <c r="G104" s="222"/>
      <c r="H104" s="222"/>
      <c r="I104" s="222"/>
      <c r="J104" s="222"/>
      <c r="K104" s="222"/>
      <c r="L104" s="222"/>
      <c r="M104" s="222"/>
      <c r="N104" s="221"/>
      <c r="O104" s="221"/>
      <c r="P104" s="221"/>
      <c r="Q104" s="221"/>
      <c r="R104" s="222"/>
      <c r="S104" s="222"/>
      <c r="T104" s="222"/>
      <c r="U104" s="222"/>
      <c r="V104" s="222"/>
      <c r="W104" s="222"/>
      <c r="X104" s="222"/>
      <c r="Y104" s="222"/>
      <c r="Z104" s="212"/>
      <c r="AA104" s="212"/>
      <c r="AB104" s="212"/>
      <c r="AC104" s="212"/>
      <c r="AD104" s="212"/>
      <c r="AE104" s="212"/>
      <c r="AF104" s="212"/>
      <c r="AG104" s="212" t="s">
        <v>308</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5">
      <c r="A105" s="234">
        <v>25</v>
      </c>
      <c r="B105" s="235" t="s">
        <v>759</v>
      </c>
      <c r="C105" s="245" t="s">
        <v>760</v>
      </c>
      <c r="D105" s="236" t="s">
        <v>316</v>
      </c>
      <c r="E105" s="237">
        <v>1</v>
      </c>
      <c r="F105" s="238"/>
      <c r="G105" s="239">
        <f>ROUND(E105*F105,2)</f>
        <v>0</v>
      </c>
      <c r="H105" s="238"/>
      <c r="I105" s="239">
        <f>ROUND(E105*H105,2)</f>
        <v>0</v>
      </c>
      <c r="J105" s="238"/>
      <c r="K105" s="239">
        <f>ROUND(E105*J105,2)</f>
        <v>0</v>
      </c>
      <c r="L105" s="239">
        <v>21</v>
      </c>
      <c r="M105" s="239">
        <f>G105*(1+L105/100)</f>
        <v>0</v>
      </c>
      <c r="N105" s="237">
        <v>0</v>
      </c>
      <c r="O105" s="237">
        <f>ROUND(E105*N105,2)</f>
        <v>0</v>
      </c>
      <c r="P105" s="237">
        <v>0</v>
      </c>
      <c r="Q105" s="237">
        <f>ROUND(E105*P105,2)</f>
        <v>0</v>
      </c>
      <c r="R105" s="239"/>
      <c r="S105" s="239" t="s">
        <v>671</v>
      </c>
      <c r="T105" s="240" t="s">
        <v>672</v>
      </c>
      <c r="U105" s="222">
        <v>0</v>
      </c>
      <c r="V105" s="222">
        <f>ROUND(E105*U105,2)</f>
        <v>0</v>
      </c>
      <c r="W105" s="222"/>
      <c r="X105" s="222" t="s">
        <v>303</v>
      </c>
      <c r="Y105" s="222" t="s">
        <v>230</v>
      </c>
      <c r="Z105" s="212"/>
      <c r="AA105" s="212"/>
      <c r="AB105" s="212"/>
      <c r="AC105" s="212"/>
      <c r="AD105" s="212"/>
      <c r="AE105" s="212"/>
      <c r="AF105" s="212"/>
      <c r="AG105" s="212" t="s">
        <v>545</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5">
      <c r="A106" s="219"/>
      <c r="B106" s="220"/>
      <c r="C106" s="246" t="s">
        <v>760</v>
      </c>
      <c r="D106" s="241"/>
      <c r="E106" s="241"/>
      <c r="F106" s="241"/>
      <c r="G106" s="241"/>
      <c r="H106" s="222"/>
      <c r="I106" s="222"/>
      <c r="J106" s="222"/>
      <c r="K106" s="222"/>
      <c r="L106" s="222"/>
      <c r="M106" s="222"/>
      <c r="N106" s="221"/>
      <c r="O106" s="221"/>
      <c r="P106" s="221"/>
      <c r="Q106" s="221"/>
      <c r="R106" s="222"/>
      <c r="S106" s="222"/>
      <c r="T106" s="222"/>
      <c r="U106" s="222"/>
      <c r="V106" s="222"/>
      <c r="W106" s="222"/>
      <c r="X106" s="222"/>
      <c r="Y106" s="222"/>
      <c r="Z106" s="212"/>
      <c r="AA106" s="212"/>
      <c r="AB106" s="212"/>
      <c r="AC106" s="212"/>
      <c r="AD106" s="212"/>
      <c r="AE106" s="212"/>
      <c r="AF106" s="212"/>
      <c r="AG106" s="212" t="s">
        <v>232</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5">
      <c r="A107" s="219"/>
      <c r="B107" s="220"/>
      <c r="C107" s="264" t="s">
        <v>761</v>
      </c>
      <c r="D107" s="251"/>
      <c r="E107" s="252"/>
      <c r="F107" s="222"/>
      <c r="G107" s="222"/>
      <c r="H107" s="222"/>
      <c r="I107" s="222"/>
      <c r="J107" s="222"/>
      <c r="K107" s="222"/>
      <c r="L107" s="222"/>
      <c r="M107" s="222"/>
      <c r="N107" s="221"/>
      <c r="O107" s="221"/>
      <c r="P107" s="221"/>
      <c r="Q107" s="221"/>
      <c r="R107" s="222"/>
      <c r="S107" s="222"/>
      <c r="T107" s="222"/>
      <c r="U107" s="222"/>
      <c r="V107" s="222"/>
      <c r="W107" s="222"/>
      <c r="X107" s="222"/>
      <c r="Y107" s="222"/>
      <c r="Z107" s="212"/>
      <c r="AA107" s="212"/>
      <c r="AB107" s="212"/>
      <c r="AC107" s="212"/>
      <c r="AD107" s="212"/>
      <c r="AE107" s="212"/>
      <c r="AF107" s="212"/>
      <c r="AG107" s="212" t="s">
        <v>308</v>
      </c>
      <c r="AH107" s="212">
        <v>0</v>
      </c>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5">
      <c r="A108" s="219"/>
      <c r="B108" s="220"/>
      <c r="C108" s="264" t="s">
        <v>148</v>
      </c>
      <c r="D108" s="251"/>
      <c r="E108" s="252">
        <v>1</v>
      </c>
      <c r="F108" s="222"/>
      <c r="G108" s="222"/>
      <c r="H108" s="222"/>
      <c r="I108" s="222"/>
      <c r="J108" s="222"/>
      <c r="K108" s="222"/>
      <c r="L108" s="222"/>
      <c r="M108" s="222"/>
      <c r="N108" s="221"/>
      <c r="O108" s="221"/>
      <c r="P108" s="221"/>
      <c r="Q108" s="221"/>
      <c r="R108" s="222"/>
      <c r="S108" s="222"/>
      <c r="T108" s="222"/>
      <c r="U108" s="222"/>
      <c r="V108" s="222"/>
      <c r="W108" s="222"/>
      <c r="X108" s="222"/>
      <c r="Y108" s="222"/>
      <c r="Z108" s="212"/>
      <c r="AA108" s="212"/>
      <c r="AB108" s="212"/>
      <c r="AC108" s="212"/>
      <c r="AD108" s="212"/>
      <c r="AE108" s="212"/>
      <c r="AF108" s="212"/>
      <c r="AG108" s="212" t="s">
        <v>308</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5">
      <c r="A109" s="234">
        <v>26</v>
      </c>
      <c r="B109" s="235" t="s">
        <v>762</v>
      </c>
      <c r="C109" s="245" t="s">
        <v>763</v>
      </c>
      <c r="D109" s="236" t="s">
        <v>764</v>
      </c>
      <c r="E109" s="237">
        <v>1</v>
      </c>
      <c r="F109" s="238"/>
      <c r="G109" s="239">
        <f>ROUND(E109*F109,2)</f>
        <v>0</v>
      </c>
      <c r="H109" s="238"/>
      <c r="I109" s="239">
        <f>ROUND(E109*H109,2)</f>
        <v>0</v>
      </c>
      <c r="J109" s="238"/>
      <c r="K109" s="239">
        <f>ROUND(E109*J109,2)</f>
        <v>0</v>
      </c>
      <c r="L109" s="239">
        <v>21</v>
      </c>
      <c r="M109" s="239">
        <f>G109*(1+L109/100)</f>
        <v>0</v>
      </c>
      <c r="N109" s="237">
        <v>1.2E-2</v>
      </c>
      <c r="O109" s="237">
        <f>ROUND(E109*N109,2)</f>
        <v>0.01</v>
      </c>
      <c r="P109" s="237">
        <v>0</v>
      </c>
      <c r="Q109" s="237">
        <f>ROUND(E109*P109,2)</f>
        <v>0</v>
      </c>
      <c r="R109" s="239"/>
      <c r="S109" s="239" t="s">
        <v>671</v>
      </c>
      <c r="T109" s="240" t="s">
        <v>672</v>
      </c>
      <c r="U109" s="222">
        <v>0</v>
      </c>
      <c r="V109" s="222">
        <f>ROUND(E109*U109,2)</f>
        <v>0</v>
      </c>
      <c r="W109" s="222"/>
      <c r="X109" s="222" t="s">
        <v>445</v>
      </c>
      <c r="Y109" s="222" t="s">
        <v>230</v>
      </c>
      <c r="Z109" s="212"/>
      <c r="AA109" s="212"/>
      <c r="AB109" s="212"/>
      <c r="AC109" s="212"/>
      <c r="AD109" s="212"/>
      <c r="AE109" s="212"/>
      <c r="AF109" s="212"/>
      <c r="AG109" s="212" t="s">
        <v>765</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5">
      <c r="A110" s="219"/>
      <c r="B110" s="220"/>
      <c r="C110" s="246" t="s">
        <v>763</v>
      </c>
      <c r="D110" s="241"/>
      <c r="E110" s="241"/>
      <c r="F110" s="241"/>
      <c r="G110" s="241"/>
      <c r="H110" s="222"/>
      <c r="I110" s="222"/>
      <c r="J110" s="222"/>
      <c r="K110" s="222"/>
      <c r="L110" s="222"/>
      <c r="M110" s="222"/>
      <c r="N110" s="221"/>
      <c r="O110" s="221"/>
      <c r="P110" s="221"/>
      <c r="Q110" s="221"/>
      <c r="R110" s="222"/>
      <c r="S110" s="222"/>
      <c r="T110" s="222"/>
      <c r="U110" s="222"/>
      <c r="V110" s="222"/>
      <c r="W110" s="222"/>
      <c r="X110" s="222"/>
      <c r="Y110" s="222"/>
      <c r="Z110" s="212"/>
      <c r="AA110" s="212"/>
      <c r="AB110" s="212"/>
      <c r="AC110" s="212"/>
      <c r="AD110" s="212"/>
      <c r="AE110" s="212"/>
      <c r="AF110" s="212"/>
      <c r="AG110" s="212" t="s">
        <v>232</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5">
      <c r="A111" s="234">
        <v>27</v>
      </c>
      <c r="B111" s="235" t="s">
        <v>766</v>
      </c>
      <c r="C111" s="245" t="s">
        <v>767</v>
      </c>
      <c r="D111" s="236" t="s">
        <v>323</v>
      </c>
      <c r="E111" s="237">
        <v>50.72</v>
      </c>
      <c r="F111" s="238"/>
      <c r="G111" s="239">
        <f>ROUND(E111*F111,2)</f>
        <v>0</v>
      </c>
      <c r="H111" s="238"/>
      <c r="I111" s="239">
        <f>ROUND(E111*H111,2)</f>
        <v>0</v>
      </c>
      <c r="J111" s="238"/>
      <c r="K111" s="239">
        <f>ROUND(E111*J111,2)</f>
        <v>0</v>
      </c>
      <c r="L111" s="239">
        <v>21</v>
      </c>
      <c r="M111" s="239">
        <f>G111*(1+L111/100)</f>
        <v>0</v>
      </c>
      <c r="N111" s="237">
        <v>0</v>
      </c>
      <c r="O111" s="237">
        <f>ROUND(E111*N111,2)</f>
        <v>0</v>
      </c>
      <c r="P111" s="237">
        <v>0</v>
      </c>
      <c r="Q111" s="237">
        <f>ROUND(E111*P111,2)</f>
        <v>0</v>
      </c>
      <c r="R111" s="239"/>
      <c r="S111" s="239" t="s">
        <v>262</v>
      </c>
      <c r="T111" s="240" t="s">
        <v>228</v>
      </c>
      <c r="U111" s="222">
        <v>0</v>
      </c>
      <c r="V111" s="222">
        <f>ROUND(E111*U111,2)</f>
        <v>0</v>
      </c>
      <c r="W111" s="222"/>
      <c r="X111" s="222" t="s">
        <v>303</v>
      </c>
      <c r="Y111" s="222" t="s">
        <v>230</v>
      </c>
      <c r="Z111" s="212"/>
      <c r="AA111" s="212"/>
      <c r="AB111" s="212"/>
      <c r="AC111" s="212"/>
      <c r="AD111" s="212"/>
      <c r="AE111" s="212"/>
      <c r="AF111" s="212"/>
      <c r="AG111" s="212" t="s">
        <v>545</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5">
      <c r="A112" s="219"/>
      <c r="B112" s="220"/>
      <c r="C112" s="246" t="s">
        <v>767</v>
      </c>
      <c r="D112" s="241"/>
      <c r="E112" s="241"/>
      <c r="F112" s="241"/>
      <c r="G112" s="241"/>
      <c r="H112" s="222"/>
      <c r="I112" s="222"/>
      <c r="J112" s="222"/>
      <c r="K112" s="222"/>
      <c r="L112" s="222"/>
      <c r="M112" s="222"/>
      <c r="N112" s="221"/>
      <c r="O112" s="221"/>
      <c r="P112" s="221"/>
      <c r="Q112" s="221"/>
      <c r="R112" s="222"/>
      <c r="S112" s="222"/>
      <c r="T112" s="222"/>
      <c r="U112" s="222"/>
      <c r="V112" s="222"/>
      <c r="W112" s="222"/>
      <c r="X112" s="222"/>
      <c r="Y112" s="222"/>
      <c r="Z112" s="212"/>
      <c r="AA112" s="212"/>
      <c r="AB112" s="212"/>
      <c r="AC112" s="212"/>
      <c r="AD112" s="212"/>
      <c r="AE112" s="212"/>
      <c r="AF112" s="212"/>
      <c r="AG112" s="212" t="s">
        <v>232</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2" x14ac:dyDescent="0.25">
      <c r="A113" s="219"/>
      <c r="B113" s="220"/>
      <c r="C113" s="264" t="s">
        <v>768</v>
      </c>
      <c r="D113" s="251"/>
      <c r="E113" s="252"/>
      <c r="F113" s="222"/>
      <c r="G113" s="222"/>
      <c r="H113" s="222"/>
      <c r="I113" s="222"/>
      <c r="J113" s="222"/>
      <c r="K113" s="222"/>
      <c r="L113" s="222"/>
      <c r="M113" s="222"/>
      <c r="N113" s="221"/>
      <c r="O113" s="221"/>
      <c r="P113" s="221"/>
      <c r="Q113" s="221"/>
      <c r="R113" s="222"/>
      <c r="S113" s="222"/>
      <c r="T113" s="222"/>
      <c r="U113" s="222"/>
      <c r="V113" s="222"/>
      <c r="W113" s="222"/>
      <c r="X113" s="222"/>
      <c r="Y113" s="222"/>
      <c r="Z113" s="212"/>
      <c r="AA113" s="212"/>
      <c r="AB113" s="212"/>
      <c r="AC113" s="212"/>
      <c r="AD113" s="212"/>
      <c r="AE113" s="212"/>
      <c r="AF113" s="212"/>
      <c r="AG113" s="212" t="s">
        <v>308</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3" x14ac:dyDescent="0.25">
      <c r="A114" s="219"/>
      <c r="B114" s="220"/>
      <c r="C114" s="264" t="s">
        <v>769</v>
      </c>
      <c r="D114" s="251"/>
      <c r="E114" s="252">
        <v>50.72</v>
      </c>
      <c r="F114" s="222"/>
      <c r="G114" s="222"/>
      <c r="H114" s="222"/>
      <c r="I114" s="222"/>
      <c r="J114" s="222"/>
      <c r="K114" s="222"/>
      <c r="L114" s="222"/>
      <c r="M114" s="222"/>
      <c r="N114" s="221"/>
      <c r="O114" s="221"/>
      <c r="P114" s="221"/>
      <c r="Q114" s="221"/>
      <c r="R114" s="222"/>
      <c r="S114" s="222"/>
      <c r="T114" s="222"/>
      <c r="U114" s="222"/>
      <c r="V114" s="222"/>
      <c r="W114" s="222"/>
      <c r="X114" s="222"/>
      <c r="Y114" s="222"/>
      <c r="Z114" s="212"/>
      <c r="AA114" s="212"/>
      <c r="AB114" s="212"/>
      <c r="AC114" s="212"/>
      <c r="AD114" s="212"/>
      <c r="AE114" s="212"/>
      <c r="AF114" s="212"/>
      <c r="AG114" s="212" t="s">
        <v>308</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5">
      <c r="A115" s="234">
        <v>28</v>
      </c>
      <c r="B115" s="235" t="s">
        <v>373</v>
      </c>
      <c r="C115" s="245" t="s">
        <v>374</v>
      </c>
      <c r="D115" s="236" t="s">
        <v>375</v>
      </c>
      <c r="E115" s="237">
        <v>9.7639999999999993</v>
      </c>
      <c r="F115" s="238"/>
      <c r="G115" s="239">
        <f>ROUND(E115*F115,2)</f>
        <v>0</v>
      </c>
      <c r="H115" s="238"/>
      <c r="I115" s="239">
        <f>ROUND(E115*H115,2)</f>
        <v>0</v>
      </c>
      <c r="J115" s="238"/>
      <c r="K115" s="239">
        <f>ROUND(E115*J115,2)</f>
        <v>0</v>
      </c>
      <c r="L115" s="239">
        <v>21</v>
      </c>
      <c r="M115" s="239">
        <f>G115*(1+L115/100)</f>
        <v>0</v>
      </c>
      <c r="N115" s="237">
        <v>0</v>
      </c>
      <c r="O115" s="237">
        <f>ROUND(E115*N115,2)</f>
        <v>0</v>
      </c>
      <c r="P115" s="237">
        <v>0</v>
      </c>
      <c r="Q115" s="237">
        <f>ROUND(E115*P115,2)</f>
        <v>0</v>
      </c>
      <c r="R115" s="239" t="s">
        <v>311</v>
      </c>
      <c r="S115" s="239" t="s">
        <v>227</v>
      </c>
      <c r="T115" s="240" t="s">
        <v>227</v>
      </c>
      <c r="U115" s="222">
        <v>0</v>
      </c>
      <c r="V115" s="222">
        <f>ROUND(E115*U115,2)</f>
        <v>0</v>
      </c>
      <c r="W115" s="222"/>
      <c r="X115" s="222" t="s">
        <v>303</v>
      </c>
      <c r="Y115" s="222" t="s">
        <v>230</v>
      </c>
      <c r="Z115" s="212"/>
      <c r="AA115" s="212"/>
      <c r="AB115" s="212"/>
      <c r="AC115" s="212"/>
      <c r="AD115" s="212"/>
      <c r="AE115" s="212"/>
      <c r="AF115" s="212"/>
      <c r="AG115" s="212" t="s">
        <v>545</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ht="41.4" outlineLevel="2" x14ac:dyDescent="0.25">
      <c r="A116" s="219"/>
      <c r="B116" s="220"/>
      <c r="C116" s="246" t="s">
        <v>376</v>
      </c>
      <c r="D116" s="241"/>
      <c r="E116" s="241"/>
      <c r="F116" s="241"/>
      <c r="G116" s="241"/>
      <c r="H116" s="222"/>
      <c r="I116" s="222"/>
      <c r="J116" s="222"/>
      <c r="K116" s="222"/>
      <c r="L116" s="222"/>
      <c r="M116" s="222"/>
      <c r="N116" s="221"/>
      <c r="O116" s="221"/>
      <c r="P116" s="221"/>
      <c r="Q116" s="221"/>
      <c r="R116" s="222"/>
      <c r="S116" s="222"/>
      <c r="T116" s="222"/>
      <c r="U116" s="222"/>
      <c r="V116" s="222"/>
      <c r="W116" s="222"/>
      <c r="X116" s="222"/>
      <c r="Y116" s="222"/>
      <c r="Z116" s="212"/>
      <c r="AA116" s="212"/>
      <c r="AB116" s="212"/>
      <c r="AC116" s="212"/>
      <c r="AD116" s="212"/>
      <c r="AE116" s="212"/>
      <c r="AF116" s="212"/>
      <c r="AG116" s="212" t="s">
        <v>232</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42" t="str">
        <f>C116</f>
        <v>Doklad o likvidaci a uložení dřevěného odpadu musí být vystaven oprávněnou osobou nebo zařízením určeným k nakládání s odpady. Tento doklad bude obsahovat zejména identifikaci původce odpadu, množství a druh dřevěného odpadu, datum převzetí, způsob jeho likvidace nebo uložení a identifikaci zařízení, ve kterém bylo s odpadem nakládáno. Součástí dokladu musí být také podpis oprávněné osoby potvrzující převzetí a zpracování odpadu. Bez předložení tohoto dokladu nebude likvidace odpadu považována za řádně doloženou.</v>
      </c>
      <c r="BB116" s="212"/>
      <c r="BC116" s="212"/>
      <c r="BD116" s="212"/>
      <c r="BE116" s="212"/>
      <c r="BF116" s="212"/>
      <c r="BG116" s="212"/>
      <c r="BH116" s="212"/>
    </row>
    <row r="117" spans="1:60" outlineLevel="2" x14ac:dyDescent="0.25">
      <c r="A117" s="219"/>
      <c r="B117" s="220"/>
      <c r="C117" s="264" t="s">
        <v>770</v>
      </c>
      <c r="D117" s="251"/>
      <c r="E117" s="252"/>
      <c r="F117" s="222"/>
      <c r="G117" s="222"/>
      <c r="H117" s="222"/>
      <c r="I117" s="222"/>
      <c r="J117" s="222"/>
      <c r="K117" s="222"/>
      <c r="L117" s="222"/>
      <c r="M117" s="222"/>
      <c r="N117" s="221"/>
      <c r="O117" s="221"/>
      <c r="P117" s="221"/>
      <c r="Q117" s="221"/>
      <c r="R117" s="222"/>
      <c r="S117" s="222"/>
      <c r="T117" s="222"/>
      <c r="U117" s="222"/>
      <c r="V117" s="222"/>
      <c r="W117" s="222"/>
      <c r="X117" s="222"/>
      <c r="Y117" s="222"/>
      <c r="Z117" s="212"/>
      <c r="AA117" s="212"/>
      <c r="AB117" s="212"/>
      <c r="AC117" s="212"/>
      <c r="AD117" s="212"/>
      <c r="AE117" s="212"/>
      <c r="AF117" s="212"/>
      <c r="AG117" s="212" t="s">
        <v>308</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3" x14ac:dyDescent="0.25">
      <c r="A118" s="219"/>
      <c r="B118" s="220"/>
      <c r="C118" s="264" t="s">
        <v>771</v>
      </c>
      <c r="D118" s="251"/>
      <c r="E118" s="252"/>
      <c r="F118" s="222"/>
      <c r="G118" s="222"/>
      <c r="H118" s="222"/>
      <c r="I118" s="222"/>
      <c r="J118" s="222"/>
      <c r="K118" s="222"/>
      <c r="L118" s="222"/>
      <c r="M118" s="222"/>
      <c r="N118" s="221"/>
      <c r="O118" s="221"/>
      <c r="P118" s="221"/>
      <c r="Q118" s="221"/>
      <c r="R118" s="222"/>
      <c r="S118" s="222"/>
      <c r="T118" s="222"/>
      <c r="U118" s="222"/>
      <c r="V118" s="222"/>
      <c r="W118" s="222"/>
      <c r="X118" s="222"/>
      <c r="Y118" s="222"/>
      <c r="Z118" s="212"/>
      <c r="AA118" s="212"/>
      <c r="AB118" s="212"/>
      <c r="AC118" s="212"/>
      <c r="AD118" s="212"/>
      <c r="AE118" s="212"/>
      <c r="AF118" s="212"/>
      <c r="AG118" s="212" t="s">
        <v>308</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3" x14ac:dyDescent="0.25">
      <c r="A119" s="219"/>
      <c r="B119" s="220"/>
      <c r="C119" s="264" t="s">
        <v>772</v>
      </c>
      <c r="D119" s="251"/>
      <c r="E119" s="252">
        <v>9.7639999999999993</v>
      </c>
      <c r="F119" s="222"/>
      <c r="G119" s="222"/>
      <c r="H119" s="222"/>
      <c r="I119" s="222"/>
      <c r="J119" s="222"/>
      <c r="K119" s="222"/>
      <c r="L119" s="222"/>
      <c r="M119" s="222"/>
      <c r="N119" s="221"/>
      <c r="O119" s="221"/>
      <c r="P119" s="221"/>
      <c r="Q119" s="221"/>
      <c r="R119" s="222"/>
      <c r="S119" s="222"/>
      <c r="T119" s="222"/>
      <c r="U119" s="222"/>
      <c r="V119" s="222"/>
      <c r="W119" s="222"/>
      <c r="X119" s="222"/>
      <c r="Y119" s="222"/>
      <c r="Z119" s="212"/>
      <c r="AA119" s="212"/>
      <c r="AB119" s="212"/>
      <c r="AC119" s="212"/>
      <c r="AD119" s="212"/>
      <c r="AE119" s="212"/>
      <c r="AF119" s="212"/>
      <c r="AG119" s="212" t="s">
        <v>308</v>
      </c>
      <c r="AH119" s="212">
        <v>0</v>
      </c>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x14ac:dyDescent="0.25">
      <c r="A120" s="3"/>
      <c r="B120" s="4"/>
      <c r="C120" s="248"/>
      <c r="D120" s="6"/>
      <c r="E120" s="3"/>
      <c r="F120" s="3"/>
      <c r="G120" s="3"/>
      <c r="H120" s="3"/>
      <c r="I120" s="3"/>
      <c r="J120" s="3"/>
      <c r="K120" s="3"/>
      <c r="L120" s="3"/>
      <c r="M120" s="3"/>
      <c r="N120" s="3"/>
      <c r="O120" s="3"/>
      <c r="P120" s="3"/>
      <c r="Q120" s="3"/>
      <c r="R120" s="3"/>
      <c r="S120" s="3"/>
      <c r="T120" s="3"/>
      <c r="U120" s="3"/>
      <c r="V120" s="3"/>
      <c r="W120" s="3"/>
      <c r="X120" s="3"/>
      <c r="Y120" s="3"/>
      <c r="AE120">
        <v>12</v>
      </c>
      <c r="AF120">
        <v>21</v>
      </c>
      <c r="AG120" t="s">
        <v>208</v>
      </c>
    </row>
    <row r="121" spans="1:60" x14ac:dyDescent="0.25">
      <c r="A121" s="215"/>
      <c r="B121" s="216" t="s">
        <v>29</v>
      </c>
      <c r="C121" s="249"/>
      <c r="D121" s="217"/>
      <c r="E121" s="218"/>
      <c r="F121" s="218"/>
      <c r="G121" s="233">
        <f>G8</f>
        <v>0</v>
      </c>
      <c r="H121" s="3"/>
      <c r="I121" s="3"/>
      <c r="J121" s="3"/>
      <c r="K121" s="3"/>
      <c r="L121" s="3"/>
      <c r="M121" s="3"/>
      <c r="N121" s="3"/>
      <c r="O121" s="3"/>
      <c r="P121" s="3"/>
      <c r="Q121" s="3"/>
      <c r="R121" s="3"/>
      <c r="S121" s="3"/>
      <c r="T121" s="3"/>
      <c r="U121" s="3"/>
      <c r="V121" s="3"/>
      <c r="W121" s="3"/>
      <c r="X121" s="3"/>
      <c r="Y121" s="3"/>
      <c r="AE121">
        <f>SUMIF(L7:L119,AE120,G7:G119)</f>
        <v>0</v>
      </c>
      <c r="AF121">
        <f>SUMIF(L7:L119,AF120,G7:G119)</f>
        <v>0</v>
      </c>
      <c r="AG121" t="s">
        <v>294</v>
      </c>
    </row>
    <row r="122" spans="1:60" x14ac:dyDescent="0.25">
      <c r="C122" s="250"/>
      <c r="D122" s="10"/>
      <c r="AG122" t="s">
        <v>297</v>
      </c>
    </row>
    <row r="123" spans="1:60" x14ac:dyDescent="0.25">
      <c r="D123" s="10"/>
    </row>
    <row r="124" spans="1:60" x14ac:dyDescent="0.25">
      <c r="D124" s="10"/>
    </row>
    <row r="125" spans="1:60" x14ac:dyDescent="0.25">
      <c r="D125" s="10"/>
    </row>
    <row r="126" spans="1:60" x14ac:dyDescent="0.25">
      <c r="D126" s="10"/>
    </row>
    <row r="127" spans="1:60" x14ac:dyDescent="0.25">
      <c r="D127" s="10"/>
    </row>
    <row r="128" spans="1:60"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ZFBpzd47JWfWnpWL2FrChhKF384mTR7GVQiiiF7eEVd2jS3u742pDeH6mjD+Iix9Z2Kp3ff+XCmATFg8IUea+Q==" saltValue="TA8lycdr14kwNt5MDjpI1w==" spinCount="100000" sheet="1" formatRows="0"/>
  <mergeCells count="32">
    <mergeCell ref="C112:G112"/>
    <mergeCell ref="C116:G116"/>
    <mergeCell ref="C90:G90"/>
    <mergeCell ref="C94:G94"/>
    <mergeCell ref="C98:G98"/>
    <mergeCell ref="C102:G102"/>
    <mergeCell ref="C106:G106"/>
    <mergeCell ref="C110:G110"/>
    <mergeCell ref="C66:G66"/>
    <mergeCell ref="C70:G70"/>
    <mergeCell ref="C74:G74"/>
    <mergeCell ref="C78:G78"/>
    <mergeCell ref="C82:G82"/>
    <mergeCell ref="C86:G86"/>
    <mergeCell ref="C42:G42"/>
    <mergeCell ref="C46:G46"/>
    <mergeCell ref="C50:G50"/>
    <mergeCell ref="C54:G54"/>
    <mergeCell ref="C58:G58"/>
    <mergeCell ref="C62:G62"/>
    <mergeCell ref="C18:G18"/>
    <mergeCell ref="C22:G22"/>
    <mergeCell ref="C26:G26"/>
    <mergeCell ref="C30:G30"/>
    <mergeCell ref="C34:G34"/>
    <mergeCell ref="C38:G38"/>
    <mergeCell ref="A1:G1"/>
    <mergeCell ref="C2:G2"/>
    <mergeCell ref="C3:G3"/>
    <mergeCell ref="C4:G4"/>
    <mergeCell ref="C10:G10"/>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9D8C-3969-4BBC-A7C4-A00A1A61D643}">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6" customWidth="1"/>
    <col min="3" max="3" width="63.33203125" style="176"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7" t="s">
        <v>298</v>
      </c>
      <c r="B1" s="197"/>
      <c r="C1" s="197"/>
      <c r="D1" s="197"/>
      <c r="E1" s="197"/>
      <c r="F1" s="197"/>
      <c r="G1" s="197"/>
      <c r="AG1" t="s">
        <v>193</v>
      </c>
    </row>
    <row r="2" spans="1:60" ht="25.05" customHeight="1" x14ac:dyDescent="0.25">
      <c r="A2" s="198" t="s">
        <v>7</v>
      </c>
      <c r="B2" s="48" t="s">
        <v>43</v>
      </c>
      <c r="C2" s="201" t="s">
        <v>44</v>
      </c>
      <c r="D2" s="199"/>
      <c r="E2" s="199"/>
      <c r="F2" s="199"/>
      <c r="G2" s="200"/>
      <c r="AG2" t="s">
        <v>194</v>
      </c>
    </row>
    <row r="3" spans="1:60" ht="25.05" customHeight="1" x14ac:dyDescent="0.25">
      <c r="A3" s="198" t="s">
        <v>8</v>
      </c>
      <c r="B3" s="48" t="s">
        <v>73</v>
      </c>
      <c r="C3" s="201" t="s">
        <v>74</v>
      </c>
      <c r="D3" s="199"/>
      <c r="E3" s="199"/>
      <c r="F3" s="199"/>
      <c r="G3" s="200"/>
      <c r="AC3" s="176" t="s">
        <v>194</v>
      </c>
      <c r="AG3" t="s">
        <v>198</v>
      </c>
    </row>
    <row r="4" spans="1:60" ht="25.05" customHeight="1" x14ac:dyDescent="0.25">
      <c r="A4" s="202" t="s">
        <v>9</v>
      </c>
      <c r="B4" s="203" t="s">
        <v>77</v>
      </c>
      <c r="C4" s="204" t="s">
        <v>78</v>
      </c>
      <c r="D4" s="205"/>
      <c r="E4" s="205"/>
      <c r="F4" s="205"/>
      <c r="G4" s="206"/>
      <c r="AG4" t="s">
        <v>199</v>
      </c>
    </row>
    <row r="5" spans="1:60" x14ac:dyDescent="0.25">
      <c r="D5" s="10"/>
    </row>
    <row r="6" spans="1:60" ht="39.6" x14ac:dyDescent="0.25">
      <c r="A6" s="208" t="s">
        <v>200</v>
      </c>
      <c r="B6" s="210" t="s">
        <v>201</v>
      </c>
      <c r="C6" s="210" t="s">
        <v>202</v>
      </c>
      <c r="D6" s="209" t="s">
        <v>203</v>
      </c>
      <c r="E6" s="208" t="s">
        <v>204</v>
      </c>
      <c r="F6" s="207" t="s">
        <v>205</v>
      </c>
      <c r="G6" s="208" t="s">
        <v>29</v>
      </c>
      <c r="H6" s="211" t="s">
        <v>30</v>
      </c>
      <c r="I6" s="211" t="s">
        <v>206</v>
      </c>
      <c r="J6" s="211" t="s">
        <v>31</v>
      </c>
      <c r="K6" s="211" t="s">
        <v>207</v>
      </c>
      <c r="L6" s="211" t="s">
        <v>208</v>
      </c>
      <c r="M6" s="211" t="s">
        <v>209</v>
      </c>
      <c r="N6" s="211" t="s">
        <v>210</v>
      </c>
      <c r="O6" s="211" t="s">
        <v>211</v>
      </c>
      <c r="P6" s="211" t="s">
        <v>212</v>
      </c>
      <c r="Q6" s="211" t="s">
        <v>213</v>
      </c>
      <c r="R6" s="211" t="s">
        <v>214</v>
      </c>
      <c r="S6" s="211" t="s">
        <v>215</v>
      </c>
      <c r="T6" s="211" t="s">
        <v>216</v>
      </c>
      <c r="U6" s="211" t="s">
        <v>217</v>
      </c>
      <c r="V6" s="211" t="s">
        <v>218</v>
      </c>
      <c r="W6" s="211" t="s">
        <v>219</v>
      </c>
      <c r="X6" s="211" t="s">
        <v>220</v>
      </c>
      <c r="Y6" s="211" t="s">
        <v>221</v>
      </c>
    </row>
    <row r="7" spans="1:60" hidden="1" x14ac:dyDescent="0.25">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5">
      <c r="A8" s="224" t="s">
        <v>222</v>
      </c>
      <c r="B8" s="225" t="s">
        <v>172</v>
      </c>
      <c r="C8" s="244" t="s">
        <v>173</v>
      </c>
      <c r="D8" s="226"/>
      <c r="E8" s="227"/>
      <c r="F8" s="228"/>
      <c r="G8" s="228">
        <f>SUMIF(AG9:AG46,"&lt;&gt;NOR",G9:G46)</f>
        <v>0</v>
      </c>
      <c r="H8" s="228"/>
      <c r="I8" s="228">
        <f>SUM(I9:I46)</f>
        <v>0</v>
      </c>
      <c r="J8" s="228"/>
      <c r="K8" s="228">
        <f>SUM(K9:K46)</f>
        <v>0</v>
      </c>
      <c r="L8" s="228"/>
      <c r="M8" s="228">
        <f>SUM(M9:M46)</f>
        <v>0</v>
      </c>
      <c r="N8" s="227"/>
      <c r="O8" s="227">
        <f>SUM(O9:O46)</f>
        <v>0</v>
      </c>
      <c r="P8" s="227"/>
      <c r="Q8" s="227">
        <f>SUM(Q9:Q46)</f>
        <v>0</v>
      </c>
      <c r="R8" s="228"/>
      <c r="S8" s="228"/>
      <c r="T8" s="229"/>
      <c r="U8" s="223"/>
      <c r="V8" s="223">
        <f>SUM(V9:V46)</f>
        <v>0</v>
      </c>
      <c r="W8" s="223"/>
      <c r="X8" s="223"/>
      <c r="Y8" s="223"/>
      <c r="AG8" t="s">
        <v>223</v>
      </c>
    </row>
    <row r="9" spans="1:60" outlineLevel="1" x14ac:dyDescent="0.25">
      <c r="A9" s="234">
        <v>1</v>
      </c>
      <c r="B9" s="235" t="s">
        <v>773</v>
      </c>
      <c r="C9" s="245" t="s">
        <v>774</v>
      </c>
      <c r="D9" s="236" t="s">
        <v>301</v>
      </c>
      <c r="E9" s="237">
        <v>480</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671</v>
      </c>
      <c r="T9" s="240" t="s">
        <v>672</v>
      </c>
      <c r="U9" s="222">
        <v>0</v>
      </c>
      <c r="V9" s="222">
        <f>ROUND(E9*U9,2)</f>
        <v>0</v>
      </c>
      <c r="W9" s="222"/>
      <c r="X9" s="222" t="s">
        <v>303</v>
      </c>
      <c r="Y9" s="222" t="s">
        <v>230</v>
      </c>
      <c r="Z9" s="212"/>
      <c r="AA9" s="212"/>
      <c r="AB9" s="212"/>
      <c r="AC9" s="212"/>
      <c r="AD9" s="212"/>
      <c r="AE9" s="212"/>
      <c r="AF9" s="212"/>
      <c r="AG9" s="212" t="s">
        <v>545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5">
      <c r="A10" s="219"/>
      <c r="B10" s="220"/>
      <c r="C10" s="246" t="s">
        <v>774</v>
      </c>
      <c r="D10" s="241"/>
      <c r="E10" s="241"/>
      <c r="F10" s="241"/>
      <c r="G10" s="241"/>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232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5">
      <c r="A11" s="219"/>
      <c r="B11" s="220"/>
      <c r="C11" s="264" t="s">
        <v>775</v>
      </c>
      <c r="D11" s="251"/>
      <c r="E11" s="252"/>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308</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5">
      <c r="A12" s="219"/>
      <c r="B12" s="220"/>
      <c r="C12" s="264" t="s">
        <v>776</v>
      </c>
      <c r="D12" s="251"/>
      <c r="E12" s="252">
        <v>480</v>
      </c>
      <c r="F12" s="222"/>
      <c r="G12" s="222"/>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308</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5">
      <c r="A13" s="234">
        <v>2</v>
      </c>
      <c r="B13" s="235" t="s">
        <v>777</v>
      </c>
      <c r="C13" s="245" t="s">
        <v>778</v>
      </c>
      <c r="D13" s="236" t="s">
        <v>301</v>
      </c>
      <c r="E13" s="237">
        <v>480</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671</v>
      </c>
      <c r="T13" s="240" t="s">
        <v>672</v>
      </c>
      <c r="U13" s="222">
        <v>0</v>
      </c>
      <c r="V13" s="222">
        <f>ROUND(E13*U13,2)</f>
        <v>0</v>
      </c>
      <c r="W13" s="222"/>
      <c r="X13" s="222" t="s">
        <v>303</v>
      </c>
      <c r="Y13" s="222" t="s">
        <v>230</v>
      </c>
      <c r="Z13" s="212"/>
      <c r="AA13" s="212"/>
      <c r="AB13" s="212"/>
      <c r="AC13" s="212"/>
      <c r="AD13" s="212"/>
      <c r="AE13" s="212"/>
      <c r="AF13" s="212"/>
      <c r="AG13" s="212" t="s">
        <v>545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5">
      <c r="A14" s="219"/>
      <c r="B14" s="220"/>
      <c r="C14" s="246" t="s">
        <v>778</v>
      </c>
      <c r="D14" s="241"/>
      <c r="E14" s="241"/>
      <c r="F14" s="241"/>
      <c r="G14" s="241"/>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232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5">
      <c r="A15" s="234">
        <v>3</v>
      </c>
      <c r="B15" s="235" t="s">
        <v>779</v>
      </c>
      <c r="C15" s="245" t="s">
        <v>780</v>
      </c>
      <c r="D15" s="236" t="s">
        <v>323</v>
      </c>
      <c r="E15" s="237">
        <v>48</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671</v>
      </c>
      <c r="T15" s="240" t="s">
        <v>704</v>
      </c>
      <c r="U15" s="222">
        <v>0</v>
      </c>
      <c r="V15" s="222">
        <f>ROUND(E15*U15,2)</f>
        <v>0</v>
      </c>
      <c r="W15" s="222"/>
      <c r="X15" s="222" t="s">
        <v>303</v>
      </c>
      <c r="Y15" s="222" t="s">
        <v>230</v>
      </c>
      <c r="Z15" s="212"/>
      <c r="AA15" s="212"/>
      <c r="AB15" s="212"/>
      <c r="AC15" s="212"/>
      <c r="AD15" s="212"/>
      <c r="AE15" s="212"/>
      <c r="AF15" s="212"/>
      <c r="AG15" s="212" t="s">
        <v>545</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5">
      <c r="A16" s="219"/>
      <c r="B16" s="220"/>
      <c r="C16" s="246" t="s">
        <v>780</v>
      </c>
      <c r="D16" s="241"/>
      <c r="E16" s="241"/>
      <c r="F16" s="241"/>
      <c r="G16" s="241"/>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232</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5">
      <c r="A17" s="219"/>
      <c r="B17" s="220"/>
      <c r="C17" s="264" t="s">
        <v>781</v>
      </c>
      <c r="D17" s="251"/>
      <c r="E17" s="252"/>
      <c r="F17" s="222"/>
      <c r="G17" s="222"/>
      <c r="H17" s="222"/>
      <c r="I17" s="222"/>
      <c r="J17" s="222"/>
      <c r="K17" s="222"/>
      <c r="L17" s="222"/>
      <c r="M17" s="222"/>
      <c r="N17" s="221"/>
      <c r="O17" s="221"/>
      <c r="P17" s="221"/>
      <c r="Q17" s="221"/>
      <c r="R17" s="222"/>
      <c r="S17" s="222"/>
      <c r="T17" s="222"/>
      <c r="U17" s="222"/>
      <c r="V17" s="222"/>
      <c r="W17" s="222"/>
      <c r="X17" s="222"/>
      <c r="Y17" s="222"/>
      <c r="Z17" s="212"/>
      <c r="AA17" s="212"/>
      <c r="AB17" s="212"/>
      <c r="AC17" s="212"/>
      <c r="AD17" s="212"/>
      <c r="AE17" s="212"/>
      <c r="AF17" s="212"/>
      <c r="AG17" s="212" t="s">
        <v>308</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3" x14ac:dyDescent="0.25">
      <c r="A18" s="219"/>
      <c r="B18" s="220"/>
      <c r="C18" s="264" t="s">
        <v>782</v>
      </c>
      <c r="D18" s="251"/>
      <c r="E18" s="252">
        <v>48</v>
      </c>
      <c r="F18" s="222"/>
      <c r="G18" s="222"/>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308</v>
      </c>
      <c r="AH18" s="212">
        <v>0</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5">
      <c r="A19" s="234">
        <v>4</v>
      </c>
      <c r="B19" s="235" t="s">
        <v>783</v>
      </c>
      <c r="C19" s="245" t="s">
        <v>784</v>
      </c>
      <c r="D19" s="236" t="s">
        <v>375</v>
      </c>
      <c r="E19" s="237">
        <v>26.4</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671</v>
      </c>
      <c r="T19" s="240" t="s">
        <v>672</v>
      </c>
      <c r="U19" s="222">
        <v>0</v>
      </c>
      <c r="V19" s="222">
        <f>ROUND(E19*U19,2)</f>
        <v>0</v>
      </c>
      <c r="W19" s="222"/>
      <c r="X19" s="222" t="s">
        <v>303</v>
      </c>
      <c r="Y19" s="222" t="s">
        <v>230</v>
      </c>
      <c r="Z19" s="212"/>
      <c r="AA19" s="212"/>
      <c r="AB19" s="212"/>
      <c r="AC19" s="212"/>
      <c r="AD19" s="212"/>
      <c r="AE19" s="212"/>
      <c r="AF19" s="212"/>
      <c r="AG19" s="212" t="s">
        <v>545</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5">
      <c r="A20" s="219"/>
      <c r="B20" s="220"/>
      <c r="C20" s="246" t="s">
        <v>785</v>
      </c>
      <c r="D20" s="241"/>
      <c r="E20" s="241"/>
      <c r="F20" s="241"/>
      <c r="G20" s="241"/>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232</v>
      </c>
      <c r="AH20" s="212"/>
      <c r="AI20" s="212"/>
      <c r="AJ20" s="212"/>
      <c r="AK20" s="212"/>
      <c r="AL20" s="212"/>
      <c r="AM20" s="212"/>
      <c r="AN20" s="212"/>
      <c r="AO20" s="212"/>
      <c r="AP20" s="212"/>
      <c r="AQ20" s="212"/>
      <c r="AR20" s="212"/>
      <c r="AS20" s="212"/>
      <c r="AT20" s="212"/>
      <c r="AU20" s="212"/>
      <c r="AV20" s="212"/>
      <c r="AW20" s="212"/>
      <c r="AX20" s="212"/>
      <c r="AY20" s="212"/>
      <c r="AZ20" s="212"/>
      <c r="BA20" s="242" t="str">
        <f>C20</f>
        <v>Poplatek za předání stavebního odpadu recyklačnímu zařízení z rostlinných pletiv zatříděného do Katalogu odpadů pod kódem 02 01 03</v>
      </c>
      <c r="BB20" s="212"/>
      <c r="BC20" s="212"/>
      <c r="BD20" s="212"/>
      <c r="BE20" s="212"/>
      <c r="BF20" s="212"/>
      <c r="BG20" s="212"/>
      <c r="BH20" s="212"/>
    </row>
    <row r="21" spans="1:60" outlineLevel="2" x14ac:dyDescent="0.25">
      <c r="A21" s="219"/>
      <c r="B21" s="220"/>
      <c r="C21" s="264" t="s">
        <v>786</v>
      </c>
      <c r="D21" s="251"/>
      <c r="E21" s="252"/>
      <c r="F21" s="222"/>
      <c r="G21" s="222"/>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308</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3" x14ac:dyDescent="0.25">
      <c r="A22" s="219"/>
      <c r="B22" s="220"/>
      <c r="C22" s="264" t="s">
        <v>787</v>
      </c>
      <c r="D22" s="251"/>
      <c r="E22" s="252">
        <v>26.4</v>
      </c>
      <c r="F22" s="222"/>
      <c r="G22" s="222"/>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308</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ht="20.399999999999999" outlineLevel="1" x14ac:dyDescent="0.25">
      <c r="A23" s="234">
        <v>5</v>
      </c>
      <c r="B23" s="235" t="s">
        <v>788</v>
      </c>
      <c r="C23" s="245" t="s">
        <v>789</v>
      </c>
      <c r="D23" s="236" t="s">
        <v>301</v>
      </c>
      <c r="E23" s="237">
        <v>960</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c r="S23" s="239" t="s">
        <v>671</v>
      </c>
      <c r="T23" s="240" t="s">
        <v>672</v>
      </c>
      <c r="U23" s="222">
        <v>0</v>
      </c>
      <c r="V23" s="222">
        <f>ROUND(E23*U23,2)</f>
        <v>0</v>
      </c>
      <c r="W23" s="222"/>
      <c r="X23" s="222" t="s">
        <v>303</v>
      </c>
      <c r="Y23" s="222" t="s">
        <v>230</v>
      </c>
      <c r="Z23" s="212"/>
      <c r="AA23" s="212"/>
      <c r="AB23" s="212"/>
      <c r="AC23" s="212"/>
      <c r="AD23" s="212"/>
      <c r="AE23" s="212"/>
      <c r="AF23" s="212"/>
      <c r="AG23" s="212" t="s">
        <v>545</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21" outlineLevel="2" x14ac:dyDescent="0.25">
      <c r="A24" s="219"/>
      <c r="B24" s="220"/>
      <c r="C24" s="246" t="s">
        <v>790</v>
      </c>
      <c r="D24" s="241"/>
      <c r="E24" s="241"/>
      <c r="F24" s="241"/>
      <c r="G24" s="241"/>
      <c r="H24" s="222"/>
      <c r="I24" s="222"/>
      <c r="J24" s="222"/>
      <c r="K24" s="222"/>
      <c r="L24" s="222"/>
      <c r="M24" s="222"/>
      <c r="N24" s="221"/>
      <c r="O24" s="221"/>
      <c r="P24" s="221"/>
      <c r="Q24" s="221"/>
      <c r="R24" s="222"/>
      <c r="S24" s="222"/>
      <c r="T24" s="222"/>
      <c r="U24" s="222"/>
      <c r="V24" s="222"/>
      <c r="W24" s="222"/>
      <c r="X24" s="222"/>
      <c r="Y24" s="222"/>
      <c r="Z24" s="212"/>
      <c r="AA24" s="212"/>
      <c r="AB24" s="212"/>
      <c r="AC24" s="212"/>
      <c r="AD24" s="212"/>
      <c r="AE24" s="212"/>
      <c r="AF24" s="212"/>
      <c r="AG24" s="212" t="s">
        <v>232</v>
      </c>
      <c r="AH24" s="212"/>
      <c r="AI24" s="212"/>
      <c r="AJ24" s="212"/>
      <c r="AK24" s="212"/>
      <c r="AL24" s="212"/>
      <c r="AM24" s="212"/>
      <c r="AN24" s="212"/>
      <c r="AO24" s="212"/>
      <c r="AP24" s="212"/>
      <c r="AQ24" s="212"/>
      <c r="AR24" s="212"/>
      <c r="AS24" s="212"/>
      <c r="AT24" s="212"/>
      <c r="AU24" s="212"/>
      <c r="AV24" s="212"/>
      <c r="AW24" s="212"/>
      <c r="AX24" s="212"/>
      <c r="AY24" s="212"/>
      <c r="AZ24" s="212"/>
      <c r="BA24" s="242" t="str">
        <f>C24</f>
        <v>Chemické odplevelení půdy před založením kultury, trávníku nebo zpevněných ploch ručně o jakékoli výměře postřikem na široko v rovině nebo na svahu do 1:5</v>
      </c>
      <c r="BB24" s="212"/>
      <c r="BC24" s="212"/>
      <c r="BD24" s="212"/>
      <c r="BE24" s="212"/>
      <c r="BF24" s="212"/>
      <c r="BG24" s="212"/>
      <c r="BH24" s="212"/>
    </row>
    <row r="25" spans="1:60" outlineLevel="2" x14ac:dyDescent="0.25">
      <c r="A25" s="219"/>
      <c r="B25" s="220"/>
      <c r="C25" s="264" t="s">
        <v>791</v>
      </c>
      <c r="D25" s="251"/>
      <c r="E25" s="252"/>
      <c r="F25" s="222"/>
      <c r="G25" s="222"/>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308</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3" x14ac:dyDescent="0.25">
      <c r="A26" s="219"/>
      <c r="B26" s="220"/>
      <c r="C26" s="264" t="s">
        <v>792</v>
      </c>
      <c r="D26" s="251"/>
      <c r="E26" s="252">
        <v>960</v>
      </c>
      <c r="F26" s="222"/>
      <c r="G26" s="222"/>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308</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5">
      <c r="A27" s="234">
        <v>6</v>
      </c>
      <c r="B27" s="235" t="s">
        <v>793</v>
      </c>
      <c r="C27" s="245" t="s">
        <v>794</v>
      </c>
      <c r="D27" s="236" t="s">
        <v>795</v>
      </c>
      <c r="E27" s="237">
        <v>0.48</v>
      </c>
      <c r="F27" s="238"/>
      <c r="G27" s="239">
        <f>ROUND(E27*F27,2)</f>
        <v>0</v>
      </c>
      <c r="H27" s="238"/>
      <c r="I27" s="239">
        <f>ROUND(E27*H27,2)</f>
        <v>0</v>
      </c>
      <c r="J27" s="238"/>
      <c r="K27" s="239">
        <f>ROUND(E27*J27,2)</f>
        <v>0</v>
      </c>
      <c r="L27" s="239">
        <v>21</v>
      </c>
      <c r="M27" s="239">
        <f>G27*(1+L27/100)</f>
        <v>0</v>
      </c>
      <c r="N27" s="237">
        <v>1E-3</v>
      </c>
      <c r="O27" s="237">
        <f>ROUND(E27*N27,2)</f>
        <v>0</v>
      </c>
      <c r="P27" s="237">
        <v>0</v>
      </c>
      <c r="Q27" s="237">
        <f>ROUND(E27*P27,2)</f>
        <v>0</v>
      </c>
      <c r="R27" s="239"/>
      <c r="S27" s="239" t="s">
        <v>671</v>
      </c>
      <c r="T27" s="240" t="s">
        <v>672</v>
      </c>
      <c r="U27" s="222">
        <v>0</v>
      </c>
      <c r="V27" s="222">
        <f>ROUND(E27*U27,2)</f>
        <v>0</v>
      </c>
      <c r="W27" s="222"/>
      <c r="X27" s="222" t="s">
        <v>445</v>
      </c>
      <c r="Y27" s="222" t="s">
        <v>230</v>
      </c>
      <c r="Z27" s="212"/>
      <c r="AA27" s="212"/>
      <c r="AB27" s="212"/>
      <c r="AC27" s="212"/>
      <c r="AD27" s="212"/>
      <c r="AE27" s="212"/>
      <c r="AF27" s="212"/>
      <c r="AG27" s="212" t="s">
        <v>765</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5">
      <c r="A28" s="219"/>
      <c r="B28" s="220"/>
      <c r="C28" s="246" t="s">
        <v>794</v>
      </c>
      <c r="D28" s="241"/>
      <c r="E28" s="241"/>
      <c r="F28" s="241"/>
      <c r="G28" s="241"/>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232</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5">
      <c r="A29" s="219"/>
      <c r="B29" s="220"/>
      <c r="C29" s="264" t="s">
        <v>796</v>
      </c>
      <c r="D29" s="251"/>
      <c r="E29" s="252"/>
      <c r="F29" s="222"/>
      <c r="G29" s="222"/>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308</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3" x14ac:dyDescent="0.25">
      <c r="A30" s="219"/>
      <c r="B30" s="220"/>
      <c r="C30" s="264" t="s">
        <v>797</v>
      </c>
      <c r="D30" s="251"/>
      <c r="E30" s="252">
        <v>0.48</v>
      </c>
      <c r="F30" s="222"/>
      <c r="G30" s="222"/>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308</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5">
      <c r="A31" s="234">
        <v>7</v>
      </c>
      <c r="B31" s="235" t="s">
        <v>798</v>
      </c>
      <c r="C31" s="245" t="s">
        <v>799</v>
      </c>
      <c r="D31" s="236" t="s">
        <v>301</v>
      </c>
      <c r="E31" s="237">
        <v>480</v>
      </c>
      <c r="F31" s="238"/>
      <c r="G31" s="239">
        <f>ROUND(E31*F31,2)</f>
        <v>0</v>
      </c>
      <c r="H31" s="238"/>
      <c r="I31" s="239">
        <f>ROUND(E31*H31,2)</f>
        <v>0</v>
      </c>
      <c r="J31" s="238"/>
      <c r="K31" s="239">
        <f>ROUND(E31*J31,2)</f>
        <v>0</v>
      </c>
      <c r="L31" s="239">
        <v>21</v>
      </c>
      <c r="M31" s="239">
        <f>G31*(1+L31/100)</f>
        <v>0</v>
      </c>
      <c r="N31" s="237">
        <v>0</v>
      </c>
      <c r="O31" s="237">
        <f>ROUND(E31*N31,2)</f>
        <v>0</v>
      </c>
      <c r="P31" s="237">
        <v>0</v>
      </c>
      <c r="Q31" s="237">
        <f>ROUND(E31*P31,2)</f>
        <v>0</v>
      </c>
      <c r="R31" s="239"/>
      <c r="S31" s="239" t="s">
        <v>671</v>
      </c>
      <c r="T31" s="240" t="s">
        <v>672</v>
      </c>
      <c r="U31" s="222">
        <v>0</v>
      </c>
      <c r="V31" s="222">
        <f>ROUND(E31*U31,2)</f>
        <v>0</v>
      </c>
      <c r="W31" s="222"/>
      <c r="X31" s="222" t="s">
        <v>303</v>
      </c>
      <c r="Y31" s="222" t="s">
        <v>230</v>
      </c>
      <c r="Z31" s="212"/>
      <c r="AA31" s="212"/>
      <c r="AB31" s="212"/>
      <c r="AC31" s="212"/>
      <c r="AD31" s="212"/>
      <c r="AE31" s="212"/>
      <c r="AF31" s="212"/>
      <c r="AG31" s="212" t="s">
        <v>545</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5">
      <c r="A32" s="219"/>
      <c r="B32" s="220"/>
      <c r="C32" s="246" t="s">
        <v>799</v>
      </c>
      <c r="D32" s="241"/>
      <c r="E32" s="241"/>
      <c r="F32" s="241"/>
      <c r="G32" s="241"/>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232</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5">
      <c r="A33" s="219"/>
      <c r="B33" s="220"/>
      <c r="C33" s="264" t="s">
        <v>775</v>
      </c>
      <c r="D33" s="251"/>
      <c r="E33" s="252"/>
      <c r="F33" s="222"/>
      <c r="G33" s="222"/>
      <c r="H33" s="222"/>
      <c r="I33" s="222"/>
      <c r="J33" s="222"/>
      <c r="K33" s="222"/>
      <c r="L33" s="222"/>
      <c r="M33" s="222"/>
      <c r="N33" s="221"/>
      <c r="O33" s="221"/>
      <c r="P33" s="221"/>
      <c r="Q33" s="221"/>
      <c r="R33" s="222"/>
      <c r="S33" s="222"/>
      <c r="T33" s="222"/>
      <c r="U33" s="222"/>
      <c r="V33" s="222"/>
      <c r="W33" s="222"/>
      <c r="X33" s="222"/>
      <c r="Y33" s="222"/>
      <c r="Z33" s="212"/>
      <c r="AA33" s="212"/>
      <c r="AB33" s="212"/>
      <c r="AC33" s="212"/>
      <c r="AD33" s="212"/>
      <c r="AE33" s="212"/>
      <c r="AF33" s="212"/>
      <c r="AG33" s="212" t="s">
        <v>308</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3" x14ac:dyDescent="0.25">
      <c r="A34" s="219"/>
      <c r="B34" s="220"/>
      <c r="C34" s="264" t="s">
        <v>776</v>
      </c>
      <c r="D34" s="251"/>
      <c r="E34" s="252">
        <v>480</v>
      </c>
      <c r="F34" s="222"/>
      <c r="G34" s="222"/>
      <c r="H34" s="222"/>
      <c r="I34" s="222"/>
      <c r="J34" s="222"/>
      <c r="K34" s="222"/>
      <c r="L34" s="222"/>
      <c r="M34" s="222"/>
      <c r="N34" s="221"/>
      <c r="O34" s="221"/>
      <c r="P34" s="221"/>
      <c r="Q34" s="221"/>
      <c r="R34" s="222"/>
      <c r="S34" s="222"/>
      <c r="T34" s="222"/>
      <c r="U34" s="222"/>
      <c r="V34" s="222"/>
      <c r="W34" s="222"/>
      <c r="X34" s="222"/>
      <c r="Y34" s="222"/>
      <c r="Z34" s="212"/>
      <c r="AA34" s="212"/>
      <c r="AB34" s="212"/>
      <c r="AC34" s="212"/>
      <c r="AD34" s="212"/>
      <c r="AE34" s="212"/>
      <c r="AF34" s="212"/>
      <c r="AG34" s="212" t="s">
        <v>308</v>
      </c>
      <c r="AH34" s="212">
        <v>0</v>
      </c>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5">
      <c r="A35" s="234">
        <v>8</v>
      </c>
      <c r="B35" s="235" t="s">
        <v>800</v>
      </c>
      <c r="C35" s="245" t="s">
        <v>801</v>
      </c>
      <c r="D35" s="236" t="s">
        <v>301</v>
      </c>
      <c r="E35" s="237">
        <v>480</v>
      </c>
      <c r="F35" s="238"/>
      <c r="G35" s="239">
        <f>ROUND(E35*F35,2)</f>
        <v>0</v>
      </c>
      <c r="H35" s="238"/>
      <c r="I35" s="239">
        <f>ROUND(E35*H35,2)</f>
        <v>0</v>
      </c>
      <c r="J35" s="238"/>
      <c r="K35" s="239">
        <f>ROUND(E35*J35,2)</f>
        <v>0</v>
      </c>
      <c r="L35" s="239">
        <v>21</v>
      </c>
      <c r="M35" s="239">
        <f>G35*(1+L35/100)</f>
        <v>0</v>
      </c>
      <c r="N35" s="237">
        <v>0</v>
      </c>
      <c r="O35" s="237">
        <f>ROUND(E35*N35,2)</f>
        <v>0</v>
      </c>
      <c r="P35" s="237">
        <v>0</v>
      </c>
      <c r="Q35" s="237">
        <f>ROUND(E35*P35,2)</f>
        <v>0</v>
      </c>
      <c r="R35" s="239"/>
      <c r="S35" s="239" t="s">
        <v>671</v>
      </c>
      <c r="T35" s="240" t="s">
        <v>672</v>
      </c>
      <c r="U35" s="222">
        <v>0</v>
      </c>
      <c r="V35" s="222">
        <f>ROUND(E35*U35,2)</f>
        <v>0</v>
      </c>
      <c r="W35" s="222"/>
      <c r="X35" s="222" t="s">
        <v>303</v>
      </c>
      <c r="Y35" s="222" t="s">
        <v>230</v>
      </c>
      <c r="Z35" s="212"/>
      <c r="AA35" s="212"/>
      <c r="AB35" s="212"/>
      <c r="AC35" s="212"/>
      <c r="AD35" s="212"/>
      <c r="AE35" s="212"/>
      <c r="AF35" s="212"/>
      <c r="AG35" s="212" t="s">
        <v>545</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5">
      <c r="A36" s="219"/>
      <c r="B36" s="220"/>
      <c r="C36" s="246" t="s">
        <v>801</v>
      </c>
      <c r="D36" s="241"/>
      <c r="E36" s="241"/>
      <c r="F36" s="241"/>
      <c r="G36" s="241"/>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232</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5">
      <c r="A37" s="219"/>
      <c r="B37" s="220"/>
      <c r="C37" s="264" t="s">
        <v>775</v>
      </c>
      <c r="D37" s="251"/>
      <c r="E37" s="252"/>
      <c r="F37" s="222"/>
      <c r="G37" s="222"/>
      <c r="H37" s="222"/>
      <c r="I37" s="222"/>
      <c r="J37" s="222"/>
      <c r="K37" s="222"/>
      <c r="L37" s="222"/>
      <c r="M37" s="222"/>
      <c r="N37" s="221"/>
      <c r="O37" s="221"/>
      <c r="P37" s="221"/>
      <c r="Q37" s="221"/>
      <c r="R37" s="222"/>
      <c r="S37" s="222"/>
      <c r="T37" s="222"/>
      <c r="U37" s="222"/>
      <c r="V37" s="222"/>
      <c r="W37" s="222"/>
      <c r="X37" s="222"/>
      <c r="Y37" s="222"/>
      <c r="Z37" s="212"/>
      <c r="AA37" s="212"/>
      <c r="AB37" s="212"/>
      <c r="AC37" s="212"/>
      <c r="AD37" s="212"/>
      <c r="AE37" s="212"/>
      <c r="AF37" s="212"/>
      <c r="AG37" s="212" t="s">
        <v>308</v>
      </c>
      <c r="AH37" s="212">
        <v>0</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3" x14ac:dyDescent="0.25">
      <c r="A38" s="219"/>
      <c r="B38" s="220"/>
      <c r="C38" s="264" t="s">
        <v>776</v>
      </c>
      <c r="D38" s="251"/>
      <c r="E38" s="252">
        <v>480</v>
      </c>
      <c r="F38" s="222"/>
      <c r="G38" s="222"/>
      <c r="H38" s="222"/>
      <c r="I38" s="222"/>
      <c r="J38" s="222"/>
      <c r="K38" s="222"/>
      <c r="L38" s="222"/>
      <c r="M38" s="222"/>
      <c r="N38" s="221"/>
      <c r="O38" s="221"/>
      <c r="P38" s="221"/>
      <c r="Q38" s="221"/>
      <c r="R38" s="222"/>
      <c r="S38" s="222"/>
      <c r="T38" s="222"/>
      <c r="U38" s="222"/>
      <c r="V38" s="222"/>
      <c r="W38" s="222"/>
      <c r="X38" s="222"/>
      <c r="Y38" s="222"/>
      <c r="Z38" s="212"/>
      <c r="AA38" s="212"/>
      <c r="AB38" s="212"/>
      <c r="AC38" s="212"/>
      <c r="AD38" s="212"/>
      <c r="AE38" s="212"/>
      <c r="AF38" s="212"/>
      <c r="AG38" s="212" t="s">
        <v>308</v>
      </c>
      <c r="AH38" s="212">
        <v>0</v>
      </c>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5">
      <c r="A39" s="234">
        <v>9</v>
      </c>
      <c r="B39" s="235" t="s">
        <v>802</v>
      </c>
      <c r="C39" s="245" t="s">
        <v>803</v>
      </c>
      <c r="D39" s="236" t="s">
        <v>301</v>
      </c>
      <c r="E39" s="237">
        <v>480</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c r="S39" s="239" t="s">
        <v>671</v>
      </c>
      <c r="T39" s="240" t="s">
        <v>672</v>
      </c>
      <c r="U39" s="222">
        <v>0</v>
      </c>
      <c r="V39" s="222">
        <f>ROUND(E39*U39,2)</f>
        <v>0</v>
      </c>
      <c r="W39" s="222"/>
      <c r="X39" s="222" t="s">
        <v>303</v>
      </c>
      <c r="Y39" s="222" t="s">
        <v>230</v>
      </c>
      <c r="Z39" s="212"/>
      <c r="AA39" s="212"/>
      <c r="AB39" s="212"/>
      <c r="AC39" s="212"/>
      <c r="AD39" s="212"/>
      <c r="AE39" s="212"/>
      <c r="AF39" s="212"/>
      <c r="AG39" s="212" t="s">
        <v>545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5">
      <c r="A40" s="219"/>
      <c r="B40" s="220"/>
      <c r="C40" s="246" t="s">
        <v>803</v>
      </c>
      <c r="D40" s="241"/>
      <c r="E40" s="241"/>
      <c r="F40" s="241"/>
      <c r="G40" s="241"/>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232</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5">
      <c r="A41" s="219"/>
      <c r="B41" s="220"/>
      <c r="C41" s="264" t="s">
        <v>775</v>
      </c>
      <c r="D41" s="251"/>
      <c r="E41" s="252"/>
      <c r="F41" s="222"/>
      <c r="G41" s="222"/>
      <c r="H41" s="222"/>
      <c r="I41" s="222"/>
      <c r="J41" s="222"/>
      <c r="K41" s="222"/>
      <c r="L41" s="222"/>
      <c r="M41" s="222"/>
      <c r="N41" s="221"/>
      <c r="O41" s="221"/>
      <c r="P41" s="221"/>
      <c r="Q41" s="221"/>
      <c r="R41" s="222"/>
      <c r="S41" s="222"/>
      <c r="T41" s="222"/>
      <c r="U41" s="222"/>
      <c r="V41" s="222"/>
      <c r="W41" s="222"/>
      <c r="X41" s="222"/>
      <c r="Y41" s="222"/>
      <c r="Z41" s="212"/>
      <c r="AA41" s="212"/>
      <c r="AB41" s="212"/>
      <c r="AC41" s="212"/>
      <c r="AD41" s="212"/>
      <c r="AE41" s="212"/>
      <c r="AF41" s="212"/>
      <c r="AG41" s="212" t="s">
        <v>308</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3" x14ac:dyDescent="0.25">
      <c r="A42" s="219"/>
      <c r="B42" s="220"/>
      <c r="C42" s="264" t="s">
        <v>776</v>
      </c>
      <c r="D42" s="251"/>
      <c r="E42" s="252">
        <v>480</v>
      </c>
      <c r="F42" s="222"/>
      <c r="G42" s="222"/>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308</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5">
      <c r="A43" s="234">
        <v>10</v>
      </c>
      <c r="B43" s="235" t="s">
        <v>804</v>
      </c>
      <c r="C43" s="245" t="s">
        <v>805</v>
      </c>
      <c r="D43" s="236" t="s">
        <v>375</v>
      </c>
      <c r="E43" s="237">
        <v>86.4</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c r="S43" s="239" t="s">
        <v>262</v>
      </c>
      <c r="T43" s="240" t="s">
        <v>228</v>
      </c>
      <c r="U43" s="222">
        <v>0</v>
      </c>
      <c r="V43" s="222">
        <f>ROUND(E43*U43,2)</f>
        <v>0</v>
      </c>
      <c r="W43" s="222"/>
      <c r="X43" s="222" t="s">
        <v>445</v>
      </c>
      <c r="Y43" s="222" t="s">
        <v>230</v>
      </c>
      <c r="Z43" s="212"/>
      <c r="AA43" s="212"/>
      <c r="AB43" s="212"/>
      <c r="AC43" s="212"/>
      <c r="AD43" s="212"/>
      <c r="AE43" s="212"/>
      <c r="AF43" s="212"/>
      <c r="AG43" s="212" t="s">
        <v>765</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5">
      <c r="A44" s="219"/>
      <c r="B44" s="220"/>
      <c r="C44" s="246" t="s">
        <v>805</v>
      </c>
      <c r="D44" s="241"/>
      <c r="E44" s="241"/>
      <c r="F44" s="241"/>
      <c r="G44" s="241"/>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232</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5">
      <c r="A45" s="219"/>
      <c r="B45" s="220"/>
      <c r="C45" s="264" t="s">
        <v>806</v>
      </c>
      <c r="D45" s="251"/>
      <c r="E45" s="252"/>
      <c r="F45" s="222"/>
      <c r="G45" s="222"/>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308</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5">
      <c r="A46" s="219"/>
      <c r="B46" s="220"/>
      <c r="C46" s="264" t="s">
        <v>807</v>
      </c>
      <c r="D46" s="251"/>
      <c r="E46" s="252">
        <v>86.4</v>
      </c>
      <c r="F46" s="222"/>
      <c r="G46" s="222"/>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308</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x14ac:dyDescent="0.25">
      <c r="A47" s="224" t="s">
        <v>222</v>
      </c>
      <c r="B47" s="225" t="s">
        <v>174</v>
      </c>
      <c r="C47" s="244" t="s">
        <v>175</v>
      </c>
      <c r="D47" s="226"/>
      <c r="E47" s="227"/>
      <c r="F47" s="228"/>
      <c r="G47" s="228">
        <f>SUMIF(AG48:AG83,"&lt;&gt;NOR",G48:G83)</f>
        <v>0</v>
      </c>
      <c r="H47" s="228"/>
      <c r="I47" s="228">
        <f>SUM(I48:I83)</f>
        <v>0</v>
      </c>
      <c r="J47" s="228"/>
      <c r="K47" s="228">
        <f>SUM(K48:K83)</f>
        <v>0</v>
      </c>
      <c r="L47" s="228"/>
      <c r="M47" s="228">
        <f>SUM(M48:M83)</f>
        <v>0</v>
      </c>
      <c r="N47" s="227"/>
      <c r="O47" s="227">
        <f>SUM(O48:O83)</f>
        <v>9.9500000000000011</v>
      </c>
      <c r="P47" s="227"/>
      <c r="Q47" s="227">
        <f>SUM(Q48:Q83)</f>
        <v>0</v>
      </c>
      <c r="R47" s="228"/>
      <c r="S47" s="228"/>
      <c r="T47" s="229"/>
      <c r="U47" s="223"/>
      <c r="V47" s="223">
        <f>SUM(V48:V83)</f>
        <v>0</v>
      </c>
      <c r="W47" s="223"/>
      <c r="X47" s="223"/>
      <c r="Y47" s="223"/>
      <c r="AG47" t="s">
        <v>223</v>
      </c>
    </row>
    <row r="48" spans="1:60" ht="20.399999999999999" outlineLevel="1" x14ac:dyDescent="0.25">
      <c r="A48" s="234">
        <v>11</v>
      </c>
      <c r="B48" s="235" t="s">
        <v>808</v>
      </c>
      <c r="C48" s="245" t="s">
        <v>809</v>
      </c>
      <c r="D48" s="236" t="s">
        <v>316</v>
      </c>
      <c r="E48" s="237">
        <v>175</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c r="S48" s="239" t="s">
        <v>671</v>
      </c>
      <c r="T48" s="240" t="s">
        <v>672</v>
      </c>
      <c r="U48" s="222">
        <v>0</v>
      </c>
      <c r="V48" s="222">
        <f>ROUND(E48*U48,2)</f>
        <v>0</v>
      </c>
      <c r="W48" s="222"/>
      <c r="X48" s="222" t="s">
        <v>303</v>
      </c>
      <c r="Y48" s="222" t="s">
        <v>230</v>
      </c>
      <c r="Z48" s="212"/>
      <c r="AA48" s="212"/>
      <c r="AB48" s="212"/>
      <c r="AC48" s="212"/>
      <c r="AD48" s="212"/>
      <c r="AE48" s="212"/>
      <c r="AF48" s="212"/>
      <c r="AG48" s="212" t="s">
        <v>545</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5">
      <c r="A49" s="219"/>
      <c r="B49" s="220"/>
      <c r="C49" s="246" t="s">
        <v>809</v>
      </c>
      <c r="D49" s="241"/>
      <c r="E49" s="241"/>
      <c r="F49" s="241"/>
      <c r="G49" s="241"/>
      <c r="H49" s="222"/>
      <c r="I49" s="222"/>
      <c r="J49" s="222"/>
      <c r="K49" s="222"/>
      <c r="L49" s="222"/>
      <c r="M49" s="222"/>
      <c r="N49" s="221"/>
      <c r="O49" s="221"/>
      <c r="P49" s="221"/>
      <c r="Q49" s="221"/>
      <c r="R49" s="222"/>
      <c r="S49" s="222"/>
      <c r="T49" s="222"/>
      <c r="U49" s="222"/>
      <c r="V49" s="222"/>
      <c r="W49" s="222"/>
      <c r="X49" s="222"/>
      <c r="Y49" s="222"/>
      <c r="Z49" s="212"/>
      <c r="AA49" s="212"/>
      <c r="AB49" s="212"/>
      <c r="AC49" s="212"/>
      <c r="AD49" s="212"/>
      <c r="AE49" s="212"/>
      <c r="AF49" s="212"/>
      <c r="AG49" s="212" t="s">
        <v>232</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5">
      <c r="A50" s="219"/>
      <c r="B50" s="220"/>
      <c r="C50" s="264" t="s">
        <v>810</v>
      </c>
      <c r="D50" s="251"/>
      <c r="E50" s="252"/>
      <c r="F50" s="222"/>
      <c r="G50" s="222"/>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308</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3" x14ac:dyDescent="0.25">
      <c r="A51" s="219"/>
      <c r="B51" s="220"/>
      <c r="C51" s="264" t="s">
        <v>811</v>
      </c>
      <c r="D51" s="251"/>
      <c r="E51" s="252">
        <v>175</v>
      </c>
      <c r="F51" s="222"/>
      <c r="G51" s="222"/>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308</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5">
      <c r="A52" s="234">
        <v>12</v>
      </c>
      <c r="B52" s="235" t="s">
        <v>812</v>
      </c>
      <c r="C52" s="245" t="s">
        <v>813</v>
      </c>
      <c r="D52" s="236" t="s">
        <v>316</v>
      </c>
      <c r="E52" s="237">
        <v>175</v>
      </c>
      <c r="F52" s="238"/>
      <c r="G52" s="239">
        <f>ROUND(E52*F52,2)</f>
        <v>0</v>
      </c>
      <c r="H52" s="238"/>
      <c r="I52" s="239">
        <f>ROUND(E52*H52,2)</f>
        <v>0</v>
      </c>
      <c r="J52" s="238"/>
      <c r="K52" s="239">
        <f>ROUND(E52*J52,2)</f>
        <v>0</v>
      </c>
      <c r="L52" s="239">
        <v>21</v>
      </c>
      <c r="M52" s="239">
        <f>G52*(1+L52/100)</f>
        <v>0</v>
      </c>
      <c r="N52" s="237">
        <v>0</v>
      </c>
      <c r="O52" s="237">
        <f>ROUND(E52*N52,2)</f>
        <v>0</v>
      </c>
      <c r="P52" s="237">
        <v>0</v>
      </c>
      <c r="Q52" s="237">
        <f>ROUND(E52*P52,2)</f>
        <v>0</v>
      </c>
      <c r="R52" s="239"/>
      <c r="S52" s="239" t="s">
        <v>671</v>
      </c>
      <c r="T52" s="240" t="s">
        <v>672</v>
      </c>
      <c r="U52" s="222">
        <v>0</v>
      </c>
      <c r="V52" s="222">
        <f>ROUND(E52*U52,2)</f>
        <v>0</v>
      </c>
      <c r="W52" s="222"/>
      <c r="X52" s="222" t="s">
        <v>303</v>
      </c>
      <c r="Y52" s="222" t="s">
        <v>230</v>
      </c>
      <c r="Z52" s="212"/>
      <c r="AA52" s="212"/>
      <c r="AB52" s="212"/>
      <c r="AC52" s="212"/>
      <c r="AD52" s="212"/>
      <c r="AE52" s="212"/>
      <c r="AF52" s="212"/>
      <c r="AG52" s="212" t="s">
        <v>545</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2" x14ac:dyDescent="0.25">
      <c r="A53" s="219"/>
      <c r="B53" s="220"/>
      <c r="C53" s="246" t="s">
        <v>813</v>
      </c>
      <c r="D53" s="241"/>
      <c r="E53" s="241"/>
      <c r="F53" s="241"/>
      <c r="G53" s="241"/>
      <c r="H53" s="222"/>
      <c r="I53" s="222"/>
      <c r="J53" s="222"/>
      <c r="K53" s="222"/>
      <c r="L53" s="222"/>
      <c r="M53" s="222"/>
      <c r="N53" s="221"/>
      <c r="O53" s="221"/>
      <c r="P53" s="221"/>
      <c r="Q53" s="221"/>
      <c r="R53" s="222"/>
      <c r="S53" s="222"/>
      <c r="T53" s="222"/>
      <c r="U53" s="222"/>
      <c r="V53" s="222"/>
      <c r="W53" s="222"/>
      <c r="X53" s="222"/>
      <c r="Y53" s="222"/>
      <c r="Z53" s="212"/>
      <c r="AA53" s="212"/>
      <c r="AB53" s="212"/>
      <c r="AC53" s="212"/>
      <c r="AD53" s="212"/>
      <c r="AE53" s="212"/>
      <c r="AF53" s="212"/>
      <c r="AG53" s="212" t="s">
        <v>232</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5">
      <c r="A54" s="219"/>
      <c r="B54" s="220"/>
      <c r="C54" s="264" t="s">
        <v>810</v>
      </c>
      <c r="D54" s="251"/>
      <c r="E54" s="252"/>
      <c r="F54" s="222"/>
      <c r="G54" s="222"/>
      <c r="H54" s="222"/>
      <c r="I54" s="222"/>
      <c r="J54" s="222"/>
      <c r="K54" s="222"/>
      <c r="L54" s="222"/>
      <c r="M54" s="222"/>
      <c r="N54" s="221"/>
      <c r="O54" s="221"/>
      <c r="P54" s="221"/>
      <c r="Q54" s="221"/>
      <c r="R54" s="222"/>
      <c r="S54" s="222"/>
      <c r="T54" s="222"/>
      <c r="U54" s="222"/>
      <c r="V54" s="222"/>
      <c r="W54" s="222"/>
      <c r="X54" s="222"/>
      <c r="Y54" s="222"/>
      <c r="Z54" s="212"/>
      <c r="AA54" s="212"/>
      <c r="AB54" s="212"/>
      <c r="AC54" s="212"/>
      <c r="AD54" s="212"/>
      <c r="AE54" s="212"/>
      <c r="AF54" s="212"/>
      <c r="AG54" s="212" t="s">
        <v>308</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3" x14ac:dyDescent="0.25">
      <c r="A55" s="219"/>
      <c r="B55" s="220"/>
      <c r="C55" s="264" t="s">
        <v>811</v>
      </c>
      <c r="D55" s="251"/>
      <c r="E55" s="252">
        <v>175</v>
      </c>
      <c r="F55" s="222"/>
      <c r="G55" s="222"/>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308</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5">
      <c r="A56" s="234">
        <v>13</v>
      </c>
      <c r="B56" s="235" t="s">
        <v>814</v>
      </c>
      <c r="C56" s="245" t="s">
        <v>815</v>
      </c>
      <c r="D56" s="236" t="s">
        <v>375</v>
      </c>
      <c r="E56" s="237">
        <v>5.2999999999999999E-2</v>
      </c>
      <c r="F56" s="238"/>
      <c r="G56" s="239">
        <f>ROUND(E56*F56,2)</f>
        <v>0</v>
      </c>
      <c r="H56" s="238"/>
      <c r="I56" s="239">
        <f>ROUND(E56*H56,2)</f>
        <v>0</v>
      </c>
      <c r="J56" s="238"/>
      <c r="K56" s="239">
        <f>ROUND(E56*J56,2)</f>
        <v>0</v>
      </c>
      <c r="L56" s="239">
        <v>21</v>
      </c>
      <c r="M56" s="239">
        <f>G56*(1+L56/100)</f>
        <v>0</v>
      </c>
      <c r="N56" s="237">
        <v>0</v>
      </c>
      <c r="O56" s="237">
        <f>ROUND(E56*N56,2)</f>
        <v>0</v>
      </c>
      <c r="P56" s="237">
        <v>0</v>
      </c>
      <c r="Q56" s="237">
        <f>ROUND(E56*P56,2)</f>
        <v>0</v>
      </c>
      <c r="R56" s="239"/>
      <c r="S56" s="239" t="s">
        <v>671</v>
      </c>
      <c r="T56" s="240" t="s">
        <v>672</v>
      </c>
      <c r="U56" s="222">
        <v>0</v>
      </c>
      <c r="V56" s="222">
        <f>ROUND(E56*U56,2)</f>
        <v>0</v>
      </c>
      <c r="W56" s="222"/>
      <c r="X56" s="222" t="s">
        <v>303</v>
      </c>
      <c r="Y56" s="222" t="s">
        <v>230</v>
      </c>
      <c r="Z56" s="212"/>
      <c r="AA56" s="212"/>
      <c r="AB56" s="212"/>
      <c r="AC56" s="212"/>
      <c r="AD56" s="212"/>
      <c r="AE56" s="212"/>
      <c r="AF56" s="212"/>
      <c r="AG56" s="212" t="s">
        <v>545</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5">
      <c r="A57" s="219"/>
      <c r="B57" s="220"/>
      <c r="C57" s="246" t="s">
        <v>815</v>
      </c>
      <c r="D57" s="241"/>
      <c r="E57" s="241"/>
      <c r="F57" s="241"/>
      <c r="G57" s="241"/>
      <c r="H57" s="222"/>
      <c r="I57" s="222"/>
      <c r="J57" s="222"/>
      <c r="K57" s="222"/>
      <c r="L57" s="222"/>
      <c r="M57" s="222"/>
      <c r="N57" s="221"/>
      <c r="O57" s="221"/>
      <c r="P57" s="221"/>
      <c r="Q57" s="221"/>
      <c r="R57" s="222"/>
      <c r="S57" s="222"/>
      <c r="T57" s="222"/>
      <c r="U57" s="222"/>
      <c r="V57" s="222"/>
      <c r="W57" s="222"/>
      <c r="X57" s="222"/>
      <c r="Y57" s="222"/>
      <c r="Z57" s="212"/>
      <c r="AA57" s="212"/>
      <c r="AB57" s="212"/>
      <c r="AC57" s="212"/>
      <c r="AD57" s="212"/>
      <c r="AE57" s="212"/>
      <c r="AF57" s="212"/>
      <c r="AG57" s="212" t="s">
        <v>232</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5">
      <c r="A58" s="219"/>
      <c r="B58" s="220"/>
      <c r="C58" s="264" t="s">
        <v>816</v>
      </c>
      <c r="D58" s="251"/>
      <c r="E58" s="252"/>
      <c r="F58" s="222"/>
      <c r="G58" s="222"/>
      <c r="H58" s="222"/>
      <c r="I58" s="222"/>
      <c r="J58" s="222"/>
      <c r="K58" s="222"/>
      <c r="L58" s="222"/>
      <c r="M58" s="222"/>
      <c r="N58" s="221"/>
      <c r="O58" s="221"/>
      <c r="P58" s="221"/>
      <c r="Q58" s="221"/>
      <c r="R58" s="222"/>
      <c r="S58" s="222"/>
      <c r="T58" s="222"/>
      <c r="U58" s="222"/>
      <c r="V58" s="222"/>
      <c r="W58" s="222"/>
      <c r="X58" s="222"/>
      <c r="Y58" s="222"/>
      <c r="Z58" s="212"/>
      <c r="AA58" s="212"/>
      <c r="AB58" s="212"/>
      <c r="AC58" s="212"/>
      <c r="AD58" s="212"/>
      <c r="AE58" s="212"/>
      <c r="AF58" s="212"/>
      <c r="AG58" s="212" t="s">
        <v>308</v>
      </c>
      <c r="AH58" s="212">
        <v>0</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5">
      <c r="A59" s="219"/>
      <c r="B59" s="220"/>
      <c r="C59" s="264" t="s">
        <v>817</v>
      </c>
      <c r="D59" s="251"/>
      <c r="E59" s="252">
        <v>0.05</v>
      </c>
      <c r="F59" s="222"/>
      <c r="G59" s="222"/>
      <c r="H59" s="222"/>
      <c r="I59" s="222"/>
      <c r="J59" s="222"/>
      <c r="K59" s="222"/>
      <c r="L59" s="222"/>
      <c r="M59" s="222"/>
      <c r="N59" s="221"/>
      <c r="O59" s="221"/>
      <c r="P59" s="221"/>
      <c r="Q59" s="221"/>
      <c r="R59" s="222"/>
      <c r="S59" s="222"/>
      <c r="T59" s="222"/>
      <c r="U59" s="222"/>
      <c r="V59" s="222"/>
      <c r="W59" s="222"/>
      <c r="X59" s="222"/>
      <c r="Y59" s="222"/>
      <c r="Z59" s="212"/>
      <c r="AA59" s="212"/>
      <c r="AB59" s="212"/>
      <c r="AC59" s="212"/>
      <c r="AD59" s="212"/>
      <c r="AE59" s="212"/>
      <c r="AF59" s="212"/>
      <c r="AG59" s="212" t="s">
        <v>308</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5">
      <c r="A60" s="234">
        <v>14</v>
      </c>
      <c r="B60" s="235" t="s">
        <v>818</v>
      </c>
      <c r="C60" s="245" t="s">
        <v>819</v>
      </c>
      <c r="D60" s="236" t="s">
        <v>443</v>
      </c>
      <c r="E60" s="237">
        <v>53</v>
      </c>
      <c r="F60" s="238"/>
      <c r="G60" s="239">
        <f>ROUND(E60*F60,2)</f>
        <v>0</v>
      </c>
      <c r="H60" s="238"/>
      <c r="I60" s="239">
        <f>ROUND(E60*H60,2)</f>
        <v>0</v>
      </c>
      <c r="J60" s="238"/>
      <c r="K60" s="239">
        <f>ROUND(E60*J60,2)</f>
        <v>0</v>
      </c>
      <c r="L60" s="239">
        <v>21</v>
      </c>
      <c r="M60" s="239">
        <f>G60*(1+L60/100)</f>
        <v>0</v>
      </c>
      <c r="N60" s="237">
        <v>1E-3</v>
      </c>
      <c r="O60" s="237">
        <f>ROUND(E60*N60,2)</f>
        <v>0.05</v>
      </c>
      <c r="P60" s="237">
        <v>0</v>
      </c>
      <c r="Q60" s="237">
        <f>ROUND(E60*P60,2)</f>
        <v>0</v>
      </c>
      <c r="R60" s="239"/>
      <c r="S60" s="239" t="s">
        <v>262</v>
      </c>
      <c r="T60" s="240" t="s">
        <v>228</v>
      </c>
      <c r="U60" s="222">
        <v>0</v>
      </c>
      <c r="V60" s="222">
        <f>ROUND(E60*U60,2)</f>
        <v>0</v>
      </c>
      <c r="W60" s="222"/>
      <c r="X60" s="222" t="s">
        <v>445</v>
      </c>
      <c r="Y60" s="222" t="s">
        <v>230</v>
      </c>
      <c r="Z60" s="212"/>
      <c r="AA60" s="212"/>
      <c r="AB60" s="212"/>
      <c r="AC60" s="212"/>
      <c r="AD60" s="212"/>
      <c r="AE60" s="212"/>
      <c r="AF60" s="212"/>
      <c r="AG60" s="212" t="s">
        <v>765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2" x14ac:dyDescent="0.25">
      <c r="A61" s="219"/>
      <c r="B61" s="220"/>
      <c r="C61" s="246" t="s">
        <v>819</v>
      </c>
      <c r="D61" s="241"/>
      <c r="E61" s="241"/>
      <c r="F61" s="241"/>
      <c r="G61" s="241"/>
      <c r="H61" s="222"/>
      <c r="I61" s="222"/>
      <c r="J61" s="222"/>
      <c r="K61" s="222"/>
      <c r="L61" s="222"/>
      <c r="M61" s="222"/>
      <c r="N61" s="221"/>
      <c r="O61" s="221"/>
      <c r="P61" s="221"/>
      <c r="Q61" s="221"/>
      <c r="R61" s="222"/>
      <c r="S61" s="222"/>
      <c r="T61" s="222"/>
      <c r="U61" s="222"/>
      <c r="V61" s="222"/>
      <c r="W61" s="222"/>
      <c r="X61" s="222"/>
      <c r="Y61" s="222"/>
      <c r="Z61" s="212"/>
      <c r="AA61" s="212"/>
      <c r="AB61" s="212"/>
      <c r="AC61" s="212"/>
      <c r="AD61" s="212"/>
      <c r="AE61" s="212"/>
      <c r="AF61" s="212"/>
      <c r="AG61" s="212" t="s">
        <v>232</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5">
      <c r="A62" s="219"/>
      <c r="B62" s="220"/>
      <c r="C62" s="264" t="s">
        <v>820</v>
      </c>
      <c r="D62" s="251"/>
      <c r="E62" s="252"/>
      <c r="F62" s="222"/>
      <c r="G62" s="222"/>
      <c r="H62" s="222"/>
      <c r="I62" s="222"/>
      <c r="J62" s="222"/>
      <c r="K62" s="222"/>
      <c r="L62" s="222"/>
      <c r="M62" s="222"/>
      <c r="N62" s="221"/>
      <c r="O62" s="221"/>
      <c r="P62" s="221"/>
      <c r="Q62" s="221"/>
      <c r="R62" s="222"/>
      <c r="S62" s="222"/>
      <c r="T62" s="222"/>
      <c r="U62" s="222"/>
      <c r="V62" s="222"/>
      <c r="W62" s="222"/>
      <c r="X62" s="222"/>
      <c r="Y62" s="222"/>
      <c r="Z62" s="212"/>
      <c r="AA62" s="212"/>
      <c r="AB62" s="212"/>
      <c r="AC62" s="212"/>
      <c r="AD62" s="212"/>
      <c r="AE62" s="212"/>
      <c r="AF62" s="212"/>
      <c r="AG62" s="212" t="s">
        <v>308</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5">
      <c r="A63" s="219"/>
      <c r="B63" s="220"/>
      <c r="C63" s="264" t="s">
        <v>821</v>
      </c>
      <c r="D63" s="251"/>
      <c r="E63" s="252">
        <v>53</v>
      </c>
      <c r="F63" s="222"/>
      <c r="G63" s="222"/>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308</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5">
      <c r="A64" s="234">
        <v>15</v>
      </c>
      <c r="B64" s="235" t="s">
        <v>822</v>
      </c>
      <c r="C64" s="245" t="s">
        <v>823</v>
      </c>
      <c r="D64" s="236" t="s">
        <v>301</v>
      </c>
      <c r="E64" s="237">
        <v>480</v>
      </c>
      <c r="F64" s="238"/>
      <c r="G64" s="239">
        <f>ROUND(E64*F64,2)</f>
        <v>0</v>
      </c>
      <c r="H64" s="238"/>
      <c r="I64" s="239">
        <f>ROUND(E64*H64,2)</f>
        <v>0</v>
      </c>
      <c r="J64" s="238"/>
      <c r="K64" s="239">
        <f>ROUND(E64*J64,2)</f>
        <v>0</v>
      </c>
      <c r="L64" s="239">
        <v>21</v>
      </c>
      <c r="M64" s="239">
        <f>G64*(1+L64/100)</f>
        <v>0</v>
      </c>
      <c r="N64" s="237">
        <v>0</v>
      </c>
      <c r="O64" s="237">
        <f>ROUND(E64*N64,2)</f>
        <v>0</v>
      </c>
      <c r="P64" s="237">
        <v>0</v>
      </c>
      <c r="Q64" s="237">
        <f>ROUND(E64*P64,2)</f>
        <v>0</v>
      </c>
      <c r="R64" s="239"/>
      <c r="S64" s="239" t="s">
        <v>671</v>
      </c>
      <c r="T64" s="240" t="s">
        <v>672</v>
      </c>
      <c r="U64" s="222">
        <v>0</v>
      </c>
      <c r="V64" s="222">
        <f>ROUND(E64*U64,2)</f>
        <v>0</v>
      </c>
      <c r="W64" s="222"/>
      <c r="X64" s="222" t="s">
        <v>303</v>
      </c>
      <c r="Y64" s="222" t="s">
        <v>230</v>
      </c>
      <c r="Z64" s="212"/>
      <c r="AA64" s="212"/>
      <c r="AB64" s="212"/>
      <c r="AC64" s="212"/>
      <c r="AD64" s="212"/>
      <c r="AE64" s="212"/>
      <c r="AF64" s="212"/>
      <c r="AG64" s="212" t="s">
        <v>545</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5">
      <c r="A65" s="219"/>
      <c r="B65" s="220"/>
      <c r="C65" s="246" t="s">
        <v>823</v>
      </c>
      <c r="D65" s="241"/>
      <c r="E65" s="241"/>
      <c r="F65" s="241"/>
      <c r="G65" s="241"/>
      <c r="H65" s="222"/>
      <c r="I65" s="222"/>
      <c r="J65" s="222"/>
      <c r="K65" s="222"/>
      <c r="L65" s="222"/>
      <c r="M65" s="222"/>
      <c r="N65" s="221"/>
      <c r="O65" s="221"/>
      <c r="P65" s="221"/>
      <c r="Q65" s="221"/>
      <c r="R65" s="222"/>
      <c r="S65" s="222"/>
      <c r="T65" s="222"/>
      <c r="U65" s="222"/>
      <c r="V65" s="222"/>
      <c r="W65" s="222"/>
      <c r="X65" s="222"/>
      <c r="Y65" s="222"/>
      <c r="Z65" s="212"/>
      <c r="AA65" s="212"/>
      <c r="AB65" s="212"/>
      <c r="AC65" s="212"/>
      <c r="AD65" s="212"/>
      <c r="AE65" s="212"/>
      <c r="AF65" s="212"/>
      <c r="AG65" s="212" t="s">
        <v>232</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5">
      <c r="A66" s="219"/>
      <c r="B66" s="220"/>
      <c r="C66" s="264" t="s">
        <v>775</v>
      </c>
      <c r="D66" s="251"/>
      <c r="E66" s="252"/>
      <c r="F66" s="222"/>
      <c r="G66" s="222"/>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308</v>
      </c>
      <c r="AH66" s="212">
        <v>0</v>
      </c>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3" x14ac:dyDescent="0.25">
      <c r="A67" s="219"/>
      <c r="B67" s="220"/>
      <c r="C67" s="264" t="s">
        <v>776</v>
      </c>
      <c r="D67" s="251"/>
      <c r="E67" s="252">
        <v>480</v>
      </c>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308</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5">
      <c r="A68" s="234">
        <v>16</v>
      </c>
      <c r="B68" s="235" t="s">
        <v>824</v>
      </c>
      <c r="C68" s="245" t="s">
        <v>825</v>
      </c>
      <c r="D68" s="236" t="s">
        <v>323</v>
      </c>
      <c r="E68" s="237">
        <v>48</v>
      </c>
      <c r="F68" s="238"/>
      <c r="G68" s="239">
        <f>ROUND(E68*F68,2)</f>
        <v>0</v>
      </c>
      <c r="H68" s="238"/>
      <c r="I68" s="239">
        <f>ROUND(E68*H68,2)</f>
        <v>0</v>
      </c>
      <c r="J68" s="238"/>
      <c r="K68" s="239">
        <f>ROUND(E68*J68,2)</f>
        <v>0</v>
      </c>
      <c r="L68" s="239">
        <v>21</v>
      </c>
      <c r="M68" s="239">
        <f>G68*(1+L68/100)</f>
        <v>0</v>
      </c>
      <c r="N68" s="237">
        <v>0.2</v>
      </c>
      <c r="O68" s="237">
        <f>ROUND(E68*N68,2)</f>
        <v>9.6</v>
      </c>
      <c r="P68" s="237">
        <v>0</v>
      </c>
      <c r="Q68" s="237">
        <f>ROUND(E68*P68,2)</f>
        <v>0</v>
      </c>
      <c r="R68" s="239"/>
      <c r="S68" s="239" t="s">
        <v>671</v>
      </c>
      <c r="T68" s="240" t="s">
        <v>672</v>
      </c>
      <c r="U68" s="222">
        <v>0</v>
      </c>
      <c r="V68" s="222">
        <f>ROUND(E68*U68,2)</f>
        <v>0</v>
      </c>
      <c r="W68" s="222"/>
      <c r="X68" s="222" t="s">
        <v>445</v>
      </c>
      <c r="Y68" s="222" t="s">
        <v>230</v>
      </c>
      <c r="Z68" s="212"/>
      <c r="AA68" s="212"/>
      <c r="AB68" s="212"/>
      <c r="AC68" s="212"/>
      <c r="AD68" s="212"/>
      <c r="AE68" s="212"/>
      <c r="AF68" s="212"/>
      <c r="AG68" s="212" t="s">
        <v>765</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2" x14ac:dyDescent="0.25">
      <c r="A69" s="219"/>
      <c r="B69" s="220"/>
      <c r="C69" s="246" t="s">
        <v>825</v>
      </c>
      <c r="D69" s="241"/>
      <c r="E69" s="241"/>
      <c r="F69" s="241"/>
      <c r="G69" s="241"/>
      <c r="H69" s="222"/>
      <c r="I69" s="222"/>
      <c r="J69" s="222"/>
      <c r="K69" s="222"/>
      <c r="L69" s="222"/>
      <c r="M69" s="222"/>
      <c r="N69" s="221"/>
      <c r="O69" s="221"/>
      <c r="P69" s="221"/>
      <c r="Q69" s="221"/>
      <c r="R69" s="222"/>
      <c r="S69" s="222"/>
      <c r="T69" s="222"/>
      <c r="U69" s="222"/>
      <c r="V69" s="222"/>
      <c r="W69" s="222"/>
      <c r="X69" s="222"/>
      <c r="Y69" s="222"/>
      <c r="Z69" s="212"/>
      <c r="AA69" s="212"/>
      <c r="AB69" s="212"/>
      <c r="AC69" s="212"/>
      <c r="AD69" s="212"/>
      <c r="AE69" s="212"/>
      <c r="AF69" s="212"/>
      <c r="AG69" s="212" t="s">
        <v>232</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5">
      <c r="A70" s="219"/>
      <c r="B70" s="220"/>
      <c r="C70" s="264" t="s">
        <v>826</v>
      </c>
      <c r="D70" s="251"/>
      <c r="E70" s="252"/>
      <c r="F70" s="222"/>
      <c r="G70" s="222"/>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308</v>
      </c>
      <c r="AH70" s="212">
        <v>0</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3" x14ac:dyDescent="0.25">
      <c r="A71" s="219"/>
      <c r="B71" s="220"/>
      <c r="C71" s="264" t="s">
        <v>782</v>
      </c>
      <c r="D71" s="251"/>
      <c r="E71" s="252">
        <v>48</v>
      </c>
      <c r="F71" s="222"/>
      <c r="G71" s="222"/>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308</v>
      </c>
      <c r="AH71" s="212">
        <v>0</v>
      </c>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5">
      <c r="A72" s="234">
        <v>17</v>
      </c>
      <c r="B72" s="235" t="s">
        <v>827</v>
      </c>
      <c r="C72" s="245" t="s">
        <v>828</v>
      </c>
      <c r="D72" s="236" t="s">
        <v>323</v>
      </c>
      <c r="E72" s="237">
        <v>7</v>
      </c>
      <c r="F72" s="238"/>
      <c r="G72" s="239">
        <f>ROUND(E72*F72,2)</f>
        <v>0</v>
      </c>
      <c r="H72" s="238"/>
      <c r="I72" s="239">
        <f>ROUND(E72*H72,2)</f>
        <v>0</v>
      </c>
      <c r="J72" s="238"/>
      <c r="K72" s="239">
        <f>ROUND(E72*J72,2)</f>
        <v>0</v>
      </c>
      <c r="L72" s="239">
        <v>21</v>
      </c>
      <c r="M72" s="239">
        <f>G72*(1+L72/100)</f>
        <v>0</v>
      </c>
      <c r="N72" s="237">
        <v>0</v>
      </c>
      <c r="O72" s="237">
        <f>ROUND(E72*N72,2)</f>
        <v>0</v>
      </c>
      <c r="P72" s="237">
        <v>0</v>
      </c>
      <c r="Q72" s="237">
        <f>ROUND(E72*P72,2)</f>
        <v>0</v>
      </c>
      <c r="R72" s="239"/>
      <c r="S72" s="239" t="s">
        <v>671</v>
      </c>
      <c r="T72" s="240" t="s">
        <v>672</v>
      </c>
      <c r="U72" s="222">
        <v>0</v>
      </c>
      <c r="V72" s="222">
        <f>ROUND(E72*U72,2)</f>
        <v>0</v>
      </c>
      <c r="W72" s="222"/>
      <c r="X72" s="222" t="s">
        <v>303</v>
      </c>
      <c r="Y72" s="222" t="s">
        <v>230</v>
      </c>
      <c r="Z72" s="212"/>
      <c r="AA72" s="212"/>
      <c r="AB72" s="212"/>
      <c r="AC72" s="212"/>
      <c r="AD72" s="212"/>
      <c r="AE72" s="212"/>
      <c r="AF72" s="212"/>
      <c r="AG72" s="212" t="s">
        <v>545</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5">
      <c r="A73" s="219"/>
      <c r="B73" s="220"/>
      <c r="C73" s="246" t="s">
        <v>828</v>
      </c>
      <c r="D73" s="241"/>
      <c r="E73" s="241"/>
      <c r="F73" s="241"/>
      <c r="G73" s="241"/>
      <c r="H73" s="222"/>
      <c r="I73" s="222"/>
      <c r="J73" s="222"/>
      <c r="K73" s="222"/>
      <c r="L73" s="222"/>
      <c r="M73" s="222"/>
      <c r="N73" s="221"/>
      <c r="O73" s="221"/>
      <c r="P73" s="221"/>
      <c r="Q73" s="221"/>
      <c r="R73" s="222"/>
      <c r="S73" s="222"/>
      <c r="T73" s="222"/>
      <c r="U73" s="222"/>
      <c r="V73" s="222"/>
      <c r="W73" s="222"/>
      <c r="X73" s="222"/>
      <c r="Y73" s="222"/>
      <c r="Z73" s="212"/>
      <c r="AA73" s="212"/>
      <c r="AB73" s="212"/>
      <c r="AC73" s="212"/>
      <c r="AD73" s="212"/>
      <c r="AE73" s="212"/>
      <c r="AF73" s="212"/>
      <c r="AG73" s="212" t="s">
        <v>232</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5">
      <c r="A74" s="219"/>
      <c r="B74" s="220"/>
      <c r="C74" s="264" t="s">
        <v>829</v>
      </c>
      <c r="D74" s="251"/>
      <c r="E74" s="252"/>
      <c r="F74" s="222"/>
      <c r="G74" s="222"/>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308</v>
      </c>
      <c r="AH74" s="212">
        <v>0</v>
      </c>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3" x14ac:dyDescent="0.25">
      <c r="A75" s="219"/>
      <c r="B75" s="220"/>
      <c r="C75" s="264" t="s">
        <v>830</v>
      </c>
      <c r="D75" s="251"/>
      <c r="E75" s="252">
        <v>7</v>
      </c>
      <c r="F75" s="222"/>
      <c r="G75" s="222"/>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308</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5">
      <c r="A76" s="234">
        <v>18</v>
      </c>
      <c r="B76" s="235" t="s">
        <v>831</v>
      </c>
      <c r="C76" s="245" t="s">
        <v>832</v>
      </c>
      <c r="D76" s="236" t="s">
        <v>323</v>
      </c>
      <c r="E76" s="237">
        <v>7</v>
      </c>
      <c r="F76" s="238"/>
      <c r="G76" s="239">
        <f>ROUND(E76*F76,2)</f>
        <v>0</v>
      </c>
      <c r="H76" s="238"/>
      <c r="I76" s="239">
        <f>ROUND(E76*H76,2)</f>
        <v>0</v>
      </c>
      <c r="J76" s="238"/>
      <c r="K76" s="239">
        <f>ROUND(E76*J76,2)</f>
        <v>0</v>
      </c>
      <c r="L76" s="239">
        <v>21</v>
      </c>
      <c r="M76" s="239">
        <f>G76*(1+L76/100)</f>
        <v>0</v>
      </c>
      <c r="N76" s="237">
        <v>0</v>
      </c>
      <c r="O76" s="237">
        <f>ROUND(E76*N76,2)</f>
        <v>0</v>
      </c>
      <c r="P76" s="237">
        <v>0</v>
      </c>
      <c r="Q76" s="237">
        <f>ROUND(E76*P76,2)</f>
        <v>0</v>
      </c>
      <c r="R76" s="239"/>
      <c r="S76" s="239" t="s">
        <v>671</v>
      </c>
      <c r="T76" s="240" t="s">
        <v>672</v>
      </c>
      <c r="U76" s="222">
        <v>0</v>
      </c>
      <c r="V76" s="222">
        <f>ROUND(E76*U76,2)</f>
        <v>0</v>
      </c>
      <c r="W76" s="222"/>
      <c r="X76" s="222" t="s">
        <v>303</v>
      </c>
      <c r="Y76" s="222" t="s">
        <v>230</v>
      </c>
      <c r="Z76" s="212"/>
      <c r="AA76" s="212"/>
      <c r="AB76" s="212"/>
      <c r="AC76" s="212"/>
      <c r="AD76" s="212"/>
      <c r="AE76" s="212"/>
      <c r="AF76" s="212"/>
      <c r="AG76" s="212" t="s">
        <v>545</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5">
      <c r="A77" s="219"/>
      <c r="B77" s="220"/>
      <c r="C77" s="246" t="s">
        <v>832</v>
      </c>
      <c r="D77" s="241"/>
      <c r="E77" s="241"/>
      <c r="F77" s="241"/>
      <c r="G77" s="241"/>
      <c r="H77" s="222"/>
      <c r="I77" s="222"/>
      <c r="J77" s="222"/>
      <c r="K77" s="222"/>
      <c r="L77" s="222"/>
      <c r="M77" s="222"/>
      <c r="N77" s="221"/>
      <c r="O77" s="221"/>
      <c r="P77" s="221"/>
      <c r="Q77" s="221"/>
      <c r="R77" s="222"/>
      <c r="S77" s="222"/>
      <c r="T77" s="222"/>
      <c r="U77" s="222"/>
      <c r="V77" s="222"/>
      <c r="W77" s="222"/>
      <c r="X77" s="222"/>
      <c r="Y77" s="222"/>
      <c r="Z77" s="212"/>
      <c r="AA77" s="212"/>
      <c r="AB77" s="212"/>
      <c r="AC77" s="212"/>
      <c r="AD77" s="212"/>
      <c r="AE77" s="212"/>
      <c r="AF77" s="212"/>
      <c r="AG77" s="212" t="s">
        <v>232</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1" x14ac:dyDescent="0.25">
      <c r="A78" s="234">
        <v>19</v>
      </c>
      <c r="B78" s="235" t="s">
        <v>833</v>
      </c>
      <c r="C78" s="245" t="s">
        <v>834</v>
      </c>
      <c r="D78" s="236" t="s">
        <v>323</v>
      </c>
      <c r="E78" s="237">
        <v>7</v>
      </c>
      <c r="F78" s="238"/>
      <c r="G78" s="239">
        <f>ROUND(E78*F78,2)</f>
        <v>0</v>
      </c>
      <c r="H78" s="238"/>
      <c r="I78" s="239">
        <f>ROUND(E78*H78,2)</f>
        <v>0</v>
      </c>
      <c r="J78" s="238"/>
      <c r="K78" s="239">
        <f>ROUND(E78*J78,2)</f>
        <v>0</v>
      </c>
      <c r="L78" s="239">
        <v>21</v>
      </c>
      <c r="M78" s="239">
        <f>G78*(1+L78/100)</f>
        <v>0</v>
      </c>
      <c r="N78" s="237">
        <v>0</v>
      </c>
      <c r="O78" s="237">
        <f>ROUND(E78*N78,2)</f>
        <v>0</v>
      </c>
      <c r="P78" s="237">
        <v>0</v>
      </c>
      <c r="Q78" s="237">
        <f>ROUND(E78*P78,2)</f>
        <v>0</v>
      </c>
      <c r="R78" s="239"/>
      <c r="S78" s="239" t="s">
        <v>671</v>
      </c>
      <c r="T78" s="240" t="s">
        <v>672</v>
      </c>
      <c r="U78" s="222">
        <v>0</v>
      </c>
      <c r="V78" s="222">
        <f>ROUND(E78*U78,2)</f>
        <v>0</v>
      </c>
      <c r="W78" s="222"/>
      <c r="X78" s="222" t="s">
        <v>303</v>
      </c>
      <c r="Y78" s="222" t="s">
        <v>230</v>
      </c>
      <c r="Z78" s="212"/>
      <c r="AA78" s="212"/>
      <c r="AB78" s="212"/>
      <c r="AC78" s="212"/>
      <c r="AD78" s="212"/>
      <c r="AE78" s="212"/>
      <c r="AF78" s="212"/>
      <c r="AG78" s="212" t="s">
        <v>545</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5">
      <c r="A79" s="219"/>
      <c r="B79" s="220"/>
      <c r="C79" s="246" t="s">
        <v>834</v>
      </c>
      <c r="D79" s="241"/>
      <c r="E79" s="241"/>
      <c r="F79" s="241"/>
      <c r="G79" s="241"/>
      <c r="H79" s="222"/>
      <c r="I79" s="222"/>
      <c r="J79" s="222"/>
      <c r="K79" s="222"/>
      <c r="L79" s="222"/>
      <c r="M79" s="222"/>
      <c r="N79" s="221"/>
      <c r="O79" s="221"/>
      <c r="P79" s="221"/>
      <c r="Q79" s="221"/>
      <c r="R79" s="222"/>
      <c r="S79" s="222"/>
      <c r="T79" s="222"/>
      <c r="U79" s="222"/>
      <c r="V79" s="222"/>
      <c r="W79" s="222"/>
      <c r="X79" s="222"/>
      <c r="Y79" s="222"/>
      <c r="Z79" s="212"/>
      <c r="AA79" s="212"/>
      <c r="AB79" s="212"/>
      <c r="AC79" s="212"/>
      <c r="AD79" s="212"/>
      <c r="AE79" s="212"/>
      <c r="AF79" s="212"/>
      <c r="AG79" s="212" t="s">
        <v>232</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1" x14ac:dyDescent="0.25">
      <c r="A80" s="234">
        <v>20</v>
      </c>
      <c r="B80" s="235" t="s">
        <v>835</v>
      </c>
      <c r="C80" s="245" t="s">
        <v>836</v>
      </c>
      <c r="D80" s="236" t="s">
        <v>323</v>
      </c>
      <c r="E80" s="237">
        <v>7</v>
      </c>
      <c r="F80" s="238"/>
      <c r="G80" s="239">
        <f>ROUND(E80*F80,2)</f>
        <v>0</v>
      </c>
      <c r="H80" s="238"/>
      <c r="I80" s="239">
        <f>ROUND(E80*H80,2)</f>
        <v>0</v>
      </c>
      <c r="J80" s="238"/>
      <c r="K80" s="239">
        <f>ROUND(E80*J80,2)</f>
        <v>0</v>
      </c>
      <c r="L80" s="239">
        <v>21</v>
      </c>
      <c r="M80" s="239">
        <f>G80*(1+L80/100)</f>
        <v>0</v>
      </c>
      <c r="N80" s="237">
        <v>0</v>
      </c>
      <c r="O80" s="237">
        <f>ROUND(E80*N80,2)</f>
        <v>0</v>
      </c>
      <c r="P80" s="237">
        <v>0</v>
      </c>
      <c r="Q80" s="237">
        <f>ROUND(E80*P80,2)</f>
        <v>0</v>
      </c>
      <c r="R80" s="239"/>
      <c r="S80" s="239" t="s">
        <v>671</v>
      </c>
      <c r="T80" s="240" t="s">
        <v>672</v>
      </c>
      <c r="U80" s="222">
        <v>0</v>
      </c>
      <c r="V80" s="222">
        <f>ROUND(E80*U80,2)</f>
        <v>0</v>
      </c>
      <c r="W80" s="222"/>
      <c r="X80" s="222" t="s">
        <v>445</v>
      </c>
      <c r="Y80" s="222" t="s">
        <v>230</v>
      </c>
      <c r="Z80" s="212"/>
      <c r="AA80" s="212"/>
      <c r="AB80" s="212"/>
      <c r="AC80" s="212"/>
      <c r="AD80" s="212"/>
      <c r="AE80" s="212"/>
      <c r="AF80" s="212"/>
      <c r="AG80" s="212" t="s">
        <v>765</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2" x14ac:dyDescent="0.25">
      <c r="A81" s="219"/>
      <c r="B81" s="220"/>
      <c r="C81" s="246" t="s">
        <v>836</v>
      </c>
      <c r="D81" s="241"/>
      <c r="E81" s="241"/>
      <c r="F81" s="241"/>
      <c r="G81" s="241"/>
      <c r="H81" s="222"/>
      <c r="I81" s="222"/>
      <c r="J81" s="222"/>
      <c r="K81" s="222"/>
      <c r="L81" s="222"/>
      <c r="M81" s="222"/>
      <c r="N81" s="221"/>
      <c r="O81" s="221"/>
      <c r="P81" s="221"/>
      <c r="Q81" s="221"/>
      <c r="R81" s="222"/>
      <c r="S81" s="222"/>
      <c r="T81" s="222"/>
      <c r="U81" s="222"/>
      <c r="V81" s="222"/>
      <c r="W81" s="222"/>
      <c r="X81" s="222"/>
      <c r="Y81" s="222"/>
      <c r="Z81" s="212"/>
      <c r="AA81" s="212"/>
      <c r="AB81" s="212"/>
      <c r="AC81" s="212"/>
      <c r="AD81" s="212"/>
      <c r="AE81" s="212"/>
      <c r="AF81" s="212"/>
      <c r="AG81" s="212" t="s">
        <v>232</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5">
      <c r="A82" s="234">
        <v>21</v>
      </c>
      <c r="B82" s="235" t="s">
        <v>837</v>
      </c>
      <c r="C82" s="245" t="s">
        <v>838</v>
      </c>
      <c r="D82" s="236" t="s">
        <v>507</v>
      </c>
      <c r="E82" s="237">
        <v>300</v>
      </c>
      <c r="F82" s="238"/>
      <c r="G82" s="239">
        <f>ROUND(E82*F82,2)</f>
        <v>0</v>
      </c>
      <c r="H82" s="238"/>
      <c r="I82" s="239">
        <f>ROUND(E82*H82,2)</f>
        <v>0</v>
      </c>
      <c r="J82" s="238"/>
      <c r="K82" s="239">
        <f>ROUND(E82*J82,2)</f>
        <v>0</v>
      </c>
      <c r="L82" s="239">
        <v>21</v>
      </c>
      <c r="M82" s="239">
        <f>G82*(1+L82/100)</f>
        <v>0</v>
      </c>
      <c r="N82" s="237">
        <v>1.01E-3</v>
      </c>
      <c r="O82" s="237">
        <f>ROUND(E82*N82,2)</f>
        <v>0.3</v>
      </c>
      <c r="P82" s="237">
        <v>0</v>
      </c>
      <c r="Q82" s="237">
        <f>ROUND(E82*P82,2)</f>
        <v>0</v>
      </c>
      <c r="R82" s="239"/>
      <c r="S82" s="239" t="s">
        <v>671</v>
      </c>
      <c r="T82" s="240" t="s">
        <v>672</v>
      </c>
      <c r="U82" s="222">
        <v>0</v>
      </c>
      <c r="V82" s="222">
        <f>ROUND(E82*U82,2)</f>
        <v>0</v>
      </c>
      <c r="W82" s="222"/>
      <c r="X82" s="222" t="s">
        <v>303</v>
      </c>
      <c r="Y82" s="222" t="s">
        <v>230</v>
      </c>
      <c r="Z82" s="212"/>
      <c r="AA82" s="212"/>
      <c r="AB82" s="212"/>
      <c r="AC82" s="212"/>
      <c r="AD82" s="212"/>
      <c r="AE82" s="212"/>
      <c r="AF82" s="212"/>
      <c r="AG82" s="212" t="s">
        <v>545</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ht="21" outlineLevel="2" x14ac:dyDescent="0.25">
      <c r="A83" s="219"/>
      <c r="B83" s="220"/>
      <c r="C83" s="246" t="s">
        <v>839</v>
      </c>
      <c r="D83" s="241"/>
      <c r="E83" s="241"/>
      <c r="F83" s="241"/>
      <c r="G83" s="241"/>
      <c r="H83" s="222"/>
      <c r="I83" s="222"/>
      <c r="J83" s="222"/>
      <c r="K83" s="222"/>
      <c r="L83" s="222"/>
      <c r="M83" s="222"/>
      <c r="N83" s="221"/>
      <c r="O83" s="221"/>
      <c r="P83" s="221"/>
      <c r="Q83" s="221"/>
      <c r="R83" s="222"/>
      <c r="S83" s="222"/>
      <c r="T83" s="222"/>
      <c r="U83" s="222"/>
      <c r="V83" s="222"/>
      <c r="W83" s="222"/>
      <c r="X83" s="222"/>
      <c r="Y83" s="222"/>
      <c r="Z83" s="212"/>
      <c r="AA83" s="212"/>
      <c r="AB83" s="212"/>
      <c r="AC83" s="212"/>
      <c r="AD83" s="212"/>
      <c r="AE83" s="212"/>
      <c r="AF83" s="212"/>
      <c r="AG83" s="212" t="s">
        <v>232</v>
      </c>
      <c r="AH83" s="212"/>
      <c r="AI83" s="212"/>
      <c r="AJ83" s="212"/>
      <c r="AK83" s="212"/>
      <c r="AL83" s="212"/>
      <c r="AM83" s="212"/>
      <c r="AN83" s="212"/>
      <c r="AO83" s="212"/>
      <c r="AP83" s="212"/>
      <c r="AQ83" s="212"/>
      <c r="AR83" s="212"/>
      <c r="AS83" s="212"/>
      <c r="AT83" s="212"/>
      <c r="AU83" s="212"/>
      <c r="AV83" s="212"/>
      <c r="AW83" s="212"/>
      <c r="AX83" s="212"/>
      <c r="AY83" s="212"/>
      <c r="AZ83" s="212"/>
      <c r="BA83" s="242" t="str">
        <f>C83</f>
        <v>Osazení oplocení lesních kultur včetně dřevěných kůlů průměru do 120 mm, v osové vzdálenosti 3 m (dodávka řeziva ve specifikaci) v oplocení výšky do 1,5 m s drátěným pletivem</v>
      </c>
      <c r="BB83" s="212"/>
      <c r="BC83" s="212"/>
      <c r="BD83" s="212"/>
      <c r="BE83" s="212"/>
      <c r="BF83" s="212"/>
      <c r="BG83" s="212"/>
      <c r="BH83" s="212"/>
    </row>
    <row r="84" spans="1:60" x14ac:dyDescent="0.25">
      <c r="A84" s="3"/>
      <c r="B84" s="4"/>
      <c r="C84" s="248"/>
      <c r="D84" s="6"/>
      <c r="E84" s="3"/>
      <c r="F84" s="3"/>
      <c r="G84" s="3"/>
      <c r="H84" s="3"/>
      <c r="I84" s="3"/>
      <c r="J84" s="3"/>
      <c r="K84" s="3"/>
      <c r="L84" s="3"/>
      <c r="M84" s="3"/>
      <c r="N84" s="3"/>
      <c r="O84" s="3"/>
      <c r="P84" s="3"/>
      <c r="Q84" s="3"/>
      <c r="R84" s="3"/>
      <c r="S84" s="3"/>
      <c r="T84" s="3"/>
      <c r="U84" s="3"/>
      <c r="V84" s="3"/>
      <c r="W84" s="3"/>
      <c r="X84" s="3"/>
      <c r="Y84" s="3"/>
      <c r="AE84">
        <v>12</v>
      </c>
      <c r="AF84">
        <v>21</v>
      </c>
      <c r="AG84" t="s">
        <v>208</v>
      </c>
    </row>
    <row r="85" spans="1:60" x14ac:dyDescent="0.25">
      <c r="A85" s="215"/>
      <c r="B85" s="216" t="s">
        <v>29</v>
      </c>
      <c r="C85" s="249"/>
      <c r="D85" s="217"/>
      <c r="E85" s="218"/>
      <c r="F85" s="218"/>
      <c r="G85" s="233">
        <f>G8+G47</f>
        <v>0</v>
      </c>
      <c r="H85" s="3"/>
      <c r="I85" s="3"/>
      <c r="J85" s="3"/>
      <c r="K85" s="3"/>
      <c r="L85" s="3"/>
      <c r="M85" s="3"/>
      <c r="N85" s="3"/>
      <c r="O85" s="3"/>
      <c r="P85" s="3"/>
      <c r="Q85" s="3"/>
      <c r="R85" s="3"/>
      <c r="S85" s="3"/>
      <c r="T85" s="3"/>
      <c r="U85" s="3"/>
      <c r="V85" s="3"/>
      <c r="W85" s="3"/>
      <c r="X85" s="3"/>
      <c r="Y85" s="3"/>
      <c r="AE85">
        <f>SUMIF(L7:L83,AE84,G7:G83)</f>
        <v>0</v>
      </c>
      <c r="AF85">
        <f>SUMIF(L7:L83,AF84,G7:G83)</f>
        <v>0</v>
      </c>
      <c r="AG85" t="s">
        <v>294</v>
      </c>
    </row>
    <row r="86" spans="1:60" x14ac:dyDescent="0.25">
      <c r="C86" s="250"/>
      <c r="D86" s="10"/>
      <c r="AG86" t="s">
        <v>297</v>
      </c>
    </row>
    <row r="87" spans="1:60" x14ac:dyDescent="0.25">
      <c r="D87" s="10"/>
    </row>
    <row r="88" spans="1:60" x14ac:dyDescent="0.25">
      <c r="D88" s="10"/>
    </row>
    <row r="89" spans="1:60" x14ac:dyDescent="0.25">
      <c r="D89" s="10"/>
    </row>
    <row r="90" spans="1:60" x14ac:dyDescent="0.25">
      <c r="D90" s="10"/>
    </row>
    <row r="91" spans="1:60" x14ac:dyDescent="0.25">
      <c r="D91" s="10"/>
    </row>
    <row r="92" spans="1:60" x14ac:dyDescent="0.25">
      <c r="D92" s="10"/>
    </row>
    <row r="93" spans="1:60" x14ac:dyDescent="0.25">
      <c r="D93" s="10"/>
    </row>
    <row r="94" spans="1:60" x14ac:dyDescent="0.25">
      <c r="D94" s="10"/>
    </row>
    <row r="95" spans="1:60" x14ac:dyDescent="0.25">
      <c r="D95" s="10"/>
    </row>
    <row r="96" spans="1:60"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FnZCUkngfb/g+ZhplbMdxP9Q/hrq74QOgm5VRErMtVTS/1++d+HhE7AYtzphwgSqR2BS2E49V7IaPgWXl3YVzA==" saltValue="/RZeMi7AsUIVWcH7fKoLOQ==" spinCount="100000" sheet="1" formatRows="0"/>
  <mergeCells count="25">
    <mergeCell ref="C83:G83"/>
    <mergeCell ref="C65:G65"/>
    <mergeCell ref="C69:G69"/>
    <mergeCell ref="C73:G73"/>
    <mergeCell ref="C77:G77"/>
    <mergeCell ref="C79:G79"/>
    <mergeCell ref="C81:G81"/>
    <mergeCell ref="C40:G40"/>
    <mergeCell ref="C44:G44"/>
    <mergeCell ref="C49:G49"/>
    <mergeCell ref="C53:G53"/>
    <mergeCell ref="C57:G57"/>
    <mergeCell ref="C61:G61"/>
    <mergeCell ref="C16:G16"/>
    <mergeCell ref="C20:G20"/>
    <mergeCell ref="C24:G24"/>
    <mergeCell ref="C28:G28"/>
    <mergeCell ref="C32:G32"/>
    <mergeCell ref="C36:G36"/>
    <mergeCell ref="A1:G1"/>
    <mergeCell ref="C2:G2"/>
    <mergeCell ref="C3:G3"/>
    <mergeCell ref="C4:G4"/>
    <mergeCell ref="C10:G10"/>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62</vt:i4>
      </vt:variant>
    </vt:vector>
  </HeadingPairs>
  <TitlesOfParts>
    <vt:vector size="73" baseType="lpstr">
      <vt:lpstr>Pokyny pro vyplnění</vt:lpstr>
      <vt:lpstr>Stavba</vt:lpstr>
      <vt:lpstr>VzorPolozky</vt:lpstr>
      <vt:lpstr>00 00-III.001 Naklady</vt:lpstr>
      <vt:lpstr>01-III 01-III.101 Pol</vt:lpstr>
      <vt:lpstr>05-III 05-III.501 Pol</vt:lpstr>
      <vt:lpstr>08-III 08-III.801 Pol</vt:lpstr>
      <vt:lpstr>18-III 18-III.01 Pol</vt:lpstr>
      <vt:lpstr>18-III 18-III.02 Pol</vt:lpstr>
      <vt:lpstr>18-III 18-III.03 Pol</vt:lpstr>
      <vt:lpstr>18-III 18-III.04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00-III.001 Naklady'!Názvy_tisku</vt:lpstr>
      <vt:lpstr>'01-III 01-III.101 Pol'!Názvy_tisku</vt:lpstr>
      <vt:lpstr>'05-III 05-III.501 Pol'!Názvy_tisku</vt:lpstr>
      <vt:lpstr>'08-III 08-III.801 Pol'!Názvy_tisku</vt:lpstr>
      <vt:lpstr>'18-III 18-III.01 Pol'!Názvy_tisku</vt:lpstr>
      <vt:lpstr>'18-III 18-III.02 Pol'!Názvy_tisku</vt:lpstr>
      <vt:lpstr>'18-III 18-III.03 Pol'!Názvy_tisku</vt:lpstr>
      <vt:lpstr>'18-III 18-III.04 Pol'!Názvy_tisku</vt:lpstr>
      <vt:lpstr>oadresa</vt:lpstr>
      <vt:lpstr>Stavba!Objednatel</vt:lpstr>
      <vt:lpstr>Stavba!Objekt</vt:lpstr>
      <vt:lpstr>'00 00-III.001 Naklady'!Oblast_tisku</vt:lpstr>
      <vt:lpstr>'01-III 01-III.101 Pol'!Oblast_tisku</vt:lpstr>
      <vt:lpstr>'05-III 05-III.501 Pol'!Oblast_tisku</vt:lpstr>
      <vt:lpstr>'08-III 08-III.801 Pol'!Oblast_tisku</vt:lpstr>
      <vt:lpstr>'18-III 18-III.01 Pol'!Oblast_tisku</vt:lpstr>
      <vt:lpstr>'18-III 18-III.02 Pol'!Oblast_tisku</vt:lpstr>
      <vt:lpstr>'18-III 18-III.03 Pol'!Oblast_tisku</vt:lpstr>
      <vt:lpstr>'18-III 18-III.04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Karel Makovička</cp:lastModifiedBy>
  <cp:lastPrinted>2019-03-19T12:27:02Z</cp:lastPrinted>
  <dcterms:created xsi:type="dcterms:W3CDTF">2009-04-08T07:15:50Z</dcterms:created>
  <dcterms:modified xsi:type="dcterms:W3CDTF">2026-04-13T09:36:17Z</dcterms:modified>
</cp:coreProperties>
</file>