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K:\Projektování\2025\07P2025 Víceúčelové hřiště ZŠ Horka-Domky\Výstupy aktualizace III 2025\G. Výkaz výměr\"/>
    </mc:Choice>
  </mc:AlternateContent>
  <xr:revisionPtr revIDLastSave="0" documentId="13_ncr:1_{1047E3B6-F51C-4C45-ADDB-84F26B921CE6}" xr6:coauthVersionLast="47" xr6:coauthVersionMax="47" xr10:uidLastSave="{00000000-0000-0000-0000-000000000000}"/>
  <bookViews>
    <workbookView xWindow="-120" yWindow="-120" windowWidth="29040" windowHeight="15840" firstSheet="1" activeTab="1" xr2:uid="{00000000-000D-0000-FFFF-FFFF00000000}"/>
  </bookViews>
  <sheets>
    <sheet name="Pokyny pro vyplnění" sheetId="11" state="hidden" r:id="rId1"/>
    <sheet name="Stavba" sheetId="1" r:id="rId2"/>
    <sheet name="VRN" sheetId="20" r:id="rId3"/>
    <sheet name="SO 01" sheetId="21" r:id="rId4"/>
    <sheet name="SO 02" sheetId="22" r:id="rId5"/>
    <sheet name="VzorPolozky" sheetId="10" state="hidden" r:id="rId6"/>
  </sheets>
  <externalReferences>
    <externalReference r:id="rId7"/>
    <externalReference r:id="rId8"/>
    <externalReference r:id="rId9"/>
    <externalReference r:id="rId10"/>
    <externalReference r:id="rId11"/>
  </externalReferences>
  <definedNames>
    <definedName name="CelkemDPHVypocet" localSheetId="1">Stavba!$H$38</definedName>
    <definedName name="CenaCelkem">Stavba!$G$24</definedName>
    <definedName name="CenaCelkemBezDPH">Stavba!$G$23</definedName>
    <definedName name="CenaCelkemVypocet" localSheetId="1">Stavba!$I$38</definedName>
    <definedName name="cisloobjektu">Stavba!$D$3</definedName>
    <definedName name="CisloRozpoctu" localSheetId="3">'[1]Krycí list'!$C$2</definedName>
    <definedName name="CisloRozpoctu" localSheetId="4">'[1]Krycí list'!$C$2</definedName>
    <definedName name="CisloRozpoctu" localSheetId="2">'[1]Krycí list'!$C$2</definedName>
    <definedName name="CisloRozpoctu">'[2]Krycí list'!$C$2</definedName>
    <definedName name="cislostavby" localSheetId="3">'[1]Krycí list'!$A$7</definedName>
    <definedName name="cislostavby" localSheetId="4">'[1]Krycí list'!$A$7</definedName>
    <definedName name="CisloStavby" localSheetId="1">Stavba!$D$2</definedName>
    <definedName name="cislostavby" localSheetId="2">'[1]Krycí list'!$A$7</definedName>
    <definedName name="cislostavby">'[2]Krycí list'!$A$7</definedName>
    <definedName name="CisloStavebnihoRozpoctu">Stavba!$D$4</definedName>
    <definedName name="dadresa">Stavba!$D$12:$G$12</definedName>
    <definedName name="DIČ" localSheetId="1">Stavba!$I$12</definedName>
    <definedName name="dmisto">Stavba!$E$13:$G$13</definedName>
    <definedName name="DPHSni" localSheetId="3">[3]Stavba!$G$24</definedName>
    <definedName name="DPHSni" localSheetId="4">[4]Stavba!$G$24</definedName>
    <definedName name="DPHSni" localSheetId="2">[5]Stavba!$G$24</definedName>
    <definedName name="DPHSni">Stavba!$G$19</definedName>
    <definedName name="DPHZakl" localSheetId="3">[3]Stavba!$G$26</definedName>
    <definedName name="DPHZakl" localSheetId="4">[4]Stavba!$G$26</definedName>
    <definedName name="DPHZakl" localSheetId="2">[5]Stavba!$G$26</definedName>
    <definedName name="DPHZakl">Stavba!$G$21</definedName>
    <definedName name="dpsc" localSheetId="1">Stavba!$D$13</definedName>
    <definedName name="IČO" localSheetId="1">Stavba!$I$11</definedName>
    <definedName name="Mena" localSheetId="3">[3]Stavba!$J$29</definedName>
    <definedName name="Mena" localSheetId="4">[4]Stavba!$J$29</definedName>
    <definedName name="Mena" localSheetId="2">[5]Stavba!$J$29</definedName>
    <definedName name="Mena">Stavba!$J$24</definedName>
    <definedName name="MistoStavby">Stavba!$D$4</definedName>
    <definedName name="nazevobjektu">Stavba!$E$3</definedName>
    <definedName name="NazevRozpoctu" localSheetId="3">'[1]Krycí list'!$D$2</definedName>
    <definedName name="NazevRozpoctu" localSheetId="4">'[1]Krycí list'!$D$2</definedName>
    <definedName name="NazevRozpoctu" localSheetId="2">'[1]Krycí list'!$D$2</definedName>
    <definedName name="NazevRozpoctu">'[2]Krycí list'!$D$2</definedName>
    <definedName name="nazevstavby" localSheetId="3">'[1]Krycí list'!$C$7</definedName>
    <definedName name="nazevstavby" localSheetId="4">'[1]Krycí list'!$C$7</definedName>
    <definedName name="NazevStavby" localSheetId="1">Stavba!$E$2</definedName>
    <definedName name="nazevstavby" localSheetId="2">'[1]Krycí list'!$C$7</definedName>
    <definedName name="nazevstavby">'[2]Krycí list'!$C$7</definedName>
    <definedName name="NazevStavebnihoRozpoctu">Stavba!$E$4</definedName>
    <definedName name="oadresa">Stavba!$D$6</definedName>
    <definedName name="Objednatel" localSheetId="1">Stavba!$D$5</definedName>
    <definedName name="Objekt" localSheetId="1">Stavba!#REF!</definedName>
    <definedName name="_xlnm.Print_Area" localSheetId="3">'SO 01'!$A$1:$U$343</definedName>
    <definedName name="_xlnm.Print_Area" localSheetId="4">'SO 02'!$A$1:$U$115</definedName>
    <definedName name="_xlnm.Print_Area" localSheetId="1">Stavba!$A$1:$J$50</definedName>
    <definedName name="_xlnm.Print_Area" localSheetId="2">VRN!$A$1:$U$50</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3">'[1]Krycí list'!$C$30</definedName>
    <definedName name="SazbaDPH1" localSheetId="4">'[1]Krycí list'!$C$30</definedName>
    <definedName name="SazbaDPH1" localSheetId="1">Stavba!$E$18</definedName>
    <definedName name="SazbaDPH1" localSheetId="2">'[1]Krycí list'!$C$30</definedName>
    <definedName name="SazbaDPH1">'[2]Krycí list'!$C$30</definedName>
    <definedName name="SazbaDPH2" localSheetId="3">'[1]Krycí list'!$C$32</definedName>
    <definedName name="SazbaDPH2" localSheetId="4">'[1]Krycí list'!$C$32</definedName>
    <definedName name="SazbaDPH2" localSheetId="1">Stavba!$E$20</definedName>
    <definedName name="SazbaDPH2" localSheetId="2">'[1]Krycí list'!$C$32</definedName>
    <definedName name="SazbaDPH2">'[2]Krycí list'!$C$32</definedName>
    <definedName name="SloupecCC" localSheetId="3">#REF!</definedName>
    <definedName name="SloupecCC" localSheetId="4">#REF!</definedName>
    <definedName name="SloupecCC" localSheetId="2">#REF!</definedName>
    <definedName name="SloupecCC">#REF!</definedName>
    <definedName name="SloupecCisloPol" localSheetId="3">#REF!</definedName>
    <definedName name="SloupecCisloPol" localSheetId="4">#REF!</definedName>
    <definedName name="SloupecCisloPol" localSheetId="2">#REF!</definedName>
    <definedName name="SloupecCisloPol">#REF!</definedName>
    <definedName name="SloupecJC" localSheetId="3">#REF!</definedName>
    <definedName name="SloupecJC" localSheetId="4">#REF!</definedName>
    <definedName name="SloupecJC" localSheetId="2">#REF!</definedName>
    <definedName name="SloupecJC">#REF!</definedName>
    <definedName name="SloupecMJ" localSheetId="3">#REF!</definedName>
    <definedName name="SloupecMJ" localSheetId="4">#REF!</definedName>
    <definedName name="SloupecMJ" localSheetId="2">#REF!</definedName>
    <definedName name="SloupecMJ">#REF!</definedName>
    <definedName name="SloupecMnozstvi" localSheetId="3">#REF!</definedName>
    <definedName name="SloupecMnozstvi" localSheetId="4">#REF!</definedName>
    <definedName name="SloupecMnozstvi" localSheetId="2">#REF!</definedName>
    <definedName name="SloupecMnozstvi">#REF!</definedName>
    <definedName name="SloupecNazPol" localSheetId="3">#REF!</definedName>
    <definedName name="SloupecNazPol" localSheetId="4">#REF!</definedName>
    <definedName name="SloupecNazPol" localSheetId="2">#REF!</definedName>
    <definedName name="SloupecNazPol">#REF!</definedName>
    <definedName name="SloupecPC" localSheetId="3">#REF!</definedName>
    <definedName name="SloupecPC" localSheetId="4">#REF!</definedName>
    <definedName name="SloupecPC" localSheetId="2">#REF!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Stavba!$B$1:$J$31</definedName>
    <definedName name="ZakladDPHSni" localSheetId="3">[3]Stavba!$G$23</definedName>
    <definedName name="ZakladDPHSni" localSheetId="4">[4]Stavba!$G$23</definedName>
    <definedName name="ZakladDPHSni" localSheetId="2">[5]Stavba!$G$23</definedName>
    <definedName name="ZakladDPHSni">Stavba!$G$18</definedName>
    <definedName name="ZakladDPHSniVypocet" localSheetId="1">Stavba!$F$38</definedName>
    <definedName name="ZakladDPHZakl" localSheetId="3">[3]Stavba!$G$25</definedName>
    <definedName name="ZakladDPHZakl" localSheetId="4">[4]Stavba!$G$25</definedName>
    <definedName name="ZakladDPHZakl" localSheetId="2">[5]Stavba!$G$25</definedName>
    <definedName name="ZakladDPHZakl">Stavba!$G$20</definedName>
    <definedName name="ZakladDPHZaklVypocet" localSheetId="1">Stavba!$G$38</definedName>
    <definedName name="ZaObjednatele">Stavba!$G$29</definedName>
    <definedName name="Zaokrouhleni" localSheetId="3">[3]Stavba!$G$27</definedName>
    <definedName name="Zaokrouhleni" localSheetId="4">[4]Stavba!$G$27</definedName>
    <definedName name="Zaokrouhleni" localSheetId="2">[5]Stavba!$G$27</definedName>
    <definedName name="Zaokrouhleni">Stavba!$G$22</definedName>
    <definedName name="ZaZhotovitele">Stavba!$D$29</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F9" i="22" l="1"/>
  <c r="F9" i="21"/>
  <c r="F9" i="20"/>
  <c r="F88" i="22"/>
  <c r="G9" i="22"/>
  <c r="I9" i="22"/>
  <c r="I8" i="22" s="1"/>
  <c r="K9" i="22"/>
  <c r="K8" i="22" s="1"/>
  <c r="O9" i="22"/>
  <c r="O8" i="22" s="1"/>
  <c r="Q9" i="22"/>
  <c r="Q8" i="22" s="1"/>
  <c r="U9" i="22"/>
  <c r="U8" i="22" s="1"/>
  <c r="F15" i="22"/>
  <c r="G15" i="22" s="1"/>
  <c r="M15" i="22" s="1"/>
  <c r="I15" i="22"/>
  <c r="K15" i="22"/>
  <c r="O15" i="22"/>
  <c r="Q15" i="22"/>
  <c r="U15" i="22"/>
  <c r="F24" i="22"/>
  <c r="G24" i="22" s="1"/>
  <c r="M24" i="22" s="1"/>
  <c r="I24" i="22"/>
  <c r="K24" i="22"/>
  <c r="O24" i="22"/>
  <c r="Q24" i="22"/>
  <c r="U24" i="22"/>
  <c r="F26" i="22"/>
  <c r="G26" i="22" s="1"/>
  <c r="M26" i="22" s="1"/>
  <c r="I26" i="22"/>
  <c r="K26" i="22"/>
  <c r="O26" i="22"/>
  <c r="Q26" i="22"/>
  <c r="U26" i="22"/>
  <c r="F28" i="22"/>
  <c r="G28" i="22" s="1"/>
  <c r="M28" i="22" s="1"/>
  <c r="I28" i="22"/>
  <c r="K28" i="22"/>
  <c r="O28" i="22"/>
  <c r="Q28" i="22"/>
  <c r="U28" i="22"/>
  <c r="F30" i="22"/>
  <c r="G30" i="22" s="1"/>
  <c r="M30" i="22" s="1"/>
  <c r="I30" i="22"/>
  <c r="K30" i="22"/>
  <c r="O30" i="22"/>
  <c r="Q30" i="22"/>
  <c r="U30" i="22"/>
  <c r="F32" i="22"/>
  <c r="G32" i="22" s="1"/>
  <c r="M32" i="22" s="1"/>
  <c r="I32" i="22"/>
  <c r="K32" i="22"/>
  <c r="O32" i="22"/>
  <c r="Q32" i="22"/>
  <c r="U32" i="22"/>
  <c r="F35" i="22"/>
  <c r="G35" i="22" s="1"/>
  <c r="M35" i="22" s="1"/>
  <c r="I35" i="22"/>
  <c r="K35" i="22"/>
  <c r="O35" i="22"/>
  <c r="Q35" i="22"/>
  <c r="U35" i="22"/>
  <c r="BA36" i="22"/>
  <c r="BA37" i="22"/>
  <c r="F40" i="22"/>
  <c r="G40" i="22" s="1"/>
  <c r="I40" i="22"/>
  <c r="I39" i="22" s="1"/>
  <c r="K40" i="22"/>
  <c r="K39" i="22" s="1"/>
  <c r="O40" i="22"/>
  <c r="O39" i="22" s="1"/>
  <c r="Q40" i="22"/>
  <c r="Q39" i="22" s="1"/>
  <c r="U40" i="22"/>
  <c r="U39" i="22" s="1"/>
  <c r="F41" i="22"/>
  <c r="G41" i="22" s="1"/>
  <c r="M41" i="22" s="1"/>
  <c r="I41" i="22"/>
  <c r="K41" i="22"/>
  <c r="O41" i="22"/>
  <c r="Q41" i="22"/>
  <c r="U41" i="22"/>
  <c r="BA42" i="22"/>
  <c r="F43" i="22"/>
  <c r="G43" i="22" s="1"/>
  <c r="M43" i="22" s="1"/>
  <c r="I43" i="22"/>
  <c r="K43" i="22"/>
  <c r="O43" i="22"/>
  <c r="Q43" i="22"/>
  <c r="U43" i="22"/>
  <c r="BA44" i="22"/>
  <c r="F45" i="22"/>
  <c r="G45" i="22"/>
  <c r="M45" i="22" s="1"/>
  <c r="I45" i="22"/>
  <c r="K45" i="22"/>
  <c r="O45" i="22"/>
  <c r="Q45" i="22"/>
  <c r="U45" i="22"/>
  <c r="BA46" i="22"/>
  <c r="F47" i="22"/>
  <c r="G47" i="22" s="1"/>
  <c r="M47" i="22" s="1"/>
  <c r="I47" i="22"/>
  <c r="K47" i="22"/>
  <c r="O47" i="22"/>
  <c r="Q47" i="22"/>
  <c r="U47" i="22"/>
  <c r="BA48" i="22"/>
  <c r="F49" i="22"/>
  <c r="G49" i="22"/>
  <c r="M49" i="22" s="1"/>
  <c r="I49" i="22"/>
  <c r="K49" i="22"/>
  <c r="O49" i="22"/>
  <c r="Q49" i="22"/>
  <c r="U49" i="22"/>
  <c r="BA50" i="22"/>
  <c r="F51" i="22"/>
  <c r="G51" i="22" s="1"/>
  <c r="M51" i="22" s="1"/>
  <c r="I51" i="22"/>
  <c r="K51" i="22"/>
  <c r="O51" i="22"/>
  <c r="Q51" i="22"/>
  <c r="U51" i="22"/>
  <c r="BA52" i="22"/>
  <c r="F53" i="22"/>
  <c r="G53" i="22"/>
  <c r="M53" i="22" s="1"/>
  <c r="I53" i="22"/>
  <c r="K53" i="22"/>
  <c r="O53" i="22"/>
  <c r="Q53" i="22"/>
  <c r="U53" i="22"/>
  <c r="F54" i="22"/>
  <c r="G54" i="22"/>
  <c r="M54" i="22" s="1"/>
  <c r="I54" i="22"/>
  <c r="K54" i="22"/>
  <c r="O54" i="22"/>
  <c r="Q54" i="22"/>
  <c r="U54" i="22"/>
  <c r="F55" i="22"/>
  <c r="G55" i="22"/>
  <c r="M55" i="22" s="1"/>
  <c r="I55" i="22"/>
  <c r="K55" i="22"/>
  <c r="O55" i="22"/>
  <c r="Q55" i="22"/>
  <c r="U55" i="22"/>
  <c r="F56" i="22"/>
  <c r="G56" i="22"/>
  <c r="M56" i="22" s="1"/>
  <c r="I56" i="22"/>
  <c r="K56" i="22"/>
  <c r="O56" i="22"/>
  <c r="Q56" i="22"/>
  <c r="U56" i="22"/>
  <c r="F57" i="22"/>
  <c r="G57" i="22"/>
  <c r="M57" i="22" s="1"/>
  <c r="I57" i="22"/>
  <c r="K57" i="22"/>
  <c r="O57" i="22"/>
  <c r="Q57" i="22"/>
  <c r="U57" i="22"/>
  <c r="BA58" i="22"/>
  <c r="G66" i="22"/>
  <c r="F67" i="22"/>
  <c r="G67" i="22"/>
  <c r="M67" i="22" s="1"/>
  <c r="M66" i="22" s="1"/>
  <c r="I67" i="22"/>
  <c r="I66" i="22" s="1"/>
  <c r="K67" i="22"/>
  <c r="K66" i="22" s="1"/>
  <c r="O67" i="22"/>
  <c r="O66" i="22" s="1"/>
  <c r="Q67" i="22"/>
  <c r="Q66" i="22" s="1"/>
  <c r="U67" i="22"/>
  <c r="U66" i="22" s="1"/>
  <c r="F77" i="22"/>
  <c r="G77" i="22" s="1"/>
  <c r="I77" i="22"/>
  <c r="I76" i="22" s="1"/>
  <c r="K77" i="22"/>
  <c r="K76" i="22" s="1"/>
  <c r="O77" i="22"/>
  <c r="O76" i="22" s="1"/>
  <c r="Q77" i="22"/>
  <c r="Q76" i="22" s="1"/>
  <c r="U77" i="22"/>
  <c r="U76" i="22" s="1"/>
  <c r="F78" i="22"/>
  <c r="G78" i="22" s="1"/>
  <c r="M78" i="22" s="1"/>
  <c r="I78" i="22"/>
  <c r="K78" i="22"/>
  <c r="O78" i="22"/>
  <c r="Q78" i="22"/>
  <c r="U78" i="22"/>
  <c r="F79" i="22"/>
  <c r="G79" i="22" s="1"/>
  <c r="M79" i="22" s="1"/>
  <c r="I79" i="22"/>
  <c r="K79" i="22"/>
  <c r="O79" i="22"/>
  <c r="Q79" i="22"/>
  <c r="U79" i="22"/>
  <c r="F80" i="22"/>
  <c r="G80" i="22" s="1"/>
  <c r="M80" i="22" s="1"/>
  <c r="I80" i="22"/>
  <c r="K80" i="22"/>
  <c r="O80" i="22"/>
  <c r="Q80" i="22"/>
  <c r="U80" i="22"/>
  <c r="F81" i="22"/>
  <c r="G81" i="22" s="1"/>
  <c r="M81" i="22" s="1"/>
  <c r="I81" i="22"/>
  <c r="K81" i="22"/>
  <c r="O81" i="22"/>
  <c r="Q81" i="22"/>
  <c r="U81" i="22"/>
  <c r="F82" i="22"/>
  <c r="G82" i="22" s="1"/>
  <c r="M82" i="22" s="1"/>
  <c r="I82" i="22"/>
  <c r="K82" i="22"/>
  <c r="O82" i="22"/>
  <c r="Q82" i="22"/>
  <c r="U82" i="22"/>
  <c r="BA83" i="22"/>
  <c r="F84" i="22"/>
  <c r="G84" i="22"/>
  <c r="M84" i="22" s="1"/>
  <c r="I84" i="22"/>
  <c r="K84" i="22"/>
  <c r="O84" i="22"/>
  <c r="Q84" i="22"/>
  <c r="U84" i="22"/>
  <c r="F85" i="22"/>
  <c r="G85" i="22"/>
  <c r="M85" i="22" s="1"/>
  <c r="I85" i="22"/>
  <c r="K85" i="22"/>
  <c r="O85" i="22"/>
  <c r="Q85" i="22"/>
  <c r="U85" i="22"/>
  <c r="F86" i="22"/>
  <c r="G86" i="22"/>
  <c r="M86" i="22" s="1"/>
  <c r="I86" i="22"/>
  <c r="K86" i="22"/>
  <c r="O86" i="22"/>
  <c r="Q86" i="22"/>
  <c r="U86" i="22"/>
  <c r="F87" i="22"/>
  <c r="G87" i="22"/>
  <c r="M87" i="22" s="1"/>
  <c r="I87" i="22"/>
  <c r="K87" i="22"/>
  <c r="O87" i="22"/>
  <c r="Q87" i="22"/>
  <c r="U87" i="22"/>
  <c r="G88" i="22"/>
  <c r="M88" i="22" s="1"/>
  <c r="I88" i="22"/>
  <c r="K88" i="22"/>
  <c r="O88" i="22"/>
  <c r="Q88" i="22"/>
  <c r="U88" i="22"/>
  <c r="F90" i="22"/>
  <c r="G90" i="22"/>
  <c r="M90" i="22" s="1"/>
  <c r="I90" i="22"/>
  <c r="K90" i="22"/>
  <c r="O90" i="22"/>
  <c r="Q90" i="22"/>
  <c r="U90" i="22"/>
  <c r="F92" i="22"/>
  <c r="G92" i="22"/>
  <c r="M92" i="22" s="1"/>
  <c r="I92" i="22"/>
  <c r="K92" i="22"/>
  <c r="O92" i="22"/>
  <c r="Q92" i="22"/>
  <c r="U92" i="22"/>
  <c r="F94" i="22"/>
  <c r="G94" i="22"/>
  <c r="M94" i="22" s="1"/>
  <c r="I94" i="22"/>
  <c r="K94" i="22"/>
  <c r="O94" i="22"/>
  <c r="Q94" i="22"/>
  <c r="U94" i="22"/>
  <c r="F95" i="22"/>
  <c r="G95" i="22"/>
  <c r="M95" i="22" s="1"/>
  <c r="I95" i="22"/>
  <c r="K95" i="22"/>
  <c r="O95" i="22"/>
  <c r="Q95" i="22"/>
  <c r="U95" i="22"/>
  <c r="F96" i="22"/>
  <c r="G96" i="22"/>
  <c r="M96" i="22" s="1"/>
  <c r="I96" i="22"/>
  <c r="K96" i="22"/>
  <c r="O96" i="22"/>
  <c r="Q96" i="22"/>
  <c r="U96" i="22"/>
  <c r="F98" i="22"/>
  <c r="G98" i="22" s="1"/>
  <c r="I98" i="22"/>
  <c r="I97" i="22" s="1"/>
  <c r="K98" i="22"/>
  <c r="K97" i="22" s="1"/>
  <c r="O98" i="22"/>
  <c r="O97" i="22" s="1"/>
  <c r="Q98" i="22"/>
  <c r="Q97" i="22" s="1"/>
  <c r="U98" i="22"/>
  <c r="U97" i="22" s="1"/>
  <c r="F100" i="22"/>
  <c r="G100" i="22"/>
  <c r="M100" i="22" s="1"/>
  <c r="M99" i="22" s="1"/>
  <c r="I100" i="22"/>
  <c r="I99" i="22" s="1"/>
  <c r="K100" i="22"/>
  <c r="K99" i="22" s="1"/>
  <c r="O100" i="22"/>
  <c r="O99" i="22" s="1"/>
  <c r="Q100" i="22"/>
  <c r="Q99" i="22" s="1"/>
  <c r="U100" i="22"/>
  <c r="U99" i="22" s="1"/>
  <c r="F102" i="22"/>
  <c r="G102" i="22"/>
  <c r="M102" i="22" s="1"/>
  <c r="I102" i="22"/>
  <c r="K102" i="22"/>
  <c r="O102" i="22"/>
  <c r="Q102" i="22"/>
  <c r="U102" i="22"/>
  <c r="F103" i="22"/>
  <c r="G103" i="22"/>
  <c r="M103" i="22" s="1"/>
  <c r="I103" i="22"/>
  <c r="K103" i="22"/>
  <c r="O103" i="22"/>
  <c r="Q103" i="22"/>
  <c r="U103" i="22"/>
  <c r="AC105" i="22"/>
  <c r="M40" i="22" l="1"/>
  <c r="M39" i="22" s="1"/>
  <c r="G39" i="22"/>
  <c r="M98" i="22"/>
  <c r="M97" i="22" s="1"/>
  <c r="G97" i="22"/>
  <c r="M77" i="22"/>
  <c r="M76" i="22" s="1"/>
  <c r="G76" i="22"/>
  <c r="G8" i="22"/>
  <c r="AD105" i="22"/>
  <c r="M9" i="22"/>
  <c r="M8" i="22" s="1"/>
  <c r="G99" i="22"/>
  <c r="G105" i="22" l="1"/>
  <c r="G37" i="1" s="1"/>
  <c r="G9" i="21" l="1"/>
  <c r="I9" i="21"/>
  <c r="K9" i="21"/>
  <c r="O9" i="21"/>
  <c r="Q9" i="21"/>
  <c r="U9" i="21"/>
  <c r="F10" i="21"/>
  <c r="G10" i="21" s="1"/>
  <c r="M10" i="21" s="1"/>
  <c r="I10" i="21"/>
  <c r="K10" i="21"/>
  <c r="O10" i="21"/>
  <c r="Q10" i="21"/>
  <c r="U10" i="21"/>
  <c r="F11" i="21"/>
  <c r="G11" i="21" s="1"/>
  <c r="M11" i="21" s="1"/>
  <c r="I11" i="21"/>
  <c r="K11" i="21"/>
  <c r="O11" i="21"/>
  <c r="Q11" i="21"/>
  <c r="U11" i="21"/>
  <c r="BA12" i="21"/>
  <c r="F16" i="21"/>
  <c r="G16" i="21"/>
  <c r="M16" i="21" s="1"/>
  <c r="I16" i="21"/>
  <c r="K16" i="21"/>
  <c r="K8" i="21" s="1"/>
  <c r="O16" i="21"/>
  <c r="Q16" i="21"/>
  <c r="U16" i="21"/>
  <c r="U8" i="21" s="1"/>
  <c r="F18" i="21"/>
  <c r="G18" i="21"/>
  <c r="M18" i="21" s="1"/>
  <c r="I18" i="21"/>
  <c r="K18" i="21"/>
  <c r="O18" i="21"/>
  <c r="Q18" i="21"/>
  <c r="U18" i="21"/>
  <c r="F20" i="21"/>
  <c r="G20" i="21"/>
  <c r="M20" i="21" s="1"/>
  <c r="I20" i="21"/>
  <c r="K20" i="21"/>
  <c r="O20" i="21"/>
  <c r="Q20" i="21"/>
  <c r="U20" i="21"/>
  <c r="BA21" i="21"/>
  <c r="F26" i="21"/>
  <c r="G26" i="21"/>
  <c r="M26" i="21" s="1"/>
  <c r="I26" i="21"/>
  <c r="I8" i="21" s="1"/>
  <c r="K26" i="21"/>
  <c r="O26" i="21"/>
  <c r="Q26" i="21"/>
  <c r="Q8" i="21" s="1"/>
  <c r="U26" i="21"/>
  <c r="F28" i="21"/>
  <c r="G28" i="21"/>
  <c r="M28" i="21" s="1"/>
  <c r="I28" i="21"/>
  <c r="K28" i="21"/>
  <c r="O28" i="21"/>
  <c r="Q28" i="21"/>
  <c r="U28" i="21"/>
  <c r="F30" i="21"/>
  <c r="G30" i="21"/>
  <c r="M30" i="21" s="1"/>
  <c r="I30" i="21"/>
  <c r="K30" i="21"/>
  <c r="O30" i="21"/>
  <c r="Q30" i="21"/>
  <c r="U30" i="21"/>
  <c r="BA31" i="21"/>
  <c r="F33" i="21"/>
  <c r="G33" i="21"/>
  <c r="M33" i="21" s="1"/>
  <c r="I33" i="21"/>
  <c r="K33" i="21"/>
  <c r="O33" i="21"/>
  <c r="O8" i="21" s="1"/>
  <c r="Q33" i="21"/>
  <c r="U33" i="21"/>
  <c r="BA34" i="21"/>
  <c r="F36" i="21"/>
  <c r="G36" i="21" s="1"/>
  <c r="M36" i="21" s="1"/>
  <c r="I36" i="21"/>
  <c r="K36" i="21"/>
  <c r="O36" i="21"/>
  <c r="Q36" i="21"/>
  <c r="U36" i="21"/>
  <c r="BA37" i="21"/>
  <c r="F39" i="21"/>
  <c r="G39" i="21"/>
  <c r="M39" i="21" s="1"/>
  <c r="I39" i="21"/>
  <c r="K39" i="21"/>
  <c r="O39" i="21"/>
  <c r="Q39" i="21"/>
  <c r="U39" i="21"/>
  <c r="F40" i="21"/>
  <c r="G40" i="21"/>
  <c r="M40" i="21" s="1"/>
  <c r="I40" i="21"/>
  <c r="K40" i="21"/>
  <c r="O40" i="21"/>
  <c r="Q40" i="21"/>
  <c r="U40" i="21"/>
  <c r="F42" i="21"/>
  <c r="G42" i="21"/>
  <c r="M42" i="21" s="1"/>
  <c r="I42" i="21"/>
  <c r="K42" i="21"/>
  <c r="O42" i="21"/>
  <c r="Q42" i="21"/>
  <c r="U42" i="21"/>
  <c r="F52" i="21"/>
  <c r="G52" i="21"/>
  <c r="M52" i="21" s="1"/>
  <c r="I52" i="21"/>
  <c r="K52" i="21"/>
  <c r="O52" i="21"/>
  <c r="Q52" i="21"/>
  <c r="U52" i="21"/>
  <c r="F54" i="21"/>
  <c r="G54" i="21"/>
  <c r="M54" i="21" s="1"/>
  <c r="I54" i="21"/>
  <c r="K54" i="21"/>
  <c r="O54" i="21"/>
  <c r="Q54" i="21"/>
  <c r="U54" i="21"/>
  <c r="F56" i="21"/>
  <c r="G56" i="21"/>
  <c r="M56" i="21" s="1"/>
  <c r="I56" i="21"/>
  <c r="K56" i="21"/>
  <c r="O56" i="21"/>
  <c r="Q56" i="21"/>
  <c r="U56" i="21"/>
  <c r="F58" i="21"/>
  <c r="G58" i="21"/>
  <c r="M58" i="21" s="1"/>
  <c r="I58" i="21"/>
  <c r="K58" i="21"/>
  <c r="O58" i="21"/>
  <c r="Q58" i="21"/>
  <c r="U58" i="21"/>
  <c r="BA59" i="21"/>
  <c r="F61" i="21"/>
  <c r="G61" i="21"/>
  <c r="M61" i="21" s="1"/>
  <c r="I61" i="21"/>
  <c r="K61" i="21"/>
  <c r="O61" i="21"/>
  <c r="Q61" i="21"/>
  <c r="U61" i="21"/>
  <c r="BA62" i="21"/>
  <c r="F63" i="21"/>
  <c r="G63" i="21"/>
  <c r="M63" i="21" s="1"/>
  <c r="I63" i="21"/>
  <c r="K63" i="21"/>
  <c r="O63" i="21"/>
  <c r="Q63" i="21"/>
  <c r="U63" i="21"/>
  <c r="F65" i="21"/>
  <c r="G65" i="21"/>
  <c r="M65" i="21" s="1"/>
  <c r="I65" i="21"/>
  <c r="K65" i="21"/>
  <c r="O65" i="21"/>
  <c r="Q65" i="21"/>
  <c r="U65" i="21"/>
  <c r="BA66" i="21"/>
  <c r="F67" i="21"/>
  <c r="G67" i="21" s="1"/>
  <c r="M67" i="21" s="1"/>
  <c r="I67" i="21"/>
  <c r="K67" i="21"/>
  <c r="O67" i="21"/>
  <c r="Q67" i="21"/>
  <c r="U67" i="21"/>
  <c r="BA68" i="21"/>
  <c r="F70" i="21"/>
  <c r="G70" i="21"/>
  <c r="M70" i="21" s="1"/>
  <c r="I70" i="21"/>
  <c r="K70" i="21"/>
  <c r="O70" i="21"/>
  <c r="Q70" i="21"/>
  <c r="U70" i="21"/>
  <c r="F71" i="21"/>
  <c r="G71" i="21"/>
  <c r="M71" i="21" s="1"/>
  <c r="I71" i="21"/>
  <c r="K71" i="21"/>
  <c r="O71" i="21"/>
  <c r="Q71" i="21"/>
  <c r="U71" i="21"/>
  <c r="BA72" i="21"/>
  <c r="F73" i="21"/>
  <c r="G73" i="21"/>
  <c r="M73" i="21" s="1"/>
  <c r="I73" i="21"/>
  <c r="K73" i="21"/>
  <c r="O73" i="21"/>
  <c r="Q73" i="21"/>
  <c r="U73" i="21"/>
  <c r="BA74" i="21"/>
  <c r="F75" i="21"/>
  <c r="G75" i="21"/>
  <c r="M75" i="21" s="1"/>
  <c r="I75" i="21"/>
  <c r="K75" i="21"/>
  <c r="O75" i="21"/>
  <c r="Q75" i="21"/>
  <c r="U75" i="21"/>
  <c r="F76" i="21"/>
  <c r="G76" i="21"/>
  <c r="M76" i="21" s="1"/>
  <c r="I76" i="21"/>
  <c r="K76" i="21"/>
  <c r="O76" i="21"/>
  <c r="Q76" i="21"/>
  <c r="U76" i="21"/>
  <c r="F77" i="21"/>
  <c r="G77" i="21"/>
  <c r="M77" i="21" s="1"/>
  <c r="I77" i="21"/>
  <c r="K77" i="21"/>
  <c r="O77" i="21"/>
  <c r="Q77" i="21"/>
  <c r="U77" i="21"/>
  <c r="F78" i="21"/>
  <c r="G78" i="21"/>
  <c r="M78" i="21" s="1"/>
  <c r="I78" i="21"/>
  <c r="K78" i="21"/>
  <c r="O78" i="21"/>
  <c r="Q78" i="21"/>
  <c r="U78" i="21"/>
  <c r="BA79" i="21"/>
  <c r="F81" i="21"/>
  <c r="G81" i="21" s="1"/>
  <c r="M81" i="21" s="1"/>
  <c r="I81" i="21"/>
  <c r="K81" i="21"/>
  <c r="O81" i="21"/>
  <c r="Q81" i="21"/>
  <c r="U81" i="21"/>
  <c r="F82" i="21"/>
  <c r="G82" i="21" s="1"/>
  <c r="M82" i="21" s="1"/>
  <c r="I82" i="21"/>
  <c r="K82" i="21"/>
  <c r="O82" i="21"/>
  <c r="Q82" i="21"/>
  <c r="U82" i="21"/>
  <c r="F83" i="21"/>
  <c r="G83" i="21" s="1"/>
  <c r="M83" i="21" s="1"/>
  <c r="I83" i="21"/>
  <c r="K83" i="21"/>
  <c r="O83" i="21"/>
  <c r="Q83" i="21"/>
  <c r="U83" i="21"/>
  <c r="F85" i="21"/>
  <c r="G85" i="21" s="1"/>
  <c r="M85" i="21" s="1"/>
  <c r="I85" i="21"/>
  <c r="K85" i="21"/>
  <c r="O85" i="21"/>
  <c r="Q85" i="21"/>
  <c r="U85" i="21"/>
  <c r="F86" i="21"/>
  <c r="G86" i="21" s="1"/>
  <c r="M86" i="21" s="1"/>
  <c r="I86" i="21"/>
  <c r="K86" i="21"/>
  <c r="O86" i="21"/>
  <c r="Q86" i="21"/>
  <c r="U86" i="21"/>
  <c r="I87" i="21"/>
  <c r="Q87" i="21"/>
  <c r="F88" i="21"/>
  <c r="G88" i="21"/>
  <c r="M88" i="21" s="1"/>
  <c r="I88" i="21"/>
  <c r="K88" i="21"/>
  <c r="O88" i="21"/>
  <c r="O87" i="21" s="1"/>
  <c r="Q88" i="21"/>
  <c r="U88" i="21"/>
  <c r="BA89" i="21"/>
  <c r="F91" i="21"/>
  <c r="G91" i="21" s="1"/>
  <c r="I91" i="21"/>
  <c r="K91" i="21"/>
  <c r="O91" i="21"/>
  <c r="Q91" i="21"/>
  <c r="U91" i="21"/>
  <c r="F93" i="21"/>
  <c r="G93" i="21" s="1"/>
  <c r="M93" i="21" s="1"/>
  <c r="I93" i="21"/>
  <c r="K93" i="21"/>
  <c r="O93" i="21"/>
  <c r="Q93" i="21"/>
  <c r="U93" i="21"/>
  <c r="F95" i="21"/>
  <c r="G95" i="21" s="1"/>
  <c r="M95" i="21" s="1"/>
  <c r="I95" i="21"/>
  <c r="K95" i="21"/>
  <c r="O95" i="21"/>
  <c r="Q95" i="21"/>
  <c r="U95" i="21"/>
  <c r="F97" i="21"/>
  <c r="G97" i="21" s="1"/>
  <c r="M97" i="21" s="1"/>
  <c r="I97" i="21"/>
  <c r="K97" i="21"/>
  <c r="O97" i="21"/>
  <c r="Q97" i="21"/>
  <c r="U97" i="21"/>
  <c r="F99" i="21"/>
  <c r="G99" i="21" s="1"/>
  <c r="M99" i="21" s="1"/>
  <c r="I99" i="21"/>
  <c r="K99" i="21"/>
  <c r="O99" i="21"/>
  <c r="Q99" i="21"/>
  <c r="U99" i="21"/>
  <c r="F108" i="21"/>
  <c r="G108" i="21" s="1"/>
  <c r="M108" i="21" s="1"/>
  <c r="I108" i="21"/>
  <c r="K108" i="21"/>
  <c r="O108" i="21"/>
  <c r="Q108" i="21"/>
  <c r="U108" i="21"/>
  <c r="BA109" i="21"/>
  <c r="F112" i="21"/>
  <c r="G112" i="21"/>
  <c r="M112" i="21" s="1"/>
  <c r="I112" i="21"/>
  <c r="K112" i="21"/>
  <c r="K87" i="21" s="1"/>
  <c r="O112" i="21"/>
  <c r="Q112" i="21"/>
  <c r="U112" i="21"/>
  <c r="U87" i="21" s="1"/>
  <c r="F115" i="21"/>
  <c r="G115" i="21"/>
  <c r="M115" i="21" s="1"/>
  <c r="I115" i="21"/>
  <c r="K115" i="21"/>
  <c r="O115" i="21"/>
  <c r="Q115" i="21"/>
  <c r="U115" i="21"/>
  <c r="F118" i="21"/>
  <c r="G118" i="21"/>
  <c r="M118" i="21" s="1"/>
  <c r="I118" i="21"/>
  <c r="K118" i="21"/>
  <c r="O118" i="21"/>
  <c r="Q118" i="21"/>
  <c r="U118" i="21"/>
  <c r="F120" i="21"/>
  <c r="G120" i="21"/>
  <c r="M120" i="21" s="1"/>
  <c r="I120" i="21"/>
  <c r="K120" i="21"/>
  <c r="O120" i="21"/>
  <c r="Q120" i="21"/>
  <c r="U120" i="21"/>
  <c r="O122" i="21"/>
  <c r="F123" i="21"/>
  <c r="G123" i="21" s="1"/>
  <c r="I123" i="21"/>
  <c r="K123" i="21"/>
  <c r="O123" i="21"/>
  <c r="Q123" i="21"/>
  <c r="U123" i="21"/>
  <c r="F125" i="21"/>
  <c r="G125" i="21" s="1"/>
  <c r="M125" i="21" s="1"/>
  <c r="I125" i="21"/>
  <c r="K125" i="21"/>
  <c r="O125" i="21"/>
  <c r="Q125" i="21"/>
  <c r="U125" i="21"/>
  <c r="F127" i="21"/>
  <c r="G127" i="21" s="1"/>
  <c r="M127" i="21" s="1"/>
  <c r="I127" i="21"/>
  <c r="K127" i="21"/>
  <c r="O127" i="21"/>
  <c r="Q127" i="21"/>
  <c r="U127" i="21"/>
  <c r="F129" i="21"/>
  <c r="G129" i="21" s="1"/>
  <c r="M129" i="21" s="1"/>
  <c r="I129" i="21"/>
  <c r="K129" i="21"/>
  <c r="O129" i="21"/>
  <c r="Q129" i="21"/>
  <c r="U129" i="21"/>
  <c r="BA130" i="21"/>
  <c r="F132" i="21"/>
  <c r="G132" i="21"/>
  <c r="M132" i="21" s="1"/>
  <c r="I132" i="21"/>
  <c r="K132" i="21"/>
  <c r="K122" i="21" s="1"/>
  <c r="O132" i="21"/>
  <c r="Q132" i="21"/>
  <c r="U132" i="21"/>
  <c r="U122" i="21" s="1"/>
  <c r="F135" i="21"/>
  <c r="G135" i="21"/>
  <c r="M135" i="21" s="1"/>
  <c r="I135" i="21"/>
  <c r="K135" i="21"/>
  <c r="O135" i="21"/>
  <c r="Q135" i="21"/>
  <c r="U135" i="21"/>
  <c r="F138" i="21"/>
  <c r="G138" i="21"/>
  <c r="M138" i="21" s="1"/>
  <c r="I138" i="21"/>
  <c r="K138" i="21"/>
  <c r="O138" i="21"/>
  <c r="Q138" i="21"/>
  <c r="U138" i="21"/>
  <c r="F139" i="21"/>
  <c r="G139" i="21"/>
  <c r="M139" i="21" s="1"/>
  <c r="I139" i="21"/>
  <c r="K139" i="21"/>
  <c r="O139" i="21"/>
  <c r="Q139" i="21"/>
  <c r="U139" i="21"/>
  <c r="BA140" i="21"/>
  <c r="F142" i="21"/>
  <c r="G142" i="21"/>
  <c r="M142" i="21" s="1"/>
  <c r="I142" i="21"/>
  <c r="I122" i="21" s="1"/>
  <c r="K142" i="21"/>
  <c r="O142" i="21"/>
  <c r="Q142" i="21"/>
  <c r="Q122" i="21" s="1"/>
  <c r="U142" i="21"/>
  <c r="F143" i="21"/>
  <c r="G143" i="21"/>
  <c r="M143" i="21" s="1"/>
  <c r="I143" i="21"/>
  <c r="K143" i="21"/>
  <c r="O143" i="21"/>
  <c r="Q143" i="21"/>
  <c r="U143" i="21"/>
  <c r="F144" i="21"/>
  <c r="G144" i="21"/>
  <c r="M144" i="21" s="1"/>
  <c r="I144" i="21"/>
  <c r="K144" i="21"/>
  <c r="O144" i="21"/>
  <c r="Q144" i="21"/>
  <c r="U144" i="21"/>
  <c r="F146" i="21"/>
  <c r="G146" i="21"/>
  <c r="I146" i="21"/>
  <c r="K146" i="21"/>
  <c r="K145" i="21" s="1"/>
  <c r="M146" i="21"/>
  <c r="O146" i="21"/>
  <c r="Q146" i="21"/>
  <c r="U146" i="21"/>
  <c r="U145" i="21" s="1"/>
  <c r="F151" i="21"/>
  <c r="G151" i="21"/>
  <c r="I151" i="21"/>
  <c r="K151" i="21"/>
  <c r="M151" i="21"/>
  <c r="O151" i="21"/>
  <c r="Q151" i="21"/>
  <c r="U151" i="21"/>
  <c r="F156" i="21"/>
  <c r="G156" i="21"/>
  <c r="I156" i="21"/>
  <c r="K156" i="21"/>
  <c r="M156" i="21"/>
  <c r="O156" i="21"/>
  <c r="Q156" i="21"/>
  <c r="U156" i="21"/>
  <c r="F158" i="21"/>
  <c r="G158" i="21"/>
  <c r="I158" i="21"/>
  <c r="K158" i="21"/>
  <c r="M158" i="21"/>
  <c r="O158" i="21"/>
  <c r="Q158" i="21"/>
  <c r="U158" i="21"/>
  <c r="F160" i="21"/>
  <c r="G160" i="21"/>
  <c r="I160" i="21"/>
  <c r="K160" i="21"/>
  <c r="M160" i="21"/>
  <c r="O160" i="21"/>
  <c r="Q160" i="21"/>
  <c r="U160" i="21"/>
  <c r="F162" i="21"/>
  <c r="G162" i="21"/>
  <c r="I162" i="21"/>
  <c r="K162" i="21"/>
  <c r="M162" i="21"/>
  <c r="O162" i="21"/>
  <c r="Q162" i="21"/>
  <c r="U162" i="21"/>
  <c r="F164" i="21"/>
  <c r="G164" i="21"/>
  <c r="I164" i="21"/>
  <c r="K164" i="21"/>
  <c r="M164" i="21"/>
  <c r="O164" i="21"/>
  <c r="Q164" i="21"/>
  <c r="U164" i="21"/>
  <c r="F167" i="21"/>
  <c r="G167" i="21"/>
  <c r="I167" i="21"/>
  <c r="K167" i="21"/>
  <c r="M167" i="21"/>
  <c r="O167" i="21"/>
  <c r="Q167" i="21"/>
  <c r="U167" i="21"/>
  <c r="F170" i="21"/>
  <c r="G170" i="21"/>
  <c r="I170" i="21"/>
  <c r="K170" i="21"/>
  <c r="M170" i="21"/>
  <c r="O170" i="21"/>
  <c r="Q170" i="21"/>
  <c r="U170" i="21"/>
  <c r="F174" i="21"/>
  <c r="G174" i="21"/>
  <c r="I174" i="21"/>
  <c r="K174" i="21"/>
  <c r="M174" i="21"/>
  <c r="O174" i="21"/>
  <c r="Q174" i="21"/>
  <c r="U174" i="21"/>
  <c r="F177" i="21"/>
  <c r="G177" i="21"/>
  <c r="I177" i="21"/>
  <c r="K177" i="21"/>
  <c r="M177" i="21"/>
  <c r="O177" i="21"/>
  <c r="Q177" i="21"/>
  <c r="U177" i="21"/>
  <c r="BA178" i="21"/>
  <c r="F179" i="21"/>
  <c r="G179" i="21"/>
  <c r="G145" i="21" s="1"/>
  <c r="I179" i="21"/>
  <c r="I145" i="21" s="1"/>
  <c r="K179" i="21"/>
  <c r="O179" i="21"/>
  <c r="Q179" i="21"/>
  <c r="Q145" i="21" s="1"/>
  <c r="U179" i="21"/>
  <c r="F180" i="21"/>
  <c r="G180" i="21"/>
  <c r="M180" i="21" s="1"/>
  <c r="I180" i="21"/>
  <c r="K180" i="21"/>
  <c r="O180" i="21"/>
  <c r="Q180" i="21"/>
  <c r="U180" i="21"/>
  <c r="F181" i="21"/>
  <c r="G181" i="21"/>
  <c r="M181" i="21" s="1"/>
  <c r="I181" i="21"/>
  <c r="K181" i="21"/>
  <c r="O181" i="21"/>
  <c r="Q181" i="21"/>
  <c r="U181" i="21"/>
  <c r="BA182" i="21"/>
  <c r="F183" i="21"/>
  <c r="G183" i="21"/>
  <c r="M183" i="21" s="1"/>
  <c r="I183" i="21"/>
  <c r="K183" i="21"/>
  <c r="O183" i="21"/>
  <c r="O145" i="21" s="1"/>
  <c r="Q183" i="21"/>
  <c r="U183" i="21"/>
  <c r="F184" i="21"/>
  <c r="G184" i="21"/>
  <c r="M184" i="21" s="1"/>
  <c r="I184" i="21"/>
  <c r="K184" i="21"/>
  <c r="O184" i="21"/>
  <c r="Q184" i="21"/>
  <c r="U184" i="21"/>
  <c r="F185" i="21"/>
  <c r="G185" i="21"/>
  <c r="M185" i="21" s="1"/>
  <c r="I185" i="21"/>
  <c r="K185" i="21"/>
  <c r="O185" i="21"/>
  <c r="Q185" i="21"/>
  <c r="U185" i="21"/>
  <c r="F186" i="21"/>
  <c r="G186" i="21"/>
  <c r="M186" i="21" s="1"/>
  <c r="I186" i="21"/>
  <c r="K186" i="21"/>
  <c r="O186" i="21"/>
  <c r="Q186" i="21"/>
  <c r="U186" i="21"/>
  <c r="BA187" i="21"/>
  <c r="F188" i="21"/>
  <c r="G188" i="21" s="1"/>
  <c r="M188" i="21" s="1"/>
  <c r="I188" i="21"/>
  <c r="K188" i="21"/>
  <c r="O188" i="21"/>
  <c r="Q188" i="21"/>
  <c r="U188" i="21"/>
  <c r="BA189" i="21"/>
  <c r="F190" i="21"/>
  <c r="G190" i="21"/>
  <c r="I190" i="21"/>
  <c r="K190" i="21"/>
  <c r="M190" i="21"/>
  <c r="O190" i="21"/>
  <c r="Q190" i="21"/>
  <c r="U190" i="21"/>
  <c r="F191" i="21"/>
  <c r="G191" i="21"/>
  <c r="I191" i="21"/>
  <c r="K191" i="21"/>
  <c r="M191" i="21"/>
  <c r="O191" i="21"/>
  <c r="Q191" i="21"/>
  <c r="U191" i="21"/>
  <c r="BA192" i="21"/>
  <c r="F193" i="21"/>
  <c r="G193" i="21"/>
  <c r="M193" i="21" s="1"/>
  <c r="I193" i="21"/>
  <c r="K193" i="21"/>
  <c r="O193" i="21"/>
  <c r="Q193" i="21"/>
  <c r="U193" i="21"/>
  <c r="BA194" i="21"/>
  <c r="F195" i="21"/>
  <c r="G195" i="21"/>
  <c r="M195" i="21" s="1"/>
  <c r="I195" i="21"/>
  <c r="K195" i="21"/>
  <c r="O195" i="21"/>
  <c r="Q195" i="21"/>
  <c r="U195" i="21"/>
  <c r="BA196" i="21"/>
  <c r="F198" i="21"/>
  <c r="G198" i="21"/>
  <c r="M198" i="21" s="1"/>
  <c r="I198" i="21"/>
  <c r="K198" i="21"/>
  <c r="O198" i="21"/>
  <c r="O197" i="21" s="1"/>
  <c r="Q198" i="21"/>
  <c r="U198" i="21"/>
  <c r="F199" i="21"/>
  <c r="G199" i="21"/>
  <c r="M199" i="21" s="1"/>
  <c r="I199" i="21"/>
  <c r="K199" i="21"/>
  <c r="O199" i="21"/>
  <c r="Q199" i="21"/>
  <c r="U199" i="21"/>
  <c r="F200" i="21"/>
  <c r="G200" i="21"/>
  <c r="M200" i="21" s="1"/>
  <c r="I200" i="21"/>
  <c r="K200" i="21"/>
  <c r="O200" i="21"/>
  <c r="Q200" i="21"/>
  <c r="U200" i="21"/>
  <c r="BA201" i="21"/>
  <c r="F202" i="21"/>
  <c r="G202" i="21" s="1"/>
  <c r="I202" i="21"/>
  <c r="K202" i="21"/>
  <c r="O202" i="21"/>
  <c r="Q202" i="21"/>
  <c r="U202" i="21"/>
  <c r="F203" i="21"/>
  <c r="G203" i="21" s="1"/>
  <c r="M203" i="21" s="1"/>
  <c r="I203" i="21"/>
  <c r="K203" i="21"/>
  <c r="O203" i="21"/>
  <c r="Q203" i="21"/>
  <c r="U203" i="21"/>
  <c r="BA204" i="21"/>
  <c r="F205" i="21"/>
  <c r="G205" i="21"/>
  <c r="I205" i="21"/>
  <c r="K205" i="21"/>
  <c r="K197" i="21" s="1"/>
  <c r="M205" i="21"/>
  <c r="O205" i="21"/>
  <c r="Q205" i="21"/>
  <c r="U205" i="21"/>
  <c r="U197" i="21" s="1"/>
  <c r="BA206" i="21"/>
  <c r="F207" i="21"/>
  <c r="G207" i="21"/>
  <c r="M207" i="21" s="1"/>
  <c r="I207" i="21"/>
  <c r="I197" i="21" s="1"/>
  <c r="K207" i="21"/>
  <c r="O207" i="21"/>
  <c r="Q207" i="21"/>
  <c r="Q197" i="21" s="1"/>
  <c r="U207" i="21"/>
  <c r="F208" i="21"/>
  <c r="G208" i="21"/>
  <c r="M208" i="21" s="1"/>
  <c r="I208" i="21"/>
  <c r="K208" i="21"/>
  <c r="O208" i="21"/>
  <c r="Q208" i="21"/>
  <c r="U208" i="21"/>
  <c r="BA209" i="21"/>
  <c r="BA210" i="21"/>
  <c r="BA211" i="21"/>
  <c r="F213" i="21"/>
  <c r="G213" i="21" s="1"/>
  <c r="I213" i="21"/>
  <c r="K213" i="21"/>
  <c r="O213" i="21"/>
  <c r="Q213" i="21"/>
  <c r="U213" i="21"/>
  <c r="F214" i="21"/>
  <c r="G214" i="21" s="1"/>
  <c r="M214" i="21" s="1"/>
  <c r="I214" i="21"/>
  <c r="K214" i="21"/>
  <c r="O214" i="21"/>
  <c r="Q214" i="21"/>
  <c r="U214" i="21"/>
  <c r="BA215" i="21"/>
  <c r="F216" i="21"/>
  <c r="G216" i="21"/>
  <c r="I216" i="21"/>
  <c r="K216" i="21"/>
  <c r="K212" i="21" s="1"/>
  <c r="M216" i="21"/>
  <c r="O216" i="21"/>
  <c r="Q216" i="21"/>
  <c r="U216" i="21"/>
  <c r="U212" i="21" s="1"/>
  <c r="BA217" i="21"/>
  <c r="F218" i="21"/>
  <c r="G218" i="21"/>
  <c r="M218" i="21" s="1"/>
  <c r="I218" i="21"/>
  <c r="I212" i="21" s="1"/>
  <c r="K218" i="21"/>
  <c r="O218" i="21"/>
  <c r="Q218" i="21"/>
  <c r="Q212" i="21" s="1"/>
  <c r="U218" i="21"/>
  <c r="BA219" i="21"/>
  <c r="F220" i="21"/>
  <c r="G220" i="21"/>
  <c r="M220" i="21" s="1"/>
  <c r="I220" i="21"/>
  <c r="K220" i="21"/>
  <c r="O220" i="21"/>
  <c r="O212" i="21" s="1"/>
  <c r="Q220" i="21"/>
  <c r="U220" i="21"/>
  <c r="BA221" i="21"/>
  <c r="F222" i="21"/>
  <c r="G222" i="21" s="1"/>
  <c r="M222" i="21" s="1"/>
  <c r="I222" i="21"/>
  <c r="K222" i="21"/>
  <c r="O222" i="21"/>
  <c r="Q222" i="21"/>
  <c r="U222" i="21"/>
  <c r="BA223" i="21"/>
  <c r="F224" i="21"/>
  <c r="G224" i="21"/>
  <c r="I224" i="21"/>
  <c r="K224" i="21"/>
  <c r="M224" i="21"/>
  <c r="O224" i="21"/>
  <c r="Q224" i="21"/>
  <c r="U224" i="21"/>
  <c r="F225" i="21"/>
  <c r="G225" i="21"/>
  <c r="I225" i="21"/>
  <c r="K225" i="21"/>
  <c r="M225" i="21"/>
  <c r="O225" i="21"/>
  <c r="Q225" i="21"/>
  <c r="U225" i="21"/>
  <c r="BA226" i="21"/>
  <c r="F227" i="21"/>
  <c r="G227" i="21"/>
  <c r="M227" i="21" s="1"/>
  <c r="I227" i="21"/>
  <c r="K227" i="21"/>
  <c r="O227" i="21"/>
  <c r="Q227" i="21"/>
  <c r="U227" i="21"/>
  <c r="BA228" i="21"/>
  <c r="F229" i="21"/>
  <c r="G229" i="21"/>
  <c r="M229" i="21" s="1"/>
  <c r="I229" i="21"/>
  <c r="K229" i="21"/>
  <c r="O229" i="21"/>
  <c r="Q229" i="21"/>
  <c r="U229" i="21"/>
  <c r="BA230" i="21"/>
  <c r="F231" i="21"/>
  <c r="G231" i="21" s="1"/>
  <c r="M231" i="21" s="1"/>
  <c r="I231" i="21"/>
  <c r="K231" i="21"/>
  <c r="O231" i="21"/>
  <c r="Q231" i="21"/>
  <c r="U231" i="21"/>
  <c r="BA232" i="21"/>
  <c r="F233" i="21"/>
  <c r="G233" i="21"/>
  <c r="M233" i="21" s="1"/>
  <c r="I233" i="21"/>
  <c r="K233" i="21"/>
  <c r="O233" i="21"/>
  <c r="Q233" i="21"/>
  <c r="U233" i="21"/>
  <c r="BA234" i="21"/>
  <c r="F235" i="21"/>
  <c r="G235" i="21"/>
  <c r="M235" i="21" s="1"/>
  <c r="I235" i="21"/>
  <c r="K235" i="21"/>
  <c r="O235" i="21"/>
  <c r="Q235" i="21"/>
  <c r="U235" i="21"/>
  <c r="BA236" i="21"/>
  <c r="F238" i="21"/>
  <c r="G238" i="21"/>
  <c r="M238" i="21" s="1"/>
  <c r="I238" i="21"/>
  <c r="I237" i="21" s="1"/>
  <c r="K238" i="21"/>
  <c r="O238" i="21"/>
  <c r="O237" i="21" s="1"/>
  <c r="Q238" i="21"/>
  <c r="Q237" i="21" s="1"/>
  <c r="U238" i="21"/>
  <c r="BA239" i="21"/>
  <c r="F240" i="21"/>
  <c r="G240" i="21"/>
  <c r="M240" i="21" s="1"/>
  <c r="I240" i="21"/>
  <c r="K240" i="21"/>
  <c r="K237" i="21" s="1"/>
  <c r="O240" i="21"/>
  <c r="Q240" i="21"/>
  <c r="U240" i="21"/>
  <c r="U237" i="21" s="1"/>
  <c r="BA241" i="21"/>
  <c r="F242" i="21"/>
  <c r="G242" i="21" s="1"/>
  <c r="M242" i="21" s="1"/>
  <c r="I242" i="21"/>
  <c r="K242" i="21"/>
  <c r="O242" i="21"/>
  <c r="Q242" i="21"/>
  <c r="U242" i="21"/>
  <c r="BA243" i="21"/>
  <c r="F245" i="21"/>
  <c r="G245" i="21"/>
  <c r="M245" i="21" s="1"/>
  <c r="I245" i="21"/>
  <c r="K245" i="21"/>
  <c r="O245" i="21"/>
  <c r="Q245" i="21"/>
  <c r="U245" i="21"/>
  <c r="F248" i="21"/>
  <c r="G248" i="21" s="1"/>
  <c r="I248" i="21"/>
  <c r="I247" i="21" s="1"/>
  <c r="K248" i="21"/>
  <c r="K247" i="21" s="1"/>
  <c r="O248" i="21"/>
  <c r="Q248" i="21"/>
  <c r="Q247" i="21" s="1"/>
  <c r="U248" i="21"/>
  <c r="U247" i="21" s="1"/>
  <c r="F249" i="21"/>
  <c r="G249" i="21" s="1"/>
  <c r="M249" i="21" s="1"/>
  <c r="I249" i="21"/>
  <c r="K249" i="21"/>
  <c r="O249" i="21"/>
  <c r="Q249" i="21"/>
  <c r="U249" i="21"/>
  <c r="F250" i="21"/>
  <c r="G250" i="21" s="1"/>
  <c r="M250" i="21" s="1"/>
  <c r="I250" i="21"/>
  <c r="K250" i="21"/>
  <c r="O250" i="21"/>
  <c r="O247" i="21" s="1"/>
  <c r="Q250" i="21"/>
  <c r="U250" i="21"/>
  <c r="F251" i="21"/>
  <c r="G251" i="21" s="1"/>
  <c r="M251" i="21" s="1"/>
  <c r="I251" i="21"/>
  <c r="K251" i="21"/>
  <c r="O251" i="21"/>
  <c r="Q251" i="21"/>
  <c r="U251" i="21"/>
  <c r="F252" i="21"/>
  <c r="G252" i="21" s="1"/>
  <c r="M252" i="21" s="1"/>
  <c r="I252" i="21"/>
  <c r="K252" i="21"/>
  <c r="O252" i="21"/>
  <c r="Q252" i="21"/>
  <c r="U252" i="21"/>
  <c r="G253" i="21"/>
  <c r="F254" i="21"/>
  <c r="G254" i="21"/>
  <c r="M254" i="21" s="1"/>
  <c r="I254" i="21"/>
  <c r="I253" i="21" s="1"/>
  <c r="K254" i="21"/>
  <c r="K253" i="21" s="1"/>
  <c r="O254" i="21"/>
  <c r="O253" i="21" s="1"/>
  <c r="Q254" i="21"/>
  <c r="Q253" i="21" s="1"/>
  <c r="U254" i="21"/>
  <c r="U253" i="21" s="1"/>
  <c r="F257" i="21"/>
  <c r="G257" i="21"/>
  <c r="M257" i="21" s="1"/>
  <c r="I257" i="21"/>
  <c r="K257" i="21"/>
  <c r="O257" i="21"/>
  <c r="Q257" i="21"/>
  <c r="U257" i="21"/>
  <c r="F258" i="21"/>
  <c r="G258" i="21"/>
  <c r="M258" i="21" s="1"/>
  <c r="I258" i="21"/>
  <c r="K258" i="21"/>
  <c r="O258" i="21"/>
  <c r="Q258" i="21"/>
  <c r="U258" i="21"/>
  <c r="F259" i="21"/>
  <c r="G259" i="21"/>
  <c r="M259" i="21" s="1"/>
  <c r="I259" i="21"/>
  <c r="K259" i="21"/>
  <c r="O259" i="21"/>
  <c r="Q259" i="21"/>
  <c r="U259" i="21"/>
  <c r="F261" i="21"/>
  <c r="G261" i="21"/>
  <c r="M261" i="21" s="1"/>
  <c r="I261" i="21"/>
  <c r="I260" i="21" s="1"/>
  <c r="K261" i="21"/>
  <c r="K260" i="21" s="1"/>
  <c r="O261" i="21"/>
  <c r="O260" i="21" s="1"/>
  <c r="Q261" i="21"/>
  <c r="Q260" i="21" s="1"/>
  <c r="U261" i="21"/>
  <c r="U260" i="21" s="1"/>
  <c r="BA262" i="21"/>
  <c r="F263" i="21"/>
  <c r="G263" i="21"/>
  <c r="M263" i="21" s="1"/>
  <c r="I263" i="21"/>
  <c r="K263" i="21"/>
  <c r="O263" i="21"/>
  <c r="Q263" i="21"/>
  <c r="U263" i="21"/>
  <c r="F265" i="21"/>
  <c r="G265" i="21"/>
  <c r="M265" i="21" s="1"/>
  <c r="I265" i="21"/>
  <c r="K265" i="21"/>
  <c r="O265" i="21"/>
  <c r="Q265" i="21"/>
  <c r="U265" i="21"/>
  <c r="F267" i="21"/>
  <c r="G267" i="21"/>
  <c r="M267" i="21" s="1"/>
  <c r="I267" i="21"/>
  <c r="I266" i="21" s="1"/>
  <c r="K267" i="21"/>
  <c r="K266" i="21" s="1"/>
  <c r="O267" i="21"/>
  <c r="O266" i="21" s="1"/>
  <c r="Q267" i="21"/>
  <c r="Q266" i="21" s="1"/>
  <c r="U267" i="21"/>
  <c r="U266" i="21" s="1"/>
  <c r="BA268" i="21"/>
  <c r="BA269" i="21"/>
  <c r="F271" i="21"/>
  <c r="G271" i="21" s="1"/>
  <c r="M271" i="21" s="1"/>
  <c r="I271" i="21"/>
  <c r="K271" i="21"/>
  <c r="O271" i="21"/>
  <c r="Q271" i="21"/>
  <c r="U271" i="21"/>
  <c r="F273" i="21"/>
  <c r="G273" i="21" s="1"/>
  <c r="M273" i="21" s="1"/>
  <c r="I273" i="21"/>
  <c r="K273" i="21"/>
  <c r="O273" i="21"/>
  <c r="Q273" i="21"/>
  <c r="U273" i="21"/>
  <c r="F276" i="21"/>
  <c r="G276" i="21" s="1"/>
  <c r="M276" i="21" s="1"/>
  <c r="I276" i="21"/>
  <c r="K276" i="21"/>
  <c r="O276" i="21"/>
  <c r="Q276" i="21"/>
  <c r="U276" i="21"/>
  <c r="F278" i="21"/>
  <c r="G278" i="21" s="1"/>
  <c r="M278" i="21" s="1"/>
  <c r="I278" i="21"/>
  <c r="K278" i="21"/>
  <c r="O278" i="21"/>
  <c r="Q278" i="21"/>
  <c r="U278" i="21"/>
  <c r="F281" i="21"/>
  <c r="G281" i="21" s="1"/>
  <c r="M281" i="21" s="1"/>
  <c r="I281" i="21"/>
  <c r="K281" i="21"/>
  <c r="O281" i="21"/>
  <c r="Q281" i="21"/>
  <c r="U281" i="21"/>
  <c r="F283" i="21"/>
  <c r="G283" i="21" s="1"/>
  <c r="M283" i="21" s="1"/>
  <c r="I283" i="21"/>
  <c r="K283" i="21"/>
  <c r="O283" i="21"/>
  <c r="Q283" i="21"/>
  <c r="U283" i="21"/>
  <c r="BA284" i="21"/>
  <c r="F285" i="21"/>
  <c r="G285" i="21"/>
  <c r="M285" i="21" s="1"/>
  <c r="I285" i="21"/>
  <c r="K285" i="21"/>
  <c r="O285" i="21"/>
  <c r="Q285" i="21"/>
  <c r="U285" i="21"/>
  <c r="BA286" i="21"/>
  <c r="F288" i="21"/>
  <c r="G288" i="21"/>
  <c r="M288" i="21" s="1"/>
  <c r="I288" i="21"/>
  <c r="K288" i="21"/>
  <c r="O288" i="21"/>
  <c r="Q288" i="21"/>
  <c r="U288" i="21"/>
  <c r="BA289" i="21"/>
  <c r="F290" i="21"/>
  <c r="G290" i="21"/>
  <c r="M290" i="21" s="1"/>
  <c r="I290" i="21"/>
  <c r="K290" i="21"/>
  <c r="O290" i="21"/>
  <c r="Q290" i="21"/>
  <c r="U290" i="21"/>
  <c r="BA291" i="21"/>
  <c r="F292" i="21"/>
  <c r="G292" i="21" s="1"/>
  <c r="M292" i="21" s="1"/>
  <c r="I292" i="21"/>
  <c r="K292" i="21"/>
  <c r="O292" i="21"/>
  <c r="Q292" i="21"/>
  <c r="U292" i="21"/>
  <c r="BA293" i="21"/>
  <c r="F294" i="21"/>
  <c r="G294" i="21"/>
  <c r="M294" i="21" s="1"/>
  <c r="I294" i="21"/>
  <c r="K294" i="21"/>
  <c r="O294" i="21"/>
  <c r="Q294" i="21"/>
  <c r="U294" i="21"/>
  <c r="F296" i="21"/>
  <c r="G296" i="21" s="1"/>
  <c r="I296" i="21"/>
  <c r="I295" i="21" s="1"/>
  <c r="K296" i="21"/>
  <c r="K295" i="21" s="1"/>
  <c r="O296" i="21"/>
  <c r="O295" i="21" s="1"/>
  <c r="Q296" i="21"/>
  <c r="Q295" i="21" s="1"/>
  <c r="U296" i="21"/>
  <c r="U295" i="21" s="1"/>
  <c r="BA297" i="21"/>
  <c r="U299" i="21"/>
  <c r="F300" i="21"/>
  <c r="G300" i="21" s="1"/>
  <c r="G299" i="21" s="1"/>
  <c r="I300" i="21"/>
  <c r="I299" i="21" s="1"/>
  <c r="K300" i="21"/>
  <c r="K299" i="21" s="1"/>
  <c r="M300" i="21"/>
  <c r="M299" i="21" s="1"/>
  <c r="O300" i="21"/>
  <c r="O299" i="21" s="1"/>
  <c r="Q300" i="21"/>
  <c r="Q299" i="21" s="1"/>
  <c r="U300" i="21"/>
  <c r="F303" i="21"/>
  <c r="G303" i="21"/>
  <c r="M303" i="21" s="1"/>
  <c r="I303" i="21"/>
  <c r="I302" i="21" s="1"/>
  <c r="K303" i="21"/>
  <c r="O303" i="21"/>
  <c r="O302" i="21" s="1"/>
  <c r="Q303" i="21"/>
  <c r="Q302" i="21" s="1"/>
  <c r="U303" i="21"/>
  <c r="F304" i="21"/>
  <c r="G304" i="21"/>
  <c r="M304" i="21" s="1"/>
  <c r="I304" i="21"/>
  <c r="K304" i="21"/>
  <c r="O304" i="21"/>
  <c r="Q304" i="21"/>
  <c r="U304" i="21"/>
  <c r="F305" i="21"/>
  <c r="G305" i="21"/>
  <c r="M305" i="21" s="1"/>
  <c r="I305" i="21"/>
  <c r="K305" i="21"/>
  <c r="O305" i="21"/>
  <c r="Q305" i="21"/>
  <c r="U305" i="21"/>
  <c r="F306" i="21"/>
  <c r="G306" i="21"/>
  <c r="M306" i="21" s="1"/>
  <c r="I306" i="21"/>
  <c r="K306" i="21"/>
  <c r="O306" i="21"/>
  <c r="Q306" i="21"/>
  <c r="U306" i="21"/>
  <c r="F307" i="21"/>
  <c r="G307" i="21"/>
  <c r="M307" i="21" s="1"/>
  <c r="I307" i="21"/>
  <c r="K307" i="21"/>
  <c r="O307" i="21"/>
  <c r="Q307" i="21"/>
  <c r="U307" i="21"/>
  <c r="F308" i="21"/>
  <c r="G308" i="21"/>
  <c r="M308" i="21" s="1"/>
  <c r="I308" i="21"/>
  <c r="K308" i="21"/>
  <c r="O308" i="21"/>
  <c r="Q308" i="21"/>
  <c r="U308" i="21"/>
  <c r="F309" i="21"/>
  <c r="G309" i="21"/>
  <c r="M309" i="21" s="1"/>
  <c r="I309" i="21"/>
  <c r="K309" i="21"/>
  <c r="O309" i="21"/>
  <c r="Q309" i="21"/>
  <c r="U309" i="21"/>
  <c r="F310" i="21"/>
  <c r="G310" i="21"/>
  <c r="M310" i="21" s="1"/>
  <c r="I310" i="21"/>
  <c r="K310" i="21"/>
  <c r="O310" i="21"/>
  <c r="Q310" i="21"/>
  <c r="U310" i="21"/>
  <c r="F311" i="21"/>
  <c r="G311" i="21"/>
  <c r="M311" i="21" s="1"/>
  <c r="I311" i="21"/>
  <c r="K311" i="21"/>
  <c r="O311" i="21"/>
  <c r="Q311" i="21"/>
  <c r="U311" i="21"/>
  <c r="F312" i="21"/>
  <c r="G312" i="21"/>
  <c r="M312" i="21" s="1"/>
  <c r="I312" i="21"/>
  <c r="K312" i="21"/>
  <c r="O312" i="21"/>
  <c r="Q312" i="21"/>
  <c r="U312" i="21"/>
  <c r="F313" i="21"/>
  <c r="G313" i="21"/>
  <c r="M313" i="21" s="1"/>
  <c r="I313" i="21"/>
  <c r="K313" i="21"/>
  <c r="O313" i="21"/>
  <c r="Q313" i="21"/>
  <c r="U313" i="21"/>
  <c r="F314" i="21"/>
  <c r="G314" i="21"/>
  <c r="M314" i="21" s="1"/>
  <c r="I314" i="21"/>
  <c r="K314" i="21"/>
  <c r="O314" i="21"/>
  <c r="Q314" i="21"/>
  <c r="U314" i="21"/>
  <c r="BA315" i="21"/>
  <c r="BA316" i="21"/>
  <c r="F317" i="21"/>
  <c r="G317" i="21"/>
  <c r="M317" i="21" s="1"/>
  <c r="I317" i="21"/>
  <c r="K317" i="21"/>
  <c r="O317" i="21"/>
  <c r="Q317" i="21"/>
  <c r="U317" i="21"/>
  <c r="F318" i="21"/>
  <c r="G318" i="21"/>
  <c r="M318" i="21" s="1"/>
  <c r="I318" i="21"/>
  <c r="K318" i="21"/>
  <c r="O318" i="21"/>
  <c r="Q318" i="21"/>
  <c r="U318" i="21"/>
  <c r="F321" i="21"/>
  <c r="G321" i="21"/>
  <c r="M321" i="21" s="1"/>
  <c r="I321" i="21"/>
  <c r="K321" i="21"/>
  <c r="O321" i="21"/>
  <c r="Q321" i="21"/>
  <c r="U321" i="21"/>
  <c r="F325" i="21"/>
  <c r="G325" i="21" s="1"/>
  <c r="G324" i="21" s="1"/>
  <c r="I325" i="21"/>
  <c r="I324" i="21" s="1"/>
  <c r="K325" i="21"/>
  <c r="K324" i="21" s="1"/>
  <c r="O325" i="21"/>
  <c r="O324" i="21" s="1"/>
  <c r="Q325" i="21"/>
  <c r="Q324" i="21" s="1"/>
  <c r="U325" i="21"/>
  <c r="U324" i="21" s="1"/>
  <c r="F326" i="21"/>
  <c r="G326" i="21" s="1"/>
  <c r="I326" i="21"/>
  <c r="K326" i="21"/>
  <c r="M326" i="21"/>
  <c r="O326" i="21"/>
  <c r="Q326" i="21"/>
  <c r="U326" i="21"/>
  <c r="F327" i="21"/>
  <c r="G327" i="21" s="1"/>
  <c r="M327" i="21" s="1"/>
  <c r="I327" i="21"/>
  <c r="K327" i="21"/>
  <c r="O327" i="21"/>
  <c r="Q327" i="21"/>
  <c r="U327" i="21"/>
  <c r="F328" i="21"/>
  <c r="G328" i="21" s="1"/>
  <c r="I328" i="21"/>
  <c r="K328" i="21"/>
  <c r="M328" i="21"/>
  <c r="O328" i="21"/>
  <c r="Q328" i="21"/>
  <c r="U328" i="21"/>
  <c r="F330" i="21"/>
  <c r="G330" i="21" s="1"/>
  <c r="M330" i="21" s="1"/>
  <c r="I330" i="21"/>
  <c r="K330" i="21"/>
  <c r="O330" i="21"/>
  <c r="Q330" i="21"/>
  <c r="U330" i="21"/>
  <c r="F331" i="21"/>
  <c r="G331" i="21" s="1"/>
  <c r="I331" i="21"/>
  <c r="K331" i="21"/>
  <c r="M331" i="21"/>
  <c r="O331" i="21"/>
  <c r="Q331" i="21"/>
  <c r="U331" i="21"/>
  <c r="AC333" i="21"/>
  <c r="U302" i="21" l="1"/>
  <c r="G302" i="21"/>
  <c r="M260" i="21"/>
  <c r="M253" i="21"/>
  <c r="G247" i="21"/>
  <c r="M248" i="21"/>
  <c r="M247" i="21" s="1"/>
  <c r="M87" i="21"/>
  <c r="M302" i="21"/>
  <c r="M237" i="21"/>
  <c r="M91" i="21"/>
  <c r="G87" i="21"/>
  <c r="M266" i="21"/>
  <c r="G197" i="21"/>
  <c r="M202" i="21"/>
  <c r="M325" i="21"/>
  <c r="M324" i="21" s="1"/>
  <c r="K302" i="21"/>
  <c r="G295" i="21"/>
  <c r="M296" i="21"/>
  <c r="M295" i="21" s="1"/>
  <c r="G212" i="21"/>
  <c r="M213" i="21"/>
  <c r="M212" i="21" s="1"/>
  <c r="M197" i="21"/>
  <c r="G122" i="21"/>
  <c r="M123" i="21"/>
  <c r="M122" i="21" s="1"/>
  <c r="G8" i="21"/>
  <c r="M9" i="21"/>
  <c r="M8" i="21" s="1"/>
  <c r="AD333" i="21"/>
  <c r="G266" i="21"/>
  <c r="G260" i="21"/>
  <c r="G237" i="21"/>
  <c r="M179" i="21"/>
  <c r="M145" i="21" s="1"/>
  <c r="G9" i="20"/>
  <c r="I9" i="20"/>
  <c r="I8" i="20" s="1"/>
  <c r="K9" i="20"/>
  <c r="K8" i="20" s="1"/>
  <c r="O9" i="20"/>
  <c r="O8" i="20" s="1"/>
  <c r="Q9" i="20"/>
  <c r="Q8" i="20" s="1"/>
  <c r="U9" i="20"/>
  <c r="U8" i="20" s="1"/>
  <c r="BA10" i="20"/>
  <c r="F11" i="20"/>
  <c r="G11" i="20" s="1"/>
  <c r="M11" i="20" s="1"/>
  <c r="I11" i="20"/>
  <c r="K11" i="20"/>
  <c r="O11" i="20"/>
  <c r="Q11" i="20"/>
  <c r="U11" i="20"/>
  <c r="BA12" i="20"/>
  <c r="F13" i="20"/>
  <c r="G13" i="20" s="1"/>
  <c r="M13" i="20" s="1"/>
  <c r="I13" i="20"/>
  <c r="K13" i="20"/>
  <c r="O13" i="20"/>
  <c r="Q13" i="20"/>
  <c r="U13" i="20"/>
  <c r="BA14" i="20"/>
  <c r="F15" i="20"/>
  <c r="G15" i="20"/>
  <c r="M15" i="20" s="1"/>
  <c r="I15" i="20"/>
  <c r="K15" i="20"/>
  <c r="O15" i="20"/>
  <c r="Q15" i="20"/>
  <c r="U15" i="20"/>
  <c r="BA16" i="20"/>
  <c r="F17" i="20"/>
  <c r="G17" i="20"/>
  <c r="M17" i="20" s="1"/>
  <c r="I17" i="20"/>
  <c r="K17" i="20"/>
  <c r="O17" i="20"/>
  <c r="Q17" i="20"/>
  <c r="U17" i="20"/>
  <c r="BA18" i="20"/>
  <c r="F19" i="20"/>
  <c r="G19" i="20" s="1"/>
  <c r="M19" i="20" s="1"/>
  <c r="I19" i="20"/>
  <c r="K19" i="20"/>
  <c r="O19" i="20"/>
  <c r="Q19" i="20"/>
  <c r="U19" i="20"/>
  <c r="BA20" i="20"/>
  <c r="F21" i="20"/>
  <c r="G21" i="20" s="1"/>
  <c r="M21" i="20" s="1"/>
  <c r="I21" i="20"/>
  <c r="K21" i="20"/>
  <c r="O21" i="20"/>
  <c r="Q21" i="20"/>
  <c r="U21" i="20"/>
  <c r="BA22" i="20"/>
  <c r="F23" i="20"/>
  <c r="G23" i="20"/>
  <c r="M23" i="20" s="1"/>
  <c r="I23" i="20"/>
  <c r="K23" i="20"/>
  <c r="O23" i="20"/>
  <c r="Q23" i="20"/>
  <c r="U23" i="20"/>
  <c r="BA24" i="20"/>
  <c r="F25" i="20"/>
  <c r="G25" i="20"/>
  <c r="M25" i="20" s="1"/>
  <c r="I25" i="20"/>
  <c r="K25" i="20"/>
  <c r="O25" i="20"/>
  <c r="Q25" i="20"/>
  <c r="U25" i="20"/>
  <c r="BA26" i="20"/>
  <c r="F27" i="20"/>
  <c r="G27" i="20" s="1"/>
  <c r="M27" i="20" s="1"/>
  <c r="I27" i="20"/>
  <c r="K27" i="20"/>
  <c r="O27" i="20"/>
  <c r="Q27" i="20"/>
  <c r="U27" i="20"/>
  <c r="BA28" i="20"/>
  <c r="F29" i="20"/>
  <c r="G29" i="20" s="1"/>
  <c r="M29" i="20" s="1"/>
  <c r="I29" i="20"/>
  <c r="K29" i="20"/>
  <c r="O29" i="20"/>
  <c r="Q29" i="20"/>
  <c r="U29" i="20"/>
  <c r="F30" i="20"/>
  <c r="G30" i="20" s="1"/>
  <c r="M30" i="20" s="1"/>
  <c r="I30" i="20"/>
  <c r="K30" i="20"/>
  <c r="O30" i="20"/>
  <c r="Q30" i="20"/>
  <c r="U30" i="20"/>
  <c r="BA31" i="20"/>
  <c r="F32" i="20"/>
  <c r="G32" i="20"/>
  <c r="M32" i="20" s="1"/>
  <c r="I32" i="20"/>
  <c r="K32" i="20"/>
  <c r="O32" i="20"/>
  <c r="Q32" i="20"/>
  <c r="U32" i="20"/>
  <c r="BA33" i="20"/>
  <c r="F34" i="20"/>
  <c r="G34" i="20"/>
  <c r="M34" i="20" s="1"/>
  <c r="I34" i="20"/>
  <c r="K34" i="20"/>
  <c r="O34" i="20"/>
  <c r="Q34" i="20"/>
  <c r="U34" i="20"/>
  <c r="BA35" i="20"/>
  <c r="F36" i="20"/>
  <c r="G36" i="20" s="1"/>
  <c r="M36" i="20" s="1"/>
  <c r="I36" i="20"/>
  <c r="K36" i="20"/>
  <c r="O36" i="20"/>
  <c r="Q36" i="20"/>
  <c r="U36" i="20"/>
  <c r="BA37" i="20"/>
  <c r="BA38" i="20"/>
  <c r="AC40" i="20"/>
  <c r="G333" i="21" l="1"/>
  <c r="G36" i="1" s="1"/>
  <c r="G8" i="20"/>
  <c r="G40" i="20" s="1"/>
  <c r="G35" i="1" s="1"/>
  <c r="AD40" i="20"/>
  <c r="M9" i="20"/>
  <c r="M8" i="20" s="1"/>
  <c r="H35" i="1" l="1"/>
  <c r="I35" i="1" l="1"/>
  <c r="G34" i="1" l="1"/>
  <c r="G38" i="1" l="1"/>
  <c r="J23" i="1"/>
  <c r="J21" i="1"/>
  <c r="J18" i="1"/>
  <c r="J19" i="1"/>
  <c r="J20" i="1"/>
  <c r="E19" i="1"/>
  <c r="E21" i="1"/>
  <c r="H37" i="1" l="1"/>
  <c r="I37" i="1" s="1"/>
  <c r="E16" i="1"/>
  <c r="G20" i="1" s="1"/>
  <c r="G21" i="1" s="1"/>
  <c r="G24" i="1" s="1"/>
  <c r="H36" i="1"/>
  <c r="H38" i="1" l="1"/>
  <c r="I36" i="1"/>
  <c r="I38" i="1" l="1"/>
  <c r="J35" i="1" s="1"/>
  <c r="J37" i="1" l="1"/>
  <c r="J36" i="1"/>
  <c r="J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sharedStrings.xml><?xml version="1.0" encoding="utf-8"?>
<sst xmlns="http://schemas.openxmlformats.org/spreadsheetml/2006/main" count="1561" uniqueCount="727">
  <si>
    <t>%</t>
  </si>
  <si>
    <t>Cena celkem</t>
  </si>
  <si>
    <t>Za zhotovitele</t>
  </si>
  <si>
    <t>Za objednatele</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</si>
  <si>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</si>
  <si>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</si>
  <si>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</si>
  <si>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</si>
  <si>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</si>
  <si>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</si>
  <si>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</si>
  <si>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</si>
  <si>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</si>
  <si>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</si>
  <si>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</si>
  <si>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</si>
  <si>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</si>
  <si>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</si>
  <si>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</si>
  <si>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</si>
  <si>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</si>
  <si>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</si>
  <si>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</si>
  <si>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</si>
  <si>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Celkem</t>
  </si>
  <si>
    <t>Dodávka</t>
  </si>
  <si>
    <t>Montáž</t>
  </si>
  <si>
    <t>Rekapitulace daní</t>
  </si>
  <si>
    <t>DIČ:</t>
  </si>
  <si>
    <t>Cena celkem s DPH</t>
  </si>
  <si>
    <t>#RTSROZP#</t>
  </si>
  <si>
    <t>Pokyny pro vyplnění</t>
  </si>
  <si>
    <t>Ve všech listech tohoto souboru můžete měnit pouze buňky s modrým pozadím. Jedná se o tyto údaje : 
- údaje o firmě
- jednotkové ceny položek zadané na maximálně dvě desetinná místa</t>
  </si>
  <si>
    <t>IČO:</t>
  </si>
  <si>
    <t>Celkem za stavbu</t>
  </si>
  <si>
    <t>CZK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</si>
  <si>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</si>
  <si>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</si>
  <si>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</si>
  <si>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</si>
  <si>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</si>
  <si>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</si>
  <si>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</si>
  <si>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</si>
  <si>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</si>
  <si>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</si>
  <si>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</si>
  <si>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</si>
  <si>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</si>
  <si>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</si>
  <si>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</si>
  <si>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</si>
  <si>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</si>
  <si>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</si>
  <si>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</si>
  <si>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Nhod / MJ</t>
  </si>
  <si>
    <t>Nhod celk.</t>
  </si>
  <si>
    <t>Díl:</t>
  </si>
  <si>
    <t>DIL</t>
  </si>
  <si>
    <t>soubor</t>
  </si>
  <si>
    <t>END</t>
  </si>
  <si>
    <t>Město Třebíč</t>
  </si>
  <si>
    <t>Karlovo nám. 104/55</t>
  </si>
  <si>
    <t>Třebíč-Vnitřní Město</t>
  </si>
  <si>
    <t>CZ00290629</t>
  </si>
  <si>
    <t>Souhrnný rozpočet stavby</t>
  </si>
  <si>
    <t>Víceúčelové hřiště ZŠ Horka – Domky, Třebíč</t>
  </si>
  <si>
    <t>SO 01</t>
  </si>
  <si>
    <t>Zpevněné plochy</t>
  </si>
  <si>
    <t>SO 02</t>
  </si>
  <si>
    <t>1</t>
  </si>
  <si>
    <t>Nakládání s dešťovými vodami</t>
  </si>
  <si>
    <t>VRN</t>
  </si>
  <si>
    <t/>
  </si>
  <si>
    <t>POP</t>
  </si>
  <si>
    <t>Součástí zaměření bude zaměření nových IS, ploch a vybavení, vč.dodávní geodetického zaměření dokončeného díla obsahující geometrické, polohové a výškové určení objektů technické infrastruktury, které bude vyhotoveno v souladu s § 2 a § 3 a ve struktuře dle přílohy č. 1 vyhlášky č. 393/2020 Sb. o digitální technické mapě (vyhláška DTM), v platném změní, v aktuálně platné verzi jednotného výměnného formátu DTM dle § 6 vyhlášky DTM (XML po skupinách objektů) nebo ve formátu DGN, DWG, DXF, GDB nebo SHP (včetně použitého datového modelu). Údaje o objektech budou pořízeny jako úplné dle § 4 odst. 2 vyhlášky DTM. Předmětem zaměření jsou také objekty nad rámec DTM (extenze). Součástí předání je seznam souřadnic zaměřených podrobných bodů (formát TXT nebo CSV) a technická zpráva (formát PDF) se zákresem situace včetně doprovodných informací (název zakázky/popis, investor, geodet/zpracovatel, datum měření, datum zpracování, ověřil AZI (včetně čísla), datum ověření)</t>
  </si>
  <si>
    <t>Náklady na provedení skutečného zaměření stavby v rozsahu nezbytném pro zápis změny do katastru nemovitostí.</t>
  </si>
  <si>
    <t>POL1_0</t>
  </si>
  <si>
    <t>Soubor</t>
  </si>
  <si>
    <t xml:space="preserve">Geodetické zaměření skutečného provedení  </t>
  </si>
  <si>
    <t>005241020R</t>
  </si>
  <si>
    <t>Náklady na vyhotovení dokumentace skutečného provedení stavby a její předání objednateli v požadované formě a požadovaném počtu. Vč. DSP SLN a SLP</t>
  </si>
  <si>
    <t xml:space="preserve">Dokumentace skutečného provedení </t>
  </si>
  <si>
    <t>005241010R</t>
  </si>
  <si>
    <t>Revize a vypracování revizní zprávy k nové instalaci SLN a SLP.</t>
  </si>
  <si>
    <t>Revize</t>
  </si>
  <si>
    <t>005231010R</t>
  </si>
  <si>
    <t>Náklady na ochranu staveniště před vstupem nepovolaných osob, vč. požadavků dle plánu BOZP, platných právních předpisů a příslušného značení. Náklady na osvětlení staveniště, náklady na vypracování potřebné dokumentace pro provoz staveniště z hlediska požární ochrany (požární řád a poplachová směrnice) a z hlediska provozu staveniště (provozně dopravní řád). Oplocení kolem stavby výšky 1,8m, bezpečnostní tabulky atd. Každodenní úklid vnitřních prostorů pokud dojde k jejich znečištění provozem zhotovitele.</t>
  </si>
  <si>
    <t xml:space="preserve">Bezpečnostní a hygienická opatření na staveništi </t>
  </si>
  <si>
    <t>005211080R</t>
  </si>
  <si>
    <t xml:space="preserve">Užívání veřejných ploch a prostranství  </t>
  </si>
  <si>
    <t>005211040R</t>
  </si>
  <si>
    <t>Náklady na vyhotovení návrhu dočasného dopravního značení, jeho projednání s dotčenými orgány a organizacemi, dodání dopravních značek, jejich rozmístění a přemísťování a jejich údržba v průběhu výstavby včetně následného odstranění po ukončení stavebních prací. Zejména označení výjezdů ze staveniště na PK.</t>
  </si>
  <si>
    <t xml:space="preserve">Dočasná dopravní opatření </t>
  </si>
  <si>
    <t>005211030R</t>
  </si>
  <si>
    <t>Ochrana IS v prostoru stavby. Především v místě provizorního vjezdu na staveniště.</t>
  </si>
  <si>
    <t>Ochrana stávaj. inženýrských sítí na staveništi</t>
  </si>
  <si>
    <t>005211020R</t>
  </si>
  <si>
    <t>Hutnící zkoušky na pláni a štěrkových vrstvách.</t>
  </si>
  <si>
    <t>Zkoušky a ostatní měření - hutnící zkoušky</t>
  </si>
  <si>
    <t>00411001</t>
  </si>
  <si>
    <t>Účast geologa/geotechnika/statika během stavby. Včetně upřesňujících rozborů zemin pro určení těžitelnosti a soudržnosti dle aktuální stavu staveniště a zhodnocení způsobu provádění výkopových prací.</t>
  </si>
  <si>
    <t xml:space="preserve">Průzkumné práce </t>
  </si>
  <si>
    <t>004111010R</t>
  </si>
  <si>
    <t>Odstranění objektů zařízení staveniště včetně přípojek energií a jejich odvoz. Položka zahrnuje i náklady na úpravu povrchů po odstranění zařízení staveniště a úklid ploch, na kterých bylo zařízení staveniště provozováno. Část vymezená oplocením a všechny ostatní používané plochy budou vyklizené, vyčištěné, travnaté plochy posečené, vyhrabané. Do původního stavu bude navráceno oplocení v místě provizorního vjezdu na staveniště (osadit nový sloupek, stávající podh. desky, plotová pole).</t>
  </si>
  <si>
    <t>Odstranění zařízení staveniště</t>
  </si>
  <si>
    <t>005121030R</t>
  </si>
  <si>
    <t>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t>
  </si>
  <si>
    <t xml:space="preserve">Provoz zařízení staveniště </t>
  </si>
  <si>
    <t>005121020R</t>
  </si>
  <si>
    <t>Náklady spojené se zřízením přípojek energií k objektům zařízení staveniště, vybudování případných měřících odběrných míst, případná příprava území pro objekty zařízení staveniště a vlastní vybudování objektů zařízení staveniště. Buňky, mobilní WC, mobilní oplocení výšky 1,8 m vč. bezpečnostních tabulek dle BOZP a dle výkresu C.3, zřízení provizorního vjezdu na staveniště přes stávající oplocení areálu (demontovat dvě plotová pole a podhrabové desky, odstranit sloupek vč. základu, IS v zatravněných plochách chránit bet. panely)</t>
  </si>
  <si>
    <t>Vybudování zařízení staveniště</t>
  </si>
  <si>
    <t>005121010R</t>
  </si>
  <si>
    <t>Koordinace stavebních a technologických dodávek stavby.</t>
  </si>
  <si>
    <t>Koordinační činnost</t>
  </si>
  <si>
    <t>005124010R</t>
  </si>
  <si>
    <t>Vytyčení stavby a geodetické práce během stavby.</t>
  </si>
  <si>
    <t>Vytyčení stavby</t>
  </si>
  <si>
    <t>005111020R</t>
  </si>
  <si>
    <t>Zaměření a vytýčení stávajících inženýrských sítí v místě stavby z hlediska jejich ochrany při provádění stavby.</t>
  </si>
  <si>
    <t>Vytyčení inženýrských sítí</t>
  </si>
  <si>
    <t>005111021R</t>
  </si>
  <si>
    <t>Vedlejší náklady</t>
  </si>
  <si>
    <t>VN</t>
  </si>
  <si>
    <t>Cen. soustava</t>
  </si>
  <si>
    <t>CAS_STR</t>
  </si>
  <si>
    <t>C:</t>
  </si>
  <si>
    <t>Václavské nám. 44/12, Třebíč</t>
  </si>
  <si>
    <t>Víceúčelové hřiště ZŠ Horka – Domky, Třebíč; VRN</t>
  </si>
  <si>
    <t>porovnání s projektovou dokumentací.</t>
  </si>
  <si>
    <t xml:space="preserve">Poznámky k rozpočtu: </t>
  </si>
  <si>
    <t>t</t>
  </si>
  <si>
    <t>Uložení suti na skládku bez zhutnění</t>
  </si>
  <si>
    <t>979093111R00</t>
  </si>
  <si>
    <t>Poplatek za skládku suti - beton nad 30x30 cm</t>
  </si>
  <si>
    <t>979990104R00</t>
  </si>
  <si>
    <t>VV</t>
  </si>
  <si>
    <t>39,827*4</t>
  </si>
  <si>
    <t>Příplatek za dalších započatých 1000 m nad 6000 m</t>
  </si>
  <si>
    <t>979083191R00</t>
  </si>
  <si>
    <t>Vodorovné přemístění suti na skládku do 6000 m</t>
  </si>
  <si>
    <t>979083117R00</t>
  </si>
  <si>
    <t>Vnitrostaveništní doprava suti do 10 m</t>
  </si>
  <si>
    <t>979082111R00</t>
  </si>
  <si>
    <t>Nakládání suti na dopravní prostředky - komunikace</t>
  </si>
  <si>
    <t>979087212R00</t>
  </si>
  <si>
    <t>Přesuny sutí a vybouraných hmot</t>
  </si>
  <si>
    <t>D96</t>
  </si>
  <si>
    <t>2.NP:10,2</t>
  </si>
  <si>
    <t>1.NP:2,5</t>
  </si>
  <si>
    <t>m2</t>
  </si>
  <si>
    <t>Montáž minerálního kazetového podhledu, rovná hrana</t>
  </si>
  <si>
    <t>767586201T00</t>
  </si>
  <si>
    <t>Demontáž podhledu z kazet</t>
  </si>
  <si>
    <t>767581801T00</t>
  </si>
  <si>
    <t>kpl</t>
  </si>
  <si>
    <t>Stavební zednické přípomoce,  pro SLN a SLP, zhotovení kabelových prostupů</t>
  </si>
  <si>
    <t>65006008</t>
  </si>
  <si>
    <t>Vč. upevňovací kotvy pro Energo slouky.</t>
  </si>
  <si>
    <t>Zásuvkový sloupek - SEZ RS-16-4 Energo sloupek 4x230 V - v barevném provedení lakovaný kov (RAL 7016), krytí IP44, 16A, 400V. Přívod spodním otvorem ve sloupku a připojení na svorkovnici pod odjímatelným vrchním víkem sloupku.</t>
  </si>
  <si>
    <t>POL3_0</t>
  </si>
  <si>
    <t>ks</t>
  </si>
  <si>
    <t>Zásuvkový sloupek</t>
  </si>
  <si>
    <t>371201303R</t>
  </si>
  <si>
    <t>m</t>
  </si>
  <si>
    <t>Kabel UTP c5e venkovní, D+M</t>
  </si>
  <si>
    <t>Kabel silový s Cu jádrem CYKY 3 x 1,5 mm2, D+M</t>
  </si>
  <si>
    <t>34111030R</t>
  </si>
  <si>
    <t>Kabel silový s Cu jádrem CYKY 3 x 2,5 mm2, D+M</t>
  </si>
  <si>
    <t>34111036R</t>
  </si>
  <si>
    <t>Dvouplášťová ohebná korugovaná zemní chránička, (červená) 09050, 50mm 450N, D+M</t>
  </si>
  <si>
    <t>650 06-007</t>
  </si>
  <si>
    <t>Podružný, elektroinstalační</t>
  </si>
  <si>
    <t>65006007</t>
  </si>
  <si>
    <t>kus</t>
  </si>
  <si>
    <t>Koleno pro ocelovou závitovou trubku obvodově, lakovanou - černá 6042, vnitřní průměr 51mm, D+M</t>
  </si>
  <si>
    <t>65006006</t>
  </si>
  <si>
    <t>Ocelová trubka závitová obvodově lakovaná - černá, 6042, vnitřní průměr 51mm, 3m, D+M</t>
  </si>
  <si>
    <t>65006005</t>
  </si>
  <si>
    <t>Lišta plastová vkládací, LHD 40x20 HD 2m, D+M</t>
  </si>
  <si>
    <t>65006004</t>
  </si>
  <si>
    <t>Svorka RSA pro ukončení nového rezervního kabelu, CYKY-J 3x1,5, D+M</t>
  </si>
  <si>
    <t>65006003</t>
  </si>
  <si>
    <t>Jistič 1p, B, 16A LTN, D+M</t>
  </si>
  <si>
    <t>65006002</t>
  </si>
  <si>
    <t>Demontáž stávajícího jističe FA13 (LPN 32C/3)</t>
  </si>
  <si>
    <t>65006001</t>
  </si>
  <si>
    <t>Elektroinstalace</t>
  </si>
  <si>
    <t>M65</t>
  </si>
  <si>
    <t>výkop pro SLN a SLP:85,1*1,05</t>
  </si>
  <si>
    <t>Fólie výstražná z PVC, šířka 33 cm, fólie PVC šířka 33 cm</t>
  </si>
  <si>
    <t>460490012RT1</t>
  </si>
  <si>
    <t>Zemní práce při montážích</t>
  </si>
  <si>
    <t>M46</t>
  </si>
  <si>
    <t>mantinely:792*(0,14*2+0,04*2)</t>
  </si>
  <si>
    <t>vč. dodání lazury - kompletní ochrana dřeva proti houbám, proti zamodrání, proti dřevokaznému hmyzu</t>
  </si>
  <si>
    <t>Nátěr syntetický truhlářských výrobků 2x lakování</t>
  </si>
  <si>
    <t>783626020R00</t>
  </si>
  <si>
    <t>Nátěry</t>
  </si>
  <si>
    <t>783</t>
  </si>
  <si>
    <t>Přesun hmot pro zámečnické konstr., výšky do 6 m</t>
  </si>
  <si>
    <t>998767101R00</t>
  </si>
  <si>
    <t>2x sloupky (O  76 mm) včetně kloubových stavitelných závěsů a středovou zástrčí s dorazem, zámek pro vložku FAB, vložka FAB, hliníková klika a doraz brány. Do sloupku branky zavés SLN a SLP kabeláž pro otevírání branky čipem.</t>
  </si>
  <si>
    <t>D+M branky ocelové h = 1750 mm š = 1000 mm, výplň pletivo, FAB, zelená</t>
  </si>
  <si>
    <t>767 005</t>
  </si>
  <si>
    <t>2x sloupky (O  76 mm) včetně kloubových stavitelných závěsů a středovou zástrčí s dorazem, zámek pro vložku FAB, vložka FAB, hliníková klika a doraz brány</t>
  </si>
  <si>
    <t>D+M brány ocelové h = 1750 mm š = 3000 mm, výplň pletivo, FAB, zelená</t>
  </si>
  <si>
    <t>767 004</t>
  </si>
  <si>
    <t>2x sloupky (80x80 mm) včetně kloubových stavitelných závěsů a středovou zástrčí s dorazem, zadlabávací zámek pro vložku FAB, vložka FAB, hliníková klika a plastový doraz brány</t>
  </si>
  <si>
    <t>D+M brány ocelové h = 1750 mm š = 4000 mm, výplň svařovaný panel 3D, FAB, zelená</t>
  </si>
  <si>
    <t>767 003</t>
  </si>
  <si>
    <t>oplocení u vstupu na hřiště:16*1,1</t>
  </si>
  <si>
    <t>poplastované pletivo výšky 1 800 mm s oky max. 45 x 45 mm, průměr drátu 2,5 mm</t>
  </si>
  <si>
    <t>Montáž oplocení z pletiva v.do 2,0 m,napínací drát, vč. dodávky pletiva, napínacího drátu a napínáku</t>
  </si>
  <si>
    <t>767911130RT1</t>
  </si>
  <si>
    <t>svařovaný plotový 3D dílec o rozměru 2 500 x 1 530 mm s oky max. 75 x 200 mm. Průměr drátu 4 mm. Plotový dílce bude pozinkovaný a poplastovaný a bude kotvený ke sloupkům pomocí systémových kotev (součást dodávky dílů)</t>
  </si>
  <si>
    <t>Plotový 3D dílec, 2 500 x 1 530 mm, zelený, oka max. 75 x 200 mm, průměr drátu 4 mm</t>
  </si>
  <si>
    <t>767 002</t>
  </si>
  <si>
    <t>plot u vjezdu:34,8</t>
  </si>
  <si>
    <t>Montáž oplocení rámového H do 2,0 m</t>
  </si>
  <si>
    <t>767914130R00</t>
  </si>
  <si>
    <t>vrh. kruh:34,6</t>
  </si>
  <si>
    <t>oplocení:2265,4</t>
  </si>
  <si>
    <t>kg</t>
  </si>
  <si>
    <t>Pozinkování ocelových výrobků, hmotnost celková od 10 do 50 kg</t>
  </si>
  <si>
    <t>767951112R00</t>
  </si>
  <si>
    <t>oplocení hřiště vč. vstupních branek:(219,7+94,2+10,5+29,9+83,0+21,7+302,5+68)*1,1</t>
  </si>
  <si>
    <t>Výroba a montáž kov. atypických konstr. do 20 kg</t>
  </si>
  <si>
    <t>767995103R00</t>
  </si>
  <si>
    <t>výška 4 m:48*4*1,1</t>
  </si>
  <si>
    <t>výška 2 m:85*2*1,1</t>
  </si>
  <si>
    <t>Síť ochranná, PP, oko max 45x45 mm, šnůra min.3 mm, bezuzlová, zelená barva</t>
  </si>
  <si>
    <t>767 001</t>
  </si>
  <si>
    <t>záchytná síť:85+48</t>
  </si>
  <si>
    <t>Montáž oplocení z pletiva v.do 4,0 m,napínací drát</t>
  </si>
  <si>
    <t>767911140R00</t>
  </si>
  <si>
    <t>vrhačský kruh:26,33+8,27</t>
  </si>
  <si>
    <t>výztuha rámu z pásoviny 50/5 mm, 4,22 m, pozinkováno</t>
  </si>
  <si>
    <t>oc. pozink. rám 100/5mm, 6,7m, vnitřní průměr 2 135 mm, osazen 20 mm nad betonem, v rámu vytvořit otvory pro odtok vody,</t>
  </si>
  <si>
    <t>POL2_0</t>
  </si>
  <si>
    <t>Atypické ocelové konstrukce, 10 - 50 kg/kus</t>
  </si>
  <si>
    <t>767990010RAC</t>
  </si>
  <si>
    <t>Konstrukce zámečnické</t>
  </si>
  <si>
    <t>767</t>
  </si>
  <si>
    <t>Přesun hmot pro truhlářské konstr., výšky do 6 m</t>
  </si>
  <si>
    <t>998766101R00</t>
  </si>
  <si>
    <t>mantinel:792*0,14*0,04*1,1</t>
  </si>
  <si>
    <t>m3</t>
  </si>
  <si>
    <t>Prkno, fošna SM/JD hoblované, sražené hrany</t>
  </si>
  <si>
    <t>60512601R</t>
  </si>
  <si>
    <t>momtáž mantinelu oplocení hřiště</t>
  </si>
  <si>
    <t>Podkladový rošt pod obložení stěn</t>
  </si>
  <si>
    <t>766417111R00</t>
  </si>
  <si>
    <t>Konstrukce truhlářské</t>
  </si>
  <si>
    <t>766</t>
  </si>
  <si>
    <t>Přesun hmot pro klempířské konstr., výšky do 6 m</t>
  </si>
  <si>
    <t>998764101R00</t>
  </si>
  <si>
    <t>D+M odbočka do sudu z lak.Pz plechu, D 150 mm</t>
  </si>
  <si>
    <t>764001</t>
  </si>
  <si>
    <t>Odpadní trouby kruhové z lak.Pz plechu, D 150 mm</t>
  </si>
  <si>
    <t>764819214R00</t>
  </si>
  <si>
    <t>demontáž stávajícího svodu:0,5</t>
  </si>
  <si>
    <t>demontáž stávající odbočky:0,5</t>
  </si>
  <si>
    <t>Demontáž odpadních trub kruhových,D 150 mm</t>
  </si>
  <si>
    <t>764454803R00</t>
  </si>
  <si>
    <t>Konstrukce klempířské</t>
  </si>
  <si>
    <t>764</t>
  </si>
  <si>
    <t>Přesun hmot, pozemní komunikace, kryt živičný</t>
  </si>
  <si>
    <t>998225111R00</t>
  </si>
  <si>
    <t>Přesun hmot, pozemní komunikace, kryt dlážděný</t>
  </si>
  <si>
    <t>998223011R00</t>
  </si>
  <si>
    <t>Přesun hmot, pozemní komunikace, kryt z kameniva</t>
  </si>
  <si>
    <t>998222011R00</t>
  </si>
  <si>
    <t>Přesun hmot,umělé sportovní povrchy,kryt z dílců</t>
  </si>
  <si>
    <t>998227111R00</t>
  </si>
  <si>
    <t>Přesun hmot,umělé sport.povrchy,kryt z granulátu</t>
  </si>
  <si>
    <t>998227121R00</t>
  </si>
  <si>
    <t>Staveništní přesun hmot</t>
  </si>
  <si>
    <t>99</t>
  </si>
  <si>
    <t>základy sloupků oc. branek:0,6*0,6*0,6*4</t>
  </si>
  <si>
    <t>Bourání základů z betonu prostého</t>
  </si>
  <si>
    <t>961044111R00</t>
  </si>
  <si>
    <t>2*100</t>
  </si>
  <si>
    <t>demontáž stávajících oc. branek</t>
  </si>
  <si>
    <t>Demontáž atypických ocelových konstr. do100 kg</t>
  </si>
  <si>
    <t>767996802R00</t>
  </si>
  <si>
    <t>Příplatek za každých dalších 5 cm2 průřezu</t>
  </si>
  <si>
    <t>966079991R00</t>
  </si>
  <si>
    <t>Přerušení ocelových profilů průřezu do 7 cm2</t>
  </si>
  <si>
    <t>966079881R00</t>
  </si>
  <si>
    <t>Bourání konstrukcí</t>
  </si>
  <si>
    <t>96</t>
  </si>
  <si>
    <t>Hlavní rám branky je celý svařen z hliníkového profilu 80x80 mm. Síťové podpěry jsou vyrobeny z galvanizované oceli. Síť je připevněna přes síťové podpěry. Horní hloubka branky 80 cm, dolní hloubka 100 cm. Šířka branky 300 cm, výška 200 cm. Součástí dodávky bude bezuzlová síť pro fotbalovou branku z vysokopevnostního polypropylenu,  4 mm, zelená barva. Branka bude certifikována TÜV dle EN 749. Branky budou vybaveny technologií integrovaných úchytů sítě.</t>
  </si>
  <si>
    <t xml:space="preserve"> branka pro malou kopanou vč. sítě</t>
  </si>
  <si>
    <t>930 012</t>
  </si>
  <si>
    <t>Speciální konstrukce umožňuje ukládání ochranného víčka do těla pouzdra. Viditelnou část pouzdra lze pokrýt povrchem hřiště. Pomocí adaptéru je možné ukotvit přenosné branky s čtverhranným profilem rámu. Aby bylo možné adaptér použít, nesmí mít branka zaslepenou spodní část rámu – tuto informaci nutno uvést při objednávce branky.</t>
  </si>
  <si>
    <t>D+M čtverhranné pouzdro speciál s adaptérem, pro kotvení branek malé kopané</t>
  </si>
  <si>
    <t>930 011</t>
  </si>
  <si>
    <t>PE min. 115 g/m2 s oky 1x1mm. Plachta bude prodyšná se zesílenými lemy a kovovými oky po obvodu pro uchycení pomocí háčků do roštu lapače. Háčky budou součástí dodávky.</t>
  </si>
  <si>
    <t>D+M zákrytové plachty doskočiště o rozměru , 3x9 m, tmavě zelená</t>
  </si>
  <si>
    <t>930 010</t>
  </si>
  <si>
    <t>skok daleký</t>
  </si>
  <si>
    <t>odrazové břevno z vodovzdorné překližky, 1220x340x100 mm</t>
  </si>
  <si>
    <t>930 009</t>
  </si>
  <si>
    <t>svařenec z ocelových pozinkovaných profilů je určen pro osazení do betonového základu, zaručuje možnost vyjmutí břevna pro skok do dálky, uložit do bet. základu C12/15 a napojit na drenážní potrubí</t>
  </si>
  <si>
    <t>D+M rámu pro usazení břevna pro skok do dálky</t>
  </si>
  <si>
    <t>930 008</t>
  </si>
  <si>
    <t>Překližka vodovzdorná, délka 116 cm, šířka 30 cm, výška 10 cm. Kotvit do bet. desky. Umožnit jeho demontáž v zimní období.</t>
  </si>
  <si>
    <t>Zarážecí břevno pro vrh koulí</t>
  </si>
  <si>
    <t>930 007</t>
  </si>
  <si>
    <t>930 006</t>
  </si>
  <si>
    <t>Fitness stroj F04 - motýlek</t>
  </si>
  <si>
    <t>930 005</t>
  </si>
  <si>
    <t>Fitness stroj F03 - šlapací zařízení pro dva</t>
  </si>
  <si>
    <t>930 004</t>
  </si>
  <si>
    <t>Fitness stroj F02 - protahovací zařízení a bench</t>
  </si>
  <si>
    <t>930 003</t>
  </si>
  <si>
    <t>Fitness stroj F01 - elipsovité zařízení</t>
  </si>
  <si>
    <t>930 002</t>
  </si>
  <si>
    <t>Zinkovaná konstrukce sedáku s opěrákem je tvořena ocelovým svařencem z výpalků a kulatin, který je opatřen práškovým vypalovacím lakem. Vč. kotvení chem. kotvami M10 8ks/lavička. Specifikace uvedena v TZ SO 01.</t>
  </si>
  <si>
    <t>Lavička ocelová, kotvena na centrální noze</t>
  </si>
  <si>
    <t>930 001</t>
  </si>
  <si>
    <t>Zřízení lavice stabilní bez zabetonování noh</t>
  </si>
  <si>
    <t>936124111R00</t>
  </si>
  <si>
    <t>Dokončovací práce inž.staveb</t>
  </si>
  <si>
    <t>93</t>
  </si>
  <si>
    <t>- perf. tr. DN110 0,7m</t>
  </si>
  <si>
    <t>- PVC koleno DN110 87°, obetonovat</t>
  </si>
  <si>
    <t>- PVC DN 110, 0,5m, zkrátit, vyvést 3cm nad dnem lapače</t>
  </si>
  <si>
    <t>D+M odvodnění lapače písku, PVC a dren. trubka ukončena v drc. kamenivu</t>
  </si>
  <si>
    <t>916005</t>
  </si>
  <si>
    <t>Pozink. čelo lapače písku</t>
  </si>
  <si>
    <t>916 004</t>
  </si>
  <si>
    <t>Systémové lapače písku budou osazeny do bet. lože s opěrou. Spodní díl je z polypropylenu s prefabrikovaným odtokem dn 100, dodat vč. pozinkovaného pororoštu, pevného gumového propustného krytu a jednostranného ocelového profilu pro napojení na vedlejší zpevněnou plochu bez nutnosti osazování obruby</t>
  </si>
  <si>
    <t>Lapač písku 1000x500x178mm</t>
  </si>
  <si>
    <t>916 003</t>
  </si>
  <si>
    <t>uložení do bet. lože dle specifikace v PD</t>
  </si>
  <si>
    <t>Montáž lapače písku</t>
  </si>
  <si>
    <t>916002</t>
  </si>
  <si>
    <t>Obrubník pryžový 1000x250x50 mm červený</t>
  </si>
  <si>
    <t>916 001</t>
  </si>
  <si>
    <t>pryžový obrubník</t>
  </si>
  <si>
    <t>Osazení záhon.obrubníků do lože z C 12/15 s opěrou</t>
  </si>
  <si>
    <t>916561111R00</t>
  </si>
  <si>
    <t>Osazení záhon.obrubníků do lože z C 12/15 s opěrou, včetně obrubníku   50/5/20 cm</t>
  </si>
  <si>
    <t>916561111RT2</t>
  </si>
  <si>
    <t>Osazení záhon.obrubníků do lože z C 12/15 s opěrou, včetně obrubníku   100/5/20 cm</t>
  </si>
  <si>
    <t>916561111RT7</t>
  </si>
  <si>
    <t>Doplňující práce na komunikaci</t>
  </si>
  <si>
    <t>91</t>
  </si>
  <si>
    <t>průřez vtoku min  800 cm2/m, rošt aretován bezšroubovou aretací</t>
  </si>
  <si>
    <t>Krycí rošt, zatížení B 125,dl.500 mm, mřížkový, pozink. ocel</t>
  </si>
  <si>
    <t>597092152RS3</t>
  </si>
  <si>
    <t>Krycí rošt, zatížení B125, dl.1000 mm, mřížkový, pozink. ocel</t>
  </si>
  <si>
    <t>597092142RS3</t>
  </si>
  <si>
    <t>s pozinkovanou ochranou hranou žlabu, bezpečnostní drážka pro vodotěsné utěsnění spojů, vč. kalového koše a integrovaného těsnění pro napojení potrubí DN160</t>
  </si>
  <si>
    <t>Žlabová vpust V100 S,DN 150,dl.500 mm,B125, šířka 135 mm, stavební výška 450 mm</t>
  </si>
  <si>
    <t>597092122RS1</t>
  </si>
  <si>
    <t>Montáž vpusti pro žlaby polymerbetonové A 15,C 250, včetně obetonování C 12/15, zatížení A 15-C 250 kN</t>
  </si>
  <si>
    <t>597103111RT1</t>
  </si>
  <si>
    <t>žlaby bez spádu dna s pozinkovanou ochranou hranou žlabu, bezpečnostní drážka pro vodotěsné utěsnění spojů</t>
  </si>
  <si>
    <t>Žlab odvodňovací V 100 S,dl. 500 mm,B125, šířka 135 mm, stavební výška 150 mm</t>
  </si>
  <si>
    <t>597092112RS1</t>
  </si>
  <si>
    <t>Žlab odvodňovací V 100 S,dl.1000 mm, B125, šířka 135 mm, stavební výška 150 mm</t>
  </si>
  <si>
    <t>597092111RS1</t>
  </si>
  <si>
    <t>Montáž odvodňovacího žlabu - polymerbeton B 125, včetně betonového lože C 12/15, zatížení B 125 kN</t>
  </si>
  <si>
    <t>597101112RT1</t>
  </si>
  <si>
    <t>Doprava, ubytování pracovníků, režie, subdodavatele sportovních povrchů</t>
  </si>
  <si>
    <t>589006</t>
  </si>
  <si>
    <t>Lajnování sportovních ploch z granulátu</t>
  </si>
  <si>
    <t>589005</t>
  </si>
  <si>
    <t>D+M granulát TPV (vulkanizovaný termoplast), elastický, jednovrstvý, propustný sportovní povrch z pryžových granulí z polyolefinického elastomeru bez obsahu PP se zvýšenou UV stabilitou. Technický popis v technické zprávě SO 01.</t>
  </si>
  <si>
    <t>Kryt sportovních ploch z granulátu TPV, červený</t>
  </si>
  <si>
    <t>589004</t>
  </si>
  <si>
    <t>Penetrace pro sportovní povrchy z granulátu</t>
  </si>
  <si>
    <t>589003</t>
  </si>
  <si>
    <t>Lajnování sport.ploch, š.5cm, bílé lajny</t>
  </si>
  <si>
    <t>589002</t>
  </si>
  <si>
    <t>D+M umělého bezzásypového trávníku. Trávník se skládá ze speciální pružné podložky z expandovaného polypropylénu EPP o min. tloušťce 20 mm a hustotě min. 30 kg/m3 (v deskách tvaru puzzle o rozměru min 100x80 cm) a vlastního umělého trávníku o výšce stébla min. 25 mm. Umělý trávník je tvořen kombinací dvou druhů PE vláken. Přímé monofilamentní vlákno je doplněno zvlněným fibrilovaným vláknem, které nahrazuje zásyp. Celková hmotnost vlákna je min. 3.100 g/m2 – celková hmotnost trávníku je min 4.700 g/m2.</t>
  </si>
  <si>
    <t>Kryt sport.ploch,um. trávník, zelený, bezzásypový</t>
  </si>
  <si>
    <t>589001</t>
  </si>
  <si>
    <t>nově zp. plocha u hřiště:156*1,05</t>
  </si>
  <si>
    <t>nově zp. plocha u tělocvičny:123,3*1,05</t>
  </si>
  <si>
    <t>Dlažba sklad. 20x10x6 cm přírodní</t>
  </si>
  <si>
    <t>59245110R</t>
  </si>
  <si>
    <t>nově zp. plocha u hřiště:156</t>
  </si>
  <si>
    <t>nově zp. plocha u tělocvičny:123,3</t>
  </si>
  <si>
    <t>opětovné položení rozebrané dl.:23,7</t>
  </si>
  <si>
    <t>Kladení zámkové dlažby tl. 6 cm do drtě tl. 3 cm</t>
  </si>
  <si>
    <t>596215020R00</t>
  </si>
  <si>
    <t>ovál a půlkruhy:895,9</t>
  </si>
  <si>
    <t>hřiště:964,3</t>
  </si>
  <si>
    <t>Koberec asfaltový drenážní PA 16,do 3 m, tl. 50 mm</t>
  </si>
  <si>
    <t>576411317R00</t>
  </si>
  <si>
    <t>Koberec asfaltový drenážní PA 8, do 3 m, tl. 40 mm</t>
  </si>
  <si>
    <t>576411115R00</t>
  </si>
  <si>
    <t>výseč pro vrh koulí:72,8</t>
  </si>
  <si>
    <t>Drc. kamenivo 2-4 po zhutnění tloušťky 15 cm</t>
  </si>
  <si>
    <t>564002</t>
  </si>
  <si>
    <t>doskočiště:39,3</t>
  </si>
  <si>
    <t>Podklad z kam.drceného 8-16 s výplň.kamen. 20 cm</t>
  </si>
  <si>
    <t>564001</t>
  </si>
  <si>
    <t>chodník u tělocvičny:23,7+123,3</t>
  </si>
  <si>
    <t>Podklad ze štěrkodrti po zhutnění tloušťky 20 cm, štěrkodrť frakce 0-32 mm</t>
  </si>
  <si>
    <t>564861111RT2</t>
  </si>
  <si>
    <t>vrahačský kruh:5</t>
  </si>
  <si>
    <t>Podklad ze štěrkodrti po zhutnění tloušťky 15 cm, štěrkodrť frakce 0-32 mm</t>
  </si>
  <si>
    <t>564851111RT2</t>
  </si>
  <si>
    <t>dlažba u hřiště:156</t>
  </si>
  <si>
    <t>Podklad ze štěrkodrti po zhutnění tloušťky 10 cm, štěrkodrť frakce 0-32 mm</t>
  </si>
  <si>
    <t>564831111RT2</t>
  </si>
  <si>
    <t>obruby a žlaby:44,9</t>
  </si>
  <si>
    <t>Podklad z kam.drceného 32-63 s výplň.kamen. 20 cm</t>
  </si>
  <si>
    <t>564762111R00</t>
  </si>
  <si>
    <t>Komunikace</t>
  </si>
  <si>
    <t>5</t>
  </si>
  <si>
    <t>Deska plotová podhrabová 300x50x2500mm</t>
  </si>
  <si>
    <t>59233175R</t>
  </si>
  <si>
    <t>Držák podhrabové desky Zn - 30 cm, jednostranný</t>
  </si>
  <si>
    <t>55346485R</t>
  </si>
  <si>
    <t>Osazení beton. podhrabové desky do ZN držáků, bez dodávky podhrab. desky a držáků</t>
  </si>
  <si>
    <t>318110011RT1</t>
  </si>
  <si>
    <t>16*0,05</t>
  </si>
  <si>
    <t>střední vázací drát v oplocení u vstupu na hřiště</t>
  </si>
  <si>
    <t>Drát vázací ocel. pozink., D 2,2 mm</t>
  </si>
  <si>
    <t>15696010R</t>
  </si>
  <si>
    <t>Vzpěra d 38 mm, výška 250 cm, pozinkovaná ocel + PVC, 1 ks hlava, hákový šroub</t>
  </si>
  <si>
    <t>553462095R</t>
  </si>
  <si>
    <t>plot u vstupu na hřiště:6</t>
  </si>
  <si>
    <t>plot u vjezdu:15</t>
  </si>
  <si>
    <t>Sloupek plotový 48/2500 mm, pozink. + vypalovaný polyester, zelený</t>
  </si>
  <si>
    <t>5534622129R</t>
  </si>
  <si>
    <t>vzpěry:6</t>
  </si>
  <si>
    <t>areálové oplocení:27</t>
  </si>
  <si>
    <t>Osazení sloupků plot.ocel.do 2,6m,do šachet, zabet</t>
  </si>
  <si>
    <t>338171123R00</t>
  </si>
  <si>
    <t>sloupky oplocení hřiště:(6,1*10+4,1*25+2,1*23)*1,1</t>
  </si>
  <si>
    <t>po navaření plechu pro kotvení mantinelu a navaření ok pro kotvení sítě pozinkovat</t>
  </si>
  <si>
    <t>Trubky bezešvé hladké jakost 11353.1  D 76x4,0 mm</t>
  </si>
  <si>
    <t>14125330R</t>
  </si>
  <si>
    <t>sloupky oplocení hřiště H 5 m:10</t>
  </si>
  <si>
    <t>Osazení sloupků plot.ocel.do 6 m,do šachet, zabet</t>
  </si>
  <si>
    <t>338002</t>
  </si>
  <si>
    <t>sloupky oplocení hřiště H 3 m:25</t>
  </si>
  <si>
    <t>Osazení sloupků plot.ocel.do 4 m,do šachet, zabet</t>
  </si>
  <si>
    <t>338001</t>
  </si>
  <si>
    <t>sloupky oplocení hřiště H 1 m:23</t>
  </si>
  <si>
    <t>Osazení sloupků plot.ocel.do 2 m,do šachet, zabet</t>
  </si>
  <si>
    <t>338171113R00</t>
  </si>
  <si>
    <t>Svislé a kompletní konstrukce</t>
  </si>
  <si>
    <t>3</t>
  </si>
  <si>
    <t>výseč pro vrh koulí:72,8*1,1</t>
  </si>
  <si>
    <t>geotextílie 200 g/m2 do š. 8,8 m</t>
  </si>
  <si>
    <t>69366074R</t>
  </si>
  <si>
    <t>doskočiště:24,5*1,1</t>
  </si>
  <si>
    <t>geotextílie 500 g/m2 šíře do 8,8 m</t>
  </si>
  <si>
    <t>69366072R</t>
  </si>
  <si>
    <t>výseč pro vrh koulí:80,08</t>
  </si>
  <si>
    <t>doskočiště:26,95</t>
  </si>
  <si>
    <t>Zřízení vrstvy z geotextilie sklon do 1:5 š.do 3 m</t>
  </si>
  <si>
    <t>289971211R00</t>
  </si>
  <si>
    <t>oplocení hřiště:(58*1)/2*1,1</t>
  </si>
  <si>
    <t>patky pouzder:(4*0,6)/2*1,1</t>
  </si>
  <si>
    <t>Trubka kanalizační SN 4 PVC 200x4,9x2000 mm</t>
  </si>
  <si>
    <t>28611157.AR</t>
  </si>
  <si>
    <t>oplocení hřiště:58*pi*0,2*1</t>
  </si>
  <si>
    <t>patky pouzder:4*pi*0,2*0,6</t>
  </si>
  <si>
    <t>pomocí PVC DN 200mm</t>
  </si>
  <si>
    <t>Bednění stěn základových patek zabudované</t>
  </si>
  <si>
    <t>275352111R00</t>
  </si>
  <si>
    <t>zásuvkové sloupky:2*0,3*0,3*0,4</t>
  </si>
  <si>
    <t>vzpěry oplocení:6*0,4*0,025*0,5</t>
  </si>
  <si>
    <t>sloupky oplocení areálu:27*0,049*0,8</t>
  </si>
  <si>
    <t>oplocení hřiště:58*pi*0,2^2*0,9</t>
  </si>
  <si>
    <t>patky pouzder:4*0,6*0,6*0,6</t>
  </si>
  <si>
    <t>fitness stroje F02, F03:2*0,7*0,7*0,95</t>
  </si>
  <si>
    <t>fitness stroje F01, F04:2*0,7*0,7*0,65</t>
  </si>
  <si>
    <t>lavičky:5*2*0,6*0,25*0,25</t>
  </si>
  <si>
    <t>Beton základových patek prostý C 16/20</t>
  </si>
  <si>
    <t>275313611R00</t>
  </si>
  <si>
    <t>4</t>
  </si>
  <si>
    <t>Hlazení betonu oc.hladítky do kvality, průmyslově hlazeného betonu</t>
  </si>
  <si>
    <t>273001</t>
  </si>
  <si>
    <t>vrhačský kruh:4*0,15</t>
  </si>
  <si>
    <t>Železobeton základ. desek vodostavební C 25/30, XF3 odolnost proti střídavému působení mrazu</t>
  </si>
  <si>
    <t>273323411RT5</t>
  </si>
  <si>
    <t>vrhačský kruh:26,64/1000</t>
  </si>
  <si>
    <t>Výztuž základových desek ze svařovaných sítí, průměr drátu  6,0, oka 100/100 mm</t>
  </si>
  <si>
    <t>273361921RT4</t>
  </si>
  <si>
    <t>vrhačský kruh:1,5</t>
  </si>
  <si>
    <t>Bednění stěn základových desek - odstranění</t>
  </si>
  <si>
    <t>273351216R00</t>
  </si>
  <si>
    <t>bednění vrhačského kruhu z ohebné překližky, kruh o poloměru 1067 mm</t>
  </si>
  <si>
    <t>Bednění stěn základových desek - zřízení</t>
  </si>
  <si>
    <t>273351215R00</t>
  </si>
  <si>
    <t>Základy,zvláštní zakládání</t>
  </si>
  <si>
    <t>2</t>
  </si>
  <si>
    <t>Přesun hmot pro sadovnické a krajin. úpravy do 5km</t>
  </si>
  <si>
    <t>998231311R00</t>
  </si>
  <si>
    <t>Založení trávníku parkového, rovina, dodání osiva</t>
  </si>
  <si>
    <t>180400020RA0</t>
  </si>
  <si>
    <t>838*0,0005</t>
  </si>
  <si>
    <t>l</t>
  </si>
  <si>
    <t>Herbicid totální bal. po 1 litru</t>
  </si>
  <si>
    <t>25234000.AR</t>
  </si>
  <si>
    <t>Chem. odplevelení před založ. postřikem, v rovině</t>
  </si>
  <si>
    <t>184802111R00</t>
  </si>
  <si>
    <t>Obdělání půdy hrabáním, v rovině</t>
  </si>
  <si>
    <t>183403153R00</t>
  </si>
  <si>
    <t>838*0,1</t>
  </si>
  <si>
    <t>Dovoz a poplatky spojené s dodáním chybějící odplevelené zahradní zeminy.</t>
  </si>
  <si>
    <t>Ornice pro pozemkové úpravy</t>
  </si>
  <si>
    <t>10364200R</t>
  </si>
  <si>
    <t>Rozprostření ornice, rovina, tl.do 10 cm,nad 500m2</t>
  </si>
  <si>
    <t>181301111R00</t>
  </si>
  <si>
    <t>Obdělání půdy kultivátorováním v rovině</t>
  </si>
  <si>
    <t>183403114R00</t>
  </si>
  <si>
    <t>Rozrušení půdy do 15 cm v rovině/svah 1:5</t>
  </si>
  <si>
    <t>183402111R00</t>
  </si>
  <si>
    <t>přesazení stávajících keřů</t>
  </si>
  <si>
    <t>Výsadba keře bez balu výšky do 1 m, v rovině</t>
  </si>
  <si>
    <t>184102211R00</t>
  </si>
  <si>
    <t>přesazení stávajících keřů, vč. pracích spojených na vyrytí keřů ze stávající lokality</t>
  </si>
  <si>
    <t>Hloub. jamek s výměnou 50% půdy do 0,125 m3 1:5</t>
  </si>
  <si>
    <t>183101214R00</t>
  </si>
  <si>
    <t>Vykopání keřů určených pro přesazení</t>
  </si>
  <si>
    <t>11121001</t>
  </si>
  <si>
    <t>doskočiště:24,5*0,35*1,7*1,1</t>
  </si>
  <si>
    <t>křemičitý písek vhodný pro doskočiště skoku dalekého, frakce 0,2-0,8</t>
  </si>
  <si>
    <t>křemičitý písek frakce 0,2-0,8, Jihomor. kraj</t>
  </si>
  <si>
    <t>583 001</t>
  </si>
  <si>
    <t>křemičitý písek frakce 0,2-0,8 doskočiště</t>
  </si>
  <si>
    <t>Zřízení podkladu ze štěrkopísku po zhutnění, tloušťky 350 mm</t>
  </si>
  <si>
    <t>564281111T00</t>
  </si>
  <si>
    <t>výkop pro SLN a SLP:85,1*0,3*0,25</t>
  </si>
  <si>
    <t>Obsyp objektu štěrkopískem</t>
  </si>
  <si>
    <t>175200022RA0</t>
  </si>
  <si>
    <t>požadovaná únosnost Edef,2 dle PD</t>
  </si>
  <si>
    <t>Úprava pláně v zářezech v hor. 1-4, se zhutněním</t>
  </si>
  <si>
    <t>181101102R00</t>
  </si>
  <si>
    <t>949,7136*1,3</t>
  </si>
  <si>
    <t>Poplatek za skládku horniny 1- 7, č. dle katal. odpadů 17 05 04, vč. nakypření dle ČSN 73 3050, popř. náklady spojené s recyklací pro opětovné využití materiálu.</t>
  </si>
  <si>
    <t>Poplatek za skládku horniny, popř. náklady na recyklaci</t>
  </si>
  <si>
    <t>19900001</t>
  </si>
  <si>
    <t>Uložení sypaniny na skl.-sypanina na výšku přes 2m, vč. nakypření dle ČSN 73 3050</t>
  </si>
  <si>
    <t>171201201R00</t>
  </si>
  <si>
    <t>(70+56+3,016)*1,3</t>
  </si>
  <si>
    <t>Vodorovné přemístění výkopku z hor.5-7 do 10000 m, vč. nakypření dle ČSN 73 3050</t>
  </si>
  <si>
    <t>162701155R00</t>
  </si>
  <si>
    <t>(949,7136-(70+56+3,016))*1,3</t>
  </si>
  <si>
    <t>Vodorovné přemístění výkopku z hor.1-4 do 10000 m, vč. nakypření dle ČSN 73 3050</t>
  </si>
  <si>
    <t>162701105R00</t>
  </si>
  <si>
    <t>odečet za zásypy:-(55,3+8,935)</t>
  </si>
  <si>
    <t>zásuvkové sloupky:2*0,3*0,3*0,6</t>
  </si>
  <si>
    <t>sloupky oplocení areálu:33*0,049*0,8</t>
  </si>
  <si>
    <t>patky pouzder branek:4*0,6*0,6*0,35</t>
  </si>
  <si>
    <t>sloupy oplocení:0,13*0,8*58</t>
  </si>
  <si>
    <t>fitness prvky:2*0,7*0,7*0,3+2*0,7*0,7*0,6</t>
  </si>
  <si>
    <t>doskočiště:25,7*0,17</t>
  </si>
  <si>
    <t>podorniční vrstva:2470*0,28</t>
  </si>
  <si>
    <t>skrývka v tl. 100mm:3091,6*0,1</t>
  </si>
  <si>
    <t>Nakládání výkopku z hor. 1 ÷ 4 v množství nad 100 m3</t>
  </si>
  <si>
    <t>167101102R00</t>
  </si>
  <si>
    <t>výkop pro SLN a SLP:85,1*0,3*0,35</t>
  </si>
  <si>
    <t>Zásyp jam, rýh, šachet se zhutněním</t>
  </si>
  <si>
    <t>174101101R00</t>
  </si>
  <si>
    <t>Zásyp zářezů se šikmými stěnami se zhutněním</t>
  </si>
  <si>
    <t>174101103R00</t>
  </si>
  <si>
    <t>(55,3+8,9355)*2</t>
  </si>
  <si>
    <t>Vodorovné přemístění výkopku po suchu, bez ohledu na druh dopravního prostředku, bez naložení výkopku, avšak se složením bez rozhrnutí. Odvoz zeminy pro zásypy na dočasnou sklládku a zpět na stavbu.</t>
  </si>
  <si>
    <t>Vodorovné přemístění výkopku z hor.1-4 do 500 m</t>
  </si>
  <si>
    <t>162301101R00</t>
  </si>
  <si>
    <t>55,3+8,9355</t>
  </si>
  <si>
    <t>Nakládání zeminy z dočasné skládky pro zásypy.</t>
  </si>
  <si>
    <t>výkop pro SLN a SLP:85,1*0,3*0,6</t>
  </si>
  <si>
    <t>Hloubení rýh zapažených i nezapažených s urovnáním dna do předepsaného profilu a spádu, s přehozením výkopku na přilehlém terénu na vzdálenost do 3 m od podélné osy rýhy nebo s naložením výkopku na dopravní prostředek.</t>
  </si>
  <si>
    <t>Hloubení rýh šířky do 600 mm v hornině 3, do 50 m3, strojně</t>
  </si>
  <si>
    <t>132201110T00</t>
  </si>
  <si>
    <t>sloupy oplocení:0,13*0,8*29</t>
  </si>
  <si>
    <t>Hloubení nezapažených jam v hor.7 do 100 m3</t>
  </si>
  <si>
    <t>131601101R00</t>
  </si>
  <si>
    <t>Hloubení nezapaž. jam v hor.6 do 100 m3, STROJNĚ</t>
  </si>
  <si>
    <t>131501111R00</t>
  </si>
  <si>
    <t>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t>
  </si>
  <si>
    <t>Hloubení nezapaž. jam hor.3 do 50 m3, STROJNĚ</t>
  </si>
  <si>
    <t>131201110R00</t>
  </si>
  <si>
    <t>podorniční vrstva:200*0,28</t>
  </si>
  <si>
    <t>Odkopávky nezapažené v hor.7 do 1000 m3</t>
  </si>
  <si>
    <t>122601102R00</t>
  </si>
  <si>
    <t>podorniční vrstva:250*0,28</t>
  </si>
  <si>
    <t>Odkopávky nezapažené v hor.6 do 1000 m3</t>
  </si>
  <si>
    <t>122501102R00</t>
  </si>
  <si>
    <t>podorniční vrstva:2020*0,28</t>
  </si>
  <si>
    <t>skrývka v tl. 100mm (prosívka, zemina):3091,6*0,1</t>
  </si>
  <si>
    <t>Odkopávky a prokopávky nezapažené s přehozením výkopku na vzdálenost do 3 m nebo s naložením na dopravní prostředek.</t>
  </si>
  <si>
    <t>Odkopávky nezapažené v hor. 3 do 1000 m3</t>
  </si>
  <si>
    <t>122201102R00</t>
  </si>
  <si>
    <t>Vytrhání obrubníků zahradních</t>
  </si>
  <si>
    <t>113204111R00</t>
  </si>
  <si>
    <t>Rozebrání dlažeb z betonových dlaždic na sucho, vč. očištění dl.</t>
  </si>
  <si>
    <t>113106121R00</t>
  </si>
  <si>
    <t>Zemní práce</t>
  </si>
  <si>
    <t>Víceúčelové hřiště ZŠ Horka – Domky, Třebíč; SO 01 – Zpevněné plochy</t>
  </si>
  <si>
    <t>3) Rozsah rozpočtu je shodný s rozsahem projektové dokumentace.</t>
  </si>
  <si>
    <t>2) Nedílnou součástí tohoto výkazu výměr (rozpočtu) je projektová dokumentace!!! Nelze provést cenovou nabídku bez porovnání s projektovou dokumentací.</t>
  </si>
  <si>
    <t>1) Na potrubí dešťové kanalizace jsou započítány 3% délky jako přirážka na tvarovky a prořez.</t>
  </si>
  <si>
    <t xml:space="preserve">Popis rozpočtu:  - </t>
  </si>
  <si>
    <t>Uložení sypaniny na skl.-sypanina na výšku přes 2m</t>
  </si>
  <si>
    <t>Vodorovné přemístění výkopku z hor.1-4 do 10000 m</t>
  </si>
  <si>
    <t>8,6*6,8*0,1</t>
  </si>
  <si>
    <t>Podkladová vrstva ze štěrkopísku, rozprostření a zhutnění</t>
  </si>
  <si>
    <t>460650015RT1</t>
  </si>
  <si>
    <t>Vrtání jádrové do ŽB do D 200 mm</t>
  </si>
  <si>
    <t>970051200R00</t>
  </si>
  <si>
    <t>Prorážení otvorů</t>
  </si>
  <si>
    <t>97</t>
  </si>
  <si>
    <t>Montáž trub z plastu, gumový kroužek, DN 300</t>
  </si>
  <si>
    <t>871373121R00</t>
  </si>
  <si>
    <t>Montáž trub z plastu, gumový kroužek, DN 200</t>
  </si>
  <si>
    <t>871353121R00</t>
  </si>
  <si>
    <t>Montáž trub z plastu, gumový kroužek, DN 150</t>
  </si>
  <si>
    <t>871313121R00</t>
  </si>
  <si>
    <t>1,8*1,03</t>
  </si>
  <si>
    <t>Trubka kanalizační KGEM SN 8 PVC 250x7,3x1000</t>
  </si>
  <si>
    <t>28611266.AR</t>
  </si>
  <si>
    <t>141,97*1,03</t>
  </si>
  <si>
    <t>Trubka kanalizační KGEM SN 8 PVC 200x5,9x1000</t>
  </si>
  <si>
    <t>28611263.AR</t>
  </si>
  <si>
    <t>46,75*1,03</t>
  </si>
  <si>
    <t>Trubka kanalizační KGEM SN 8 PVC 160x4,7x1000</t>
  </si>
  <si>
    <t>28611260.AR</t>
  </si>
  <si>
    <t>Trubka kanalizační KGEM SN 4 PVC 110x3,2x1000 mm</t>
  </si>
  <si>
    <t>28611141.AR</t>
  </si>
  <si>
    <t>Osazení poklopů litinových s rámem do 50 kg</t>
  </si>
  <si>
    <t>899311111R00</t>
  </si>
  <si>
    <t>Osazení plastové šachty z dílů prům.1000 mm</t>
  </si>
  <si>
    <t>894431111R00</t>
  </si>
  <si>
    <t>Osazení plastové šachty z dílů prům.600 mm</t>
  </si>
  <si>
    <t>894431112R00</t>
  </si>
  <si>
    <t>Není obsaženo v databázi RTS, cenová soustava vlastní</t>
  </si>
  <si>
    <t xml:space="preserve">Poklop B125, litinový, s odvětráním </t>
  </si>
  <si>
    <t>9</t>
  </si>
  <si>
    <t>Těsnění pro šachtové dno DN=600 mm</t>
  </si>
  <si>
    <t>28697161R</t>
  </si>
  <si>
    <t>Roura šachtová korugovaná  bez hrdla 600/1000 mm</t>
  </si>
  <si>
    <t>28697153R</t>
  </si>
  <si>
    <t>Adaptér teleskopický PP 600</t>
  </si>
  <si>
    <t>28697166R</t>
  </si>
  <si>
    <t>Dno šachtové 600/200mm úh 90° pro potrubí KG</t>
  </si>
  <si>
    <t>286971510R</t>
  </si>
  <si>
    <t>Dno šachtové 600/200mm přímé pro potrubí KG</t>
  </si>
  <si>
    <t>286971507R</t>
  </si>
  <si>
    <t>Trubní vedení</t>
  </si>
  <si>
    <t>8</t>
  </si>
  <si>
    <t>1,6*1,6*0,1</t>
  </si>
  <si>
    <t>4,5*0,1</t>
  </si>
  <si>
    <t>4,3*0,1</t>
  </si>
  <si>
    <t>1,8*0,6*0,45</t>
  </si>
  <si>
    <t>141,97*0,4*0,40</t>
  </si>
  <si>
    <t>46,75*0,4*0,36</t>
  </si>
  <si>
    <t>Lože pod potrubí z kameniva těženého 0 - 4 mm</t>
  </si>
  <si>
    <t>451572111R00</t>
  </si>
  <si>
    <t>Vodorovné konstrukce</t>
  </si>
  <si>
    <t>(377,6+15,2+237,76+110,88+10,08+7,92)*0,2</t>
  </si>
  <si>
    <t>2*0,6*6,6</t>
  </si>
  <si>
    <t>2*0,6*8,4</t>
  </si>
  <si>
    <t>4*8,4*6,6</t>
  </si>
  <si>
    <t>148,6*1,6</t>
  </si>
  <si>
    <t>9,5*1,6</t>
  </si>
  <si>
    <t>236*1,6</t>
  </si>
  <si>
    <t>Geotextilie 220g/m2</t>
  </si>
  <si>
    <t>Montáž geotextílie</t>
  </si>
  <si>
    <t>213151121R00</t>
  </si>
  <si>
    <t>Trativody z drenážních trubek, lože štěrkopís.,obsyp kamenivem,světlost trub 16cm</t>
  </si>
  <si>
    <t>212750010RAD</t>
  </si>
  <si>
    <t>Trativody z drenážních trubek, lože štěrkopís.,obsyp kamenivem,světlost trub 10cm</t>
  </si>
  <si>
    <t>212750010RAB</t>
  </si>
  <si>
    <t>Trativody z drenážních trubek, lože štěrkopís.,obsyp kamenivem,světlost trub 8 cm</t>
  </si>
  <si>
    <t>212750010RAA</t>
  </si>
  <si>
    <t>Filtr na dešťovou vodu DN250, do šachty</t>
  </si>
  <si>
    <t>7</t>
  </si>
  <si>
    <t>Typ. plastová šachta průměr 1085mm, výška 1550mm, (za vsakem)</t>
  </si>
  <si>
    <t>6</t>
  </si>
  <si>
    <t>Typ. plastová šachta průměr 1085mm, výška 1750mm, (před vsakem)</t>
  </si>
  <si>
    <t>Vsak. plastový kontrolní blok 600x600x600, s připojením DN250</t>
  </si>
  <si>
    <t>Vsak. plastový kontrolní blok 600x600x600</t>
  </si>
  <si>
    <t>Vsak. plastový voštinový blok 600x600x600</t>
  </si>
  <si>
    <t>Montáž vsakovacího bloku nebo tunelu do V 450 l</t>
  </si>
  <si>
    <t>213151111R00</t>
  </si>
  <si>
    <t>Vsakování a drenáže</t>
  </si>
  <si>
    <t>1,3*(96,9912+100,348+14,042+6,504+7,056-143,934)</t>
  </si>
  <si>
    <t>Poplatek za skládku horniny 1- 7, č. dle katal. odpadů 17 05 04, vč. nakypření dle ČSN 73 3050, popř. náklady spojené s recyklací pro opětovné využití materiálu</t>
  </si>
  <si>
    <t>(8,4+8,4+6,6+6,6)*0,6*0,1</t>
  </si>
  <si>
    <t>96,9912+100,348+14,042+6,504+7,056-7,648-31,5812-5,848-1,41-1,26-33,26</t>
  </si>
  <si>
    <t>(2,24+3,22+2,38)*0,9</t>
  </si>
  <si>
    <t>Hloubení šachet v hornině 7</t>
  </si>
  <si>
    <t>133601101R00</t>
  </si>
  <si>
    <t>(9,4+3,47+3,39)*0,4</t>
  </si>
  <si>
    <t>Hloubení šachet v hornině 6</t>
  </si>
  <si>
    <t>133501101R00</t>
  </si>
  <si>
    <t>(2,56+3,07+2,43+1,13+9,67+1,2)*0,7</t>
  </si>
  <si>
    <t>Hloubení šachet v hornině 5</t>
  </si>
  <si>
    <t>133401101R00</t>
  </si>
  <si>
    <t>1,6*1,6*0,4</t>
  </si>
  <si>
    <t>1,6*1,6*0,5</t>
  </si>
  <si>
    <t>4,5*1,7</t>
  </si>
  <si>
    <t>4,3*1,9</t>
  </si>
  <si>
    <t>27,5*1,6</t>
  </si>
  <si>
    <t>31,0*1,2</t>
  </si>
  <si>
    <t>Hloubení šachet v hor.4 nad 100 m3</t>
  </si>
  <si>
    <t>133301102R00</t>
  </si>
  <si>
    <t>141,97*0,4*0,4</t>
  </si>
  <si>
    <t>46,75*0,6*0,4</t>
  </si>
  <si>
    <t>148,6*0,4*0,4</t>
  </si>
  <si>
    <t>9,5*0,4*0,4</t>
  </si>
  <si>
    <t>236*0,4*0,4</t>
  </si>
  <si>
    <t>Hloubení rýh š.do 60 cm v hor.4 do 100 m3,STROJNĚ</t>
  </si>
  <si>
    <t>132301111R00</t>
  </si>
  <si>
    <t>areál ZŠ Horka–Domky, Václavské nám.44/12, Třebíč</t>
  </si>
  <si>
    <t>Víceúčelové hřiště ZŠ Horka–Domky, Třebíč - SO 02 - Nakládání s dešťovými vodami</t>
  </si>
  <si>
    <t>POPUZIV</t>
  </si>
  <si>
    <t>Poznámky uchazeče k zadání</t>
  </si>
  <si>
    <t>SUM</t>
  </si>
  <si>
    <t xml:space="preserve">Nedílnou součástí tohoto výkazu výměr je projektová dokumentace. Nelze provést cenovou nabídku bez </t>
  </si>
  <si>
    <t>Fitness stroje, doprava na místo montáže a instalace</t>
  </si>
  <si>
    <t>Certifikovaný prvek vč. potřebných dokladů, návodu na používání, certifikátu apod.</t>
  </si>
  <si>
    <t>Vč. svahování výkopů pro šachty a vsak.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</si>
</sst>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9"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9"/>
      <color indexed="81"/>
      <name val="Tahoma"/>
      <family val="2"/>
      <charset val="238"/>
    </font>
    <font>
      <b/>
      <sz val="9"/>
      <name val="Arial CE"/>
      <charset val="238"/>
    </font>
    <font>
      <sz val="8"/>
      <name val="Arial CE"/>
      <charset val="238"/>
    </font>
    <font>
      <sz val="8"/>
      <color indexed="9"/>
      <name val="Arial CE"/>
      <charset val="238"/>
    </font>
    <font>
      <sz val="8"/>
      <color indexed="17"/>
      <name val="Arial CE"/>
      <charset val="238"/>
    </font>
    <font>
      <sz val="8"/>
      <color indexed="12"/>
      <name val="Arial CE"/>
      <charset val="238"/>
    </font>
  </fonts>
  <fills count="7">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DBDBDB"/>
        <bgColor indexed="64"/>
      </patternFill>
    </fill>
    <fill>
      <patternFill patternType="solid">
        <fgColor rgb="FFC0C0C0"/>
        <bgColor indexed="64"/>
      </patternFill>
    </fill>
    <fill>
      <patternFill patternType="solid">
        <fgColor rgb="FF99CCFF"/>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auto="1"/>
      </left>
      <right style="thin">
        <color indexed="64"/>
      </right>
      <top style="thin">
        <color auto="1"/>
      </top>
      <bottom/>
      <diagonal/>
    </border>
    <border>
      <left/>
      <right style="thin">
        <color indexed="64"/>
      </right>
      <top style="thin">
        <color indexed="64"/>
      </top>
      <bottom/>
      <diagonal/>
    </border>
  </borders>
  <cellStyleXfs count="2">
    <xf numFmtId="0" fontId="0" fillId="0" borderId="0"/>
    <xf numFmtId="0" fontId="1" fillId="0" borderId="0"/>
  </cellStyleXfs>
  <cellXfs count="238">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0" fontId="0" fillId="0" borderId="0" xfId="0" applyAlignment="1">
      <alignment horizontal="left" vertical="center"/>
    </xf>
    <xf numFmtId="4" fontId="0" fillId="0" borderId="0" xfId="0" applyNumberFormat="1" applyAlignment="1">
      <alignment horizontal="left" vertical="center"/>
    </xf>
    <xf numFmtId="0" fontId="0" fillId="0" borderId="6" xfId="0" applyBorder="1" applyAlignment="1">
      <alignment horizontal="left" vertical="center"/>
    </xf>
    <xf numFmtId="1" fontId="0" fillId="0" borderId="0" xfId="0" applyNumberFormat="1" applyAlignment="1">
      <alignment horizontal="left" vertical="center"/>
    </xf>
    <xf numFmtId="0" fontId="0" fillId="0" borderId="1" xfId="0" applyBorder="1" applyAlignment="1">
      <alignment horizontal="right"/>
    </xf>
    <xf numFmtId="0" fontId="8" fillId="0" borderId="0" xfId="0" applyFont="1" applyAlignment="1">
      <alignment vertical="center"/>
    </xf>
    <xf numFmtId="0" fontId="8" fillId="0" borderId="6" xfId="0" applyFont="1"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Border="1" applyAlignment="1">
      <alignment horizontal="left" vertical="top" indent="1"/>
    </xf>
    <xf numFmtId="0" fontId="0" fillId="0" borderId="18" xfId="0" applyBorder="1" applyAlignment="1">
      <alignment vertical="top"/>
    </xf>
    <xf numFmtId="0" fontId="8" fillId="0" borderId="18" xfId="0" applyFont="1" applyBorder="1" applyAlignment="1">
      <alignment horizontal="left" vertical="top"/>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49" fontId="0" fillId="0" borderId="12" xfId="0" applyNumberFormat="1" applyBorder="1" applyAlignment="1">
      <alignment vertical="center"/>
    </xf>
    <xf numFmtId="0" fontId="0" fillId="0" borderId="21" xfId="0" applyBorder="1" applyAlignment="1">
      <alignment vertical="center"/>
    </xf>
    <xf numFmtId="0" fontId="9" fillId="3" borderId="1" xfId="0" applyFont="1" applyFill="1" applyBorder="1" applyAlignment="1">
      <alignment horizontal="left" vertical="center" indent="1"/>
    </xf>
    <xf numFmtId="0" fontId="0" fillId="3" borderId="0" xfId="0" applyFill="1"/>
    <xf numFmtId="49" fontId="6" fillId="3" borderId="0" xfId="0" applyNumberFormat="1" applyFont="1" applyFill="1" applyAlignment="1">
      <alignment horizontal="left" vertical="center"/>
    </xf>
    <xf numFmtId="0" fontId="0" fillId="3" borderId="1" xfId="0" applyFill="1" applyBorder="1" applyAlignment="1">
      <alignment horizontal="left" vertical="center" indent="1"/>
    </xf>
    <xf numFmtId="0" fontId="8" fillId="3" borderId="0" xfId="0" applyFont="1" applyFill="1" applyAlignment="1">
      <alignment horizontal="left" vertical="center"/>
    </xf>
    <xf numFmtId="0" fontId="0" fillId="3" borderId="9" xfId="0" applyFill="1" applyBorder="1" applyAlignment="1">
      <alignment horizontal="left" vertical="center" indent="1"/>
    </xf>
    <xf numFmtId="0" fontId="0" fillId="3" borderId="6" xfId="0" applyFill="1" applyBorder="1"/>
    <xf numFmtId="0" fontId="8" fillId="3" borderId="6" xfId="0" applyFont="1" applyFill="1" applyBorder="1" applyAlignment="1">
      <alignment horizontal="left" vertical="center"/>
    </xf>
    <xf numFmtId="49" fontId="0" fillId="0" borderId="0" xfId="0" applyNumberFormat="1"/>
    <xf numFmtId="4" fontId="0" fillId="0" borderId="0" xfId="0" applyNumberFormat="1"/>
    <xf numFmtId="3" fontId="0" fillId="0" borderId="0" xfId="0" applyNumberFormat="1"/>
    <xf numFmtId="3"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shrinkToFit="1"/>
    </xf>
    <xf numFmtId="3" fontId="7" fillId="4" borderId="28" xfId="0" applyNumberFormat="1" applyFont="1" applyFill="1" applyBorder="1" applyAlignment="1">
      <alignment horizontal="center" vertical="center" wrapText="1" shrinkToFit="1"/>
    </xf>
    <xf numFmtId="3" fontId="7" fillId="4" borderId="28" xfId="0" applyNumberFormat="1" applyFont="1" applyFill="1" applyBorder="1" applyAlignment="1">
      <alignment horizontal="center" vertical="center" wrapText="1"/>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0" fontId="14"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0" borderId="0" xfId="0" applyFont="1"/>
    <xf numFmtId="49" fontId="0" fillId="0" borderId="0" xfId="0" applyNumberFormat="1" applyAlignment="1">
      <alignment horizontal="left" vertical="top" wrapText="1"/>
    </xf>
    <xf numFmtId="0" fontId="14" fillId="0" borderId="0" xfId="0" applyFont="1" applyAlignment="1">
      <alignment horizontal="center" vertical="center" wrapText="1"/>
    </xf>
    <xf numFmtId="49" fontId="7" fillId="0" borderId="0" xfId="0" applyNumberFormat="1" applyFont="1" applyAlignment="1">
      <alignment vertical="center"/>
    </xf>
    <xf numFmtId="4" fontId="7" fillId="0" borderId="0" xfId="0" applyNumberFormat="1" applyFont="1" applyAlignment="1">
      <alignment horizontal="center" vertical="center"/>
    </xf>
    <xf numFmtId="4" fontId="7" fillId="0" borderId="0" xfId="0" applyNumberFormat="1" applyFont="1" applyAlignment="1">
      <alignment vertical="center"/>
    </xf>
    <xf numFmtId="3" fontId="7" fillId="0" borderId="0" xfId="0" applyNumberFormat="1" applyFont="1" applyAlignment="1">
      <alignment vertical="center"/>
    </xf>
    <xf numFmtId="0" fontId="7" fillId="0" borderId="0" xfId="0" applyFont="1" applyAlignment="1">
      <alignment vertical="center"/>
    </xf>
    <xf numFmtId="4" fontId="0" fillId="0" borderId="29" xfId="0" applyNumberFormat="1" applyBorder="1" applyAlignment="1">
      <alignment vertical="center" shrinkToFit="1"/>
    </xf>
    <xf numFmtId="4" fontId="0" fillId="3" borderId="33" xfId="0" applyNumberFormat="1" applyFill="1" applyBorder="1" applyAlignment="1">
      <alignment vertical="center" shrinkToFit="1"/>
    </xf>
    <xf numFmtId="3" fontId="7" fillId="0" borderId="0" xfId="0" applyNumberFormat="1" applyFont="1" applyAlignment="1">
      <alignment vertical="center" wrapText="1"/>
    </xf>
    <xf numFmtId="3" fontId="10" fillId="0" borderId="0" xfId="0" applyNumberFormat="1" applyFont="1" applyAlignment="1">
      <alignment horizontal="center" vertical="center" wrapText="1" shrinkToFit="1"/>
    </xf>
    <xf numFmtId="3" fontId="7" fillId="0" borderId="0" xfId="0" applyNumberFormat="1" applyFont="1" applyAlignment="1">
      <alignment horizontal="center" vertical="center" wrapText="1" shrinkToFit="1"/>
    </xf>
    <xf numFmtId="3" fontId="7" fillId="0" borderId="0" xfId="0" applyNumberFormat="1" applyFont="1" applyAlignment="1">
      <alignment horizontal="center" vertical="center" wrapText="1"/>
    </xf>
    <xf numFmtId="3" fontId="0" fillId="3" borderId="30" xfId="0" applyNumberFormat="1" applyFill="1" applyBorder="1" applyAlignment="1">
      <alignment vertical="center"/>
    </xf>
    <xf numFmtId="3" fontId="0" fillId="3" borderId="31" xfId="0" applyNumberFormat="1" applyFill="1" applyBorder="1" applyAlignment="1">
      <alignment vertical="center"/>
    </xf>
    <xf numFmtId="3" fontId="0" fillId="3" borderId="32" xfId="0" applyNumberFormat="1" applyFill="1" applyBorder="1" applyAlignment="1">
      <alignment vertical="center"/>
    </xf>
    <xf numFmtId="3" fontId="7" fillId="4" borderId="33" xfId="0" applyNumberFormat="1" applyFont="1" applyFill="1" applyBorder="1" applyAlignment="1">
      <alignment vertical="center"/>
    </xf>
    <xf numFmtId="3" fontId="0" fillId="0" borderId="33" xfId="0" applyNumberFormat="1" applyBorder="1" applyAlignment="1">
      <alignment horizontal="left" vertical="center"/>
    </xf>
    <xf numFmtId="3" fontId="7" fillId="4" borderId="31" xfId="0" applyNumberFormat="1" applyFont="1" applyFill="1" applyBorder="1" applyAlignment="1">
      <alignment vertical="center"/>
    </xf>
    <xf numFmtId="3" fontId="7" fillId="4" borderId="32" xfId="0" applyNumberFormat="1" applyFont="1" applyFill="1" applyBorder="1" applyAlignment="1">
      <alignment vertical="center"/>
    </xf>
    <xf numFmtId="3" fontId="7" fillId="4" borderId="30" xfId="0" applyNumberFormat="1" applyFont="1" applyFill="1" applyBorder="1" applyAlignment="1">
      <alignment vertical="center"/>
    </xf>
    <xf numFmtId="3" fontId="0" fillId="0" borderId="30" xfId="0" applyNumberFormat="1" applyBorder="1" applyAlignment="1">
      <alignment vertical="center"/>
    </xf>
    <xf numFmtId="3" fontId="0" fillId="0" borderId="31" xfId="0" applyNumberFormat="1" applyBorder="1" applyAlignment="1">
      <alignment vertical="center"/>
    </xf>
    <xf numFmtId="3" fontId="0" fillId="0" borderId="32" xfId="0" applyNumberFormat="1" applyBorder="1" applyAlignment="1">
      <alignment vertical="center"/>
    </xf>
    <xf numFmtId="49" fontId="16" fillId="0" borderId="0" xfId="0" applyNumberFormat="1" applyFont="1" applyAlignment="1">
      <alignment wrapText="1"/>
    </xf>
    <xf numFmtId="0" fontId="15" fillId="0" borderId="34" xfId="0" applyFont="1" applyBorder="1" applyAlignment="1">
      <alignment vertical="top" shrinkToFit="1"/>
    </xf>
    <xf numFmtId="0" fontId="15" fillId="0" borderId="10" xfId="0" applyFont="1" applyBorder="1" applyAlignment="1">
      <alignment vertical="top" shrinkToFit="1"/>
    </xf>
    <xf numFmtId="4" fontId="15" fillId="0" borderId="34" xfId="0" applyNumberFormat="1" applyFont="1" applyBorder="1" applyAlignment="1">
      <alignment vertical="top" shrinkToFit="1"/>
    </xf>
    <xf numFmtId="0" fontId="15" fillId="0" borderId="10" xfId="0" applyFont="1" applyBorder="1" applyAlignment="1">
      <alignment vertical="top"/>
    </xf>
    <xf numFmtId="0" fontId="15" fillId="0" borderId="36" xfId="0" applyFont="1" applyBorder="1" applyAlignment="1">
      <alignment vertical="top" shrinkToFit="1"/>
    </xf>
    <xf numFmtId="0" fontId="15" fillId="0" borderId="26" xfId="0" applyFont="1" applyBorder="1" applyAlignment="1">
      <alignment vertical="top" shrinkToFit="1"/>
    </xf>
    <xf numFmtId="4" fontId="15" fillId="0" borderId="36" xfId="0" applyNumberFormat="1" applyFont="1" applyBorder="1" applyAlignment="1">
      <alignment vertical="top" shrinkToFit="1"/>
    </xf>
    <xf numFmtId="0" fontId="15" fillId="0" borderId="26" xfId="0" applyFont="1" applyBorder="1" applyAlignment="1">
      <alignment vertical="top"/>
    </xf>
    <xf numFmtId="164" fontId="15" fillId="0" borderId="36" xfId="0" applyNumberFormat="1" applyFont="1" applyBorder="1" applyAlignment="1">
      <alignment vertical="top" shrinkToFit="1"/>
    </xf>
    <xf numFmtId="0" fontId="15" fillId="0" borderId="36" xfId="0" applyFont="1" applyBorder="1" applyAlignment="1">
      <alignment horizontal="left" vertical="top" wrapText="1"/>
    </xf>
    <xf numFmtId="0" fontId="0" fillId="5" borderId="33" xfId="0" applyFill="1" applyBorder="1" applyAlignment="1">
      <alignment vertical="top"/>
    </xf>
    <xf numFmtId="0" fontId="0" fillId="5" borderId="30" xfId="0" applyFill="1" applyBorder="1" applyAlignment="1">
      <alignment vertical="top"/>
    </xf>
    <xf numFmtId="4" fontId="0" fillId="5" borderId="33" xfId="0" applyNumberFormat="1" applyFill="1" applyBorder="1" applyAlignment="1">
      <alignment vertical="top"/>
    </xf>
    <xf numFmtId="164" fontId="0" fillId="5" borderId="33" xfId="0" applyNumberFormat="1" applyFill="1" applyBorder="1" applyAlignment="1">
      <alignment vertical="top"/>
    </xf>
    <xf numFmtId="49" fontId="0" fillId="5" borderId="33" xfId="0" applyNumberFormat="1" applyFill="1" applyBorder="1" applyAlignment="1">
      <alignment vertical="top"/>
    </xf>
    <xf numFmtId="49" fontId="0" fillId="5" borderId="30" xfId="0" applyNumberFormat="1" applyFill="1" applyBorder="1" applyAlignment="1">
      <alignment vertical="top"/>
    </xf>
    <xf numFmtId="0" fontId="0" fillId="5" borderId="38" xfId="0" applyFill="1" applyBorder="1" applyAlignment="1">
      <alignment wrapText="1"/>
    </xf>
    <xf numFmtId="0" fontId="0" fillId="5" borderId="38" xfId="0" applyFill="1" applyBorder="1"/>
    <xf numFmtId="0" fontId="0" fillId="5" borderId="27" xfId="0" applyFill="1" applyBorder="1"/>
    <xf numFmtId="49" fontId="0" fillId="5" borderId="38" xfId="0" applyNumberFormat="1" applyFill="1" applyBorder="1"/>
    <xf numFmtId="0" fontId="0" fillId="5" borderId="32" xfId="0" applyFill="1" applyBorder="1"/>
    <xf numFmtId="0" fontId="0" fillId="5" borderId="31" xfId="0" applyFill="1" applyBorder="1"/>
    <xf numFmtId="49" fontId="0" fillId="5" borderId="31" xfId="0" applyNumberFormat="1" applyFill="1" applyBorder="1"/>
    <xf numFmtId="0" fontId="0" fillId="5" borderId="33" xfId="0" applyFill="1" applyBorder="1"/>
    <xf numFmtId="49" fontId="0" fillId="0" borderId="31" xfId="0" applyNumberFormat="1" applyBorder="1" applyAlignment="1">
      <alignment vertical="center"/>
    </xf>
    <xf numFmtId="0" fontId="0" fillId="0" borderId="33" xfId="0" applyBorder="1" applyAlignment="1">
      <alignment vertical="center"/>
    </xf>
    <xf numFmtId="164" fontId="15" fillId="0" borderId="34" xfId="0" applyNumberFormat="1" applyFont="1" applyBorder="1" applyAlignment="1">
      <alignment vertical="top" shrinkToFit="1"/>
    </xf>
    <xf numFmtId="0" fontId="15" fillId="0" borderId="34" xfId="0" applyFont="1" applyBorder="1" applyAlignment="1">
      <alignment horizontal="left" vertical="top" wrapText="1"/>
    </xf>
    <xf numFmtId="164" fontId="18" fillId="0" borderId="36" xfId="0" applyNumberFormat="1" applyFont="1" applyBorder="1" applyAlignment="1">
      <alignment vertical="top" wrapText="1" shrinkToFit="1"/>
    </xf>
    <xf numFmtId="0" fontId="18" fillId="0" borderId="36" xfId="0" applyFont="1" applyBorder="1" applyAlignment="1">
      <alignment vertical="top" wrapText="1" shrinkToFit="1"/>
    </xf>
    <xf numFmtId="0" fontId="18" fillId="0" borderId="36" xfId="0" quotePrefix="1" applyFont="1" applyBorder="1" applyAlignment="1">
      <alignment horizontal="left" vertical="top" wrapText="1"/>
    </xf>
    <xf numFmtId="0" fontId="0" fillId="5" borderId="34" xfId="0" applyFill="1" applyBorder="1" applyAlignment="1">
      <alignment vertical="top" shrinkToFit="1"/>
    </xf>
    <xf numFmtId="0" fontId="0" fillId="5" borderId="10" xfId="0" applyFill="1" applyBorder="1" applyAlignment="1">
      <alignment vertical="top" shrinkToFit="1"/>
    </xf>
    <xf numFmtId="4" fontId="0" fillId="5" borderId="34" xfId="0" applyNumberFormat="1" applyFill="1" applyBorder="1" applyAlignment="1">
      <alignment vertical="top" shrinkToFit="1"/>
    </xf>
    <xf numFmtId="164" fontId="0" fillId="5" borderId="34" xfId="0" applyNumberFormat="1" applyFill="1" applyBorder="1" applyAlignment="1">
      <alignment vertical="top" shrinkToFit="1"/>
    </xf>
    <xf numFmtId="0" fontId="0" fillId="5" borderId="34" xfId="0" applyFill="1" applyBorder="1" applyAlignment="1">
      <alignment horizontal="left" vertical="top" wrapText="1"/>
    </xf>
    <xf numFmtId="0" fontId="0" fillId="5" borderId="10" xfId="0" applyFill="1" applyBorder="1" applyAlignment="1">
      <alignment vertical="top"/>
    </xf>
    <xf numFmtId="3" fontId="0" fillId="0" borderId="29" xfId="0" applyNumberFormat="1" applyBorder="1" applyAlignment="1">
      <alignment horizontal="center" vertical="center"/>
    </xf>
    <xf numFmtId="3" fontId="0" fillId="3" borderId="33" xfId="0" applyNumberFormat="1" applyFill="1" applyBorder="1" applyAlignment="1">
      <alignment horizontal="center" vertical="center"/>
    </xf>
    <xf numFmtId="49" fontId="0" fillId="0" borderId="0" xfId="0" applyNumberFormat="1" applyAlignment="1">
      <alignment horizontal="left" wrapText="1"/>
    </xf>
    <xf numFmtId="4" fontId="8" fillId="5" borderId="32" xfId="0" applyNumberFormat="1" applyFont="1" applyFill="1" applyBorder="1" applyAlignment="1">
      <alignment vertical="top"/>
    </xf>
    <xf numFmtId="0" fontId="8" fillId="5" borderId="31" xfId="0" applyFont="1" applyFill="1" applyBorder="1" applyAlignment="1">
      <alignment vertical="top"/>
    </xf>
    <xf numFmtId="49" fontId="8" fillId="5" borderId="31" xfId="0" applyNumberFormat="1" applyFont="1" applyFill="1" applyBorder="1" applyAlignment="1">
      <alignment horizontal="left" vertical="top" wrapText="1"/>
    </xf>
    <xf numFmtId="49" fontId="8" fillId="5" borderId="31" xfId="0" applyNumberFormat="1" applyFont="1" applyFill="1" applyBorder="1" applyAlignment="1">
      <alignment vertical="top"/>
    </xf>
    <xf numFmtId="0" fontId="8" fillId="5" borderId="30" xfId="0" applyFont="1" applyFill="1" applyBorder="1" applyAlignment="1">
      <alignment vertical="top"/>
    </xf>
    <xf numFmtId="4" fontId="15" fillId="6" borderId="36" xfId="0" applyNumberFormat="1" applyFont="1" applyFill="1" applyBorder="1" applyAlignment="1" applyProtection="1">
      <alignment vertical="top" shrinkToFit="1"/>
      <protection locked="0"/>
    </xf>
    <xf numFmtId="4" fontId="15" fillId="6" borderId="34" xfId="0" applyNumberFormat="1" applyFont="1" applyFill="1" applyBorder="1" applyAlignment="1" applyProtection="1">
      <alignment vertical="top" shrinkToFit="1"/>
      <protection locked="0"/>
    </xf>
    <xf numFmtId="49" fontId="8" fillId="6" borderId="6" xfId="0" applyNumberFormat="1" applyFont="1" applyFill="1" applyBorder="1" applyAlignment="1">
      <alignment horizontal="left" vertical="center"/>
    </xf>
    <xf numFmtId="49" fontId="8" fillId="6" borderId="0" xfId="0" applyNumberFormat="1" applyFont="1" applyFill="1" applyAlignment="1">
      <alignment horizontal="left" vertical="center"/>
    </xf>
    <xf numFmtId="0" fontId="8" fillId="6" borderId="0" xfId="0" applyFont="1" applyFill="1" applyAlignment="1">
      <alignment horizontal="left" vertical="center"/>
    </xf>
    <xf numFmtId="0" fontId="3" fillId="2" borderId="0" xfId="0" applyFont="1" applyFill="1" applyAlignment="1">
      <alignment horizontal="left"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6" borderId="6" xfId="0" applyNumberFormat="1" applyFont="1" applyFill="1" applyBorder="1" applyAlignment="1">
      <alignment horizontal="left" vertical="center"/>
    </xf>
    <xf numFmtId="49" fontId="0" fillId="6" borderId="6" xfId="0" applyNumberFormat="1" applyFill="1" applyBorder="1" applyAlignment="1">
      <alignment horizontal="left" vertical="center"/>
    </xf>
    <xf numFmtId="4" fontId="11" fillId="0" borderId="30" xfId="0" applyNumberFormat="1" applyFont="1" applyBorder="1" applyAlignment="1">
      <alignment horizontal="right" vertical="center"/>
    </xf>
    <xf numFmtId="4" fontId="11" fillId="0" borderId="31" xfId="0" applyNumberFormat="1" applyFont="1" applyBorder="1" applyAlignment="1">
      <alignment horizontal="righ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49" fontId="8" fillId="6" borderId="18" xfId="0" applyNumberFormat="1" applyFont="1" applyFill="1" applyBorder="1" applyAlignment="1">
      <alignment horizontal="left" vertical="center"/>
    </xf>
    <xf numFmtId="0" fontId="0" fillId="0" borderId="6" xfId="0" applyBorder="1" applyAlignment="1">
      <alignment horizontal="right" indent="1"/>
    </xf>
    <xf numFmtId="0" fontId="0" fillId="0" borderId="8" xfId="0" applyBorder="1" applyAlignment="1">
      <alignment horizontal="right" indent="1"/>
    </xf>
    <xf numFmtId="49" fontId="7" fillId="0" borderId="0" xfId="0" applyNumberFormat="1" applyFont="1" applyAlignment="1">
      <alignment vertical="center" wrapText="1"/>
    </xf>
    <xf numFmtId="49" fontId="8" fillId="6" borderId="0" xfId="0" applyNumberFormat="1" applyFont="1" applyFill="1" applyAlignment="1">
      <alignment horizontal="left" vertical="center"/>
    </xf>
    <xf numFmtId="0" fontId="0" fillId="0" borderId="18" xfId="0" applyBorder="1" applyAlignment="1">
      <alignment horizontal="center"/>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xf>
    <xf numFmtId="0" fontId="0" fillId="0" borderId="6" xfId="0"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0" fontId="17" fillId="0" borderId="26" xfId="0" applyFont="1" applyBorder="1" applyAlignment="1">
      <alignment horizontal="left" vertical="top" wrapText="1"/>
    </xf>
    <xf numFmtId="0" fontId="17" fillId="0" borderId="0" xfId="0" applyFont="1" applyAlignment="1">
      <alignment vertical="top" wrapText="1" shrinkToFit="1"/>
    </xf>
    <xf numFmtId="164" fontId="17" fillId="0" borderId="0" xfId="0" applyNumberFormat="1" applyFont="1" applyAlignment="1">
      <alignment vertical="top" wrapText="1" shrinkToFit="1"/>
    </xf>
    <xf numFmtId="4" fontId="17" fillId="0" borderId="0" xfId="0" applyNumberFormat="1" applyFont="1" applyAlignment="1">
      <alignment vertical="top" wrapText="1" shrinkToFit="1"/>
    </xf>
    <xf numFmtId="4" fontId="17" fillId="0" borderId="37" xfId="0" applyNumberFormat="1" applyFont="1" applyBorder="1" applyAlignment="1">
      <alignment vertical="top" wrapText="1" shrinkToFit="1"/>
    </xf>
    <xf numFmtId="0" fontId="17" fillId="0" borderId="10" xfId="0" applyFont="1" applyBorder="1" applyAlignment="1">
      <alignment horizontal="left" vertical="top" wrapText="1"/>
    </xf>
    <xf numFmtId="0" fontId="17" fillId="0" borderId="6" xfId="0" applyFont="1" applyBorder="1" applyAlignment="1">
      <alignment vertical="top" wrapText="1" shrinkToFit="1"/>
    </xf>
    <xf numFmtId="164" fontId="17" fillId="0" borderId="6" xfId="0" applyNumberFormat="1" applyFont="1" applyBorder="1" applyAlignment="1">
      <alignment vertical="top" wrapText="1" shrinkToFit="1"/>
    </xf>
    <xf numFmtId="4" fontId="17" fillId="0" borderId="6" xfId="0" applyNumberFormat="1" applyFont="1" applyBorder="1" applyAlignment="1">
      <alignment vertical="top" wrapText="1" shrinkToFit="1"/>
    </xf>
    <xf numFmtId="4" fontId="17" fillId="0" borderId="35" xfId="0" applyNumberFormat="1" applyFont="1" applyBorder="1" applyAlignment="1">
      <alignment vertical="top" wrapText="1" shrinkToFit="1"/>
    </xf>
    <xf numFmtId="0" fontId="0" fillId="0" borderId="0" xfId="0" applyAlignment="1">
      <alignment vertical="top"/>
    </xf>
    <xf numFmtId="0" fontId="0" fillId="0" borderId="0" xfId="0" applyAlignment="1">
      <alignment horizontal="left" vertical="top" wrapText="1"/>
    </xf>
    <xf numFmtId="0" fontId="0" fillId="6" borderId="27" xfId="0" applyFill="1" applyBorder="1" applyAlignment="1" applyProtection="1">
      <alignment vertical="top" wrapText="1"/>
      <protection locked="0"/>
    </xf>
    <xf numFmtId="0" fontId="0" fillId="6" borderId="18" xfId="0" applyFill="1" applyBorder="1" applyAlignment="1" applyProtection="1">
      <alignment vertical="top" wrapText="1"/>
      <protection locked="0"/>
    </xf>
    <xf numFmtId="0" fontId="0" fillId="6" borderId="18" xfId="0" applyFill="1" applyBorder="1" applyAlignment="1" applyProtection="1">
      <alignment horizontal="left" vertical="top" wrapText="1"/>
      <protection locked="0"/>
    </xf>
    <xf numFmtId="0" fontId="0" fillId="6" borderId="39" xfId="0" applyFill="1" applyBorder="1" applyAlignment="1" applyProtection="1">
      <alignment vertical="top" wrapText="1"/>
      <protection locked="0"/>
    </xf>
    <xf numFmtId="0" fontId="0" fillId="6" borderId="26" xfId="0" applyFill="1" applyBorder="1" applyAlignment="1" applyProtection="1">
      <alignment vertical="top" wrapText="1"/>
      <protection locked="0"/>
    </xf>
    <xf numFmtId="0" fontId="0" fillId="6" borderId="0" xfId="0" applyFill="1" applyAlignment="1" applyProtection="1">
      <alignment vertical="top" wrapText="1"/>
      <protection locked="0"/>
    </xf>
    <xf numFmtId="0" fontId="0" fillId="6" borderId="0" xfId="0" applyFill="1" applyAlignment="1" applyProtection="1">
      <alignment horizontal="left" vertical="top" wrapText="1"/>
      <protection locked="0"/>
    </xf>
    <xf numFmtId="0" fontId="0" fillId="6" borderId="37" xfId="0" applyFill="1" applyBorder="1" applyAlignment="1" applyProtection="1">
      <alignment vertical="top" wrapText="1"/>
      <protection locked="0"/>
    </xf>
    <xf numFmtId="0" fontId="0" fillId="6" borderId="10" xfId="0"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0" fillId="6" borderId="6" xfId="0" applyFill="1" applyBorder="1" applyAlignment="1" applyProtection="1">
      <alignment horizontal="left" vertical="top" wrapText="1"/>
      <protection locked="0"/>
    </xf>
    <xf numFmtId="0" fontId="0" fillId="6" borderId="35" xfId="0" applyFill="1" applyBorder="1" applyAlignment="1" applyProtection="1">
      <alignment vertical="top" wrapText="1"/>
      <protection locked="0"/>
    </xf>
    <xf numFmtId="0" fontId="6" fillId="0" borderId="0" xfId="0" applyFont="1" applyAlignment="1">
      <alignment horizontal="center"/>
    </xf>
    <xf numFmtId="49" fontId="0" fillId="0" borderId="31" xfId="0" applyNumberForma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0" xfId="0" applyAlignment="1">
      <alignment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cellXfs>
  <cellStyles count="2">
    <cellStyle name="Normální" xfId="0" builtinId="0"/>
    <cellStyle name="normální 2" xfId="1" xr:uid="{00000000-0005-0000-0000-000001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avitel\Templates\Rozpocty\Sablo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Preview\INFO\Templates\Rozpocty\Sablona.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Projektov&#225;n&#237;\2025\07P2025%20V&#237;ce&#250;&#269;elov&#233;%20h&#345;i&#353;t&#283;%20Z&#352;%20Horka-Domky\V&#253;stupy%20aktualizace%20III%202025\G.%20V&#253;kaz%20v&#253;m&#283;r\SO%2001%20-%20Zpevn&#283;n&#233;%20plochy\SO%2001%20-%20Zpevn&#283;n&#233;%20plochy_I%202026.xlsx" TargetMode="External"/><Relationship Id="rId1" Type="http://schemas.openxmlformats.org/officeDocument/2006/relationships/externalLinkPath" Target="SO%2001%20-%20Zpevn&#283;n&#233;%20plochy/SO%2001%20-%20Zpevn&#283;n&#233;%20plochy_I%20202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K:\Projektov&#225;n&#237;\2025\07P2025%20V&#237;ce&#250;&#269;elov&#233;%20h&#345;i&#353;t&#283;%20Z&#352;%20Horka-Domky\V&#253;stupy%20aktualizace%20III%202025\G.%20V&#253;kaz%20v&#253;m&#283;r\SO%2002%20-%20Nakl&#225;d&#225;n&#237;%20s%20d&#283;&#353;&#357;ov&#253;mi%20vodami\SO%2002%20-%20Nakl&#225;d&#225;n&#237;%20s%20d&#283;&#353;&#357;ov&#253;mi%20vodami_I%202026.xlsx" TargetMode="External"/><Relationship Id="rId1" Type="http://schemas.openxmlformats.org/officeDocument/2006/relationships/externalLinkPath" Target="SO%2002%20-%20Nakl&#225;d&#225;n&#237;%20s%20d&#283;&#353;&#357;ov&#253;mi%20vodami/SO%2002%20-%20Nakl&#225;d&#225;n&#237;%20s%20d&#283;&#353;&#357;ov&#253;mi%20vodami_I%20202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K:\Projektov&#225;n&#237;\2025\07P2025%20V&#237;ce&#250;&#269;elov&#233;%20h&#345;i&#353;t&#283;%20Z&#352;%20Horka-Domky\V&#253;stupy%20aktualizace%20III%202025\G.%20V&#253;kaz%20v&#253;m&#283;r\VRN.xlsx" TargetMode="External"/><Relationship Id="rId1" Type="http://schemas.openxmlformats.org/officeDocument/2006/relationships/externalLinkPath" Target="V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vba"/>
      <sheetName val="VzorPolozky"/>
    </sheetNames>
    <sheetDataSet>
      <sheetData sheetId="0">
        <row r="23">
          <cell r="G23">
            <v>0</v>
          </cell>
        </row>
        <row r="24">
          <cell r="G24">
            <v>0</v>
          </cell>
        </row>
        <row r="25">
          <cell r="G25">
            <v>0</v>
          </cell>
        </row>
        <row r="26">
          <cell r="G26">
            <v>0</v>
          </cell>
        </row>
        <row r="27">
          <cell r="G27">
            <v>0</v>
          </cell>
        </row>
        <row r="29">
          <cell r="J29" t="str">
            <v>CZK</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6" t="s">
        <v>31</v>
      </c>
    </row>
    <row r="2" spans="1:7" ht="57.75" customHeight="1" x14ac:dyDescent="0.2">
      <c r="A2" s="171" t="s">
        <v>32</v>
      </c>
      <c r="B2" s="171"/>
      <c r="C2" s="171"/>
      <c r="D2" s="171"/>
      <c r="E2" s="171"/>
      <c r="F2" s="171"/>
      <c r="G2" s="171"/>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53"/>
  <sheetViews>
    <sheetView showGridLines="0" tabSelected="1" topLeftCell="B1" zoomScaleNormal="100" zoomScaleSheetLayoutView="75" workbookViewId="0">
      <selection activeCell="B1" sqref="B1:J1"/>
    </sheetView>
  </sheetViews>
  <sheetFormatPr defaultColWidth="9" defaultRowHeight="12.75" x14ac:dyDescent="0.2"/>
  <cols>
    <col min="1" max="1" width="8.42578125" hidden="1" customWidth="1"/>
    <col min="2" max="2" width="9.140625" customWidth="1"/>
    <col min="3" max="3" width="7.42578125" customWidth="1"/>
    <col min="4" max="4" width="13.42578125" customWidth="1"/>
    <col min="5" max="5" width="12.140625" customWidth="1"/>
    <col min="6" max="6" width="8.85546875" customWidth="1"/>
    <col min="7" max="7" width="13.5703125" bestFit="1" customWidth="1"/>
    <col min="8" max="8" width="14.140625" bestFit="1" customWidth="1"/>
    <col min="9" max="9" width="14.28515625" bestFit="1" customWidth="1"/>
    <col min="10" max="10" width="7.42578125" customWidth="1"/>
    <col min="11" max="11" width="4.28515625" customWidth="1"/>
    <col min="12" max="15" width="10.7109375" customWidth="1"/>
  </cols>
  <sheetData>
    <row r="1" spans="1:15" ht="33.75" customHeight="1" x14ac:dyDescent="0.2">
      <c r="A1" s="61" t="s">
        <v>30</v>
      </c>
      <c r="B1" s="178" t="s">
        <v>65</v>
      </c>
      <c r="C1" s="179"/>
      <c r="D1" s="179"/>
      <c r="E1" s="179"/>
      <c r="F1" s="179"/>
      <c r="G1" s="179"/>
      <c r="H1" s="179"/>
      <c r="I1" s="179"/>
      <c r="J1" s="180"/>
    </row>
    <row r="2" spans="1:15" ht="36" customHeight="1" x14ac:dyDescent="0.2">
      <c r="A2" s="2"/>
      <c r="B2" s="67" t="s">
        <v>22</v>
      </c>
      <c r="C2" s="68"/>
      <c r="D2" s="69"/>
      <c r="E2" s="181" t="s">
        <v>66</v>
      </c>
      <c r="F2" s="182"/>
      <c r="G2" s="182"/>
      <c r="H2" s="182"/>
      <c r="I2" s="182"/>
      <c r="J2" s="183"/>
      <c r="O2" s="1"/>
    </row>
    <row r="3" spans="1:15" ht="27" hidden="1" customHeight="1" x14ac:dyDescent="0.2">
      <c r="A3" s="2"/>
      <c r="B3" s="70"/>
      <c r="C3" s="68"/>
      <c r="D3" s="71"/>
      <c r="E3" s="184"/>
      <c r="F3" s="185"/>
      <c r="G3" s="185"/>
      <c r="H3" s="185"/>
      <c r="I3" s="185"/>
      <c r="J3" s="186"/>
    </row>
    <row r="4" spans="1:15" ht="23.25" customHeight="1" x14ac:dyDescent="0.2">
      <c r="A4" s="2"/>
      <c r="B4" s="72"/>
      <c r="C4" s="73"/>
      <c r="D4" s="74"/>
      <c r="E4" s="172"/>
      <c r="F4" s="172"/>
      <c r="G4" s="172"/>
      <c r="H4" s="172"/>
      <c r="I4" s="172"/>
      <c r="J4" s="173"/>
    </row>
    <row r="5" spans="1:15" ht="24" customHeight="1" x14ac:dyDescent="0.2">
      <c r="A5" s="2"/>
      <c r="B5" s="38" t="s">
        <v>21</v>
      </c>
      <c r="D5" s="27"/>
      <c r="E5" s="21" t="s">
        <v>61</v>
      </c>
      <c r="F5" s="21"/>
      <c r="G5" s="21"/>
      <c r="H5" s="23" t="s">
        <v>33</v>
      </c>
      <c r="I5" s="27">
        <v>290629</v>
      </c>
      <c r="J5" s="8"/>
    </row>
    <row r="6" spans="1:15" ht="15.75" customHeight="1" x14ac:dyDescent="0.2">
      <c r="A6" s="2"/>
      <c r="B6" s="34"/>
      <c r="C6" s="21"/>
      <c r="D6" s="27"/>
      <c r="E6" s="21" t="s">
        <v>62</v>
      </c>
      <c r="F6" s="21"/>
      <c r="G6" s="21"/>
      <c r="H6" s="23" t="s">
        <v>28</v>
      </c>
      <c r="I6" s="27" t="s">
        <v>64</v>
      </c>
      <c r="J6" s="8"/>
    </row>
    <row r="7" spans="1:15" ht="15.75" customHeight="1" x14ac:dyDescent="0.2">
      <c r="A7" s="2"/>
      <c r="B7" s="35"/>
      <c r="C7" s="22"/>
      <c r="D7" s="28"/>
      <c r="E7" s="29" t="s">
        <v>63</v>
      </c>
      <c r="F7" s="29"/>
      <c r="G7" s="29"/>
      <c r="H7" s="30"/>
      <c r="I7" s="29"/>
      <c r="J7" s="41"/>
    </row>
    <row r="8" spans="1:15" ht="24" hidden="1" customHeight="1" x14ac:dyDescent="0.2">
      <c r="A8" s="2"/>
      <c r="B8" s="38" t="s">
        <v>19</v>
      </c>
      <c r="D8" s="27"/>
      <c r="H8" s="23" t="s">
        <v>33</v>
      </c>
      <c r="I8" s="27"/>
      <c r="J8" s="8"/>
    </row>
    <row r="9" spans="1:15" ht="15.75" hidden="1" customHeight="1" x14ac:dyDescent="0.2">
      <c r="A9" s="2"/>
      <c r="B9" s="2"/>
      <c r="D9" s="27"/>
      <c r="H9" s="23" t="s">
        <v>28</v>
      </c>
      <c r="I9" s="27"/>
      <c r="J9" s="8"/>
    </row>
    <row r="10" spans="1:15" ht="15.75" hidden="1" customHeight="1" x14ac:dyDescent="0.2">
      <c r="A10" s="2"/>
      <c r="B10" s="42"/>
      <c r="C10" s="22"/>
      <c r="D10" s="28"/>
      <c r="E10" s="30"/>
      <c r="F10" s="30"/>
      <c r="G10" s="14"/>
      <c r="H10" s="14"/>
      <c r="I10" s="43"/>
      <c r="J10" s="41"/>
    </row>
    <row r="11" spans="1:15" ht="24" customHeight="1" x14ac:dyDescent="0.2">
      <c r="A11" s="2"/>
      <c r="B11" s="38" t="s">
        <v>18</v>
      </c>
      <c r="D11" s="188"/>
      <c r="E11" s="188"/>
      <c r="F11" s="188"/>
      <c r="G11" s="188"/>
      <c r="H11" s="23" t="s">
        <v>33</v>
      </c>
      <c r="I11" s="169"/>
      <c r="J11" s="8"/>
    </row>
    <row r="12" spans="1:15" ht="15.75" customHeight="1" x14ac:dyDescent="0.2">
      <c r="A12" s="2"/>
      <c r="B12" s="34"/>
      <c r="C12" s="21"/>
      <c r="D12" s="192"/>
      <c r="E12" s="192"/>
      <c r="F12" s="192"/>
      <c r="G12" s="192"/>
      <c r="H12" s="23" t="s">
        <v>28</v>
      </c>
      <c r="I12" s="170"/>
      <c r="J12" s="8"/>
    </row>
    <row r="13" spans="1:15" ht="15.75" customHeight="1" x14ac:dyDescent="0.2">
      <c r="A13" s="2"/>
      <c r="B13" s="35"/>
      <c r="C13" s="22"/>
      <c r="D13" s="168"/>
      <c r="E13" s="174"/>
      <c r="F13" s="175"/>
      <c r="G13" s="175"/>
      <c r="H13" s="24"/>
      <c r="I13" s="29"/>
      <c r="J13" s="41"/>
    </row>
    <row r="14" spans="1:15" ht="24" customHeight="1" x14ac:dyDescent="0.2">
      <c r="A14" s="2"/>
      <c r="B14" s="54" t="s">
        <v>20</v>
      </c>
      <c r="C14" s="55"/>
      <c r="D14" s="56"/>
      <c r="E14" s="57"/>
      <c r="F14" s="57"/>
      <c r="G14" s="57"/>
      <c r="H14" s="58"/>
      <c r="I14" s="57"/>
      <c r="J14" s="59"/>
    </row>
    <row r="15" spans="1:15" ht="32.25" customHeight="1" x14ac:dyDescent="0.2">
      <c r="A15" s="2"/>
      <c r="B15" s="42"/>
      <c r="C15" s="60"/>
      <c r="D15" s="14"/>
      <c r="E15" s="187"/>
      <c r="F15" s="187"/>
      <c r="G15" s="189"/>
      <c r="H15" s="189"/>
      <c r="I15" s="189"/>
      <c r="J15" s="190"/>
    </row>
    <row r="16" spans="1:15" ht="23.25" customHeight="1" x14ac:dyDescent="0.2">
      <c r="A16" s="2"/>
      <c r="B16" s="62" t="s">
        <v>34</v>
      </c>
      <c r="C16" s="63"/>
      <c r="D16" s="64"/>
      <c r="E16" s="176">
        <f>ZakladDPHZaklVypocet</f>
        <v>0</v>
      </c>
      <c r="F16" s="177"/>
      <c r="G16" s="177"/>
      <c r="H16" s="177"/>
      <c r="I16" s="177"/>
      <c r="J16" s="50" t="s">
        <v>35</v>
      </c>
    </row>
    <row r="17" spans="1:10" ht="33" customHeight="1" x14ac:dyDescent="0.2">
      <c r="A17" s="2"/>
      <c r="B17" s="53" t="s">
        <v>27</v>
      </c>
      <c r="C17" s="46"/>
      <c r="D17" s="47"/>
      <c r="E17" s="52"/>
      <c r="F17" s="49"/>
      <c r="G17" s="40"/>
      <c r="H17" s="40"/>
      <c r="I17" s="40"/>
      <c r="J17" s="50"/>
    </row>
    <row r="18" spans="1:10" ht="23.25" customHeight="1" x14ac:dyDescent="0.2">
      <c r="A18" s="2"/>
      <c r="B18" s="45" t="s">
        <v>11</v>
      </c>
      <c r="C18" s="46"/>
      <c r="D18" s="47"/>
      <c r="E18" s="48">
        <v>12</v>
      </c>
      <c r="F18" s="49" t="s">
        <v>0</v>
      </c>
      <c r="G18" s="196">
        <v>0</v>
      </c>
      <c r="H18" s="197"/>
      <c r="I18" s="197"/>
      <c r="J18" s="50" t="str">
        <f t="shared" ref="J18:J23" si="0">Mena</f>
        <v>CZK</v>
      </c>
    </row>
    <row r="19" spans="1:10" ht="23.25" customHeight="1" x14ac:dyDescent="0.2">
      <c r="A19" s="2"/>
      <c r="B19" s="45" t="s">
        <v>12</v>
      </c>
      <c r="C19" s="46"/>
      <c r="D19" s="47"/>
      <c r="E19" s="48">
        <f>SazbaDPH1</f>
        <v>12</v>
      </c>
      <c r="F19" s="49" t="s">
        <v>0</v>
      </c>
      <c r="G19" s="194">
        <v>0</v>
      </c>
      <c r="H19" s="195"/>
      <c r="I19" s="195"/>
      <c r="J19" s="50" t="str">
        <f t="shared" si="0"/>
        <v>CZK</v>
      </c>
    </row>
    <row r="20" spans="1:10" ht="23.25" customHeight="1" x14ac:dyDescent="0.2">
      <c r="A20" s="2"/>
      <c r="B20" s="45" t="s">
        <v>13</v>
      </c>
      <c r="C20" s="46"/>
      <c r="D20" s="47"/>
      <c r="E20" s="48">
        <v>21</v>
      </c>
      <c r="F20" s="49" t="s">
        <v>0</v>
      </c>
      <c r="G20" s="196">
        <f>E16</f>
        <v>0</v>
      </c>
      <c r="H20" s="197"/>
      <c r="I20" s="197"/>
      <c r="J20" s="50" t="str">
        <f t="shared" si="0"/>
        <v>CZK</v>
      </c>
    </row>
    <row r="21" spans="1:10" ht="23.25" customHeight="1" x14ac:dyDescent="0.2">
      <c r="A21" s="2"/>
      <c r="B21" s="39" t="s">
        <v>14</v>
      </c>
      <c r="C21" s="18"/>
      <c r="D21" s="14"/>
      <c r="E21" s="36">
        <f>SazbaDPH2</f>
        <v>21</v>
      </c>
      <c r="F21" s="37" t="s">
        <v>0</v>
      </c>
      <c r="G21" s="202">
        <f>ZakladDPHZakl*0.21</f>
        <v>0</v>
      </c>
      <c r="H21" s="203"/>
      <c r="I21" s="203"/>
      <c r="J21" s="44" t="str">
        <f t="shared" si="0"/>
        <v>CZK</v>
      </c>
    </row>
    <row r="22" spans="1:10" ht="23.25" customHeight="1" thickBot="1" x14ac:dyDescent="0.25">
      <c r="A22" s="2"/>
      <c r="B22" s="38"/>
      <c r="C22" s="16"/>
      <c r="D22" s="19"/>
      <c r="E22" s="16"/>
      <c r="F22" s="17"/>
      <c r="G22" s="204"/>
      <c r="H22" s="204"/>
      <c r="I22" s="204"/>
      <c r="J22" s="51"/>
    </row>
    <row r="23" spans="1:10" ht="27.75" hidden="1" customHeight="1" thickBot="1" x14ac:dyDescent="0.25">
      <c r="A23" s="2"/>
      <c r="B23" s="84" t="s">
        <v>23</v>
      </c>
      <c r="C23" s="85"/>
      <c r="D23" s="85"/>
      <c r="E23" s="86"/>
      <c r="F23" s="87"/>
      <c r="G23" s="198">
        <v>7169012.75</v>
      </c>
      <c r="H23" s="199"/>
      <c r="I23" s="199"/>
      <c r="J23" s="88" t="str">
        <f t="shared" si="0"/>
        <v>CZK</v>
      </c>
    </row>
    <row r="24" spans="1:10" ht="27.75" customHeight="1" thickBot="1" x14ac:dyDescent="0.25">
      <c r="A24" s="2"/>
      <c r="B24" s="84" t="s">
        <v>29</v>
      </c>
      <c r="C24" s="89"/>
      <c r="D24" s="89"/>
      <c r="E24" s="89"/>
      <c r="F24" s="89"/>
      <c r="G24" s="198">
        <f>SUM(G18:I21)</f>
        <v>0</v>
      </c>
      <c r="H24" s="198"/>
      <c r="I24" s="198"/>
      <c r="J24" s="90" t="s">
        <v>35</v>
      </c>
    </row>
    <row r="25" spans="1:10" ht="12.75" customHeight="1" x14ac:dyDescent="0.2">
      <c r="A25" s="2"/>
      <c r="B25" s="2"/>
      <c r="J25" s="9"/>
    </row>
    <row r="26" spans="1:10" ht="30" customHeight="1" x14ac:dyDescent="0.2">
      <c r="A26" s="2"/>
      <c r="B26" s="2"/>
      <c r="J26" s="9"/>
    </row>
    <row r="27" spans="1:10" ht="18.75" customHeight="1" x14ac:dyDescent="0.2">
      <c r="A27" s="2"/>
      <c r="B27" s="20"/>
      <c r="C27" s="15" t="s">
        <v>10</v>
      </c>
      <c r="D27" s="32"/>
      <c r="E27" s="32"/>
      <c r="F27" s="15" t="s">
        <v>9</v>
      </c>
      <c r="G27" s="32"/>
      <c r="H27" s="33"/>
      <c r="I27" s="32"/>
      <c r="J27" s="9"/>
    </row>
    <row r="28" spans="1:10" ht="47.25" customHeight="1" x14ac:dyDescent="0.2">
      <c r="A28" s="2"/>
      <c r="B28" s="2"/>
      <c r="J28" s="9"/>
    </row>
    <row r="29" spans="1:10" s="26" customFormat="1" ht="18.75" customHeight="1" x14ac:dyDescent="0.2">
      <c r="A29" s="25"/>
      <c r="B29" s="25"/>
      <c r="D29" s="200"/>
      <c r="E29" s="201"/>
      <c r="G29" s="200"/>
      <c r="H29" s="201"/>
      <c r="I29" s="201"/>
      <c r="J29" s="31"/>
    </row>
    <row r="30" spans="1:10" ht="12.75" customHeight="1" x14ac:dyDescent="0.2">
      <c r="A30" s="2"/>
      <c r="B30" s="2"/>
      <c r="D30" s="193" t="s">
        <v>2</v>
      </c>
      <c r="E30" s="193"/>
      <c r="H30" s="10" t="s">
        <v>3</v>
      </c>
      <c r="J30" s="9"/>
    </row>
    <row r="31" spans="1:10" ht="13.5" customHeight="1" thickBot="1" x14ac:dyDescent="0.25">
      <c r="A31" s="11"/>
      <c r="B31" s="11"/>
      <c r="C31" s="12"/>
      <c r="D31" s="12"/>
      <c r="E31" s="12"/>
      <c r="F31" s="12"/>
      <c r="G31" s="12"/>
      <c r="H31" s="12"/>
      <c r="I31" s="12"/>
      <c r="J31" s="13"/>
    </row>
    <row r="32" spans="1:10" ht="27" customHeight="1" x14ac:dyDescent="0.2">
      <c r="C32" s="80"/>
      <c r="D32" s="80"/>
      <c r="E32" s="80"/>
      <c r="F32" s="81"/>
      <c r="G32" s="81"/>
      <c r="H32" s="81"/>
      <c r="I32" s="81"/>
      <c r="J32" s="80"/>
    </row>
    <row r="33" spans="1:10" ht="25.5" customHeight="1" x14ac:dyDescent="0.2">
      <c r="A33" s="78"/>
      <c r="B33" s="79" t="s">
        <v>15</v>
      </c>
      <c r="C33" s="101"/>
      <c r="D33" s="105"/>
      <c r="E33" s="105"/>
      <c r="F33" s="106"/>
      <c r="G33" s="106"/>
      <c r="H33" s="107"/>
      <c r="I33" s="107"/>
      <c r="J33" s="108"/>
    </row>
    <row r="34" spans="1:10" ht="25.5" customHeight="1" x14ac:dyDescent="0.2">
      <c r="A34" s="78">
        <v>2</v>
      </c>
      <c r="B34" s="112" t="s">
        <v>16</v>
      </c>
      <c r="C34" s="116" t="s">
        <v>4</v>
      </c>
      <c r="D34" s="114"/>
      <c r="E34" s="114"/>
      <c r="F34" s="115"/>
      <c r="G34" s="82" t="str">
        <f>B20</f>
        <v>Základ pro základní DPH</v>
      </c>
      <c r="H34" s="82" t="s">
        <v>17</v>
      </c>
      <c r="I34" s="82" t="s">
        <v>1</v>
      </c>
      <c r="J34" s="83" t="s">
        <v>0</v>
      </c>
    </row>
    <row r="35" spans="1:10" ht="25.5" customHeight="1" x14ac:dyDescent="0.2">
      <c r="A35" s="78"/>
      <c r="B35" s="113"/>
      <c r="C35" s="117" t="s">
        <v>72</v>
      </c>
      <c r="D35" s="118"/>
      <c r="E35" s="118"/>
      <c r="F35" s="119"/>
      <c r="G35" s="103">
        <f>VRN!G40</f>
        <v>0</v>
      </c>
      <c r="H35" s="103">
        <f>G35*0.21</f>
        <v>0</v>
      </c>
      <c r="I35" s="103">
        <f>SUM(G35:H35)</f>
        <v>0</v>
      </c>
      <c r="J35" s="158" t="str">
        <f t="shared" ref="J35" si="1">IF(CenaCelkemVypocet=0,"",I35/CenaCelkemVypocet*100)</f>
        <v/>
      </c>
    </row>
    <row r="36" spans="1:10" ht="25.5" customHeight="1" x14ac:dyDescent="0.2">
      <c r="A36" s="78">
        <v>3</v>
      </c>
      <c r="B36" s="113" t="s">
        <v>67</v>
      </c>
      <c r="C36" s="117" t="s">
        <v>68</v>
      </c>
      <c r="D36" s="118"/>
      <c r="E36" s="118"/>
      <c r="F36" s="119"/>
      <c r="G36" s="103">
        <f>'SO 01'!G333</f>
        <v>0</v>
      </c>
      <c r="H36" s="103">
        <f>G36*0.21</f>
        <v>0</v>
      </c>
      <c r="I36" s="103">
        <f>SUM(G36:H36)</f>
        <v>0</v>
      </c>
      <c r="J36" s="158" t="str">
        <f t="shared" ref="J36:J37" si="2">IF(CenaCelkemVypocet=0,"",I36/CenaCelkemVypocet*100)</f>
        <v/>
      </c>
    </row>
    <row r="37" spans="1:10" ht="25.5" customHeight="1" x14ac:dyDescent="0.2">
      <c r="A37" s="78">
        <v>3</v>
      </c>
      <c r="B37" s="113" t="s">
        <v>69</v>
      </c>
      <c r="C37" s="117" t="s">
        <v>71</v>
      </c>
      <c r="D37" s="118"/>
      <c r="E37" s="118"/>
      <c r="F37" s="119"/>
      <c r="G37" s="103">
        <f>'SO 02'!G105</f>
        <v>0</v>
      </c>
      <c r="H37" s="103">
        <f t="shared" ref="H37" si="3">G37*0.21</f>
        <v>0</v>
      </c>
      <c r="I37" s="103">
        <f>SUM(G37:H37)</f>
        <v>0</v>
      </c>
      <c r="J37" s="158" t="str">
        <f t="shared" si="2"/>
        <v/>
      </c>
    </row>
    <row r="38" spans="1:10" ht="25.5" customHeight="1" x14ac:dyDescent="0.2">
      <c r="A38" s="78">
        <v>3</v>
      </c>
      <c r="B38" s="109" t="s">
        <v>34</v>
      </c>
      <c r="C38" s="110"/>
      <c r="D38" s="110"/>
      <c r="E38" s="110"/>
      <c r="F38" s="111"/>
      <c r="G38" s="104">
        <f>SUM(G35:G37)</f>
        <v>0</v>
      </c>
      <c r="H38" s="104">
        <f>SUM(H35:H37)</f>
        <v>0</v>
      </c>
      <c r="I38" s="104">
        <f>SUM(I35:I37)</f>
        <v>0</v>
      </c>
      <c r="J38" s="159">
        <f>SUM(J35:J37)</f>
        <v>0</v>
      </c>
    </row>
    <row r="39" spans="1:10" ht="25.5" customHeight="1" x14ac:dyDescent="0.2">
      <c r="A39" s="78">
        <v>3</v>
      </c>
    </row>
    <row r="40" spans="1:10" ht="25.5" customHeight="1" x14ac:dyDescent="0.2">
      <c r="A40" s="78">
        <v>3</v>
      </c>
    </row>
    <row r="41" spans="1:10" ht="25.5" customHeight="1" x14ac:dyDescent="0.2">
      <c r="A41" s="78">
        <v>3</v>
      </c>
    </row>
    <row r="42" spans="1:10" ht="25.5" customHeight="1" x14ac:dyDescent="0.2">
      <c r="A42" s="78"/>
    </row>
    <row r="46" spans="1:10" ht="15.75" x14ac:dyDescent="0.25">
      <c r="B46" s="91"/>
    </row>
    <row r="48" spans="1:10" ht="25.5" customHeight="1" x14ac:dyDescent="0.2">
      <c r="A48" s="92"/>
      <c r="B48" s="97"/>
      <c r="C48" s="97"/>
      <c r="D48" s="97"/>
      <c r="E48" s="97"/>
      <c r="F48" s="97"/>
      <c r="G48" s="97"/>
      <c r="H48" s="97"/>
      <c r="I48" s="97"/>
      <c r="J48" s="97"/>
    </row>
    <row r="49" spans="1:10" ht="25.5" customHeight="1" x14ac:dyDescent="0.2">
      <c r="A49" s="93"/>
      <c r="B49" s="98"/>
      <c r="C49" s="191"/>
      <c r="D49" s="191"/>
      <c r="E49" s="191"/>
      <c r="F49" s="99"/>
      <c r="G49" s="100"/>
      <c r="H49" s="100"/>
      <c r="I49" s="100"/>
      <c r="J49" s="101"/>
    </row>
    <row r="50" spans="1:10" ht="25.5" customHeight="1" x14ac:dyDescent="0.2">
      <c r="A50" s="94"/>
      <c r="B50" s="102"/>
      <c r="C50" s="102"/>
      <c r="D50" s="102"/>
      <c r="E50" s="102"/>
      <c r="F50" s="99"/>
      <c r="G50" s="100"/>
      <c r="H50" s="100"/>
      <c r="I50" s="100"/>
      <c r="J50" s="101"/>
    </row>
    <row r="51" spans="1:10" x14ac:dyDescent="0.2">
      <c r="F51" s="76"/>
      <c r="G51" s="76"/>
      <c r="H51" s="76"/>
      <c r="I51" s="76"/>
      <c r="J51" s="77"/>
    </row>
    <row r="52" spans="1:10" x14ac:dyDescent="0.2">
      <c r="F52" s="76"/>
      <c r="G52" s="76"/>
      <c r="H52" s="76"/>
      <c r="I52" s="76"/>
      <c r="J52" s="77"/>
    </row>
    <row r="53" spans="1:10" x14ac:dyDescent="0.2">
      <c r="F53" s="76"/>
      <c r="G53" s="76"/>
      <c r="H53" s="76"/>
      <c r="I53" s="76"/>
      <c r="J53" s="77"/>
    </row>
  </sheetData>
  <protectedRanges>
    <protectedRange sqref="D11:G13 I11:I12" name="Oblast1"/>
  </protectedRanges>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22">
    <mergeCell ref="C49:E49"/>
    <mergeCell ref="D12:G12"/>
    <mergeCell ref="D30:E30"/>
    <mergeCell ref="G19:I19"/>
    <mergeCell ref="G18:I18"/>
    <mergeCell ref="G24:I24"/>
    <mergeCell ref="G20:I20"/>
    <mergeCell ref="G23:I23"/>
    <mergeCell ref="D29:E29"/>
    <mergeCell ref="G29:I29"/>
    <mergeCell ref="G21:I21"/>
    <mergeCell ref="G22:I22"/>
    <mergeCell ref="E4:J4"/>
    <mergeCell ref="E13:G13"/>
    <mergeCell ref="E16:I16"/>
    <mergeCell ref="B1:J1"/>
    <mergeCell ref="E2:J2"/>
    <mergeCell ref="E3:J3"/>
    <mergeCell ref="E15:F15"/>
    <mergeCell ref="D11:G11"/>
    <mergeCell ref="G15:H15"/>
    <mergeCell ref="I15:J15"/>
  </mergeCells>
  <phoneticPr fontId="0" type="noConversion"/>
  <pageMargins left="0.39370078740157483" right="0.19685039370078741" top="0.59055118110236227" bottom="0.39370078740157483" header="0" footer="0.19685039370078741"/>
  <pageSetup paperSize="9" scale="99" fitToHeight="9999" orientation="portrait" r:id="rId2"/>
  <headerFooter alignWithMargins="0">
    <oddFooter>&amp;L&amp;9Zpracováno programem &amp;"Arial CE,tučné"BUILDpower S,  © RTS, a.s.&amp;R&amp;9Stránka &amp;P z &amp;N</oddFooter>
  </headerFooter>
  <rowBreaks count="1" manualBreakCount="1">
    <brk id="31" max="9"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69405-192A-4D1C-A3CA-6E84E80A6C92}">
  <sheetPr>
    <outlinePr summaryBelow="0"/>
  </sheetPr>
  <dimension ref="A1:BH50"/>
  <sheetViews>
    <sheetView workbookViewId="0">
      <selection activeCell="F9" sqref="F9"/>
    </sheetView>
  </sheetViews>
  <sheetFormatPr defaultRowHeight="12.75" outlineLevelRow="1" x14ac:dyDescent="0.2"/>
  <cols>
    <col min="1" max="1" width="4.28515625" customWidth="1"/>
    <col min="2" max="2" width="14.42578125" style="75" customWidth="1"/>
    <col min="3" max="3" width="38.28515625" style="75"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x14ac:dyDescent="0.25">
      <c r="A1" s="229" t="s">
        <v>5</v>
      </c>
      <c r="B1" s="229"/>
      <c r="C1" s="229"/>
      <c r="D1" s="229"/>
      <c r="E1" s="229"/>
      <c r="F1" s="229"/>
      <c r="G1" s="229"/>
      <c r="AE1" t="s">
        <v>36</v>
      </c>
    </row>
    <row r="2" spans="1:60" ht="24.95" customHeight="1" x14ac:dyDescent="0.2">
      <c r="A2" s="146" t="s">
        <v>6</v>
      </c>
      <c r="B2" s="145"/>
      <c r="C2" s="230" t="s">
        <v>128</v>
      </c>
      <c r="D2" s="231"/>
      <c r="E2" s="231"/>
      <c r="F2" s="231"/>
      <c r="G2" s="232"/>
      <c r="AE2" t="s">
        <v>37</v>
      </c>
    </row>
    <row r="3" spans="1:60" ht="24.95" customHeight="1" x14ac:dyDescent="0.2">
      <c r="A3" s="146" t="s">
        <v>7</v>
      </c>
      <c r="B3" s="145"/>
      <c r="C3" s="230" t="s">
        <v>127</v>
      </c>
      <c r="D3" s="231"/>
      <c r="E3" s="231"/>
      <c r="F3" s="231"/>
      <c r="G3" s="232"/>
      <c r="AE3" t="s">
        <v>38</v>
      </c>
    </row>
    <row r="4" spans="1:60" ht="24.95" hidden="1" customHeight="1" x14ac:dyDescent="0.2">
      <c r="A4" s="146" t="s">
        <v>8</v>
      </c>
      <c r="B4" s="145"/>
      <c r="C4" s="230"/>
      <c r="D4" s="231"/>
      <c r="E4" s="231"/>
      <c r="F4" s="231"/>
      <c r="G4" s="232"/>
      <c r="AE4" t="s">
        <v>39</v>
      </c>
    </row>
    <row r="5" spans="1:60" hidden="1" x14ac:dyDescent="0.2">
      <c r="A5" s="144" t="s">
        <v>126</v>
      </c>
      <c r="B5" s="143"/>
      <c r="C5" s="143"/>
      <c r="D5" s="142"/>
      <c r="E5" s="142"/>
      <c r="F5" s="142"/>
      <c r="G5" s="141"/>
      <c r="AE5" t="s">
        <v>125</v>
      </c>
    </row>
    <row r="7" spans="1:60" ht="38.25" x14ac:dyDescent="0.2">
      <c r="A7" s="138" t="s">
        <v>40</v>
      </c>
      <c r="B7" s="140" t="s">
        <v>41</v>
      </c>
      <c r="C7" s="140" t="s">
        <v>42</v>
      </c>
      <c r="D7" s="138" t="s">
        <v>43</v>
      </c>
      <c r="E7" s="138" t="s">
        <v>44</v>
      </c>
      <c r="F7" s="139" t="s">
        <v>45</v>
      </c>
      <c r="G7" s="138" t="s">
        <v>24</v>
      </c>
      <c r="H7" s="137" t="s">
        <v>25</v>
      </c>
      <c r="I7" s="137" t="s">
        <v>46</v>
      </c>
      <c r="J7" s="137" t="s">
        <v>26</v>
      </c>
      <c r="K7" s="137" t="s">
        <v>47</v>
      </c>
      <c r="L7" s="137" t="s">
        <v>48</v>
      </c>
      <c r="M7" s="137" t="s">
        <v>49</v>
      </c>
      <c r="N7" s="137" t="s">
        <v>50</v>
      </c>
      <c r="O7" s="137" t="s">
        <v>51</v>
      </c>
      <c r="P7" s="137" t="s">
        <v>52</v>
      </c>
      <c r="Q7" s="137" t="s">
        <v>53</v>
      </c>
      <c r="R7" s="137" t="s">
        <v>54</v>
      </c>
      <c r="S7" s="137" t="s">
        <v>124</v>
      </c>
      <c r="T7" s="137" t="s">
        <v>55</v>
      </c>
      <c r="U7" s="137" t="s">
        <v>56</v>
      </c>
    </row>
    <row r="8" spans="1:60" x14ac:dyDescent="0.2">
      <c r="A8" s="132" t="s">
        <v>57</v>
      </c>
      <c r="B8" s="136" t="s">
        <v>123</v>
      </c>
      <c r="C8" s="135" t="s">
        <v>122</v>
      </c>
      <c r="D8" s="131"/>
      <c r="E8" s="134"/>
      <c r="F8" s="133"/>
      <c r="G8" s="133">
        <f>SUMIF(AE9:AE38,"&lt;&gt;NOR",G9:G38)</f>
        <v>0</v>
      </c>
      <c r="H8" s="133"/>
      <c r="I8" s="133">
        <f>SUM(I9:I38)</f>
        <v>0</v>
      </c>
      <c r="J8" s="133"/>
      <c r="K8" s="133">
        <f>SUM(K9:K38)</f>
        <v>0</v>
      </c>
      <c r="L8" s="133"/>
      <c r="M8" s="133">
        <f>SUM(M9:M38)</f>
        <v>0</v>
      </c>
      <c r="N8" s="131"/>
      <c r="O8" s="131">
        <f>SUM(O9:O38)</f>
        <v>0</v>
      </c>
      <c r="P8" s="131"/>
      <c r="Q8" s="131">
        <f>SUM(Q9:Q38)</f>
        <v>0</v>
      </c>
      <c r="R8" s="131"/>
      <c r="S8" s="131"/>
      <c r="T8" s="132"/>
      <c r="U8" s="131">
        <f>SUM(U9:U38)</f>
        <v>0</v>
      </c>
      <c r="AE8" t="s">
        <v>58</v>
      </c>
    </row>
    <row r="9" spans="1:60" outlineLevel="1" x14ac:dyDescent="0.2">
      <c r="A9" s="128">
        <v>1</v>
      </c>
      <c r="B9" s="128" t="s">
        <v>121</v>
      </c>
      <c r="C9" s="130" t="s">
        <v>120</v>
      </c>
      <c r="D9" s="125" t="s">
        <v>78</v>
      </c>
      <c r="E9" s="129">
        <v>1</v>
      </c>
      <c r="F9" s="166">
        <f>H9+J9</f>
        <v>0</v>
      </c>
      <c r="G9" s="127">
        <f>ROUND(E9*F9,2)</f>
        <v>0</v>
      </c>
      <c r="H9" s="127"/>
      <c r="I9" s="127">
        <f>ROUND(E9*H9,2)</f>
        <v>0</v>
      </c>
      <c r="J9" s="127"/>
      <c r="K9" s="127">
        <f>ROUND(E9*J9,2)</f>
        <v>0</v>
      </c>
      <c r="L9" s="127">
        <v>21</v>
      </c>
      <c r="M9" s="127">
        <f>G9*(1+L9/100)</f>
        <v>0</v>
      </c>
      <c r="N9" s="125">
        <v>0</v>
      </c>
      <c r="O9" s="125">
        <f>ROUND(E9*N9,5)</f>
        <v>0</v>
      </c>
      <c r="P9" s="125">
        <v>0</v>
      </c>
      <c r="Q9" s="125">
        <f>ROUND(E9*P9,5)</f>
        <v>0</v>
      </c>
      <c r="R9" s="125"/>
      <c r="S9" s="125"/>
      <c r="T9" s="126">
        <v>0</v>
      </c>
      <c r="U9" s="125">
        <f>ROUND(E9*T9,2)</f>
        <v>0</v>
      </c>
      <c r="V9" s="95"/>
      <c r="W9" s="95"/>
      <c r="X9" s="95"/>
      <c r="Y9" s="95"/>
      <c r="Z9" s="95"/>
      <c r="AA9" s="95"/>
      <c r="AB9" s="95"/>
      <c r="AC9" s="95"/>
      <c r="AD9" s="95"/>
      <c r="AE9" s="95" t="s">
        <v>77</v>
      </c>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row>
    <row r="10" spans="1:60" ht="22.5" outlineLevel="1" x14ac:dyDescent="0.2">
      <c r="A10" s="128"/>
      <c r="B10" s="128"/>
      <c r="C10" s="205" t="s">
        <v>119</v>
      </c>
      <c r="D10" s="206"/>
      <c r="E10" s="207"/>
      <c r="F10" s="208"/>
      <c r="G10" s="209"/>
      <c r="H10" s="127"/>
      <c r="I10" s="127"/>
      <c r="J10" s="127"/>
      <c r="K10" s="127"/>
      <c r="L10" s="127"/>
      <c r="M10" s="127"/>
      <c r="N10" s="125"/>
      <c r="O10" s="125"/>
      <c r="P10" s="125"/>
      <c r="Q10" s="125"/>
      <c r="R10" s="125"/>
      <c r="S10" s="125"/>
      <c r="T10" s="126"/>
      <c r="U10" s="125"/>
      <c r="V10" s="95"/>
      <c r="W10" s="95"/>
      <c r="X10" s="95"/>
      <c r="Y10" s="95"/>
      <c r="Z10" s="95"/>
      <c r="AA10" s="95"/>
      <c r="AB10" s="95"/>
      <c r="AC10" s="95"/>
      <c r="AD10" s="95"/>
      <c r="AE10" s="95" t="s">
        <v>74</v>
      </c>
      <c r="AF10" s="95"/>
      <c r="AG10" s="95"/>
      <c r="AH10" s="95"/>
      <c r="AI10" s="95"/>
      <c r="AJ10" s="95"/>
      <c r="AK10" s="95"/>
      <c r="AL10" s="95"/>
      <c r="AM10" s="95"/>
      <c r="AN10" s="95"/>
      <c r="AO10" s="95"/>
      <c r="AP10" s="95"/>
      <c r="AQ10" s="95"/>
      <c r="AR10" s="95"/>
      <c r="AS10" s="95"/>
      <c r="AT10" s="95"/>
      <c r="AU10" s="95"/>
      <c r="AV10" s="95"/>
      <c r="AW10" s="95"/>
      <c r="AX10" s="95"/>
      <c r="AY10" s="95"/>
      <c r="AZ10" s="95"/>
      <c r="BA10" s="120" t="str">
        <f>C10</f>
        <v>Zaměření a vytýčení stávajících inženýrských sítí v místě stavby z hlediska jejich ochrany při provádění stavby.</v>
      </c>
      <c r="BB10" s="95"/>
      <c r="BC10" s="95"/>
      <c r="BD10" s="95"/>
      <c r="BE10" s="95"/>
      <c r="BF10" s="95"/>
      <c r="BG10" s="95"/>
      <c r="BH10" s="95"/>
    </row>
    <row r="11" spans="1:60" outlineLevel="1" x14ac:dyDescent="0.2">
      <c r="A11" s="128">
        <v>2</v>
      </c>
      <c r="B11" s="128" t="s">
        <v>118</v>
      </c>
      <c r="C11" s="130" t="s">
        <v>117</v>
      </c>
      <c r="D11" s="125" t="s">
        <v>78</v>
      </c>
      <c r="E11" s="129">
        <v>1</v>
      </c>
      <c r="F11" s="166">
        <f>H11+J11</f>
        <v>0</v>
      </c>
      <c r="G11" s="127">
        <f>ROUND(E11*F11,2)</f>
        <v>0</v>
      </c>
      <c r="H11" s="127"/>
      <c r="I11" s="127">
        <f>ROUND(E11*H11,2)</f>
        <v>0</v>
      </c>
      <c r="J11" s="127"/>
      <c r="K11" s="127">
        <f>ROUND(E11*J11,2)</f>
        <v>0</v>
      </c>
      <c r="L11" s="127">
        <v>21</v>
      </c>
      <c r="M11" s="127">
        <f>G11*(1+L11/100)</f>
        <v>0</v>
      </c>
      <c r="N11" s="125">
        <v>0</v>
      </c>
      <c r="O11" s="125">
        <f>ROUND(E11*N11,5)</f>
        <v>0</v>
      </c>
      <c r="P11" s="125">
        <v>0</v>
      </c>
      <c r="Q11" s="125">
        <f>ROUND(E11*P11,5)</f>
        <v>0</v>
      </c>
      <c r="R11" s="125"/>
      <c r="S11" s="125"/>
      <c r="T11" s="126">
        <v>0</v>
      </c>
      <c r="U11" s="125">
        <f>ROUND(E11*T11,2)</f>
        <v>0</v>
      </c>
      <c r="V11" s="95"/>
      <c r="W11" s="95"/>
      <c r="X11" s="95"/>
      <c r="Y11" s="95"/>
      <c r="Z11" s="95"/>
      <c r="AA11" s="95"/>
      <c r="AB11" s="95"/>
      <c r="AC11" s="95"/>
      <c r="AD11" s="95"/>
      <c r="AE11" s="95" t="s">
        <v>77</v>
      </c>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row>
    <row r="12" spans="1:60" outlineLevel="1" x14ac:dyDescent="0.2">
      <c r="A12" s="128"/>
      <c r="B12" s="128"/>
      <c r="C12" s="205" t="s">
        <v>116</v>
      </c>
      <c r="D12" s="206"/>
      <c r="E12" s="207"/>
      <c r="F12" s="208"/>
      <c r="G12" s="209"/>
      <c r="H12" s="127"/>
      <c r="I12" s="127"/>
      <c r="J12" s="127"/>
      <c r="K12" s="127"/>
      <c r="L12" s="127"/>
      <c r="M12" s="127"/>
      <c r="N12" s="125"/>
      <c r="O12" s="125"/>
      <c r="P12" s="125"/>
      <c r="Q12" s="125"/>
      <c r="R12" s="125"/>
      <c r="S12" s="125"/>
      <c r="T12" s="126"/>
      <c r="U12" s="125"/>
      <c r="V12" s="95"/>
      <c r="W12" s="95"/>
      <c r="X12" s="95"/>
      <c r="Y12" s="95"/>
      <c r="Z12" s="95"/>
      <c r="AA12" s="95"/>
      <c r="AB12" s="95"/>
      <c r="AC12" s="95"/>
      <c r="AD12" s="95"/>
      <c r="AE12" s="95" t="s">
        <v>74</v>
      </c>
      <c r="AF12" s="95"/>
      <c r="AG12" s="95"/>
      <c r="AH12" s="95"/>
      <c r="AI12" s="95"/>
      <c r="AJ12" s="95"/>
      <c r="AK12" s="95"/>
      <c r="AL12" s="95"/>
      <c r="AM12" s="95"/>
      <c r="AN12" s="95"/>
      <c r="AO12" s="95"/>
      <c r="AP12" s="95"/>
      <c r="AQ12" s="95"/>
      <c r="AR12" s="95"/>
      <c r="AS12" s="95"/>
      <c r="AT12" s="95"/>
      <c r="AU12" s="95"/>
      <c r="AV12" s="95"/>
      <c r="AW12" s="95"/>
      <c r="AX12" s="95"/>
      <c r="AY12" s="95"/>
      <c r="AZ12" s="95"/>
      <c r="BA12" s="120" t="str">
        <f>C12</f>
        <v>Vytyčení stavby a geodetické práce během stavby.</v>
      </c>
      <c r="BB12" s="95"/>
      <c r="BC12" s="95"/>
      <c r="BD12" s="95"/>
      <c r="BE12" s="95"/>
      <c r="BF12" s="95"/>
      <c r="BG12" s="95"/>
      <c r="BH12" s="95"/>
    </row>
    <row r="13" spans="1:60" outlineLevel="1" x14ac:dyDescent="0.2">
      <c r="A13" s="128">
        <v>3</v>
      </c>
      <c r="B13" s="128" t="s">
        <v>115</v>
      </c>
      <c r="C13" s="130" t="s">
        <v>114</v>
      </c>
      <c r="D13" s="125" t="s">
        <v>78</v>
      </c>
      <c r="E13" s="129">
        <v>1</v>
      </c>
      <c r="F13" s="166">
        <f>H13+J13</f>
        <v>0</v>
      </c>
      <c r="G13" s="127">
        <f>ROUND(E13*F13,2)</f>
        <v>0</v>
      </c>
      <c r="H13" s="127"/>
      <c r="I13" s="127">
        <f>ROUND(E13*H13,2)</f>
        <v>0</v>
      </c>
      <c r="J13" s="127"/>
      <c r="K13" s="127">
        <f>ROUND(E13*J13,2)</f>
        <v>0</v>
      </c>
      <c r="L13" s="127">
        <v>21</v>
      </c>
      <c r="M13" s="127">
        <f>G13*(1+L13/100)</f>
        <v>0</v>
      </c>
      <c r="N13" s="125">
        <v>0</v>
      </c>
      <c r="O13" s="125">
        <f>ROUND(E13*N13,5)</f>
        <v>0</v>
      </c>
      <c r="P13" s="125">
        <v>0</v>
      </c>
      <c r="Q13" s="125">
        <f>ROUND(E13*P13,5)</f>
        <v>0</v>
      </c>
      <c r="R13" s="125"/>
      <c r="S13" s="125"/>
      <c r="T13" s="126">
        <v>0</v>
      </c>
      <c r="U13" s="125">
        <f>ROUND(E13*T13,2)</f>
        <v>0</v>
      </c>
      <c r="V13" s="95"/>
      <c r="W13" s="95"/>
      <c r="X13" s="95"/>
      <c r="Y13" s="95"/>
      <c r="Z13" s="95"/>
      <c r="AA13" s="95"/>
      <c r="AB13" s="95"/>
      <c r="AC13" s="95"/>
      <c r="AD13" s="95"/>
      <c r="AE13" s="95" t="s">
        <v>77</v>
      </c>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row>
    <row r="14" spans="1:60" outlineLevel="1" x14ac:dyDescent="0.2">
      <c r="A14" s="128"/>
      <c r="B14" s="128"/>
      <c r="C14" s="205" t="s">
        <v>113</v>
      </c>
      <c r="D14" s="206"/>
      <c r="E14" s="207"/>
      <c r="F14" s="208"/>
      <c r="G14" s="209"/>
      <c r="H14" s="127"/>
      <c r="I14" s="127"/>
      <c r="J14" s="127"/>
      <c r="K14" s="127"/>
      <c r="L14" s="127"/>
      <c r="M14" s="127"/>
      <c r="N14" s="125"/>
      <c r="O14" s="125"/>
      <c r="P14" s="125"/>
      <c r="Q14" s="125"/>
      <c r="R14" s="125"/>
      <c r="S14" s="125"/>
      <c r="T14" s="126"/>
      <c r="U14" s="125"/>
      <c r="V14" s="95"/>
      <c r="W14" s="95"/>
      <c r="X14" s="95"/>
      <c r="Y14" s="95"/>
      <c r="Z14" s="95"/>
      <c r="AA14" s="95"/>
      <c r="AB14" s="95"/>
      <c r="AC14" s="95"/>
      <c r="AD14" s="95"/>
      <c r="AE14" s="95" t="s">
        <v>74</v>
      </c>
      <c r="AF14" s="95"/>
      <c r="AG14" s="95"/>
      <c r="AH14" s="95"/>
      <c r="AI14" s="95"/>
      <c r="AJ14" s="95"/>
      <c r="AK14" s="95"/>
      <c r="AL14" s="95"/>
      <c r="AM14" s="95"/>
      <c r="AN14" s="95"/>
      <c r="AO14" s="95"/>
      <c r="AP14" s="95"/>
      <c r="AQ14" s="95"/>
      <c r="AR14" s="95"/>
      <c r="AS14" s="95"/>
      <c r="AT14" s="95"/>
      <c r="AU14" s="95"/>
      <c r="AV14" s="95"/>
      <c r="AW14" s="95"/>
      <c r="AX14" s="95"/>
      <c r="AY14" s="95"/>
      <c r="AZ14" s="95"/>
      <c r="BA14" s="120" t="str">
        <f>C14</f>
        <v>Koordinace stavebních a technologických dodávek stavby.</v>
      </c>
      <c r="BB14" s="95"/>
      <c r="BC14" s="95"/>
      <c r="BD14" s="95"/>
      <c r="BE14" s="95"/>
      <c r="BF14" s="95"/>
      <c r="BG14" s="95"/>
      <c r="BH14" s="95"/>
    </row>
    <row r="15" spans="1:60" outlineLevel="1" x14ac:dyDescent="0.2">
      <c r="A15" s="128">
        <v>4</v>
      </c>
      <c r="B15" s="128" t="s">
        <v>112</v>
      </c>
      <c r="C15" s="130" t="s">
        <v>111</v>
      </c>
      <c r="D15" s="125" t="s">
        <v>78</v>
      </c>
      <c r="E15" s="129">
        <v>1</v>
      </c>
      <c r="F15" s="166">
        <f>H15+J15</f>
        <v>0</v>
      </c>
      <c r="G15" s="127">
        <f>ROUND(E15*F15,2)</f>
        <v>0</v>
      </c>
      <c r="H15" s="127"/>
      <c r="I15" s="127">
        <f>ROUND(E15*H15,2)</f>
        <v>0</v>
      </c>
      <c r="J15" s="127"/>
      <c r="K15" s="127">
        <f>ROUND(E15*J15,2)</f>
        <v>0</v>
      </c>
      <c r="L15" s="127">
        <v>21</v>
      </c>
      <c r="M15" s="127">
        <f>G15*(1+L15/100)</f>
        <v>0</v>
      </c>
      <c r="N15" s="125">
        <v>0</v>
      </c>
      <c r="O15" s="125">
        <f>ROUND(E15*N15,5)</f>
        <v>0</v>
      </c>
      <c r="P15" s="125">
        <v>0</v>
      </c>
      <c r="Q15" s="125">
        <f>ROUND(E15*P15,5)</f>
        <v>0</v>
      </c>
      <c r="R15" s="125"/>
      <c r="S15" s="125"/>
      <c r="T15" s="126">
        <v>0</v>
      </c>
      <c r="U15" s="125">
        <f>ROUND(E15*T15,2)</f>
        <v>0</v>
      </c>
      <c r="V15" s="95"/>
      <c r="W15" s="95"/>
      <c r="X15" s="95"/>
      <c r="Y15" s="95"/>
      <c r="Z15" s="95"/>
      <c r="AA15" s="95"/>
      <c r="AB15" s="95"/>
      <c r="AC15" s="95"/>
      <c r="AD15" s="95"/>
      <c r="AE15" s="95" t="s">
        <v>77</v>
      </c>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row>
    <row r="16" spans="1:60" ht="67.5" outlineLevel="1" x14ac:dyDescent="0.2">
      <c r="A16" s="128"/>
      <c r="B16" s="128"/>
      <c r="C16" s="205" t="s">
        <v>110</v>
      </c>
      <c r="D16" s="206"/>
      <c r="E16" s="207"/>
      <c r="F16" s="208"/>
      <c r="G16" s="209"/>
      <c r="H16" s="127"/>
      <c r="I16" s="127"/>
      <c r="J16" s="127"/>
      <c r="K16" s="127"/>
      <c r="L16" s="127"/>
      <c r="M16" s="127"/>
      <c r="N16" s="125"/>
      <c r="O16" s="125"/>
      <c r="P16" s="125"/>
      <c r="Q16" s="125"/>
      <c r="R16" s="125"/>
      <c r="S16" s="125"/>
      <c r="T16" s="126"/>
      <c r="U16" s="125"/>
      <c r="V16" s="95"/>
      <c r="W16" s="95"/>
      <c r="X16" s="95"/>
      <c r="Y16" s="95"/>
      <c r="Z16" s="95"/>
      <c r="AA16" s="95"/>
      <c r="AB16" s="95"/>
      <c r="AC16" s="95"/>
      <c r="AD16" s="95"/>
      <c r="AE16" s="95" t="s">
        <v>74</v>
      </c>
      <c r="AF16" s="95"/>
      <c r="AG16" s="95"/>
      <c r="AH16" s="95"/>
      <c r="AI16" s="95"/>
      <c r="AJ16" s="95"/>
      <c r="AK16" s="95"/>
      <c r="AL16" s="95"/>
      <c r="AM16" s="95"/>
      <c r="AN16" s="95"/>
      <c r="AO16" s="95"/>
      <c r="AP16" s="95"/>
      <c r="AQ16" s="95"/>
      <c r="AR16" s="95"/>
      <c r="AS16" s="95"/>
      <c r="AT16" s="95"/>
      <c r="AU16" s="95"/>
      <c r="AV16" s="95"/>
      <c r="AW16" s="95"/>
      <c r="AX16" s="95"/>
      <c r="AY16" s="95"/>
      <c r="AZ16" s="95"/>
      <c r="BA16" s="120" t="str">
        <f>C16</f>
        <v>Náklady spojené se zřízením přípojek energií k objektům zařízení staveniště, vybudování případných měřících odběrných míst, případná příprava území pro objekty zařízení staveniště a vlastní vybudování objektů zařízení staveniště. Buňky, mobilní WC, mobilní oplocení výšky 1,8 m vč. bezpečnostních tabulek dle BOZP a dle výkresu C.3, zřízení provizorního vjezdu na staveniště přes stávající oplocení areálu (demontovat dvě plotová pole a podhrabové desky, odstranit sloupek vč. základu, IS v zatravněných plochách chránit bet. panely)</v>
      </c>
      <c r="BB16" s="95"/>
      <c r="BC16" s="95"/>
      <c r="BD16" s="95"/>
      <c r="BE16" s="95"/>
      <c r="BF16" s="95"/>
      <c r="BG16" s="95"/>
      <c r="BH16" s="95"/>
    </row>
    <row r="17" spans="1:60" outlineLevel="1" x14ac:dyDescent="0.2">
      <c r="A17" s="128">
        <v>5</v>
      </c>
      <c r="B17" s="128" t="s">
        <v>109</v>
      </c>
      <c r="C17" s="130" t="s">
        <v>108</v>
      </c>
      <c r="D17" s="125" t="s">
        <v>78</v>
      </c>
      <c r="E17" s="129">
        <v>1</v>
      </c>
      <c r="F17" s="166">
        <f>H17+J17</f>
        <v>0</v>
      </c>
      <c r="G17" s="127">
        <f>ROUND(E17*F17,2)</f>
        <v>0</v>
      </c>
      <c r="H17" s="127"/>
      <c r="I17" s="127">
        <f>ROUND(E17*H17,2)</f>
        <v>0</v>
      </c>
      <c r="J17" s="127"/>
      <c r="K17" s="127">
        <f>ROUND(E17*J17,2)</f>
        <v>0</v>
      </c>
      <c r="L17" s="127">
        <v>21</v>
      </c>
      <c r="M17" s="127">
        <f>G17*(1+L17/100)</f>
        <v>0</v>
      </c>
      <c r="N17" s="125">
        <v>0</v>
      </c>
      <c r="O17" s="125">
        <f>ROUND(E17*N17,5)</f>
        <v>0</v>
      </c>
      <c r="P17" s="125">
        <v>0</v>
      </c>
      <c r="Q17" s="125">
        <f>ROUND(E17*P17,5)</f>
        <v>0</v>
      </c>
      <c r="R17" s="125"/>
      <c r="S17" s="125"/>
      <c r="T17" s="126">
        <v>0</v>
      </c>
      <c r="U17" s="125">
        <f>ROUND(E17*T17,2)</f>
        <v>0</v>
      </c>
      <c r="V17" s="95"/>
      <c r="W17" s="95"/>
      <c r="X17" s="95"/>
      <c r="Y17" s="95"/>
      <c r="Z17" s="95"/>
      <c r="AA17" s="95"/>
      <c r="AB17" s="95"/>
      <c r="AC17" s="95"/>
      <c r="AD17" s="95"/>
      <c r="AE17" s="95" t="s">
        <v>77</v>
      </c>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row>
    <row r="18" spans="1:60" ht="45" outlineLevel="1" x14ac:dyDescent="0.2">
      <c r="A18" s="128"/>
      <c r="B18" s="128"/>
      <c r="C18" s="205" t="s">
        <v>107</v>
      </c>
      <c r="D18" s="206"/>
      <c r="E18" s="207"/>
      <c r="F18" s="208"/>
      <c r="G18" s="209"/>
      <c r="H18" s="127"/>
      <c r="I18" s="127"/>
      <c r="J18" s="127"/>
      <c r="K18" s="127"/>
      <c r="L18" s="127"/>
      <c r="M18" s="127"/>
      <c r="N18" s="125"/>
      <c r="O18" s="125"/>
      <c r="P18" s="125"/>
      <c r="Q18" s="125"/>
      <c r="R18" s="125"/>
      <c r="S18" s="125"/>
      <c r="T18" s="126"/>
      <c r="U18" s="125"/>
      <c r="V18" s="95"/>
      <c r="W18" s="95"/>
      <c r="X18" s="95"/>
      <c r="Y18" s="95"/>
      <c r="Z18" s="95"/>
      <c r="AA18" s="95"/>
      <c r="AB18" s="95"/>
      <c r="AC18" s="95"/>
      <c r="AD18" s="95"/>
      <c r="AE18" s="95" t="s">
        <v>74</v>
      </c>
      <c r="AF18" s="95"/>
      <c r="AG18" s="95"/>
      <c r="AH18" s="95"/>
      <c r="AI18" s="95"/>
      <c r="AJ18" s="95"/>
      <c r="AK18" s="95"/>
      <c r="AL18" s="95"/>
      <c r="AM18" s="95"/>
      <c r="AN18" s="95"/>
      <c r="AO18" s="95"/>
      <c r="AP18" s="95"/>
      <c r="AQ18" s="95"/>
      <c r="AR18" s="95"/>
      <c r="AS18" s="95"/>
      <c r="AT18" s="95"/>
      <c r="AU18" s="95"/>
      <c r="AV18" s="95"/>
      <c r="AW18" s="95"/>
      <c r="AX18" s="95"/>
      <c r="AY18" s="95"/>
      <c r="AZ18" s="95"/>
      <c r="BA18" s="120" t="str">
        <f>C18</f>
        <v>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v>
      </c>
      <c r="BB18" s="95"/>
      <c r="BC18" s="95"/>
      <c r="BD18" s="95"/>
      <c r="BE18" s="95"/>
      <c r="BF18" s="95"/>
      <c r="BG18" s="95"/>
      <c r="BH18" s="95"/>
    </row>
    <row r="19" spans="1:60" outlineLevel="1" x14ac:dyDescent="0.2">
      <c r="A19" s="128">
        <v>6</v>
      </c>
      <c r="B19" s="128" t="s">
        <v>106</v>
      </c>
      <c r="C19" s="130" t="s">
        <v>105</v>
      </c>
      <c r="D19" s="125" t="s">
        <v>78</v>
      </c>
      <c r="E19" s="129">
        <v>1</v>
      </c>
      <c r="F19" s="166">
        <f>H19+J19</f>
        <v>0</v>
      </c>
      <c r="G19" s="127">
        <f>ROUND(E19*F19,2)</f>
        <v>0</v>
      </c>
      <c r="H19" s="127"/>
      <c r="I19" s="127">
        <f>ROUND(E19*H19,2)</f>
        <v>0</v>
      </c>
      <c r="J19" s="127"/>
      <c r="K19" s="127">
        <f>ROUND(E19*J19,2)</f>
        <v>0</v>
      </c>
      <c r="L19" s="127">
        <v>21</v>
      </c>
      <c r="M19" s="127">
        <f>G19*(1+L19/100)</f>
        <v>0</v>
      </c>
      <c r="N19" s="125">
        <v>0</v>
      </c>
      <c r="O19" s="125">
        <f>ROUND(E19*N19,5)</f>
        <v>0</v>
      </c>
      <c r="P19" s="125">
        <v>0</v>
      </c>
      <c r="Q19" s="125">
        <f>ROUND(E19*P19,5)</f>
        <v>0</v>
      </c>
      <c r="R19" s="125"/>
      <c r="S19" s="125"/>
      <c r="T19" s="126">
        <v>0</v>
      </c>
      <c r="U19" s="125">
        <f>ROUND(E19*T19,2)</f>
        <v>0</v>
      </c>
      <c r="V19" s="95"/>
      <c r="W19" s="95"/>
      <c r="X19" s="95"/>
      <c r="Y19" s="95"/>
      <c r="Z19" s="95"/>
      <c r="AA19" s="95"/>
      <c r="AB19" s="95"/>
      <c r="AC19" s="95"/>
      <c r="AD19" s="95"/>
      <c r="AE19" s="95" t="s">
        <v>77</v>
      </c>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row>
    <row r="20" spans="1:60" ht="67.5" outlineLevel="1" x14ac:dyDescent="0.2">
      <c r="A20" s="128"/>
      <c r="B20" s="128"/>
      <c r="C20" s="205" t="s">
        <v>104</v>
      </c>
      <c r="D20" s="206"/>
      <c r="E20" s="207"/>
      <c r="F20" s="208"/>
      <c r="G20" s="209"/>
      <c r="H20" s="127"/>
      <c r="I20" s="127"/>
      <c r="J20" s="127"/>
      <c r="K20" s="127"/>
      <c r="L20" s="127"/>
      <c r="M20" s="127"/>
      <c r="N20" s="125"/>
      <c r="O20" s="125"/>
      <c r="P20" s="125"/>
      <c r="Q20" s="125"/>
      <c r="R20" s="125"/>
      <c r="S20" s="125"/>
      <c r="T20" s="126"/>
      <c r="U20" s="125"/>
      <c r="V20" s="95"/>
      <c r="W20" s="95"/>
      <c r="X20" s="95"/>
      <c r="Y20" s="95"/>
      <c r="Z20" s="95"/>
      <c r="AA20" s="95"/>
      <c r="AB20" s="95"/>
      <c r="AC20" s="95"/>
      <c r="AD20" s="95"/>
      <c r="AE20" s="95" t="s">
        <v>74</v>
      </c>
      <c r="AF20" s="95"/>
      <c r="AG20" s="95"/>
      <c r="AH20" s="95"/>
      <c r="AI20" s="95"/>
      <c r="AJ20" s="95"/>
      <c r="AK20" s="95"/>
      <c r="AL20" s="95"/>
      <c r="AM20" s="95"/>
      <c r="AN20" s="95"/>
      <c r="AO20" s="95"/>
      <c r="AP20" s="95"/>
      <c r="AQ20" s="95"/>
      <c r="AR20" s="95"/>
      <c r="AS20" s="95"/>
      <c r="AT20" s="95"/>
      <c r="AU20" s="95"/>
      <c r="AV20" s="95"/>
      <c r="AW20" s="95"/>
      <c r="AX20" s="95"/>
      <c r="AY20" s="95"/>
      <c r="AZ20" s="95"/>
      <c r="BA20" s="120" t="str">
        <f>C20</f>
        <v>Odstranění objektů zařízení staveniště včetně přípojek energií a jejich odvoz. Položka zahrnuje i náklady na úpravu povrchů po odstranění zařízení staveniště a úklid ploch, na kterých bylo zařízení staveniště provozováno. Část vymezená oplocením a všechny ostatní používané plochy budou vyklizené, vyčištěné, travnaté plochy posečené, vyhrabané. Do původního stavu bude navráceno oplocení v místě provizorního vjezdu na staveniště (osadit nový sloupek, stávající podh. desky, plotová pole).</v>
      </c>
      <c r="BB20" s="95"/>
      <c r="BC20" s="95"/>
      <c r="BD20" s="95"/>
      <c r="BE20" s="95"/>
      <c r="BF20" s="95"/>
      <c r="BG20" s="95"/>
      <c r="BH20" s="95"/>
    </row>
    <row r="21" spans="1:60" outlineLevel="1" x14ac:dyDescent="0.2">
      <c r="A21" s="128">
        <v>7</v>
      </c>
      <c r="B21" s="128" t="s">
        <v>103</v>
      </c>
      <c r="C21" s="130" t="s">
        <v>102</v>
      </c>
      <c r="D21" s="125" t="s">
        <v>78</v>
      </c>
      <c r="E21" s="129">
        <v>1</v>
      </c>
      <c r="F21" s="166">
        <f>H21+J21</f>
        <v>0</v>
      </c>
      <c r="G21" s="127">
        <f>ROUND(E21*F21,2)</f>
        <v>0</v>
      </c>
      <c r="H21" s="127"/>
      <c r="I21" s="127">
        <f>ROUND(E21*H21,2)</f>
        <v>0</v>
      </c>
      <c r="J21" s="127"/>
      <c r="K21" s="127">
        <f>ROUND(E21*J21,2)</f>
        <v>0</v>
      </c>
      <c r="L21" s="127">
        <v>21</v>
      </c>
      <c r="M21" s="127">
        <f>G21*(1+L21/100)</f>
        <v>0</v>
      </c>
      <c r="N21" s="125">
        <v>0</v>
      </c>
      <c r="O21" s="125">
        <f>ROUND(E21*N21,5)</f>
        <v>0</v>
      </c>
      <c r="P21" s="125">
        <v>0</v>
      </c>
      <c r="Q21" s="125">
        <f>ROUND(E21*P21,5)</f>
        <v>0</v>
      </c>
      <c r="R21" s="125"/>
      <c r="S21" s="125"/>
      <c r="T21" s="126">
        <v>0</v>
      </c>
      <c r="U21" s="125">
        <f>ROUND(E21*T21,2)</f>
        <v>0</v>
      </c>
      <c r="V21" s="95"/>
      <c r="W21" s="95"/>
      <c r="X21" s="95"/>
      <c r="Y21" s="95"/>
      <c r="Z21" s="95"/>
      <c r="AA21" s="95"/>
      <c r="AB21" s="95"/>
      <c r="AC21" s="95"/>
      <c r="AD21" s="95"/>
      <c r="AE21" s="95" t="s">
        <v>77</v>
      </c>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row>
    <row r="22" spans="1:60" ht="33.75" outlineLevel="1" x14ac:dyDescent="0.2">
      <c r="A22" s="128"/>
      <c r="B22" s="128"/>
      <c r="C22" s="205" t="s">
        <v>101</v>
      </c>
      <c r="D22" s="206"/>
      <c r="E22" s="207"/>
      <c r="F22" s="208"/>
      <c r="G22" s="209"/>
      <c r="H22" s="127"/>
      <c r="I22" s="127"/>
      <c r="J22" s="127"/>
      <c r="K22" s="127"/>
      <c r="L22" s="127"/>
      <c r="M22" s="127"/>
      <c r="N22" s="125"/>
      <c r="O22" s="125"/>
      <c r="P22" s="125"/>
      <c r="Q22" s="125"/>
      <c r="R22" s="125"/>
      <c r="S22" s="125"/>
      <c r="T22" s="126"/>
      <c r="U22" s="125"/>
      <c r="V22" s="95"/>
      <c r="W22" s="95"/>
      <c r="X22" s="95"/>
      <c r="Y22" s="95"/>
      <c r="Z22" s="95"/>
      <c r="AA22" s="95"/>
      <c r="AB22" s="95"/>
      <c r="AC22" s="95"/>
      <c r="AD22" s="95"/>
      <c r="AE22" s="95" t="s">
        <v>74</v>
      </c>
      <c r="AF22" s="95"/>
      <c r="AG22" s="95"/>
      <c r="AH22" s="95"/>
      <c r="AI22" s="95"/>
      <c r="AJ22" s="95"/>
      <c r="AK22" s="95"/>
      <c r="AL22" s="95"/>
      <c r="AM22" s="95"/>
      <c r="AN22" s="95"/>
      <c r="AO22" s="95"/>
      <c r="AP22" s="95"/>
      <c r="AQ22" s="95"/>
      <c r="AR22" s="95"/>
      <c r="AS22" s="95"/>
      <c r="AT22" s="95"/>
      <c r="AU22" s="95"/>
      <c r="AV22" s="95"/>
      <c r="AW22" s="95"/>
      <c r="AX22" s="95"/>
      <c r="AY22" s="95"/>
      <c r="AZ22" s="95"/>
      <c r="BA22" s="120" t="str">
        <f>C22</f>
        <v>Účast geologa/geotechnika/statika během stavby. Včetně upřesňujících rozborů zemin pro určení těžitelnosti a soudržnosti dle aktuální stavu staveniště a zhodnocení způsobu provádění výkopových prací.</v>
      </c>
      <c r="BB22" s="95"/>
      <c r="BC22" s="95"/>
      <c r="BD22" s="95"/>
      <c r="BE22" s="95"/>
      <c r="BF22" s="95"/>
      <c r="BG22" s="95"/>
      <c r="BH22" s="95"/>
    </row>
    <row r="23" spans="1:60" outlineLevel="1" x14ac:dyDescent="0.2">
      <c r="A23" s="128">
        <v>8</v>
      </c>
      <c r="B23" s="128" t="s">
        <v>100</v>
      </c>
      <c r="C23" s="130" t="s">
        <v>99</v>
      </c>
      <c r="D23" s="125" t="s">
        <v>78</v>
      </c>
      <c r="E23" s="129">
        <v>3</v>
      </c>
      <c r="F23" s="166">
        <f>H23+J23</f>
        <v>0</v>
      </c>
      <c r="G23" s="127">
        <f>ROUND(E23*F23,2)</f>
        <v>0</v>
      </c>
      <c r="H23" s="127"/>
      <c r="I23" s="127">
        <f>ROUND(E23*H23,2)</f>
        <v>0</v>
      </c>
      <c r="J23" s="127"/>
      <c r="K23" s="127">
        <f>ROUND(E23*J23,2)</f>
        <v>0</v>
      </c>
      <c r="L23" s="127">
        <v>21</v>
      </c>
      <c r="M23" s="127">
        <f>G23*(1+L23/100)</f>
        <v>0</v>
      </c>
      <c r="N23" s="125">
        <v>0</v>
      </c>
      <c r="O23" s="125">
        <f>ROUND(E23*N23,5)</f>
        <v>0</v>
      </c>
      <c r="P23" s="125">
        <v>0</v>
      </c>
      <c r="Q23" s="125">
        <f>ROUND(E23*P23,5)</f>
        <v>0</v>
      </c>
      <c r="R23" s="125"/>
      <c r="S23" s="125"/>
      <c r="T23" s="126">
        <v>0</v>
      </c>
      <c r="U23" s="125">
        <f>ROUND(E23*T23,2)</f>
        <v>0</v>
      </c>
      <c r="V23" s="95"/>
      <c r="W23" s="95"/>
      <c r="X23" s="95"/>
      <c r="Y23" s="95"/>
      <c r="Z23" s="95"/>
      <c r="AA23" s="95"/>
      <c r="AB23" s="95"/>
      <c r="AC23" s="95"/>
      <c r="AD23" s="95"/>
      <c r="AE23" s="95" t="s">
        <v>77</v>
      </c>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row>
    <row r="24" spans="1:60" outlineLevel="1" x14ac:dyDescent="0.2">
      <c r="A24" s="128"/>
      <c r="B24" s="128"/>
      <c r="C24" s="205" t="s">
        <v>98</v>
      </c>
      <c r="D24" s="206"/>
      <c r="E24" s="207"/>
      <c r="F24" s="208"/>
      <c r="G24" s="209"/>
      <c r="H24" s="127"/>
      <c r="I24" s="127"/>
      <c r="J24" s="127"/>
      <c r="K24" s="127"/>
      <c r="L24" s="127"/>
      <c r="M24" s="127"/>
      <c r="N24" s="125"/>
      <c r="O24" s="125"/>
      <c r="P24" s="125"/>
      <c r="Q24" s="125"/>
      <c r="R24" s="125"/>
      <c r="S24" s="125"/>
      <c r="T24" s="126"/>
      <c r="U24" s="125"/>
      <c r="V24" s="95"/>
      <c r="W24" s="95"/>
      <c r="X24" s="95"/>
      <c r="Y24" s="95"/>
      <c r="Z24" s="95"/>
      <c r="AA24" s="95"/>
      <c r="AB24" s="95"/>
      <c r="AC24" s="95"/>
      <c r="AD24" s="95"/>
      <c r="AE24" s="95" t="s">
        <v>74</v>
      </c>
      <c r="AF24" s="95"/>
      <c r="AG24" s="95"/>
      <c r="AH24" s="95"/>
      <c r="AI24" s="95"/>
      <c r="AJ24" s="95"/>
      <c r="AK24" s="95"/>
      <c r="AL24" s="95"/>
      <c r="AM24" s="95"/>
      <c r="AN24" s="95"/>
      <c r="AO24" s="95"/>
      <c r="AP24" s="95"/>
      <c r="AQ24" s="95"/>
      <c r="AR24" s="95"/>
      <c r="AS24" s="95"/>
      <c r="AT24" s="95"/>
      <c r="AU24" s="95"/>
      <c r="AV24" s="95"/>
      <c r="AW24" s="95"/>
      <c r="AX24" s="95"/>
      <c r="AY24" s="95"/>
      <c r="AZ24" s="95"/>
      <c r="BA24" s="120" t="str">
        <f>C24</f>
        <v>Hutnící zkoušky na pláni a štěrkových vrstvách.</v>
      </c>
      <c r="BB24" s="95"/>
      <c r="BC24" s="95"/>
      <c r="BD24" s="95"/>
      <c r="BE24" s="95"/>
      <c r="BF24" s="95"/>
      <c r="BG24" s="95"/>
      <c r="BH24" s="95"/>
    </row>
    <row r="25" spans="1:60" outlineLevel="1" x14ac:dyDescent="0.2">
      <c r="A25" s="128">
        <v>9</v>
      </c>
      <c r="B25" s="128" t="s">
        <v>97</v>
      </c>
      <c r="C25" s="130" t="s">
        <v>96</v>
      </c>
      <c r="D25" s="125" t="s">
        <v>78</v>
      </c>
      <c r="E25" s="129">
        <v>1</v>
      </c>
      <c r="F25" s="166">
        <f>H25+J25</f>
        <v>0</v>
      </c>
      <c r="G25" s="127">
        <f>ROUND(E25*F25,2)</f>
        <v>0</v>
      </c>
      <c r="H25" s="127"/>
      <c r="I25" s="127">
        <f>ROUND(E25*H25,2)</f>
        <v>0</v>
      </c>
      <c r="J25" s="127"/>
      <c r="K25" s="127">
        <f>ROUND(E25*J25,2)</f>
        <v>0</v>
      </c>
      <c r="L25" s="127">
        <v>21</v>
      </c>
      <c r="M25" s="127">
        <f>G25*(1+L25/100)</f>
        <v>0</v>
      </c>
      <c r="N25" s="125">
        <v>0</v>
      </c>
      <c r="O25" s="125">
        <f>ROUND(E25*N25,5)</f>
        <v>0</v>
      </c>
      <c r="P25" s="125">
        <v>0</v>
      </c>
      <c r="Q25" s="125">
        <f>ROUND(E25*P25,5)</f>
        <v>0</v>
      </c>
      <c r="R25" s="125"/>
      <c r="S25" s="125"/>
      <c r="T25" s="126">
        <v>0</v>
      </c>
      <c r="U25" s="125">
        <f>ROUND(E25*T25,2)</f>
        <v>0</v>
      </c>
      <c r="V25" s="95"/>
      <c r="W25" s="95"/>
      <c r="X25" s="95"/>
      <c r="Y25" s="95"/>
      <c r="Z25" s="95"/>
      <c r="AA25" s="95"/>
      <c r="AB25" s="95"/>
      <c r="AC25" s="95"/>
      <c r="AD25" s="95"/>
      <c r="AE25" s="95" t="s">
        <v>77</v>
      </c>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row>
    <row r="26" spans="1:60" outlineLevel="1" x14ac:dyDescent="0.2">
      <c r="A26" s="128"/>
      <c r="B26" s="128"/>
      <c r="C26" s="205" t="s">
        <v>95</v>
      </c>
      <c r="D26" s="206"/>
      <c r="E26" s="207"/>
      <c r="F26" s="208"/>
      <c r="G26" s="209"/>
      <c r="H26" s="127"/>
      <c r="I26" s="127"/>
      <c r="J26" s="127"/>
      <c r="K26" s="127"/>
      <c r="L26" s="127"/>
      <c r="M26" s="127"/>
      <c r="N26" s="125"/>
      <c r="O26" s="125"/>
      <c r="P26" s="125"/>
      <c r="Q26" s="125"/>
      <c r="R26" s="125"/>
      <c r="S26" s="125"/>
      <c r="T26" s="126"/>
      <c r="U26" s="125"/>
      <c r="V26" s="95"/>
      <c r="W26" s="95"/>
      <c r="X26" s="95"/>
      <c r="Y26" s="95"/>
      <c r="Z26" s="95"/>
      <c r="AA26" s="95"/>
      <c r="AB26" s="95"/>
      <c r="AC26" s="95"/>
      <c r="AD26" s="95"/>
      <c r="AE26" s="95" t="s">
        <v>74</v>
      </c>
      <c r="AF26" s="95"/>
      <c r="AG26" s="95"/>
      <c r="AH26" s="95"/>
      <c r="AI26" s="95"/>
      <c r="AJ26" s="95"/>
      <c r="AK26" s="95"/>
      <c r="AL26" s="95"/>
      <c r="AM26" s="95"/>
      <c r="AN26" s="95"/>
      <c r="AO26" s="95"/>
      <c r="AP26" s="95"/>
      <c r="AQ26" s="95"/>
      <c r="AR26" s="95"/>
      <c r="AS26" s="95"/>
      <c r="AT26" s="95"/>
      <c r="AU26" s="95"/>
      <c r="AV26" s="95"/>
      <c r="AW26" s="95"/>
      <c r="AX26" s="95"/>
      <c r="AY26" s="95"/>
      <c r="AZ26" s="95"/>
      <c r="BA26" s="120" t="str">
        <f>C26</f>
        <v>Ochrana IS v prostoru stavby. Především v místě provizorního vjezdu na staveniště.</v>
      </c>
      <c r="BB26" s="95"/>
      <c r="BC26" s="95"/>
      <c r="BD26" s="95"/>
      <c r="BE26" s="95"/>
      <c r="BF26" s="95"/>
      <c r="BG26" s="95"/>
      <c r="BH26" s="95"/>
    </row>
    <row r="27" spans="1:60" outlineLevel="1" x14ac:dyDescent="0.2">
      <c r="A27" s="128">
        <v>10</v>
      </c>
      <c r="B27" s="128" t="s">
        <v>94</v>
      </c>
      <c r="C27" s="130" t="s">
        <v>93</v>
      </c>
      <c r="D27" s="125" t="s">
        <v>78</v>
      </c>
      <c r="E27" s="129">
        <v>1</v>
      </c>
      <c r="F27" s="166">
        <f>H27+J27</f>
        <v>0</v>
      </c>
      <c r="G27" s="127">
        <f>ROUND(E27*F27,2)</f>
        <v>0</v>
      </c>
      <c r="H27" s="127"/>
      <c r="I27" s="127">
        <f>ROUND(E27*H27,2)</f>
        <v>0</v>
      </c>
      <c r="J27" s="127"/>
      <c r="K27" s="127">
        <f>ROUND(E27*J27,2)</f>
        <v>0</v>
      </c>
      <c r="L27" s="127">
        <v>21</v>
      </c>
      <c r="M27" s="127">
        <f>G27*(1+L27/100)</f>
        <v>0</v>
      </c>
      <c r="N27" s="125">
        <v>0</v>
      </c>
      <c r="O27" s="125">
        <f>ROUND(E27*N27,5)</f>
        <v>0</v>
      </c>
      <c r="P27" s="125">
        <v>0</v>
      </c>
      <c r="Q27" s="125">
        <f>ROUND(E27*P27,5)</f>
        <v>0</v>
      </c>
      <c r="R27" s="125"/>
      <c r="S27" s="125"/>
      <c r="T27" s="126">
        <v>0</v>
      </c>
      <c r="U27" s="125">
        <f>ROUND(E27*T27,2)</f>
        <v>0</v>
      </c>
      <c r="V27" s="95"/>
      <c r="W27" s="95"/>
      <c r="X27" s="95"/>
      <c r="Y27" s="95"/>
      <c r="Z27" s="95"/>
      <c r="AA27" s="95"/>
      <c r="AB27" s="95"/>
      <c r="AC27" s="95"/>
      <c r="AD27" s="95"/>
      <c r="AE27" s="95" t="s">
        <v>77</v>
      </c>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row>
    <row r="28" spans="1:60" ht="45" outlineLevel="1" x14ac:dyDescent="0.2">
      <c r="A28" s="128"/>
      <c r="B28" s="128"/>
      <c r="C28" s="205" t="s">
        <v>92</v>
      </c>
      <c r="D28" s="206"/>
      <c r="E28" s="207"/>
      <c r="F28" s="208"/>
      <c r="G28" s="209"/>
      <c r="H28" s="127"/>
      <c r="I28" s="127"/>
      <c r="J28" s="127"/>
      <c r="K28" s="127"/>
      <c r="L28" s="127"/>
      <c r="M28" s="127"/>
      <c r="N28" s="125"/>
      <c r="O28" s="125"/>
      <c r="P28" s="125"/>
      <c r="Q28" s="125"/>
      <c r="R28" s="125"/>
      <c r="S28" s="125"/>
      <c r="T28" s="126"/>
      <c r="U28" s="125"/>
      <c r="V28" s="95"/>
      <c r="W28" s="95"/>
      <c r="X28" s="95"/>
      <c r="Y28" s="95"/>
      <c r="Z28" s="95"/>
      <c r="AA28" s="95"/>
      <c r="AB28" s="95"/>
      <c r="AC28" s="95"/>
      <c r="AD28" s="95"/>
      <c r="AE28" s="95" t="s">
        <v>74</v>
      </c>
      <c r="AF28" s="95"/>
      <c r="AG28" s="95"/>
      <c r="AH28" s="95"/>
      <c r="AI28" s="95"/>
      <c r="AJ28" s="95"/>
      <c r="AK28" s="95"/>
      <c r="AL28" s="95"/>
      <c r="AM28" s="95"/>
      <c r="AN28" s="95"/>
      <c r="AO28" s="95"/>
      <c r="AP28" s="95"/>
      <c r="AQ28" s="95"/>
      <c r="AR28" s="95"/>
      <c r="AS28" s="95"/>
      <c r="AT28" s="95"/>
      <c r="AU28" s="95"/>
      <c r="AV28" s="95"/>
      <c r="AW28" s="95"/>
      <c r="AX28" s="95"/>
      <c r="AY28" s="95"/>
      <c r="AZ28" s="95"/>
      <c r="BA28" s="120" t="str">
        <f>C28</f>
        <v>Náklady na vyhotovení návrhu dočasného dopravního značení, jeho projednání s dotčenými orgány a organizacemi, dodání dopravních značek, jejich rozmístění a přemísťování a jejich údržba v průběhu výstavby včetně následného odstranění po ukončení stavebních prací. Zejména označení výjezdů ze staveniště na PK.</v>
      </c>
      <c r="BB28" s="95"/>
      <c r="BC28" s="95"/>
      <c r="BD28" s="95"/>
      <c r="BE28" s="95"/>
      <c r="BF28" s="95"/>
      <c r="BG28" s="95"/>
      <c r="BH28" s="95"/>
    </row>
    <row r="29" spans="1:60" outlineLevel="1" x14ac:dyDescent="0.2">
      <c r="A29" s="128">
        <v>11</v>
      </c>
      <c r="B29" s="128" t="s">
        <v>91</v>
      </c>
      <c r="C29" s="130" t="s">
        <v>90</v>
      </c>
      <c r="D29" s="125" t="s">
        <v>78</v>
      </c>
      <c r="E29" s="129">
        <v>1</v>
      </c>
      <c r="F29" s="166">
        <f>H29+J29</f>
        <v>0</v>
      </c>
      <c r="G29" s="127">
        <f>ROUND(E29*F29,2)</f>
        <v>0</v>
      </c>
      <c r="H29" s="127"/>
      <c r="I29" s="127">
        <f>ROUND(E29*H29,2)</f>
        <v>0</v>
      </c>
      <c r="J29" s="127"/>
      <c r="K29" s="127">
        <f>ROUND(E29*J29,2)</f>
        <v>0</v>
      </c>
      <c r="L29" s="127">
        <v>21</v>
      </c>
      <c r="M29" s="127">
        <f>G29*(1+L29/100)</f>
        <v>0</v>
      </c>
      <c r="N29" s="125">
        <v>0</v>
      </c>
      <c r="O29" s="125">
        <f>ROUND(E29*N29,5)</f>
        <v>0</v>
      </c>
      <c r="P29" s="125">
        <v>0</v>
      </c>
      <c r="Q29" s="125">
        <f>ROUND(E29*P29,5)</f>
        <v>0</v>
      </c>
      <c r="R29" s="125"/>
      <c r="S29" s="125"/>
      <c r="T29" s="126">
        <v>0</v>
      </c>
      <c r="U29" s="125">
        <f>ROUND(E29*T29,2)</f>
        <v>0</v>
      </c>
      <c r="V29" s="95"/>
      <c r="W29" s="95"/>
      <c r="X29" s="95"/>
      <c r="Y29" s="95"/>
      <c r="Z29" s="95"/>
      <c r="AA29" s="95"/>
      <c r="AB29" s="95"/>
      <c r="AC29" s="95"/>
      <c r="AD29" s="95"/>
      <c r="AE29" s="95" t="s">
        <v>77</v>
      </c>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row>
    <row r="30" spans="1:60" outlineLevel="1" x14ac:dyDescent="0.2">
      <c r="A30" s="128">
        <v>12</v>
      </c>
      <c r="B30" s="128" t="s">
        <v>89</v>
      </c>
      <c r="C30" s="130" t="s">
        <v>88</v>
      </c>
      <c r="D30" s="125" t="s">
        <v>78</v>
      </c>
      <c r="E30" s="129">
        <v>1</v>
      </c>
      <c r="F30" s="166">
        <f>H30+J30</f>
        <v>0</v>
      </c>
      <c r="G30" s="127">
        <f>ROUND(E30*F30,2)</f>
        <v>0</v>
      </c>
      <c r="H30" s="127"/>
      <c r="I30" s="127">
        <f>ROUND(E30*H30,2)</f>
        <v>0</v>
      </c>
      <c r="J30" s="127"/>
      <c r="K30" s="127">
        <f>ROUND(E30*J30,2)</f>
        <v>0</v>
      </c>
      <c r="L30" s="127">
        <v>21</v>
      </c>
      <c r="M30" s="127">
        <f>G30*(1+L30/100)</f>
        <v>0</v>
      </c>
      <c r="N30" s="125">
        <v>0</v>
      </c>
      <c r="O30" s="125">
        <f>ROUND(E30*N30,5)</f>
        <v>0</v>
      </c>
      <c r="P30" s="125">
        <v>0</v>
      </c>
      <c r="Q30" s="125">
        <f>ROUND(E30*P30,5)</f>
        <v>0</v>
      </c>
      <c r="R30" s="125"/>
      <c r="S30" s="125"/>
      <c r="T30" s="126">
        <v>0</v>
      </c>
      <c r="U30" s="125">
        <f>ROUND(E30*T30,2)</f>
        <v>0</v>
      </c>
      <c r="V30" s="95"/>
      <c r="W30" s="95"/>
      <c r="X30" s="95"/>
      <c r="Y30" s="95"/>
      <c r="Z30" s="95"/>
      <c r="AA30" s="95"/>
      <c r="AB30" s="95"/>
      <c r="AC30" s="95"/>
      <c r="AD30" s="95"/>
      <c r="AE30" s="95" t="s">
        <v>77</v>
      </c>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row>
    <row r="31" spans="1:60" ht="67.5" outlineLevel="1" x14ac:dyDescent="0.2">
      <c r="A31" s="128"/>
      <c r="B31" s="128"/>
      <c r="C31" s="205" t="s">
        <v>87</v>
      </c>
      <c r="D31" s="206"/>
      <c r="E31" s="207"/>
      <c r="F31" s="208"/>
      <c r="G31" s="209"/>
      <c r="H31" s="127"/>
      <c r="I31" s="127"/>
      <c r="J31" s="127"/>
      <c r="K31" s="127"/>
      <c r="L31" s="127"/>
      <c r="M31" s="127"/>
      <c r="N31" s="125"/>
      <c r="O31" s="125"/>
      <c r="P31" s="125"/>
      <c r="Q31" s="125"/>
      <c r="R31" s="125"/>
      <c r="S31" s="125"/>
      <c r="T31" s="126"/>
      <c r="U31" s="125"/>
      <c r="V31" s="95"/>
      <c r="W31" s="95"/>
      <c r="X31" s="95"/>
      <c r="Y31" s="95"/>
      <c r="Z31" s="95"/>
      <c r="AA31" s="95"/>
      <c r="AB31" s="95"/>
      <c r="AC31" s="95"/>
      <c r="AD31" s="95"/>
      <c r="AE31" s="95" t="s">
        <v>74</v>
      </c>
      <c r="AF31" s="95"/>
      <c r="AG31" s="95"/>
      <c r="AH31" s="95"/>
      <c r="AI31" s="95"/>
      <c r="AJ31" s="95"/>
      <c r="AK31" s="95"/>
      <c r="AL31" s="95"/>
      <c r="AM31" s="95"/>
      <c r="AN31" s="95"/>
      <c r="AO31" s="95"/>
      <c r="AP31" s="95"/>
      <c r="AQ31" s="95"/>
      <c r="AR31" s="95"/>
      <c r="AS31" s="95"/>
      <c r="AT31" s="95"/>
      <c r="AU31" s="95"/>
      <c r="AV31" s="95"/>
      <c r="AW31" s="95"/>
      <c r="AX31" s="95"/>
      <c r="AY31" s="95"/>
      <c r="AZ31" s="95"/>
      <c r="BA31" s="120" t="str">
        <f>C31</f>
        <v>Náklady na ochranu staveniště před vstupem nepovolaných osob, vč. požadavků dle plánu BOZP, platných právních předpisů a příslušného značení. Náklady na osvětlení staveniště, náklady na vypracování potřebné dokumentace pro provoz staveniště z hlediska požární ochrany (požární řád a poplachová směrnice) a z hlediska provozu staveniště (provozně dopravní řád). Oplocení kolem stavby výšky 1,8m, bezpečnostní tabulky atd. Každodenní úklid vnitřních prostorů pokud dojde k jejich znečištění provozem zhotovitele.</v>
      </c>
      <c r="BB31" s="95"/>
      <c r="BC31" s="95"/>
      <c r="BD31" s="95"/>
      <c r="BE31" s="95"/>
      <c r="BF31" s="95"/>
      <c r="BG31" s="95"/>
      <c r="BH31" s="95"/>
    </row>
    <row r="32" spans="1:60" outlineLevel="1" x14ac:dyDescent="0.2">
      <c r="A32" s="128">
        <v>13</v>
      </c>
      <c r="B32" s="128" t="s">
        <v>86</v>
      </c>
      <c r="C32" s="130" t="s">
        <v>85</v>
      </c>
      <c r="D32" s="125" t="s">
        <v>78</v>
      </c>
      <c r="E32" s="129">
        <v>1</v>
      </c>
      <c r="F32" s="166">
        <f>H32+J32</f>
        <v>0</v>
      </c>
      <c r="G32" s="127">
        <f>ROUND(E32*F32,2)</f>
        <v>0</v>
      </c>
      <c r="H32" s="127"/>
      <c r="I32" s="127">
        <f>ROUND(E32*H32,2)</f>
        <v>0</v>
      </c>
      <c r="J32" s="127"/>
      <c r="K32" s="127">
        <f>ROUND(E32*J32,2)</f>
        <v>0</v>
      </c>
      <c r="L32" s="127">
        <v>21</v>
      </c>
      <c r="M32" s="127">
        <f>G32*(1+L32/100)</f>
        <v>0</v>
      </c>
      <c r="N32" s="125">
        <v>0</v>
      </c>
      <c r="O32" s="125">
        <f>ROUND(E32*N32,5)</f>
        <v>0</v>
      </c>
      <c r="P32" s="125">
        <v>0</v>
      </c>
      <c r="Q32" s="125">
        <f>ROUND(E32*P32,5)</f>
        <v>0</v>
      </c>
      <c r="R32" s="125"/>
      <c r="S32" s="125"/>
      <c r="T32" s="126">
        <v>0</v>
      </c>
      <c r="U32" s="125">
        <f>ROUND(E32*T32,2)</f>
        <v>0</v>
      </c>
      <c r="V32" s="95"/>
      <c r="W32" s="95"/>
      <c r="X32" s="95"/>
      <c r="Y32" s="95"/>
      <c r="Z32" s="95"/>
      <c r="AA32" s="95"/>
      <c r="AB32" s="95"/>
      <c r="AC32" s="95"/>
      <c r="AD32" s="95"/>
      <c r="AE32" s="95" t="s">
        <v>77</v>
      </c>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row>
    <row r="33" spans="1:60" outlineLevel="1" x14ac:dyDescent="0.2">
      <c r="A33" s="128"/>
      <c r="B33" s="128"/>
      <c r="C33" s="205" t="s">
        <v>84</v>
      </c>
      <c r="D33" s="206"/>
      <c r="E33" s="207"/>
      <c r="F33" s="208"/>
      <c r="G33" s="209"/>
      <c r="H33" s="127"/>
      <c r="I33" s="127"/>
      <c r="J33" s="127"/>
      <c r="K33" s="127"/>
      <c r="L33" s="127"/>
      <c r="M33" s="127"/>
      <c r="N33" s="125"/>
      <c r="O33" s="125"/>
      <c r="P33" s="125"/>
      <c r="Q33" s="125"/>
      <c r="R33" s="125"/>
      <c r="S33" s="125"/>
      <c r="T33" s="126"/>
      <c r="U33" s="125"/>
      <c r="V33" s="95"/>
      <c r="W33" s="95"/>
      <c r="X33" s="95"/>
      <c r="Y33" s="95"/>
      <c r="Z33" s="95"/>
      <c r="AA33" s="95"/>
      <c r="AB33" s="95"/>
      <c r="AC33" s="95"/>
      <c r="AD33" s="95"/>
      <c r="AE33" s="95" t="s">
        <v>74</v>
      </c>
      <c r="AF33" s="95"/>
      <c r="AG33" s="95"/>
      <c r="AH33" s="95"/>
      <c r="AI33" s="95"/>
      <c r="AJ33" s="95"/>
      <c r="AK33" s="95"/>
      <c r="AL33" s="95"/>
      <c r="AM33" s="95"/>
      <c r="AN33" s="95"/>
      <c r="AO33" s="95"/>
      <c r="AP33" s="95"/>
      <c r="AQ33" s="95"/>
      <c r="AR33" s="95"/>
      <c r="AS33" s="95"/>
      <c r="AT33" s="95"/>
      <c r="AU33" s="95"/>
      <c r="AV33" s="95"/>
      <c r="AW33" s="95"/>
      <c r="AX33" s="95"/>
      <c r="AY33" s="95"/>
      <c r="AZ33" s="95"/>
      <c r="BA33" s="120" t="str">
        <f>C33</f>
        <v>Revize a vypracování revizní zprávy k nové instalaci SLN a SLP.</v>
      </c>
      <c r="BB33" s="95"/>
      <c r="BC33" s="95"/>
      <c r="BD33" s="95"/>
      <c r="BE33" s="95"/>
      <c r="BF33" s="95"/>
      <c r="BG33" s="95"/>
      <c r="BH33" s="95"/>
    </row>
    <row r="34" spans="1:60" outlineLevel="1" x14ac:dyDescent="0.2">
      <c r="A34" s="128">
        <v>14</v>
      </c>
      <c r="B34" s="128" t="s">
        <v>83</v>
      </c>
      <c r="C34" s="130" t="s">
        <v>82</v>
      </c>
      <c r="D34" s="125" t="s">
        <v>78</v>
      </c>
      <c r="E34" s="129">
        <v>1</v>
      </c>
      <c r="F34" s="166">
        <f>H34+J34</f>
        <v>0</v>
      </c>
      <c r="G34" s="127">
        <f>ROUND(E34*F34,2)</f>
        <v>0</v>
      </c>
      <c r="H34" s="127"/>
      <c r="I34" s="127">
        <f>ROUND(E34*H34,2)</f>
        <v>0</v>
      </c>
      <c r="J34" s="127"/>
      <c r="K34" s="127">
        <f>ROUND(E34*J34,2)</f>
        <v>0</v>
      </c>
      <c r="L34" s="127">
        <v>21</v>
      </c>
      <c r="M34" s="127">
        <f>G34*(1+L34/100)</f>
        <v>0</v>
      </c>
      <c r="N34" s="125">
        <v>0</v>
      </c>
      <c r="O34" s="125">
        <f>ROUND(E34*N34,5)</f>
        <v>0</v>
      </c>
      <c r="P34" s="125">
        <v>0</v>
      </c>
      <c r="Q34" s="125">
        <f>ROUND(E34*P34,5)</f>
        <v>0</v>
      </c>
      <c r="R34" s="125"/>
      <c r="S34" s="125"/>
      <c r="T34" s="126">
        <v>0</v>
      </c>
      <c r="U34" s="125">
        <f>ROUND(E34*T34,2)</f>
        <v>0</v>
      </c>
      <c r="V34" s="95"/>
      <c r="W34" s="95"/>
      <c r="X34" s="95"/>
      <c r="Y34" s="95"/>
      <c r="Z34" s="95"/>
      <c r="AA34" s="95"/>
      <c r="AB34" s="95"/>
      <c r="AC34" s="95"/>
      <c r="AD34" s="95"/>
      <c r="AE34" s="95" t="s">
        <v>77</v>
      </c>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row>
    <row r="35" spans="1:60" ht="22.5" outlineLevel="1" x14ac:dyDescent="0.2">
      <c r="A35" s="128"/>
      <c r="B35" s="128"/>
      <c r="C35" s="205" t="s">
        <v>81</v>
      </c>
      <c r="D35" s="206"/>
      <c r="E35" s="207"/>
      <c r="F35" s="208"/>
      <c r="G35" s="209"/>
      <c r="H35" s="127"/>
      <c r="I35" s="127"/>
      <c r="J35" s="127"/>
      <c r="K35" s="127"/>
      <c r="L35" s="127"/>
      <c r="M35" s="127"/>
      <c r="N35" s="125"/>
      <c r="O35" s="125"/>
      <c r="P35" s="125"/>
      <c r="Q35" s="125"/>
      <c r="R35" s="125"/>
      <c r="S35" s="125"/>
      <c r="T35" s="126"/>
      <c r="U35" s="125"/>
      <c r="V35" s="95"/>
      <c r="W35" s="95"/>
      <c r="X35" s="95"/>
      <c r="Y35" s="95"/>
      <c r="Z35" s="95"/>
      <c r="AA35" s="95"/>
      <c r="AB35" s="95"/>
      <c r="AC35" s="95"/>
      <c r="AD35" s="95"/>
      <c r="AE35" s="95" t="s">
        <v>74</v>
      </c>
      <c r="AF35" s="95"/>
      <c r="AG35" s="95"/>
      <c r="AH35" s="95"/>
      <c r="AI35" s="95"/>
      <c r="AJ35" s="95"/>
      <c r="AK35" s="95"/>
      <c r="AL35" s="95"/>
      <c r="AM35" s="95"/>
      <c r="AN35" s="95"/>
      <c r="AO35" s="95"/>
      <c r="AP35" s="95"/>
      <c r="AQ35" s="95"/>
      <c r="AR35" s="95"/>
      <c r="AS35" s="95"/>
      <c r="AT35" s="95"/>
      <c r="AU35" s="95"/>
      <c r="AV35" s="95"/>
      <c r="AW35" s="95"/>
      <c r="AX35" s="95"/>
      <c r="AY35" s="95"/>
      <c r="AZ35" s="95"/>
      <c r="BA35" s="120" t="str">
        <f>C35</f>
        <v>Náklady na vyhotovení dokumentace skutečného provedení stavby a její předání objednateli v požadované formě a požadovaném počtu. Vč. DSP SLN a SLP</v>
      </c>
      <c r="BB35" s="95"/>
      <c r="BC35" s="95"/>
      <c r="BD35" s="95"/>
      <c r="BE35" s="95"/>
      <c r="BF35" s="95"/>
      <c r="BG35" s="95"/>
      <c r="BH35" s="95"/>
    </row>
    <row r="36" spans="1:60" outlineLevel="1" x14ac:dyDescent="0.2">
      <c r="A36" s="128">
        <v>15</v>
      </c>
      <c r="B36" s="128" t="s">
        <v>80</v>
      </c>
      <c r="C36" s="130" t="s">
        <v>79</v>
      </c>
      <c r="D36" s="125" t="s">
        <v>78</v>
      </c>
      <c r="E36" s="129">
        <v>1</v>
      </c>
      <c r="F36" s="166">
        <f>H36+J36</f>
        <v>0</v>
      </c>
      <c r="G36" s="127">
        <f>ROUND(E36*F36,2)</f>
        <v>0</v>
      </c>
      <c r="H36" s="127"/>
      <c r="I36" s="127">
        <f>ROUND(E36*H36,2)</f>
        <v>0</v>
      </c>
      <c r="J36" s="127"/>
      <c r="K36" s="127">
        <f>ROUND(E36*J36,2)</f>
        <v>0</v>
      </c>
      <c r="L36" s="127">
        <v>21</v>
      </c>
      <c r="M36" s="127">
        <f>G36*(1+L36/100)</f>
        <v>0</v>
      </c>
      <c r="N36" s="125">
        <v>0</v>
      </c>
      <c r="O36" s="125">
        <f>ROUND(E36*N36,5)</f>
        <v>0</v>
      </c>
      <c r="P36" s="125">
        <v>0</v>
      </c>
      <c r="Q36" s="125">
        <f>ROUND(E36*P36,5)</f>
        <v>0</v>
      </c>
      <c r="R36" s="125"/>
      <c r="S36" s="125"/>
      <c r="T36" s="126">
        <v>0</v>
      </c>
      <c r="U36" s="125">
        <f>ROUND(E36*T36,2)</f>
        <v>0</v>
      </c>
      <c r="V36" s="95"/>
      <c r="W36" s="95"/>
      <c r="X36" s="95"/>
      <c r="Y36" s="95"/>
      <c r="Z36" s="95"/>
      <c r="AA36" s="95"/>
      <c r="AB36" s="95"/>
      <c r="AC36" s="95"/>
      <c r="AD36" s="95"/>
      <c r="AE36" s="95" t="s">
        <v>77</v>
      </c>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row>
    <row r="37" spans="1:60" ht="22.5" outlineLevel="1" x14ac:dyDescent="0.2">
      <c r="A37" s="128"/>
      <c r="B37" s="128"/>
      <c r="C37" s="205" t="s">
        <v>76</v>
      </c>
      <c r="D37" s="206"/>
      <c r="E37" s="207"/>
      <c r="F37" s="208"/>
      <c r="G37" s="209"/>
      <c r="H37" s="127"/>
      <c r="I37" s="127"/>
      <c r="J37" s="127"/>
      <c r="K37" s="127"/>
      <c r="L37" s="127"/>
      <c r="M37" s="127"/>
      <c r="N37" s="125"/>
      <c r="O37" s="125"/>
      <c r="P37" s="125"/>
      <c r="Q37" s="125"/>
      <c r="R37" s="125"/>
      <c r="S37" s="125"/>
      <c r="T37" s="126"/>
      <c r="U37" s="125"/>
      <c r="V37" s="95"/>
      <c r="W37" s="95"/>
      <c r="X37" s="95"/>
      <c r="Y37" s="95"/>
      <c r="Z37" s="95"/>
      <c r="AA37" s="95"/>
      <c r="AB37" s="95"/>
      <c r="AC37" s="95"/>
      <c r="AD37" s="95"/>
      <c r="AE37" s="95" t="s">
        <v>74</v>
      </c>
      <c r="AF37" s="95"/>
      <c r="AG37" s="95"/>
      <c r="AH37" s="95"/>
      <c r="AI37" s="95"/>
      <c r="AJ37" s="95"/>
      <c r="AK37" s="95"/>
      <c r="AL37" s="95"/>
      <c r="AM37" s="95"/>
      <c r="AN37" s="95"/>
      <c r="AO37" s="95"/>
      <c r="AP37" s="95"/>
      <c r="AQ37" s="95"/>
      <c r="AR37" s="95"/>
      <c r="AS37" s="95"/>
      <c r="AT37" s="95"/>
      <c r="AU37" s="95"/>
      <c r="AV37" s="95"/>
      <c r="AW37" s="95"/>
      <c r="AX37" s="95"/>
      <c r="AY37" s="95"/>
      <c r="AZ37" s="95"/>
      <c r="BA37" s="120" t="str">
        <f>C37</f>
        <v>Náklady na provedení skutečného zaměření stavby v rozsahu nezbytném pro zápis změny do katastru nemovitostí.</v>
      </c>
      <c r="BB37" s="95"/>
      <c r="BC37" s="95"/>
      <c r="BD37" s="95"/>
      <c r="BE37" s="95"/>
      <c r="BF37" s="95"/>
      <c r="BG37" s="95"/>
      <c r="BH37" s="95"/>
    </row>
    <row r="38" spans="1:60" ht="123.75" outlineLevel="1" x14ac:dyDescent="0.2">
      <c r="A38" s="124"/>
      <c r="B38" s="124"/>
      <c r="C38" s="210" t="s">
        <v>75</v>
      </c>
      <c r="D38" s="211"/>
      <c r="E38" s="212"/>
      <c r="F38" s="213"/>
      <c r="G38" s="214"/>
      <c r="H38" s="123"/>
      <c r="I38" s="123"/>
      <c r="J38" s="123"/>
      <c r="K38" s="123"/>
      <c r="L38" s="123"/>
      <c r="M38" s="123"/>
      <c r="N38" s="121"/>
      <c r="O38" s="121"/>
      <c r="P38" s="121"/>
      <c r="Q38" s="121"/>
      <c r="R38" s="121"/>
      <c r="S38" s="121"/>
      <c r="T38" s="122"/>
      <c r="U38" s="121"/>
      <c r="V38" s="95"/>
      <c r="W38" s="95"/>
      <c r="X38" s="95"/>
      <c r="Y38" s="95"/>
      <c r="Z38" s="95"/>
      <c r="AA38" s="95"/>
      <c r="AB38" s="95"/>
      <c r="AC38" s="95"/>
      <c r="AD38" s="95"/>
      <c r="AE38" s="95" t="s">
        <v>74</v>
      </c>
      <c r="AF38" s="95"/>
      <c r="AG38" s="95"/>
      <c r="AH38" s="95"/>
      <c r="AI38" s="95"/>
      <c r="AJ38" s="95"/>
      <c r="AK38" s="95"/>
      <c r="AL38" s="95"/>
      <c r="AM38" s="95"/>
      <c r="AN38" s="95"/>
      <c r="AO38" s="95"/>
      <c r="AP38" s="95"/>
      <c r="AQ38" s="95"/>
      <c r="AR38" s="95"/>
      <c r="AS38" s="95"/>
      <c r="AT38" s="95"/>
      <c r="AU38" s="95"/>
      <c r="AV38" s="95"/>
      <c r="AW38" s="95"/>
      <c r="AX38" s="95"/>
      <c r="AY38" s="95"/>
      <c r="AZ38" s="95"/>
      <c r="BA38" s="120" t="str">
        <f>C38</f>
        <v>Součástí zaměření bude zaměření nových IS, ploch a vybavení, vč.dodávní geodetického zaměření dokončeného díla obsahující geometrické, polohové a výškové určení objektů technické infrastruktury, které bude vyhotoveno v souladu s § 2 a § 3 a ve struktuře dle přílohy č. 1 vyhlášky č. 393/2020 Sb. o digitální technické mapě (vyhláška DTM), v platném změní, v aktuálně platné verzi jednotného výměnného formátu DTM dle § 6 vyhlášky DTM (XML po skupinách objektů) nebo ve formátu DGN, DWG, DXF, GDB nebo SHP (včetně použitého datového modelu). Údaje o objektech budou pořízeny jako úplné dle § 4 odst. 2 vyhlášky DTM. Předmětem zaměření jsou také objekty nad rámec DTM (extenze). Součástí předání je seznam souřadnic zaměřených podrobných bodů (formát TXT nebo CSV) a technická zpráva (formát PDF) se zákresem situace včetně doprovodných informací (název zakázky/popis, investor, geodet/zpracovatel, datum měření, datum zpracování, ověřil AZI (včetně čísla), datum ověření)</v>
      </c>
      <c r="BB38" s="95"/>
      <c r="BC38" s="95"/>
      <c r="BD38" s="95"/>
      <c r="BE38" s="95"/>
      <c r="BF38" s="95"/>
      <c r="BG38" s="95"/>
      <c r="BH38" s="95"/>
    </row>
    <row r="39" spans="1:60" x14ac:dyDescent="0.2">
      <c r="A39" s="3"/>
      <c r="B39" s="4" t="s">
        <v>73</v>
      </c>
      <c r="C39" s="96" t="s">
        <v>73</v>
      </c>
      <c r="D39" s="3"/>
      <c r="E39" s="3"/>
      <c r="F39" s="3"/>
      <c r="G39" s="3"/>
      <c r="H39" s="3"/>
      <c r="I39" s="3"/>
      <c r="J39" s="3"/>
      <c r="K39" s="3"/>
      <c r="L39" s="3"/>
      <c r="M39" s="3"/>
      <c r="N39" s="3"/>
      <c r="O39" s="3"/>
      <c r="P39" s="3"/>
      <c r="Q39" s="3"/>
      <c r="R39" s="3"/>
      <c r="S39" s="3"/>
      <c r="T39" s="3"/>
      <c r="U39" s="3"/>
      <c r="AC39">
        <v>12</v>
      </c>
      <c r="AD39">
        <v>21</v>
      </c>
    </row>
    <row r="40" spans="1:60" x14ac:dyDescent="0.2">
      <c r="A40" s="165"/>
      <c r="B40" s="164" t="s">
        <v>24</v>
      </c>
      <c r="C40" s="163" t="s">
        <v>73</v>
      </c>
      <c r="D40" s="162"/>
      <c r="E40" s="162"/>
      <c r="F40" s="162"/>
      <c r="G40" s="161">
        <f>G8</f>
        <v>0</v>
      </c>
      <c r="H40" s="3"/>
      <c r="I40" s="3"/>
      <c r="J40" s="3"/>
      <c r="K40" s="3"/>
      <c r="L40" s="3"/>
      <c r="M40" s="3"/>
      <c r="N40" s="3"/>
      <c r="O40" s="3"/>
      <c r="P40" s="3"/>
      <c r="Q40" s="3"/>
      <c r="R40" s="3"/>
      <c r="S40" s="3"/>
      <c r="T40" s="3"/>
      <c r="U40" s="3"/>
      <c r="AC40">
        <f>SUMIF(L7:L38,AC39,G7:G38)</f>
        <v>0</v>
      </c>
      <c r="AD40">
        <f>SUMIF(L7:L38,AD39,G7:G38)</f>
        <v>0</v>
      </c>
      <c r="AE40" t="s">
        <v>722</v>
      </c>
    </row>
    <row r="41" spans="1:60" x14ac:dyDescent="0.2">
      <c r="A41" s="3"/>
      <c r="B41" s="4" t="s">
        <v>73</v>
      </c>
      <c r="C41" s="96" t="s">
        <v>73</v>
      </c>
      <c r="D41" s="3"/>
      <c r="E41" s="3"/>
      <c r="F41" s="3"/>
      <c r="G41" s="3"/>
      <c r="H41" s="3"/>
      <c r="I41" s="3"/>
      <c r="J41" s="3"/>
      <c r="K41" s="3"/>
      <c r="L41" s="3"/>
      <c r="M41" s="3"/>
      <c r="N41" s="3"/>
      <c r="O41" s="3"/>
      <c r="P41" s="3"/>
      <c r="Q41" s="3"/>
      <c r="R41" s="3"/>
      <c r="S41" s="3"/>
      <c r="T41" s="3"/>
      <c r="U41" s="3"/>
    </row>
    <row r="42" spans="1:60" x14ac:dyDescent="0.2">
      <c r="A42" s="3"/>
      <c r="B42" s="4" t="s">
        <v>73</v>
      </c>
      <c r="C42" s="96" t="s">
        <v>73</v>
      </c>
      <c r="D42" s="3"/>
      <c r="E42" s="3"/>
      <c r="F42" s="3"/>
      <c r="G42" s="3"/>
      <c r="H42" s="3"/>
      <c r="I42" s="3"/>
      <c r="J42" s="3"/>
      <c r="K42" s="3"/>
      <c r="L42" s="3"/>
      <c r="M42" s="3"/>
      <c r="N42" s="3"/>
      <c r="O42" s="3"/>
      <c r="P42" s="3"/>
      <c r="Q42" s="3"/>
      <c r="R42" s="3"/>
      <c r="S42" s="3"/>
      <c r="T42" s="3"/>
      <c r="U42" s="3"/>
    </row>
    <row r="43" spans="1:60" x14ac:dyDescent="0.2">
      <c r="A43" s="215" t="s">
        <v>721</v>
      </c>
      <c r="B43" s="215"/>
      <c r="C43" s="216"/>
      <c r="D43" s="3"/>
      <c r="E43" s="3"/>
      <c r="F43" s="3"/>
      <c r="G43" s="3"/>
      <c r="H43" s="3"/>
      <c r="I43" s="3"/>
      <c r="J43" s="3"/>
      <c r="K43" s="3"/>
      <c r="L43" s="3"/>
      <c r="M43" s="3"/>
      <c r="N43" s="3"/>
      <c r="O43" s="3"/>
      <c r="P43" s="3"/>
      <c r="Q43" s="3"/>
      <c r="R43" s="3"/>
      <c r="S43" s="3"/>
      <c r="T43" s="3"/>
      <c r="U43" s="3"/>
    </row>
    <row r="44" spans="1:60" x14ac:dyDescent="0.2">
      <c r="A44" s="217"/>
      <c r="B44" s="218"/>
      <c r="C44" s="219"/>
      <c r="D44" s="218"/>
      <c r="E44" s="218"/>
      <c r="F44" s="218"/>
      <c r="G44" s="220"/>
      <c r="H44" s="3"/>
      <c r="I44" s="3"/>
      <c r="J44" s="3"/>
      <c r="K44" s="3"/>
      <c r="L44" s="3"/>
      <c r="M44" s="3"/>
      <c r="N44" s="3"/>
      <c r="O44" s="3"/>
      <c r="P44" s="3"/>
      <c r="Q44" s="3"/>
      <c r="R44" s="3"/>
      <c r="S44" s="3"/>
      <c r="T44" s="3"/>
      <c r="U44" s="3"/>
      <c r="AE44" t="s">
        <v>720</v>
      </c>
    </row>
    <row r="45" spans="1:60" x14ac:dyDescent="0.2">
      <c r="A45" s="221"/>
      <c r="B45" s="222"/>
      <c r="C45" s="223"/>
      <c r="D45" s="222"/>
      <c r="E45" s="222"/>
      <c r="F45" s="222"/>
      <c r="G45" s="224"/>
      <c r="H45" s="3"/>
      <c r="I45" s="3"/>
      <c r="J45" s="3"/>
      <c r="K45" s="3"/>
      <c r="L45" s="3"/>
      <c r="M45" s="3"/>
      <c r="N45" s="3"/>
      <c r="O45" s="3"/>
      <c r="P45" s="3"/>
      <c r="Q45" s="3"/>
      <c r="R45" s="3"/>
      <c r="S45" s="3"/>
      <c r="T45" s="3"/>
      <c r="U45" s="3"/>
    </row>
    <row r="46" spans="1:60" x14ac:dyDescent="0.2">
      <c r="A46" s="221"/>
      <c r="B46" s="222"/>
      <c r="C46" s="223"/>
      <c r="D46" s="222"/>
      <c r="E46" s="222"/>
      <c r="F46" s="222"/>
      <c r="G46" s="224"/>
      <c r="H46" s="3"/>
      <c r="I46" s="3"/>
      <c r="J46" s="3"/>
      <c r="K46" s="3"/>
      <c r="L46" s="3"/>
      <c r="M46" s="3"/>
      <c r="N46" s="3"/>
      <c r="O46" s="3"/>
      <c r="P46" s="3"/>
      <c r="Q46" s="3"/>
      <c r="R46" s="3"/>
      <c r="S46" s="3"/>
      <c r="T46" s="3"/>
      <c r="U46" s="3"/>
    </row>
    <row r="47" spans="1:60" x14ac:dyDescent="0.2">
      <c r="A47" s="221"/>
      <c r="B47" s="222"/>
      <c r="C47" s="223"/>
      <c r="D47" s="222"/>
      <c r="E47" s="222"/>
      <c r="F47" s="222"/>
      <c r="G47" s="224"/>
      <c r="H47" s="3"/>
      <c r="I47" s="3"/>
      <c r="J47" s="3"/>
      <c r="K47" s="3"/>
      <c r="L47" s="3"/>
      <c r="M47" s="3"/>
      <c r="N47" s="3"/>
      <c r="O47" s="3"/>
      <c r="P47" s="3"/>
      <c r="Q47" s="3"/>
      <c r="R47" s="3"/>
      <c r="S47" s="3"/>
      <c r="T47" s="3"/>
      <c r="U47" s="3"/>
    </row>
    <row r="48" spans="1:60" x14ac:dyDescent="0.2">
      <c r="A48" s="225"/>
      <c r="B48" s="226"/>
      <c r="C48" s="227"/>
      <c r="D48" s="226"/>
      <c r="E48" s="226"/>
      <c r="F48" s="226"/>
      <c r="G48" s="228"/>
      <c r="H48" s="3"/>
      <c r="I48" s="3"/>
      <c r="J48" s="3"/>
      <c r="K48" s="3"/>
      <c r="L48" s="3"/>
      <c r="M48" s="3"/>
      <c r="N48" s="3"/>
      <c r="O48" s="3"/>
      <c r="P48" s="3"/>
      <c r="Q48" s="3"/>
      <c r="R48" s="3"/>
      <c r="S48" s="3"/>
      <c r="T48" s="3"/>
      <c r="U48" s="3"/>
    </row>
    <row r="49" spans="1:31" x14ac:dyDescent="0.2">
      <c r="A49" s="3"/>
      <c r="B49" s="4" t="s">
        <v>73</v>
      </c>
      <c r="C49" s="96" t="s">
        <v>73</v>
      </c>
      <c r="D49" s="3"/>
      <c r="E49" s="3"/>
      <c r="F49" s="3"/>
      <c r="G49" s="3"/>
      <c r="H49" s="3"/>
      <c r="I49" s="3"/>
      <c r="J49" s="3"/>
      <c r="K49" s="3"/>
      <c r="L49" s="3"/>
      <c r="M49" s="3"/>
      <c r="N49" s="3"/>
      <c r="O49" s="3"/>
      <c r="P49" s="3"/>
      <c r="Q49" s="3"/>
      <c r="R49" s="3"/>
      <c r="S49" s="3"/>
      <c r="T49" s="3"/>
      <c r="U49" s="3"/>
    </row>
    <row r="50" spans="1:31" x14ac:dyDescent="0.2">
      <c r="C50" s="160"/>
      <c r="AE50" t="s">
        <v>60</v>
      </c>
    </row>
  </sheetData>
  <mergeCells count="21">
    <mergeCell ref="C12:G12"/>
    <mergeCell ref="C14:G14"/>
    <mergeCell ref="C16:G16"/>
    <mergeCell ref="C18:G18"/>
    <mergeCell ref="A1:G1"/>
    <mergeCell ref="C2:G2"/>
    <mergeCell ref="C3:G3"/>
    <mergeCell ref="C4:G4"/>
    <mergeCell ref="C10:G10"/>
    <mergeCell ref="A44:G48"/>
    <mergeCell ref="C26:G26"/>
    <mergeCell ref="C28:G28"/>
    <mergeCell ref="C31:G31"/>
    <mergeCell ref="C33:G33"/>
    <mergeCell ref="C35:G35"/>
    <mergeCell ref="C37:G37"/>
    <mergeCell ref="C20:G20"/>
    <mergeCell ref="C22:G22"/>
    <mergeCell ref="C38:G38"/>
    <mergeCell ref="A43:C43"/>
    <mergeCell ref="C24:G24"/>
  </mergeCells>
  <pageMargins left="0.39370078740157499" right="0.19685039370078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18B9-7ABA-4F41-9EF8-BE3D7DF4F31C}">
  <sheetPr>
    <outlinePr summaryBelow="0"/>
  </sheetPr>
  <dimension ref="A1:BH345"/>
  <sheetViews>
    <sheetView workbookViewId="0">
      <selection activeCell="F9" sqref="F9"/>
    </sheetView>
  </sheetViews>
  <sheetFormatPr defaultRowHeight="12.75" outlineLevelRow="1" x14ac:dyDescent="0.2"/>
  <cols>
    <col min="1" max="1" width="4.28515625" customWidth="1"/>
    <col min="2" max="2" width="14.42578125" style="75" customWidth="1"/>
    <col min="3" max="3" width="38.28515625" style="75"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x14ac:dyDescent="0.25">
      <c r="A1" s="229" t="s">
        <v>5</v>
      </c>
      <c r="B1" s="229"/>
      <c r="C1" s="229"/>
      <c r="D1" s="229"/>
      <c r="E1" s="229"/>
      <c r="F1" s="229"/>
      <c r="G1" s="229"/>
      <c r="AE1" t="s">
        <v>36</v>
      </c>
    </row>
    <row r="2" spans="1:60" ht="24.95" customHeight="1" x14ac:dyDescent="0.2">
      <c r="A2" s="146" t="s">
        <v>6</v>
      </c>
      <c r="B2" s="145"/>
      <c r="C2" s="230" t="s">
        <v>602</v>
      </c>
      <c r="D2" s="231"/>
      <c r="E2" s="231"/>
      <c r="F2" s="231"/>
      <c r="G2" s="232"/>
      <c r="AE2" t="s">
        <v>37</v>
      </c>
    </row>
    <row r="3" spans="1:60" ht="24.95" customHeight="1" x14ac:dyDescent="0.2">
      <c r="A3" s="146" t="s">
        <v>7</v>
      </c>
      <c r="B3" s="145"/>
      <c r="C3" s="230" t="s">
        <v>127</v>
      </c>
      <c r="D3" s="231"/>
      <c r="E3" s="231"/>
      <c r="F3" s="231"/>
      <c r="G3" s="232"/>
      <c r="AE3" t="s">
        <v>38</v>
      </c>
    </row>
    <row r="4" spans="1:60" ht="24.95" hidden="1" customHeight="1" x14ac:dyDescent="0.2">
      <c r="A4" s="146" t="s">
        <v>8</v>
      </c>
      <c r="B4" s="145"/>
      <c r="C4" s="230"/>
      <c r="D4" s="231"/>
      <c r="E4" s="231"/>
      <c r="F4" s="231"/>
      <c r="G4" s="232"/>
      <c r="AE4" t="s">
        <v>39</v>
      </c>
    </row>
    <row r="5" spans="1:60" hidden="1" x14ac:dyDescent="0.2">
      <c r="A5" s="144" t="s">
        <v>126</v>
      </c>
      <c r="B5" s="143"/>
      <c r="C5" s="143"/>
      <c r="D5" s="142"/>
      <c r="E5" s="142"/>
      <c r="F5" s="142"/>
      <c r="G5" s="141"/>
      <c r="AE5" t="s">
        <v>125</v>
      </c>
    </row>
    <row r="7" spans="1:60" ht="38.25" x14ac:dyDescent="0.2">
      <c r="A7" s="138" t="s">
        <v>40</v>
      </c>
      <c r="B7" s="140" t="s">
        <v>41</v>
      </c>
      <c r="C7" s="140" t="s">
        <v>42</v>
      </c>
      <c r="D7" s="138" t="s">
        <v>43</v>
      </c>
      <c r="E7" s="138" t="s">
        <v>44</v>
      </c>
      <c r="F7" s="139" t="s">
        <v>45</v>
      </c>
      <c r="G7" s="138" t="s">
        <v>24</v>
      </c>
      <c r="H7" s="137" t="s">
        <v>25</v>
      </c>
      <c r="I7" s="137" t="s">
        <v>46</v>
      </c>
      <c r="J7" s="137" t="s">
        <v>26</v>
      </c>
      <c r="K7" s="137" t="s">
        <v>47</v>
      </c>
      <c r="L7" s="137" t="s">
        <v>48</v>
      </c>
      <c r="M7" s="137" t="s">
        <v>49</v>
      </c>
      <c r="N7" s="137" t="s">
        <v>50</v>
      </c>
      <c r="O7" s="137" t="s">
        <v>51</v>
      </c>
      <c r="P7" s="137" t="s">
        <v>52</v>
      </c>
      <c r="Q7" s="137" t="s">
        <v>53</v>
      </c>
      <c r="R7" s="137" t="s">
        <v>54</v>
      </c>
      <c r="S7" s="137" t="s">
        <v>124</v>
      </c>
      <c r="T7" s="137" t="s">
        <v>55</v>
      </c>
      <c r="U7" s="137" t="s">
        <v>56</v>
      </c>
    </row>
    <row r="8" spans="1:60" x14ac:dyDescent="0.2">
      <c r="A8" s="132" t="s">
        <v>57</v>
      </c>
      <c r="B8" s="136" t="s">
        <v>70</v>
      </c>
      <c r="C8" s="135" t="s">
        <v>601</v>
      </c>
      <c r="D8" s="131"/>
      <c r="E8" s="134"/>
      <c r="F8" s="133"/>
      <c r="G8" s="133">
        <f>SUMIF(AE9:AE86,"&lt;&gt;NOR",G9:G86)</f>
        <v>0</v>
      </c>
      <c r="H8" s="133"/>
      <c r="I8" s="133">
        <f>SUM(I9:I86)</f>
        <v>0</v>
      </c>
      <c r="J8" s="133"/>
      <c r="K8" s="133">
        <f>SUM(K9:K86)</f>
        <v>0</v>
      </c>
      <c r="L8" s="133"/>
      <c r="M8" s="133">
        <f>SUM(M9:M86)</f>
        <v>0</v>
      </c>
      <c r="N8" s="131"/>
      <c r="O8" s="131">
        <f>SUM(O9:O86)</f>
        <v>168.78934999999998</v>
      </c>
      <c r="P8" s="131"/>
      <c r="Q8" s="131">
        <f>SUM(Q9:Q86)</f>
        <v>37.895600000000002</v>
      </c>
      <c r="R8" s="131"/>
      <c r="S8" s="131"/>
      <c r="T8" s="132"/>
      <c r="U8" s="131">
        <f>SUM(U9:U86)</f>
        <v>846.34999999999991</v>
      </c>
      <c r="AE8" t="s">
        <v>58</v>
      </c>
    </row>
    <row r="9" spans="1:60" ht="22.5" outlineLevel="1" x14ac:dyDescent="0.2">
      <c r="A9" s="128">
        <v>1</v>
      </c>
      <c r="B9" s="128" t="s">
        <v>600</v>
      </c>
      <c r="C9" s="130" t="s">
        <v>599</v>
      </c>
      <c r="D9" s="125" t="s">
        <v>150</v>
      </c>
      <c r="E9" s="129">
        <v>23.7</v>
      </c>
      <c r="F9" s="166">
        <f>H9+J9</f>
        <v>0</v>
      </c>
      <c r="G9" s="127">
        <f>ROUND(E9*F9,2)</f>
        <v>0</v>
      </c>
      <c r="H9" s="127"/>
      <c r="I9" s="127">
        <f>ROUND(E9*H9,2)</f>
        <v>0</v>
      </c>
      <c r="J9" s="127"/>
      <c r="K9" s="127">
        <f>ROUND(E9*J9,2)</f>
        <v>0</v>
      </c>
      <c r="L9" s="127">
        <v>21</v>
      </c>
      <c r="M9" s="127">
        <f>G9*(1+L9/100)</f>
        <v>0</v>
      </c>
      <c r="N9" s="125">
        <v>0</v>
      </c>
      <c r="O9" s="125">
        <f>ROUND(E9*N9,5)</f>
        <v>0</v>
      </c>
      <c r="P9" s="125">
        <v>0.13800000000000001</v>
      </c>
      <c r="Q9" s="125">
        <f>ROUND(E9*P9,5)</f>
        <v>3.2706</v>
      </c>
      <c r="R9" s="125"/>
      <c r="S9" s="125"/>
      <c r="T9" s="126">
        <v>0.16</v>
      </c>
      <c r="U9" s="125">
        <f>ROUND(E9*T9,2)</f>
        <v>3.79</v>
      </c>
      <c r="V9" s="95"/>
      <c r="W9" s="95"/>
      <c r="X9" s="95"/>
      <c r="Y9" s="95"/>
      <c r="Z9" s="95"/>
      <c r="AA9" s="95"/>
      <c r="AB9" s="95"/>
      <c r="AC9" s="95"/>
      <c r="AD9" s="95"/>
      <c r="AE9" s="95" t="s">
        <v>77</v>
      </c>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row>
    <row r="10" spans="1:60" outlineLevel="1" x14ac:dyDescent="0.2">
      <c r="A10" s="128">
        <v>2</v>
      </c>
      <c r="B10" s="128" t="s">
        <v>598</v>
      </c>
      <c r="C10" s="130" t="s">
        <v>597</v>
      </c>
      <c r="D10" s="125" t="s">
        <v>164</v>
      </c>
      <c r="E10" s="129">
        <v>277</v>
      </c>
      <c r="F10" s="166">
        <f>H10+J10</f>
        <v>0</v>
      </c>
      <c r="G10" s="127">
        <f>ROUND(E10*F10,2)</f>
        <v>0</v>
      </c>
      <c r="H10" s="127"/>
      <c r="I10" s="127">
        <f>ROUND(E10*H10,2)</f>
        <v>0</v>
      </c>
      <c r="J10" s="127"/>
      <c r="K10" s="127">
        <f>ROUND(E10*J10,2)</f>
        <v>0</v>
      </c>
      <c r="L10" s="127">
        <v>21</v>
      </c>
      <c r="M10" s="127">
        <f>G10*(1+L10/100)</f>
        <v>0</v>
      </c>
      <c r="N10" s="125">
        <v>0</v>
      </c>
      <c r="O10" s="125">
        <f>ROUND(E10*N10,5)</f>
        <v>0</v>
      </c>
      <c r="P10" s="125">
        <v>0.125</v>
      </c>
      <c r="Q10" s="125">
        <f>ROUND(E10*P10,5)</f>
        <v>34.625</v>
      </c>
      <c r="R10" s="125"/>
      <c r="S10" s="125"/>
      <c r="T10" s="126">
        <v>0.08</v>
      </c>
      <c r="U10" s="125">
        <f>ROUND(E10*T10,2)</f>
        <v>22.16</v>
      </c>
      <c r="V10" s="95"/>
      <c r="W10" s="95"/>
      <c r="X10" s="95"/>
      <c r="Y10" s="95"/>
      <c r="Z10" s="95"/>
      <c r="AA10" s="95"/>
      <c r="AB10" s="95"/>
      <c r="AC10" s="95"/>
      <c r="AD10" s="95"/>
      <c r="AE10" s="95" t="s">
        <v>77</v>
      </c>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row>
    <row r="11" spans="1:60" outlineLevel="1" x14ac:dyDescent="0.2">
      <c r="A11" s="128">
        <v>3</v>
      </c>
      <c r="B11" s="128" t="s">
        <v>596</v>
      </c>
      <c r="C11" s="130" t="s">
        <v>595</v>
      </c>
      <c r="D11" s="125" t="s">
        <v>247</v>
      </c>
      <c r="E11" s="129">
        <v>879.12900000000002</v>
      </c>
      <c r="F11" s="166">
        <f>H11+J11</f>
        <v>0</v>
      </c>
      <c r="G11" s="127">
        <f>ROUND(E11*F11,2)</f>
        <v>0</v>
      </c>
      <c r="H11" s="127"/>
      <c r="I11" s="127">
        <f>ROUND(E11*H11,2)</f>
        <v>0</v>
      </c>
      <c r="J11" s="127"/>
      <c r="K11" s="127">
        <f>ROUND(E11*J11,2)</f>
        <v>0</v>
      </c>
      <c r="L11" s="127">
        <v>21</v>
      </c>
      <c r="M11" s="127">
        <f>G11*(1+L11/100)</f>
        <v>0</v>
      </c>
      <c r="N11" s="125">
        <v>0</v>
      </c>
      <c r="O11" s="125">
        <f>ROUND(E11*N11,5)</f>
        <v>0</v>
      </c>
      <c r="P11" s="125">
        <v>0</v>
      </c>
      <c r="Q11" s="125">
        <f>ROUND(E11*P11,5)</f>
        <v>0</v>
      </c>
      <c r="R11" s="125"/>
      <c r="S11" s="125"/>
      <c r="T11" s="126">
        <v>0.187</v>
      </c>
      <c r="U11" s="125">
        <f>ROUND(E11*T11,2)</f>
        <v>164.4</v>
      </c>
      <c r="V11" s="95"/>
      <c r="W11" s="95"/>
      <c r="X11" s="95"/>
      <c r="Y11" s="95"/>
      <c r="Z11" s="95"/>
      <c r="AA11" s="95"/>
      <c r="AB11" s="95"/>
      <c r="AC11" s="95"/>
      <c r="AD11" s="95"/>
      <c r="AE11" s="95" t="s">
        <v>77</v>
      </c>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row>
    <row r="12" spans="1:60" ht="22.5" outlineLevel="1" x14ac:dyDescent="0.2">
      <c r="A12" s="128"/>
      <c r="B12" s="128"/>
      <c r="C12" s="205" t="s">
        <v>594</v>
      </c>
      <c r="D12" s="206"/>
      <c r="E12" s="207"/>
      <c r="F12" s="208"/>
      <c r="G12" s="209"/>
      <c r="H12" s="127"/>
      <c r="I12" s="127"/>
      <c r="J12" s="127"/>
      <c r="K12" s="127"/>
      <c r="L12" s="127"/>
      <c r="M12" s="127"/>
      <c r="N12" s="125"/>
      <c r="O12" s="125"/>
      <c r="P12" s="125"/>
      <c r="Q12" s="125"/>
      <c r="R12" s="125"/>
      <c r="S12" s="125"/>
      <c r="T12" s="126"/>
      <c r="U12" s="125"/>
      <c r="V12" s="95"/>
      <c r="W12" s="95"/>
      <c r="X12" s="95"/>
      <c r="Y12" s="95"/>
      <c r="Z12" s="95"/>
      <c r="AA12" s="95"/>
      <c r="AB12" s="95"/>
      <c r="AC12" s="95"/>
      <c r="AD12" s="95"/>
      <c r="AE12" s="95" t="s">
        <v>74</v>
      </c>
      <c r="AF12" s="95"/>
      <c r="AG12" s="95"/>
      <c r="AH12" s="95"/>
      <c r="AI12" s="95"/>
      <c r="AJ12" s="95"/>
      <c r="AK12" s="95"/>
      <c r="AL12" s="95"/>
      <c r="AM12" s="95"/>
      <c r="AN12" s="95"/>
      <c r="AO12" s="95"/>
      <c r="AP12" s="95"/>
      <c r="AQ12" s="95"/>
      <c r="AR12" s="95"/>
      <c r="AS12" s="95"/>
      <c r="AT12" s="95"/>
      <c r="AU12" s="95"/>
      <c r="AV12" s="95"/>
      <c r="AW12" s="95"/>
      <c r="AX12" s="95"/>
      <c r="AY12" s="95"/>
      <c r="AZ12" s="95"/>
      <c r="BA12" s="120" t="str">
        <f>C12</f>
        <v>Odkopávky a prokopávky nezapažené s přehozením výkopku na vzdálenost do 3 m nebo s naložením na dopravní prostředek.</v>
      </c>
      <c r="BB12" s="95"/>
      <c r="BC12" s="95"/>
      <c r="BD12" s="95"/>
      <c r="BE12" s="95"/>
      <c r="BF12" s="95"/>
      <c r="BG12" s="95"/>
      <c r="BH12" s="95"/>
    </row>
    <row r="13" spans="1:60" outlineLevel="1" x14ac:dyDescent="0.2">
      <c r="A13" s="128"/>
      <c r="B13" s="128"/>
      <c r="C13" s="151" t="s">
        <v>593</v>
      </c>
      <c r="D13" s="150"/>
      <c r="E13" s="149">
        <v>309.16000000000003</v>
      </c>
      <c r="F13" s="127"/>
      <c r="G13" s="127"/>
      <c r="H13" s="127"/>
      <c r="I13" s="127"/>
      <c r="J13" s="127"/>
      <c r="K13" s="127"/>
      <c r="L13" s="127"/>
      <c r="M13" s="127"/>
      <c r="N13" s="125"/>
      <c r="O13" s="125"/>
      <c r="P13" s="125"/>
      <c r="Q13" s="125"/>
      <c r="R13" s="125"/>
      <c r="S13" s="125"/>
      <c r="T13" s="126"/>
      <c r="U13" s="125"/>
      <c r="V13" s="95"/>
      <c r="W13" s="95"/>
      <c r="X13" s="95"/>
      <c r="Y13" s="95"/>
      <c r="Z13" s="95"/>
      <c r="AA13" s="95"/>
      <c r="AB13" s="95"/>
      <c r="AC13" s="95"/>
      <c r="AD13" s="95"/>
      <c r="AE13" s="95" t="s">
        <v>136</v>
      </c>
      <c r="AF13" s="95">
        <v>0</v>
      </c>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row>
    <row r="14" spans="1:60" outlineLevel="1" x14ac:dyDescent="0.2">
      <c r="A14" s="128"/>
      <c r="B14" s="128"/>
      <c r="C14" s="151" t="s">
        <v>592</v>
      </c>
      <c r="D14" s="150"/>
      <c r="E14" s="149">
        <v>565.6</v>
      </c>
      <c r="F14" s="127"/>
      <c r="G14" s="127"/>
      <c r="H14" s="127"/>
      <c r="I14" s="127"/>
      <c r="J14" s="127"/>
      <c r="K14" s="127"/>
      <c r="L14" s="127"/>
      <c r="M14" s="127"/>
      <c r="N14" s="125"/>
      <c r="O14" s="125"/>
      <c r="P14" s="125"/>
      <c r="Q14" s="125"/>
      <c r="R14" s="125"/>
      <c r="S14" s="125"/>
      <c r="T14" s="126"/>
      <c r="U14" s="125"/>
      <c r="V14" s="95"/>
      <c r="W14" s="95"/>
      <c r="X14" s="95"/>
      <c r="Y14" s="95"/>
      <c r="Z14" s="95"/>
      <c r="AA14" s="95"/>
      <c r="AB14" s="95"/>
      <c r="AC14" s="95"/>
      <c r="AD14" s="95"/>
      <c r="AE14" s="95" t="s">
        <v>136</v>
      </c>
      <c r="AF14" s="95">
        <v>0</v>
      </c>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row>
    <row r="15" spans="1:60" outlineLevel="1" x14ac:dyDescent="0.2">
      <c r="A15" s="128"/>
      <c r="B15" s="128"/>
      <c r="C15" s="151" t="s">
        <v>558</v>
      </c>
      <c r="D15" s="150"/>
      <c r="E15" s="149">
        <v>4.3689999999999998</v>
      </c>
      <c r="F15" s="127"/>
      <c r="G15" s="127"/>
      <c r="H15" s="127"/>
      <c r="I15" s="127"/>
      <c r="J15" s="127"/>
      <c r="K15" s="127"/>
      <c r="L15" s="127"/>
      <c r="M15" s="127"/>
      <c r="N15" s="125"/>
      <c r="O15" s="125"/>
      <c r="P15" s="125"/>
      <c r="Q15" s="125"/>
      <c r="R15" s="125"/>
      <c r="S15" s="125"/>
      <c r="T15" s="126"/>
      <c r="U15" s="125"/>
      <c r="V15" s="95"/>
      <c r="W15" s="95"/>
      <c r="X15" s="95"/>
      <c r="Y15" s="95"/>
      <c r="Z15" s="95"/>
      <c r="AA15" s="95"/>
      <c r="AB15" s="95"/>
      <c r="AC15" s="95"/>
      <c r="AD15" s="95"/>
      <c r="AE15" s="95" t="s">
        <v>136</v>
      </c>
      <c r="AF15" s="95">
        <v>0</v>
      </c>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row>
    <row r="16" spans="1:60" outlineLevel="1" x14ac:dyDescent="0.2">
      <c r="A16" s="128">
        <v>4</v>
      </c>
      <c r="B16" s="128" t="s">
        <v>591</v>
      </c>
      <c r="C16" s="130" t="s">
        <v>590</v>
      </c>
      <c r="D16" s="125" t="s">
        <v>247</v>
      </c>
      <c r="E16" s="129">
        <v>70</v>
      </c>
      <c r="F16" s="166">
        <f>H16+J16</f>
        <v>0</v>
      </c>
      <c r="G16" s="127">
        <f>ROUND(E16*F16,2)</f>
        <v>0</v>
      </c>
      <c r="H16" s="127"/>
      <c r="I16" s="127">
        <f>ROUND(E16*H16,2)</f>
        <v>0</v>
      </c>
      <c r="J16" s="127"/>
      <c r="K16" s="127">
        <f>ROUND(E16*J16,2)</f>
        <v>0</v>
      </c>
      <c r="L16" s="127">
        <v>21</v>
      </c>
      <c r="M16" s="127">
        <f>G16*(1+L16/100)</f>
        <v>0</v>
      </c>
      <c r="N16" s="125">
        <v>1.5570000000000001E-2</v>
      </c>
      <c r="O16" s="125">
        <f>ROUND(E16*N16,5)</f>
        <v>1.0899000000000001</v>
      </c>
      <c r="P16" s="125">
        <v>0</v>
      </c>
      <c r="Q16" s="125">
        <f>ROUND(E16*P16,5)</f>
        <v>0</v>
      </c>
      <c r="R16" s="125"/>
      <c r="S16" s="125"/>
      <c r="T16" s="126">
        <v>0.53400000000000003</v>
      </c>
      <c r="U16" s="125">
        <f>ROUND(E16*T16,2)</f>
        <v>37.380000000000003</v>
      </c>
      <c r="V16" s="95"/>
      <c r="W16" s="95"/>
      <c r="X16" s="95"/>
      <c r="Y16" s="95"/>
      <c r="Z16" s="95"/>
      <c r="AA16" s="95"/>
      <c r="AB16" s="95"/>
      <c r="AC16" s="95"/>
      <c r="AD16" s="95"/>
      <c r="AE16" s="95" t="s">
        <v>77</v>
      </c>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row>
    <row r="17" spans="1:60" outlineLevel="1" x14ac:dyDescent="0.2">
      <c r="A17" s="128"/>
      <c r="B17" s="128"/>
      <c r="C17" s="151" t="s">
        <v>589</v>
      </c>
      <c r="D17" s="150"/>
      <c r="E17" s="149">
        <v>70</v>
      </c>
      <c r="F17" s="127"/>
      <c r="G17" s="127"/>
      <c r="H17" s="127"/>
      <c r="I17" s="127"/>
      <c r="J17" s="127"/>
      <c r="K17" s="127"/>
      <c r="L17" s="127"/>
      <c r="M17" s="127"/>
      <c r="N17" s="125"/>
      <c r="O17" s="125"/>
      <c r="P17" s="125"/>
      <c r="Q17" s="125"/>
      <c r="R17" s="125"/>
      <c r="S17" s="125"/>
      <c r="T17" s="126"/>
      <c r="U17" s="125"/>
      <c r="V17" s="95"/>
      <c r="W17" s="95"/>
      <c r="X17" s="95"/>
      <c r="Y17" s="95"/>
      <c r="Z17" s="95"/>
      <c r="AA17" s="95"/>
      <c r="AB17" s="95"/>
      <c r="AC17" s="95"/>
      <c r="AD17" s="95"/>
      <c r="AE17" s="95" t="s">
        <v>136</v>
      </c>
      <c r="AF17" s="95">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row>
    <row r="18" spans="1:60" outlineLevel="1" x14ac:dyDescent="0.2">
      <c r="A18" s="128">
        <v>5</v>
      </c>
      <c r="B18" s="128" t="s">
        <v>588</v>
      </c>
      <c r="C18" s="130" t="s">
        <v>587</v>
      </c>
      <c r="D18" s="125" t="s">
        <v>247</v>
      </c>
      <c r="E18" s="129">
        <v>56</v>
      </c>
      <c r="F18" s="166">
        <f>H18+J18</f>
        <v>0</v>
      </c>
      <c r="G18" s="127">
        <f>ROUND(E18*F18,2)</f>
        <v>0</v>
      </c>
      <c r="H18" s="127"/>
      <c r="I18" s="127">
        <f>ROUND(E18*H18,2)</f>
        <v>0</v>
      </c>
      <c r="J18" s="127"/>
      <c r="K18" s="127">
        <f>ROUND(E18*J18,2)</f>
        <v>0</v>
      </c>
      <c r="L18" s="127">
        <v>21</v>
      </c>
      <c r="M18" s="127">
        <f>G18*(1+L18/100)</f>
        <v>0</v>
      </c>
      <c r="N18" s="125">
        <v>1.753E-2</v>
      </c>
      <c r="O18" s="125">
        <f>ROUND(E18*N18,5)</f>
        <v>0.98168</v>
      </c>
      <c r="P18" s="125">
        <v>0</v>
      </c>
      <c r="Q18" s="125">
        <f>ROUND(E18*P18,5)</f>
        <v>0</v>
      </c>
      <c r="R18" s="125"/>
      <c r="S18" s="125"/>
      <c r="T18" s="126">
        <v>0.72399999999999998</v>
      </c>
      <c r="U18" s="125">
        <f>ROUND(E18*T18,2)</f>
        <v>40.54</v>
      </c>
      <c r="V18" s="95"/>
      <c r="W18" s="95"/>
      <c r="X18" s="95"/>
      <c r="Y18" s="95"/>
      <c r="Z18" s="95"/>
      <c r="AA18" s="95"/>
      <c r="AB18" s="95"/>
      <c r="AC18" s="95"/>
      <c r="AD18" s="95"/>
      <c r="AE18" s="95" t="s">
        <v>77</v>
      </c>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row>
    <row r="19" spans="1:60" outlineLevel="1" x14ac:dyDescent="0.2">
      <c r="A19" s="128"/>
      <c r="B19" s="128"/>
      <c r="C19" s="151" t="s">
        <v>586</v>
      </c>
      <c r="D19" s="150"/>
      <c r="E19" s="149">
        <v>56</v>
      </c>
      <c r="F19" s="127"/>
      <c r="G19" s="127"/>
      <c r="H19" s="127"/>
      <c r="I19" s="127"/>
      <c r="J19" s="127"/>
      <c r="K19" s="127"/>
      <c r="L19" s="127"/>
      <c r="M19" s="127"/>
      <c r="N19" s="125"/>
      <c r="O19" s="125"/>
      <c r="P19" s="125"/>
      <c r="Q19" s="125"/>
      <c r="R19" s="125"/>
      <c r="S19" s="125"/>
      <c r="T19" s="126"/>
      <c r="U19" s="125"/>
      <c r="V19" s="95"/>
      <c r="W19" s="95"/>
      <c r="X19" s="95"/>
      <c r="Y19" s="95"/>
      <c r="Z19" s="95"/>
      <c r="AA19" s="95"/>
      <c r="AB19" s="95"/>
      <c r="AC19" s="95"/>
      <c r="AD19" s="95"/>
      <c r="AE19" s="95" t="s">
        <v>136</v>
      </c>
      <c r="AF19" s="95">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row>
    <row r="20" spans="1:60" outlineLevel="1" x14ac:dyDescent="0.2">
      <c r="A20" s="128">
        <v>6</v>
      </c>
      <c r="B20" s="128" t="s">
        <v>585</v>
      </c>
      <c r="C20" s="130" t="s">
        <v>584</v>
      </c>
      <c r="D20" s="125" t="s">
        <v>247</v>
      </c>
      <c r="E20" s="129">
        <v>2.7875999999999999</v>
      </c>
      <c r="F20" s="166">
        <f>H20+J20</f>
        <v>0</v>
      </c>
      <c r="G20" s="127">
        <f>ROUND(E20*F20,2)</f>
        <v>0</v>
      </c>
      <c r="H20" s="127"/>
      <c r="I20" s="127">
        <f>ROUND(E20*H20,2)</f>
        <v>0</v>
      </c>
      <c r="J20" s="127"/>
      <c r="K20" s="127">
        <f>ROUND(E20*J20,2)</f>
        <v>0</v>
      </c>
      <c r="L20" s="127">
        <v>21</v>
      </c>
      <c r="M20" s="127">
        <f>G20*(1+L20/100)</f>
        <v>0</v>
      </c>
      <c r="N20" s="125">
        <v>0</v>
      </c>
      <c r="O20" s="125">
        <f>ROUND(E20*N20,5)</f>
        <v>0</v>
      </c>
      <c r="P20" s="125">
        <v>0</v>
      </c>
      <c r="Q20" s="125">
        <f>ROUND(E20*P20,5)</f>
        <v>0</v>
      </c>
      <c r="R20" s="125"/>
      <c r="S20" s="125"/>
      <c r="T20" s="126">
        <v>0.26666000000000001</v>
      </c>
      <c r="U20" s="125">
        <f>ROUND(E20*T20,2)</f>
        <v>0.74</v>
      </c>
      <c r="V20" s="95"/>
      <c r="W20" s="95"/>
      <c r="X20" s="95"/>
      <c r="Y20" s="95"/>
      <c r="Z20" s="95"/>
      <c r="AA20" s="95"/>
      <c r="AB20" s="95"/>
      <c r="AC20" s="95"/>
      <c r="AD20" s="95"/>
      <c r="AE20" s="95" t="s">
        <v>77</v>
      </c>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row>
    <row r="21" spans="1:60" ht="33.75" outlineLevel="1" x14ac:dyDescent="0.2">
      <c r="A21" s="128"/>
      <c r="B21" s="128"/>
      <c r="C21" s="205" t="s">
        <v>583</v>
      </c>
      <c r="D21" s="206"/>
      <c r="E21" s="207"/>
      <c r="F21" s="208"/>
      <c r="G21" s="209"/>
      <c r="H21" s="127"/>
      <c r="I21" s="127"/>
      <c r="J21" s="127"/>
      <c r="K21" s="127"/>
      <c r="L21" s="127"/>
      <c r="M21" s="127"/>
      <c r="N21" s="125"/>
      <c r="O21" s="125"/>
      <c r="P21" s="125"/>
      <c r="Q21" s="125"/>
      <c r="R21" s="125"/>
      <c r="S21" s="125"/>
      <c r="T21" s="126"/>
      <c r="U21" s="125"/>
      <c r="V21" s="95"/>
      <c r="W21" s="95"/>
      <c r="X21" s="95"/>
      <c r="Y21" s="95"/>
      <c r="Z21" s="95"/>
      <c r="AA21" s="95"/>
      <c r="AB21" s="95"/>
      <c r="AC21" s="95"/>
      <c r="AD21" s="95"/>
      <c r="AE21" s="95" t="s">
        <v>74</v>
      </c>
      <c r="AF21" s="95"/>
      <c r="AG21" s="95"/>
      <c r="AH21" s="95"/>
      <c r="AI21" s="95"/>
      <c r="AJ21" s="95"/>
      <c r="AK21" s="95"/>
      <c r="AL21" s="95"/>
      <c r="AM21" s="95"/>
      <c r="AN21" s="95"/>
      <c r="AO21" s="95"/>
      <c r="AP21" s="95"/>
      <c r="AQ21" s="95"/>
      <c r="AR21" s="95"/>
      <c r="AS21" s="95"/>
      <c r="AT21" s="95"/>
      <c r="AU21" s="95"/>
      <c r="AV21" s="95"/>
      <c r="AW21" s="95"/>
      <c r="AX21" s="95"/>
      <c r="AY21" s="95"/>
      <c r="AZ21" s="95"/>
      <c r="BA21" s="120" t="str">
        <f>C21</f>
        <v>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v>
      </c>
      <c r="BB21" s="95"/>
      <c r="BC21" s="95"/>
      <c r="BD21" s="95"/>
      <c r="BE21" s="95"/>
      <c r="BF21" s="95"/>
      <c r="BG21" s="95"/>
      <c r="BH21" s="95"/>
    </row>
    <row r="22" spans="1:60" outlineLevel="1" x14ac:dyDescent="0.2">
      <c r="A22" s="128"/>
      <c r="B22" s="128"/>
      <c r="C22" s="151" t="s">
        <v>557</v>
      </c>
      <c r="D22" s="150"/>
      <c r="E22" s="149">
        <v>0.88200000000000001</v>
      </c>
      <c r="F22" s="127"/>
      <c r="G22" s="127"/>
      <c r="H22" s="127"/>
      <c r="I22" s="127"/>
      <c r="J22" s="127"/>
      <c r="K22" s="127"/>
      <c r="L22" s="127"/>
      <c r="M22" s="127"/>
      <c r="N22" s="125"/>
      <c r="O22" s="125"/>
      <c r="P22" s="125"/>
      <c r="Q22" s="125"/>
      <c r="R22" s="125"/>
      <c r="S22" s="125"/>
      <c r="T22" s="126"/>
      <c r="U22" s="125"/>
      <c r="V22" s="95"/>
      <c r="W22" s="95"/>
      <c r="X22" s="95"/>
      <c r="Y22" s="95"/>
      <c r="Z22" s="95"/>
      <c r="AA22" s="95"/>
      <c r="AB22" s="95"/>
      <c r="AC22" s="95"/>
      <c r="AD22" s="95"/>
      <c r="AE22" s="95" t="s">
        <v>136</v>
      </c>
      <c r="AF22" s="95">
        <v>0</v>
      </c>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row>
    <row r="23" spans="1:60" outlineLevel="1" x14ac:dyDescent="0.2">
      <c r="A23" s="128"/>
      <c r="B23" s="128"/>
      <c r="C23" s="151" t="s">
        <v>555</v>
      </c>
      <c r="D23" s="150"/>
      <c r="E23" s="149">
        <v>0.504</v>
      </c>
      <c r="F23" s="127"/>
      <c r="G23" s="127"/>
      <c r="H23" s="127"/>
      <c r="I23" s="127"/>
      <c r="J23" s="127"/>
      <c r="K23" s="127"/>
      <c r="L23" s="127"/>
      <c r="M23" s="127"/>
      <c r="N23" s="125"/>
      <c r="O23" s="125"/>
      <c r="P23" s="125"/>
      <c r="Q23" s="125"/>
      <c r="R23" s="125"/>
      <c r="S23" s="125"/>
      <c r="T23" s="126"/>
      <c r="U23" s="125"/>
      <c r="V23" s="95"/>
      <c r="W23" s="95"/>
      <c r="X23" s="95"/>
      <c r="Y23" s="95"/>
      <c r="Z23" s="95"/>
      <c r="AA23" s="95"/>
      <c r="AB23" s="95"/>
      <c r="AC23" s="95"/>
      <c r="AD23" s="95"/>
      <c r="AE23" s="95" t="s">
        <v>136</v>
      </c>
      <c r="AF23" s="95">
        <v>0</v>
      </c>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row>
    <row r="24" spans="1:60" outlineLevel="1" x14ac:dyDescent="0.2">
      <c r="A24" s="128"/>
      <c r="B24" s="128"/>
      <c r="C24" s="151" t="s">
        <v>554</v>
      </c>
      <c r="D24" s="150"/>
      <c r="E24" s="149">
        <v>1.2936000000000001</v>
      </c>
      <c r="F24" s="127"/>
      <c r="G24" s="127"/>
      <c r="H24" s="127"/>
      <c r="I24" s="127"/>
      <c r="J24" s="127"/>
      <c r="K24" s="127"/>
      <c r="L24" s="127"/>
      <c r="M24" s="127"/>
      <c r="N24" s="125"/>
      <c r="O24" s="125"/>
      <c r="P24" s="125"/>
      <c r="Q24" s="125"/>
      <c r="R24" s="125"/>
      <c r="S24" s="125"/>
      <c r="T24" s="126"/>
      <c r="U24" s="125"/>
      <c r="V24" s="95"/>
      <c r="W24" s="95"/>
      <c r="X24" s="95"/>
      <c r="Y24" s="95"/>
      <c r="Z24" s="95"/>
      <c r="AA24" s="95"/>
      <c r="AB24" s="95"/>
      <c r="AC24" s="95"/>
      <c r="AD24" s="95"/>
      <c r="AE24" s="95" t="s">
        <v>136</v>
      </c>
      <c r="AF24" s="95">
        <v>0</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row>
    <row r="25" spans="1:60" outlineLevel="1" x14ac:dyDescent="0.2">
      <c r="A25" s="128"/>
      <c r="B25" s="128"/>
      <c r="C25" s="151" t="s">
        <v>553</v>
      </c>
      <c r="D25" s="150"/>
      <c r="E25" s="149">
        <v>0.108</v>
      </c>
      <c r="F25" s="127"/>
      <c r="G25" s="127"/>
      <c r="H25" s="127"/>
      <c r="I25" s="127"/>
      <c r="J25" s="127"/>
      <c r="K25" s="127"/>
      <c r="L25" s="127"/>
      <c r="M25" s="127"/>
      <c r="N25" s="125"/>
      <c r="O25" s="125"/>
      <c r="P25" s="125"/>
      <c r="Q25" s="125"/>
      <c r="R25" s="125"/>
      <c r="S25" s="125"/>
      <c r="T25" s="126"/>
      <c r="U25" s="125"/>
      <c r="V25" s="95"/>
      <c r="W25" s="95"/>
      <c r="X25" s="95"/>
      <c r="Y25" s="95"/>
      <c r="Z25" s="95"/>
      <c r="AA25" s="95"/>
      <c r="AB25" s="95"/>
      <c r="AC25" s="95"/>
      <c r="AD25" s="95"/>
      <c r="AE25" s="95" t="s">
        <v>136</v>
      </c>
      <c r="AF25" s="95">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row>
    <row r="26" spans="1:60" outlineLevel="1" x14ac:dyDescent="0.2">
      <c r="A26" s="128">
        <v>7</v>
      </c>
      <c r="B26" s="128" t="s">
        <v>582</v>
      </c>
      <c r="C26" s="130" t="s">
        <v>581</v>
      </c>
      <c r="D26" s="125" t="s">
        <v>247</v>
      </c>
      <c r="E26" s="129">
        <v>3.016</v>
      </c>
      <c r="F26" s="166">
        <f>H26+J26</f>
        <v>0</v>
      </c>
      <c r="G26" s="127">
        <f>ROUND(E26*F26,2)</f>
        <v>0</v>
      </c>
      <c r="H26" s="127"/>
      <c r="I26" s="127">
        <f>ROUND(E26*H26,2)</f>
        <v>0</v>
      </c>
      <c r="J26" s="127"/>
      <c r="K26" s="127">
        <f>ROUND(E26*J26,2)</f>
        <v>0</v>
      </c>
      <c r="L26" s="127">
        <v>21</v>
      </c>
      <c r="M26" s="127">
        <f>G26*(1+L26/100)</f>
        <v>0</v>
      </c>
      <c r="N26" s="125">
        <v>0</v>
      </c>
      <c r="O26" s="125">
        <f>ROUND(E26*N26,5)</f>
        <v>0</v>
      </c>
      <c r="P26" s="125">
        <v>0</v>
      </c>
      <c r="Q26" s="125">
        <f>ROUND(E26*P26,5)</f>
        <v>0</v>
      </c>
      <c r="R26" s="125"/>
      <c r="S26" s="125"/>
      <c r="T26" s="126">
        <v>0.34</v>
      </c>
      <c r="U26" s="125">
        <f>ROUND(E26*T26,2)</f>
        <v>1.03</v>
      </c>
      <c r="V26" s="95"/>
      <c r="W26" s="95"/>
      <c r="X26" s="95"/>
      <c r="Y26" s="95"/>
      <c r="Z26" s="95"/>
      <c r="AA26" s="95"/>
      <c r="AB26" s="95"/>
      <c r="AC26" s="95"/>
      <c r="AD26" s="95"/>
      <c r="AE26" s="95" t="s">
        <v>77</v>
      </c>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row>
    <row r="27" spans="1:60" outlineLevel="1" x14ac:dyDescent="0.2">
      <c r="A27" s="128"/>
      <c r="B27" s="128"/>
      <c r="C27" s="151" t="s">
        <v>578</v>
      </c>
      <c r="D27" s="150"/>
      <c r="E27" s="149">
        <v>3.016</v>
      </c>
      <c r="F27" s="127"/>
      <c r="G27" s="127"/>
      <c r="H27" s="127"/>
      <c r="I27" s="127"/>
      <c r="J27" s="127"/>
      <c r="K27" s="127"/>
      <c r="L27" s="127"/>
      <c r="M27" s="127"/>
      <c r="N27" s="125"/>
      <c r="O27" s="125"/>
      <c r="P27" s="125"/>
      <c r="Q27" s="125"/>
      <c r="R27" s="125"/>
      <c r="S27" s="125"/>
      <c r="T27" s="126"/>
      <c r="U27" s="125"/>
      <c r="V27" s="95"/>
      <c r="W27" s="95"/>
      <c r="X27" s="95"/>
      <c r="Y27" s="95"/>
      <c r="Z27" s="95"/>
      <c r="AA27" s="95"/>
      <c r="AB27" s="95"/>
      <c r="AC27" s="95"/>
      <c r="AD27" s="95"/>
      <c r="AE27" s="95" t="s">
        <v>136</v>
      </c>
      <c r="AF27" s="95">
        <v>0</v>
      </c>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row>
    <row r="28" spans="1:60" outlineLevel="1" x14ac:dyDescent="0.2">
      <c r="A28" s="128">
        <v>8</v>
      </c>
      <c r="B28" s="128" t="s">
        <v>580</v>
      </c>
      <c r="C28" s="130" t="s">
        <v>579</v>
      </c>
      <c r="D28" s="125" t="s">
        <v>247</v>
      </c>
      <c r="E28" s="129">
        <v>3.016</v>
      </c>
      <c r="F28" s="166">
        <f>H28+J28</f>
        <v>0</v>
      </c>
      <c r="G28" s="127">
        <f>ROUND(E28*F28,2)</f>
        <v>0</v>
      </c>
      <c r="H28" s="127"/>
      <c r="I28" s="127">
        <f>ROUND(E28*H28,2)</f>
        <v>0</v>
      </c>
      <c r="J28" s="127"/>
      <c r="K28" s="127">
        <f>ROUND(E28*J28,2)</f>
        <v>0</v>
      </c>
      <c r="L28" s="127">
        <v>21</v>
      </c>
      <c r="M28" s="127">
        <f>G28*(1+L28/100)</f>
        <v>0</v>
      </c>
      <c r="N28" s="125">
        <v>1.7299999999999999E-2</v>
      </c>
      <c r="O28" s="125">
        <f>ROUND(E28*N28,5)</f>
        <v>5.2179999999999997E-2</v>
      </c>
      <c r="P28" s="125">
        <v>0</v>
      </c>
      <c r="Q28" s="125">
        <f>ROUND(E28*P28,5)</f>
        <v>0</v>
      </c>
      <c r="R28" s="125"/>
      <c r="S28" s="125"/>
      <c r="T28" s="126">
        <v>0.96699999999999997</v>
      </c>
      <c r="U28" s="125">
        <f>ROUND(E28*T28,2)</f>
        <v>2.92</v>
      </c>
      <c r="V28" s="95"/>
      <c r="W28" s="95"/>
      <c r="X28" s="95"/>
      <c r="Y28" s="95"/>
      <c r="Z28" s="95"/>
      <c r="AA28" s="95"/>
      <c r="AB28" s="95"/>
      <c r="AC28" s="95"/>
      <c r="AD28" s="95"/>
      <c r="AE28" s="95" t="s">
        <v>77</v>
      </c>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row>
    <row r="29" spans="1:60" outlineLevel="1" x14ac:dyDescent="0.2">
      <c r="A29" s="128"/>
      <c r="B29" s="128"/>
      <c r="C29" s="151" t="s">
        <v>578</v>
      </c>
      <c r="D29" s="150"/>
      <c r="E29" s="149">
        <v>3.016</v>
      </c>
      <c r="F29" s="127"/>
      <c r="G29" s="127"/>
      <c r="H29" s="127"/>
      <c r="I29" s="127"/>
      <c r="J29" s="127"/>
      <c r="K29" s="127"/>
      <c r="L29" s="127"/>
      <c r="M29" s="127"/>
      <c r="N29" s="125"/>
      <c r="O29" s="125"/>
      <c r="P29" s="125"/>
      <c r="Q29" s="125"/>
      <c r="R29" s="125"/>
      <c r="S29" s="125"/>
      <c r="T29" s="126"/>
      <c r="U29" s="125"/>
      <c r="V29" s="95"/>
      <c r="W29" s="95"/>
      <c r="X29" s="95"/>
      <c r="Y29" s="95"/>
      <c r="Z29" s="95"/>
      <c r="AA29" s="95"/>
      <c r="AB29" s="95"/>
      <c r="AC29" s="95"/>
      <c r="AD29" s="95"/>
      <c r="AE29" s="95" t="s">
        <v>136</v>
      </c>
      <c r="AF29" s="95">
        <v>0</v>
      </c>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row>
    <row r="30" spans="1:60" ht="22.5" outlineLevel="1" x14ac:dyDescent="0.2">
      <c r="A30" s="128">
        <v>9</v>
      </c>
      <c r="B30" s="128" t="s">
        <v>577</v>
      </c>
      <c r="C30" s="130" t="s">
        <v>576</v>
      </c>
      <c r="D30" s="125" t="s">
        <v>247</v>
      </c>
      <c r="E30" s="129">
        <v>15.318</v>
      </c>
      <c r="F30" s="166">
        <f>H30+J30</f>
        <v>0</v>
      </c>
      <c r="G30" s="127">
        <f>ROUND(E30*F30,2)</f>
        <v>0</v>
      </c>
      <c r="H30" s="127"/>
      <c r="I30" s="127">
        <f>ROUND(E30*H30,2)</f>
        <v>0</v>
      </c>
      <c r="J30" s="127"/>
      <c r="K30" s="127">
        <f>ROUND(E30*J30,2)</f>
        <v>0</v>
      </c>
      <c r="L30" s="127">
        <v>21</v>
      </c>
      <c r="M30" s="127">
        <f>G30*(1+L30/100)</f>
        <v>0</v>
      </c>
      <c r="N30" s="125">
        <v>0</v>
      </c>
      <c r="O30" s="125">
        <f>ROUND(E30*N30,5)</f>
        <v>0</v>
      </c>
      <c r="P30" s="125">
        <v>0</v>
      </c>
      <c r="Q30" s="125">
        <f>ROUND(E30*P30,5)</f>
        <v>0</v>
      </c>
      <c r="R30" s="125"/>
      <c r="S30" s="125"/>
      <c r="T30" s="126">
        <v>0.36499999999999999</v>
      </c>
      <c r="U30" s="125">
        <f>ROUND(E30*T30,2)</f>
        <v>5.59</v>
      </c>
      <c r="V30" s="95"/>
      <c r="W30" s="95"/>
      <c r="X30" s="95"/>
      <c r="Y30" s="95"/>
      <c r="Z30" s="95"/>
      <c r="AA30" s="95"/>
      <c r="AB30" s="95"/>
      <c r="AC30" s="95"/>
      <c r="AD30" s="95"/>
      <c r="AE30" s="95" t="s">
        <v>77</v>
      </c>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row>
    <row r="31" spans="1:60" ht="33.75" outlineLevel="1" x14ac:dyDescent="0.2">
      <c r="A31" s="128"/>
      <c r="B31" s="128"/>
      <c r="C31" s="205" t="s">
        <v>575</v>
      </c>
      <c r="D31" s="206"/>
      <c r="E31" s="207"/>
      <c r="F31" s="208"/>
      <c r="G31" s="209"/>
      <c r="H31" s="127"/>
      <c r="I31" s="127"/>
      <c r="J31" s="127"/>
      <c r="K31" s="127"/>
      <c r="L31" s="127"/>
      <c r="M31" s="127"/>
      <c r="N31" s="125"/>
      <c r="O31" s="125"/>
      <c r="P31" s="125"/>
      <c r="Q31" s="125"/>
      <c r="R31" s="125"/>
      <c r="S31" s="125"/>
      <c r="T31" s="126"/>
      <c r="U31" s="125"/>
      <c r="V31" s="95"/>
      <c r="W31" s="95"/>
      <c r="X31" s="95"/>
      <c r="Y31" s="95"/>
      <c r="Z31" s="95"/>
      <c r="AA31" s="95"/>
      <c r="AB31" s="95"/>
      <c r="AC31" s="95"/>
      <c r="AD31" s="95"/>
      <c r="AE31" s="95" t="s">
        <v>74</v>
      </c>
      <c r="AF31" s="95"/>
      <c r="AG31" s="95"/>
      <c r="AH31" s="95"/>
      <c r="AI31" s="95"/>
      <c r="AJ31" s="95"/>
      <c r="AK31" s="95"/>
      <c r="AL31" s="95"/>
      <c r="AM31" s="95"/>
      <c r="AN31" s="95"/>
      <c r="AO31" s="95"/>
      <c r="AP31" s="95"/>
      <c r="AQ31" s="95"/>
      <c r="AR31" s="95"/>
      <c r="AS31" s="95"/>
      <c r="AT31" s="95"/>
      <c r="AU31" s="95"/>
      <c r="AV31" s="95"/>
      <c r="AW31" s="95"/>
      <c r="AX31" s="95"/>
      <c r="AY31" s="95"/>
      <c r="AZ31" s="95"/>
      <c r="BA31" s="120" t="str">
        <f>C31</f>
        <v>Hloubení rýh zapažených i nezapažených s urovnáním dna do předepsaného profilu a spádu, s přehozením výkopku na přilehlém terénu na vzdálenost do 3 m od podélné osy rýhy nebo s naložením výkopku na dopravní prostředek.</v>
      </c>
      <c r="BB31" s="95"/>
      <c r="BC31" s="95"/>
      <c r="BD31" s="95"/>
      <c r="BE31" s="95"/>
      <c r="BF31" s="95"/>
      <c r="BG31" s="95"/>
      <c r="BH31" s="95"/>
    </row>
    <row r="32" spans="1:60" outlineLevel="1" x14ac:dyDescent="0.2">
      <c r="A32" s="128"/>
      <c r="B32" s="128"/>
      <c r="C32" s="151" t="s">
        <v>574</v>
      </c>
      <c r="D32" s="150"/>
      <c r="E32" s="149">
        <v>15.318</v>
      </c>
      <c r="F32" s="127"/>
      <c r="G32" s="127"/>
      <c r="H32" s="127"/>
      <c r="I32" s="127"/>
      <c r="J32" s="127"/>
      <c r="K32" s="127"/>
      <c r="L32" s="127"/>
      <c r="M32" s="127"/>
      <c r="N32" s="125"/>
      <c r="O32" s="125"/>
      <c r="P32" s="125"/>
      <c r="Q32" s="125"/>
      <c r="R32" s="125"/>
      <c r="S32" s="125"/>
      <c r="T32" s="126"/>
      <c r="U32" s="125"/>
      <c r="V32" s="95"/>
      <c r="W32" s="95"/>
      <c r="X32" s="95"/>
      <c r="Y32" s="95"/>
      <c r="Z32" s="95"/>
      <c r="AA32" s="95"/>
      <c r="AB32" s="95"/>
      <c r="AC32" s="95"/>
      <c r="AD32" s="95"/>
      <c r="AE32" s="95" t="s">
        <v>136</v>
      </c>
      <c r="AF32" s="95">
        <v>0</v>
      </c>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row>
    <row r="33" spans="1:60" ht="22.5" outlineLevel="1" x14ac:dyDescent="0.2">
      <c r="A33" s="128">
        <v>10</v>
      </c>
      <c r="B33" s="128" t="s">
        <v>562</v>
      </c>
      <c r="C33" s="130" t="s">
        <v>561</v>
      </c>
      <c r="D33" s="125" t="s">
        <v>247</v>
      </c>
      <c r="E33" s="129">
        <v>64.235500000000002</v>
      </c>
      <c r="F33" s="166">
        <f>H33+J33</f>
        <v>0</v>
      </c>
      <c r="G33" s="127">
        <f>ROUND(E33*F33,2)</f>
        <v>0</v>
      </c>
      <c r="H33" s="127"/>
      <c r="I33" s="127">
        <f>ROUND(E33*H33,2)</f>
        <v>0</v>
      </c>
      <c r="J33" s="127"/>
      <c r="K33" s="127">
        <f>ROUND(E33*J33,2)</f>
        <v>0</v>
      </c>
      <c r="L33" s="127">
        <v>21</v>
      </c>
      <c r="M33" s="127">
        <f>G33*(1+L33/100)</f>
        <v>0</v>
      </c>
      <c r="N33" s="125">
        <v>0</v>
      </c>
      <c r="O33" s="125">
        <f>ROUND(E33*N33,5)</f>
        <v>0</v>
      </c>
      <c r="P33" s="125">
        <v>0</v>
      </c>
      <c r="Q33" s="125">
        <f>ROUND(E33*P33,5)</f>
        <v>0</v>
      </c>
      <c r="R33" s="125"/>
      <c r="S33" s="125"/>
      <c r="T33" s="126">
        <v>5.2999999999999999E-2</v>
      </c>
      <c r="U33" s="125">
        <f>ROUND(E33*T33,2)</f>
        <v>3.4</v>
      </c>
      <c r="V33" s="95"/>
      <c r="W33" s="95"/>
      <c r="X33" s="95"/>
      <c r="Y33" s="95"/>
      <c r="Z33" s="95"/>
      <c r="AA33" s="95"/>
      <c r="AB33" s="95"/>
      <c r="AC33" s="95"/>
      <c r="AD33" s="95"/>
      <c r="AE33" s="95" t="s">
        <v>77</v>
      </c>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row>
    <row r="34" spans="1:60" outlineLevel="1" x14ac:dyDescent="0.2">
      <c r="A34" s="128"/>
      <c r="B34" s="128"/>
      <c r="C34" s="205" t="s">
        <v>573</v>
      </c>
      <c r="D34" s="206"/>
      <c r="E34" s="207"/>
      <c r="F34" s="208"/>
      <c r="G34" s="209"/>
      <c r="H34" s="127"/>
      <c r="I34" s="127"/>
      <c r="J34" s="127"/>
      <c r="K34" s="127"/>
      <c r="L34" s="127"/>
      <c r="M34" s="127"/>
      <c r="N34" s="125"/>
      <c r="O34" s="125"/>
      <c r="P34" s="125"/>
      <c r="Q34" s="125"/>
      <c r="R34" s="125"/>
      <c r="S34" s="125"/>
      <c r="T34" s="126"/>
      <c r="U34" s="125"/>
      <c r="V34" s="95"/>
      <c r="W34" s="95"/>
      <c r="X34" s="95"/>
      <c r="Y34" s="95"/>
      <c r="Z34" s="95"/>
      <c r="AA34" s="95"/>
      <c r="AB34" s="95"/>
      <c r="AC34" s="95"/>
      <c r="AD34" s="95"/>
      <c r="AE34" s="95" t="s">
        <v>74</v>
      </c>
      <c r="AF34" s="95"/>
      <c r="AG34" s="95"/>
      <c r="AH34" s="95"/>
      <c r="AI34" s="95"/>
      <c r="AJ34" s="95"/>
      <c r="AK34" s="95"/>
      <c r="AL34" s="95"/>
      <c r="AM34" s="95"/>
      <c r="AN34" s="95"/>
      <c r="AO34" s="95"/>
      <c r="AP34" s="95"/>
      <c r="AQ34" s="95"/>
      <c r="AR34" s="95"/>
      <c r="AS34" s="95"/>
      <c r="AT34" s="95"/>
      <c r="AU34" s="95"/>
      <c r="AV34" s="95"/>
      <c r="AW34" s="95"/>
      <c r="AX34" s="95"/>
      <c r="AY34" s="95"/>
      <c r="AZ34" s="95"/>
      <c r="BA34" s="120" t="str">
        <f>C34</f>
        <v>Nakládání zeminy z dočasné skládky pro zásypy.</v>
      </c>
      <c r="BB34" s="95"/>
      <c r="BC34" s="95"/>
      <c r="BD34" s="95"/>
      <c r="BE34" s="95"/>
      <c r="BF34" s="95"/>
      <c r="BG34" s="95"/>
      <c r="BH34" s="95"/>
    </row>
    <row r="35" spans="1:60" outlineLevel="1" x14ac:dyDescent="0.2">
      <c r="A35" s="128"/>
      <c r="B35" s="128"/>
      <c r="C35" s="151" t="s">
        <v>572</v>
      </c>
      <c r="D35" s="150"/>
      <c r="E35" s="149">
        <v>64.235500000000002</v>
      </c>
      <c r="F35" s="127"/>
      <c r="G35" s="127"/>
      <c r="H35" s="127"/>
      <c r="I35" s="127"/>
      <c r="J35" s="127"/>
      <c r="K35" s="127"/>
      <c r="L35" s="127"/>
      <c r="M35" s="127"/>
      <c r="N35" s="125"/>
      <c r="O35" s="125"/>
      <c r="P35" s="125"/>
      <c r="Q35" s="125"/>
      <c r="R35" s="125"/>
      <c r="S35" s="125"/>
      <c r="T35" s="126"/>
      <c r="U35" s="125"/>
      <c r="V35" s="95"/>
      <c r="W35" s="95"/>
      <c r="X35" s="95"/>
      <c r="Y35" s="95"/>
      <c r="Z35" s="95"/>
      <c r="AA35" s="95"/>
      <c r="AB35" s="95"/>
      <c r="AC35" s="95"/>
      <c r="AD35" s="95"/>
      <c r="AE35" s="95" t="s">
        <v>136</v>
      </c>
      <c r="AF35" s="95">
        <v>0</v>
      </c>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row>
    <row r="36" spans="1:60" outlineLevel="1" x14ac:dyDescent="0.2">
      <c r="A36" s="128">
        <v>11</v>
      </c>
      <c r="B36" s="128" t="s">
        <v>571</v>
      </c>
      <c r="C36" s="130" t="s">
        <v>570</v>
      </c>
      <c r="D36" s="125" t="s">
        <v>247</v>
      </c>
      <c r="E36" s="129">
        <v>128.471</v>
      </c>
      <c r="F36" s="166">
        <f>H36+J36</f>
        <v>0</v>
      </c>
      <c r="G36" s="127">
        <f>ROUND(E36*F36,2)</f>
        <v>0</v>
      </c>
      <c r="H36" s="127"/>
      <c r="I36" s="127">
        <f>ROUND(E36*H36,2)</f>
        <v>0</v>
      </c>
      <c r="J36" s="127"/>
      <c r="K36" s="127">
        <f>ROUND(E36*J36,2)</f>
        <v>0</v>
      </c>
      <c r="L36" s="127">
        <v>21</v>
      </c>
      <c r="M36" s="127">
        <f>G36*(1+L36/100)</f>
        <v>0</v>
      </c>
      <c r="N36" s="125">
        <v>0</v>
      </c>
      <c r="O36" s="125">
        <f>ROUND(E36*N36,5)</f>
        <v>0</v>
      </c>
      <c r="P36" s="125">
        <v>0</v>
      </c>
      <c r="Q36" s="125">
        <f>ROUND(E36*P36,5)</f>
        <v>0</v>
      </c>
      <c r="R36" s="125"/>
      <c r="S36" s="125"/>
      <c r="T36" s="126">
        <v>1.0999999999999999E-2</v>
      </c>
      <c r="U36" s="125">
        <f>ROUND(E36*T36,2)</f>
        <v>1.41</v>
      </c>
      <c r="V36" s="95"/>
      <c r="W36" s="95"/>
      <c r="X36" s="95"/>
      <c r="Y36" s="95"/>
      <c r="Z36" s="95"/>
      <c r="AA36" s="95"/>
      <c r="AB36" s="95"/>
      <c r="AC36" s="95"/>
      <c r="AD36" s="95"/>
      <c r="AE36" s="95" t="s">
        <v>77</v>
      </c>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row>
    <row r="37" spans="1:60" ht="33.75" outlineLevel="1" x14ac:dyDescent="0.2">
      <c r="A37" s="128"/>
      <c r="B37" s="128"/>
      <c r="C37" s="205" t="s">
        <v>569</v>
      </c>
      <c r="D37" s="206"/>
      <c r="E37" s="207"/>
      <c r="F37" s="208"/>
      <c r="G37" s="209"/>
      <c r="H37" s="127"/>
      <c r="I37" s="127"/>
      <c r="J37" s="127"/>
      <c r="K37" s="127"/>
      <c r="L37" s="127"/>
      <c r="M37" s="127"/>
      <c r="N37" s="125"/>
      <c r="O37" s="125"/>
      <c r="P37" s="125"/>
      <c r="Q37" s="125"/>
      <c r="R37" s="125"/>
      <c r="S37" s="125"/>
      <c r="T37" s="126"/>
      <c r="U37" s="125"/>
      <c r="V37" s="95"/>
      <c r="W37" s="95"/>
      <c r="X37" s="95"/>
      <c r="Y37" s="95"/>
      <c r="Z37" s="95"/>
      <c r="AA37" s="95"/>
      <c r="AB37" s="95"/>
      <c r="AC37" s="95"/>
      <c r="AD37" s="95"/>
      <c r="AE37" s="95" t="s">
        <v>74</v>
      </c>
      <c r="AF37" s="95"/>
      <c r="AG37" s="95"/>
      <c r="AH37" s="95"/>
      <c r="AI37" s="95"/>
      <c r="AJ37" s="95"/>
      <c r="AK37" s="95"/>
      <c r="AL37" s="95"/>
      <c r="AM37" s="95"/>
      <c r="AN37" s="95"/>
      <c r="AO37" s="95"/>
      <c r="AP37" s="95"/>
      <c r="AQ37" s="95"/>
      <c r="AR37" s="95"/>
      <c r="AS37" s="95"/>
      <c r="AT37" s="95"/>
      <c r="AU37" s="95"/>
      <c r="AV37" s="95"/>
      <c r="AW37" s="95"/>
      <c r="AX37" s="95"/>
      <c r="AY37" s="95"/>
      <c r="AZ37" s="95"/>
      <c r="BA37" s="120" t="str">
        <f>C37</f>
        <v>Vodorovné přemístění výkopku po suchu, bez ohledu na druh dopravního prostředku, bez naložení výkopku, avšak se složením bez rozhrnutí. Odvoz zeminy pro zásypy na dočasnou sklládku a zpět na stavbu.</v>
      </c>
      <c r="BB37" s="95"/>
      <c r="BC37" s="95"/>
      <c r="BD37" s="95"/>
      <c r="BE37" s="95"/>
      <c r="BF37" s="95"/>
      <c r="BG37" s="95"/>
      <c r="BH37" s="95"/>
    </row>
    <row r="38" spans="1:60" outlineLevel="1" x14ac:dyDescent="0.2">
      <c r="A38" s="128"/>
      <c r="B38" s="128"/>
      <c r="C38" s="151" t="s">
        <v>568</v>
      </c>
      <c r="D38" s="150"/>
      <c r="E38" s="149">
        <v>128.471</v>
      </c>
      <c r="F38" s="127"/>
      <c r="G38" s="127"/>
      <c r="H38" s="127"/>
      <c r="I38" s="127"/>
      <c r="J38" s="127"/>
      <c r="K38" s="127"/>
      <c r="L38" s="127"/>
      <c r="M38" s="127"/>
      <c r="N38" s="125"/>
      <c r="O38" s="125"/>
      <c r="P38" s="125"/>
      <c r="Q38" s="125"/>
      <c r="R38" s="125"/>
      <c r="S38" s="125"/>
      <c r="T38" s="126"/>
      <c r="U38" s="125"/>
      <c r="V38" s="95"/>
      <c r="W38" s="95"/>
      <c r="X38" s="95"/>
      <c r="Y38" s="95"/>
      <c r="Z38" s="95"/>
      <c r="AA38" s="95"/>
      <c r="AB38" s="95"/>
      <c r="AC38" s="95"/>
      <c r="AD38" s="95"/>
      <c r="AE38" s="95" t="s">
        <v>136</v>
      </c>
      <c r="AF38" s="95">
        <v>0</v>
      </c>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row>
    <row r="39" spans="1:60" outlineLevel="1" x14ac:dyDescent="0.2">
      <c r="A39" s="128">
        <v>12</v>
      </c>
      <c r="B39" s="128" t="s">
        <v>567</v>
      </c>
      <c r="C39" s="130" t="s">
        <v>566</v>
      </c>
      <c r="D39" s="125" t="s">
        <v>247</v>
      </c>
      <c r="E39" s="129">
        <v>55.3</v>
      </c>
      <c r="F39" s="166">
        <f>H39+J39</f>
        <v>0</v>
      </c>
      <c r="G39" s="127">
        <f>ROUND(E39*F39,2)</f>
        <v>0</v>
      </c>
      <c r="H39" s="127"/>
      <c r="I39" s="127">
        <f>ROUND(E39*H39,2)</f>
        <v>0</v>
      </c>
      <c r="J39" s="127"/>
      <c r="K39" s="127">
        <f>ROUND(E39*J39,2)</f>
        <v>0</v>
      </c>
      <c r="L39" s="127">
        <v>21</v>
      </c>
      <c r="M39" s="127">
        <f>G39*(1+L39/100)</f>
        <v>0</v>
      </c>
      <c r="N39" s="125">
        <v>0</v>
      </c>
      <c r="O39" s="125">
        <f>ROUND(E39*N39,5)</f>
        <v>0</v>
      </c>
      <c r="P39" s="125">
        <v>0</v>
      </c>
      <c r="Q39" s="125">
        <f>ROUND(E39*P39,5)</f>
        <v>0</v>
      </c>
      <c r="R39" s="125"/>
      <c r="S39" s="125"/>
      <c r="T39" s="126">
        <v>0.11600000000000001</v>
      </c>
      <c r="U39" s="125">
        <f>ROUND(E39*T39,2)</f>
        <v>6.41</v>
      </c>
      <c r="V39" s="95"/>
      <c r="W39" s="95"/>
      <c r="X39" s="95"/>
      <c r="Y39" s="95"/>
      <c r="Z39" s="95"/>
      <c r="AA39" s="95"/>
      <c r="AB39" s="95"/>
      <c r="AC39" s="95"/>
      <c r="AD39" s="95"/>
      <c r="AE39" s="95" t="s">
        <v>77</v>
      </c>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row>
    <row r="40" spans="1:60" outlineLevel="1" x14ac:dyDescent="0.2">
      <c r="A40" s="128">
        <v>13</v>
      </c>
      <c r="B40" s="128" t="s">
        <v>565</v>
      </c>
      <c r="C40" s="130" t="s">
        <v>564</v>
      </c>
      <c r="D40" s="125" t="s">
        <v>247</v>
      </c>
      <c r="E40" s="129">
        <v>8.9354999999999993</v>
      </c>
      <c r="F40" s="166">
        <f>H40+J40</f>
        <v>0</v>
      </c>
      <c r="G40" s="127">
        <f>ROUND(E40*F40,2)</f>
        <v>0</v>
      </c>
      <c r="H40" s="127"/>
      <c r="I40" s="127">
        <f>ROUND(E40*H40,2)</f>
        <v>0</v>
      </c>
      <c r="J40" s="127"/>
      <c r="K40" s="127">
        <f>ROUND(E40*J40,2)</f>
        <v>0</v>
      </c>
      <c r="L40" s="127">
        <v>21</v>
      </c>
      <c r="M40" s="127">
        <f>G40*(1+L40/100)</f>
        <v>0</v>
      </c>
      <c r="N40" s="125">
        <v>0</v>
      </c>
      <c r="O40" s="125">
        <f>ROUND(E40*N40,5)</f>
        <v>0</v>
      </c>
      <c r="P40" s="125">
        <v>0</v>
      </c>
      <c r="Q40" s="125">
        <f>ROUND(E40*P40,5)</f>
        <v>0</v>
      </c>
      <c r="R40" s="125"/>
      <c r="S40" s="125"/>
      <c r="T40" s="126">
        <v>0.20200000000000001</v>
      </c>
      <c r="U40" s="125">
        <f>ROUND(E40*T40,2)</f>
        <v>1.8</v>
      </c>
      <c r="V40" s="95"/>
      <c r="W40" s="95"/>
      <c r="X40" s="95"/>
      <c r="Y40" s="95"/>
      <c r="Z40" s="95"/>
      <c r="AA40" s="95"/>
      <c r="AB40" s="95"/>
      <c r="AC40" s="95"/>
      <c r="AD40" s="95"/>
      <c r="AE40" s="95" t="s">
        <v>77</v>
      </c>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row>
    <row r="41" spans="1:60" outlineLevel="1" x14ac:dyDescent="0.2">
      <c r="A41" s="128"/>
      <c r="B41" s="128"/>
      <c r="C41" s="151" t="s">
        <v>563</v>
      </c>
      <c r="D41" s="150"/>
      <c r="E41" s="149">
        <v>8.9354999999999993</v>
      </c>
      <c r="F41" s="127"/>
      <c r="G41" s="127"/>
      <c r="H41" s="127"/>
      <c r="I41" s="127"/>
      <c r="J41" s="127"/>
      <c r="K41" s="127"/>
      <c r="L41" s="127"/>
      <c r="M41" s="127"/>
      <c r="N41" s="125"/>
      <c r="O41" s="125"/>
      <c r="P41" s="125"/>
      <c r="Q41" s="125"/>
      <c r="R41" s="125"/>
      <c r="S41" s="125"/>
      <c r="T41" s="126"/>
      <c r="U41" s="125"/>
      <c r="V41" s="95"/>
      <c r="W41" s="95"/>
      <c r="X41" s="95"/>
      <c r="Y41" s="95"/>
      <c r="Z41" s="95"/>
      <c r="AA41" s="95"/>
      <c r="AB41" s="95"/>
      <c r="AC41" s="95"/>
      <c r="AD41" s="95"/>
      <c r="AE41" s="95" t="s">
        <v>136</v>
      </c>
      <c r="AF41" s="95">
        <v>0</v>
      </c>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row>
    <row r="42" spans="1:60" ht="22.5" outlineLevel="1" x14ac:dyDescent="0.2">
      <c r="A42" s="128">
        <v>14</v>
      </c>
      <c r="B42" s="128" t="s">
        <v>562</v>
      </c>
      <c r="C42" s="130" t="s">
        <v>561</v>
      </c>
      <c r="D42" s="125" t="s">
        <v>247</v>
      </c>
      <c r="E42" s="129">
        <v>949.71360000000004</v>
      </c>
      <c r="F42" s="166">
        <f>H42+J42</f>
        <v>0</v>
      </c>
      <c r="G42" s="127">
        <f>ROUND(E42*F42,2)</f>
        <v>0</v>
      </c>
      <c r="H42" s="127"/>
      <c r="I42" s="127">
        <f>ROUND(E42*H42,2)</f>
        <v>0</v>
      </c>
      <c r="J42" s="127"/>
      <c r="K42" s="127">
        <f>ROUND(E42*J42,2)</f>
        <v>0</v>
      </c>
      <c r="L42" s="127">
        <v>21</v>
      </c>
      <c r="M42" s="127">
        <f>G42*(1+L42/100)</f>
        <v>0</v>
      </c>
      <c r="N42" s="125">
        <v>0</v>
      </c>
      <c r="O42" s="125">
        <f>ROUND(E42*N42,5)</f>
        <v>0</v>
      </c>
      <c r="P42" s="125">
        <v>0</v>
      </c>
      <c r="Q42" s="125">
        <f>ROUND(E42*P42,5)</f>
        <v>0</v>
      </c>
      <c r="R42" s="125"/>
      <c r="S42" s="125"/>
      <c r="T42" s="126">
        <v>5.2999999999999999E-2</v>
      </c>
      <c r="U42" s="125">
        <f>ROUND(E42*T42,2)</f>
        <v>50.33</v>
      </c>
      <c r="V42" s="95"/>
      <c r="W42" s="95"/>
      <c r="X42" s="95"/>
      <c r="Y42" s="95"/>
      <c r="Z42" s="95"/>
      <c r="AA42" s="95"/>
      <c r="AB42" s="95"/>
      <c r="AC42" s="95"/>
      <c r="AD42" s="95"/>
      <c r="AE42" s="95" t="s">
        <v>77</v>
      </c>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row>
    <row r="43" spans="1:60" outlineLevel="1" x14ac:dyDescent="0.2">
      <c r="A43" s="128"/>
      <c r="B43" s="128"/>
      <c r="C43" s="151" t="s">
        <v>560</v>
      </c>
      <c r="D43" s="150"/>
      <c r="E43" s="149">
        <v>309.16000000000003</v>
      </c>
      <c r="F43" s="127"/>
      <c r="G43" s="127"/>
      <c r="H43" s="127"/>
      <c r="I43" s="127"/>
      <c r="J43" s="127"/>
      <c r="K43" s="127"/>
      <c r="L43" s="127"/>
      <c r="M43" s="127"/>
      <c r="N43" s="125"/>
      <c r="O43" s="125"/>
      <c r="P43" s="125"/>
      <c r="Q43" s="125"/>
      <c r="R43" s="125"/>
      <c r="S43" s="125"/>
      <c r="T43" s="126"/>
      <c r="U43" s="125"/>
      <c r="V43" s="95"/>
      <c r="W43" s="95"/>
      <c r="X43" s="95"/>
      <c r="Y43" s="95"/>
      <c r="Z43" s="95"/>
      <c r="AA43" s="95"/>
      <c r="AB43" s="95"/>
      <c r="AC43" s="95"/>
      <c r="AD43" s="95"/>
      <c r="AE43" s="95" t="s">
        <v>136</v>
      </c>
      <c r="AF43" s="95">
        <v>0</v>
      </c>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row>
    <row r="44" spans="1:60" outlineLevel="1" x14ac:dyDescent="0.2">
      <c r="A44" s="128"/>
      <c r="B44" s="128"/>
      <c r="C44" s="151" t="s">
        <v>559</v>
      </c>
      <c r="D44" s="150"/>
      <c r="E44" s="149">
        <v>691.6</v>
      </c>
      <c r="F44" s="127"/>
      <c r="G44" s="127"/>
      <c r="H44" s="127"/>
      <c r="I44" s="127"/>
      <c r="J44" s="127"/>
      <c r="K44" s="127"/>
      <c r="L44" s="127"/>
      <c r="M44" s="127"/>
      <c r="N44" s="125"/>
      <c r="O44" s="125"/>
      <c r="P44" s="125"/>
      <c r="Q44" s="125"/>
      <c r="R44" s="125"/>
      <c r="S44" s="125"/>
      <c r="T44" s="126"/>
      <c r="U44" s="125"/>
      <c r="V44" s="95"/>
      <c r="W44" s="95"/>
      <c r="X44" s="95"/>
      <c r="Y44" s="95"/>
      <c r="Z44" s="95"/>
      <c r="AA44" s="95"/>
      <c r="AB44" s="95"/>
      <c r="AC44" s="95"/>
      <c r="AD44" s="95"/>
      <c r="AE44" s="95" t="s">
        <v>136</v>
      </c>
      <c r="AF44" s="95">
        <v>0</v>
      </c>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row>
    <row r="45" spans="1:60" outlineLevel="1" x14ac:dyDescent="0.2">
      <c r="A45" s="128"/>
      <c r="B45" s="128"/>
      <c r="C45" s="151" t="s">
        <v>558</v>
      </c>
      <c r="D45" s="150"/>
      <c r="E45" s="149">
        <v>4.3689999999999998</v>
      </c>
      <c r="F45" s="127"/>
      <c r="G45" s="127"/>
      <c r="H45" s="127"/>
      <c r="I45" s="127"/>
      <c r="J45" s="127"/>
      <c r="K45" s="127"/>
      <c r="L45" s="127"/>
      <c r="M45" s="127"/>
      <c r="N45" s="125"/>
      <c r="O45" s="125"/>
      <c r="P45" s="125"/>
      <c r="Q45" s="125"/>
      <c r="R45" s="125"/>
      <c r="S45" s="125"/>
      <c r="T45" s="126"/>
      <c r="U45" s="125"/>
      <c r="V45" s="95"/>
      <c r="W45" s="95"/>
      <c r="X45" s="95"/>
      <c r="Y45" s="95"/>
      <c r="Z45" s="95"/>
      <c r="AA45" s="95"/>
      <c r="AB45" s="95"/>
      <c r="AC45" s="95"/>
      <c r="AD45" s="95"/>
      <c r="AE45" s="95" t="s">
        <v>136</v>
      </c>
      <c r="AF45" s="95">
        <v>0</v>
      </c>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row>
    <row r="46" spans="1:60" outlineLevel="1" x14ac:dyDescent="0.2">
      <c r="A46" s="128"/>
      <c r="B46" s="128"/>
      <c r="C46" s="151" t="s">
        <v>557</v>
      </c>
      <c r="D46" s="150"/>
      <c r="E46" s="149">
        <v>0.88200000000000001</v>
      </c>
      <c r="F46" s="127"/>
      <c r="G46" s="127"/>
      <c r="H46" s="127"/>
      <c r="I46" s="127"/>
      <c r="J46" s="127"/>
      <c r="K46" s="127"/>
      <c r="L46" s="127"/>
      <c r="M46" s="127"/>
      <c r="N46" s="125"/>
      <c r="O46" s="125"/>
      <c r="P46" s="125"/>
      <c r="Q46" s="125"/>
      <c r="R46" s="125"/>
      <c r="S46" s="125"/>
      <c r="T46" s="126"/>
      <c r="U46" s="125"/>
      <c r="V46" s="95"/>
      <c r="W46" s="95"/>
      <c r="X46" s="95"/>
      <c r="Y46" s="95"/>
      <c r="Z46" s="95"/>
      <c r="AA46" s="95"/>
      <c r="AB46" s="95"/>
      <c r="AC46" s="95"/>
      <c r="AD46" s="95"/>
      <c r="AE46" s="95" t="s">
        <v>136</v>
      </c>
      <c r="AF46" s="95">
        <v>0</v>
      </c>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row>
    <row r="47" spans="1:60" outlineLevel="1" x14ac:dyDescent="0.2">
      <c r="A47" s="128"/>
      <c r="B47" s="128"/>
      <c r="C47" s="151" t="s">
        <v>556</v>
      </c>
      <c r="D47" s="150"/>
      <c r="E47" s="149">
        <v>6.032</v>
      </c>
      <c r="F47" s="127"/>
      <c r="G47" s="127"/>
      <c r="H47" s="127"/>
      <c r="I47" s="127"/>
      <c r="J47" s="127"/>
      <c r="K47" s="127"/>
      <c r="L47" s="127"/>
      <c r="M47" s="127"/>
      <c r="N47" s="125"/>
      <c r="O47" s="125"/>
      <c r="P47" s="125"/>
      <c r="Q47" s="125"/>
      <c r="R47" s="125"/>
      <c r="S47" s="125"/>
      <c r="T47" s="126"/>
      <c r="U47" s="125"/>
      <c r="V47" s="95"/>
      <c r="W47" s="95"/>
      <c r="X47" s="95"/>
      <c r="Y47" s="95"/>
      <c r="Z47" s="95"/>
      <c r="AA47" s="95"/>
      <c r="AB47" s="95"/>
      <c r="AC47" s="95"/>
      <c r="AD47" s="95"/>
      <c r="AE47" s="95" t="s">
        <v>136</v>
      </c>
      <c r="AF47" s="95">
        <v>0</v>
      </c>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row>
    <row r="48" spans="1:60" outlineLevel="1" x14ac:dyDescent="0.2">
      <c r="A48" s="128"/>
      <c r="B48" s="128"/>
      <c r="C48" s="151" t="s">
        <v>555</v>
      </c>
      <c r="D48" s="150"/>
      <c r="E48" s="149">
        <v>0.504</v>
      </c>
      <c r="F48" s="127"/>
      <c r="G48" s="127"/>
      <c r="H48" s="127"/>
      <c r="I48" s="127"/>
      <c r="J48" s="127"/>
      <c r="K48" s="127"/>
      <c r="L48" s="127"/>
      <c r="M48" s="127"/>
      <c r="N48" s="125"/>
      <c r="O48" s="125"/>
      <c r="P48" s="125"/>
      <c r="Q48" s="125"/>
      <c r="R48" s="125"/>
      <c r="S48" s="125"/>
      <c r="T48" s="126"/>
      <c r="U48" s="125"/>
      <c r="V48" s="95"/>
      <c r="W48" s="95"/>
      <c r="X48" s="95"/>
      <c r="Y48" s="95"/>
      <c r="Z48" s="95"/>
      <c r="AA48" s="95"/>
      <c r="AB48" s="95"/>
      <c r="AC48" s="95"/>
      <c r="AD48" s="95"/>
      <c r="AE48" s="95" t="s">
        <v>136</v>
      </c>
      <c r="AF48" s="95">
        <v>0</v>
      </c>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row>
    <row r="49" spans="1:60" outlineLevel="1" x14ac:dyDescent="0.2">
      <c r="A49" s="128"/>
      <c r="B49" s="128"/>
      <c r="C49" s="151" t="s">
        <v>554</v>
      </c>
      <c r="D49" s="150"/>
      <c r="E49" s="149">
        <v>1.2936000000000001</v>
      </c>
      <c r="F49" s="127"/>
      <c r="G49" s="127"/>
      <c r="H49" s="127"/>
      <c r="I49" s="127"/>
      <c r="J49" s="127"/>
      <c r="K49" s="127"/>
      <c r="L49" s="127"/>
      <c r="M49" s="127"/>
      <c r="N49" s="125"/>
      <c r="O49" s="125"/>
      <c r="P49" s="125"/>
      <c r="Q49" s="125"/>
      <c r="R49" s="125"/>
      <c r="S49" s="125"/>
      <c r="T49" s="126"/>
      <c r="U49" s="125"/>
      <c r="V49" s="95"/>
      <c r="W49" s="95"/>
      <c r="X49" s="95"/>
      <c r="Y49" s="95"/>
      <c r="Z49" s="95"/>
      <c r="AA49" s="95"/>
      <c r="AB49" s="95"/>
      <c r="AC49" s="95"/>
      <c r="AD49" s="95"/>
      <c r="AE49" s="95" t="s">
        <v>136</v>
      </c>
      <c r="AF49" s="95">
        <v>0</v>
      </c>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row>
    <row r="50" spans="1:60" outlineLevel="1" x14ac:dyDescent="0.2">
      <c r="A50" s="128"/>
      <c r="B50" s="128"/>
      <c r="C50" s="151" t="s">
        <v>553</v>
      </c>
      <c r="D50" s="150"/>
      <c r="E50" s="149">
        <v>0.108</v>
      </c>
      <c r="F50" s="127"/>
      <c r="G50" s="127"/>
      <c r="H50" s="127"/>
      <c r="I50" s="127"/>
      <c r="J50" s="127"/>
      <c r="K50" s="127"/>
      <c r="L50" s="127"/>
      <c r="M50" s="127"/>
      <c r="N50" s="125"/>
      <c r="O50" s="125"/>
      <c r="P50" s="125"/>
      <c r="Q50" s="125"/>
      <c r="R50" s="125"/>
      <c r="S50" s="125"/>
      <c r="T50" s="126"/>
      <c r="U50" s="125"/>
      <c r="V50" s="95"/>
      <c r="W50" s="95"/>
      <c r="X50" s="95"/>
      <c r="Y50" s="95"/>
      <c r="Z50" s="95"/>
      <c r="AA50" s="95"/>
      <c r="AB50" s="95"/>
      <c r="AC50" s="95"/>
      <c r="AD50" s="95"/>
      <c r="AE50" s="95" t="s">
        <v>136</v>
      </c>
      <c r="AF50" s="95">
        <v>0</v>
      </c>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row>
    <row r="51" spans="1:60" outlineLevel="1" x14ac:dyDescent="0.2">
      <c r="A51" s="128"/>
      <c r="B51" s="128"/>
      <c r="C51" s="151" t="s">
        <v>552</v>
      </c>
      <c r="D51" s="150"/>
      <c r="E51" s="149">
        <v>-64.234999999999999</v>
      </c>
      <c r="F51" s="127"/>
      <c r="G51" s="127"/>
      <c r="H51" s="127"/>
      <c r="I51" s="127"/>
      <c r="J51" s="127"/>
      <c r="K51" s="127"/>
      <c r="L51" s="127"/>
      <c r="M51" s="127"/>
      <c r="N51" s="125"/>
      <c r="O51" s="125"/>
      <c r="P51" s="125"/>
      <c r="Q51" s="125"/>
      <c r="R51" s="125"/>
      <c r="S51" s="125"/>
      <c r="T51" s="126"/>
      <c r="U51" s="125"/>
      <c r="V51" s="95"/>
      <c r="W51" s="95"/>
      <c r="X51" s="95"/>
      <c r="Y51" s="95"/>
      <c r="Z51" s="95"/>
      <c r="AA51" s="95"/>
      <c r="AB51" s="95"/>
      <c r="AC51" s="95"/>
      <c r="AD51" s="95"/>
      <c r="AE51" s="95" t="s">
        <v>136</v>
      </c>
      <c r="AF51" s="95">
        <v>0</v>
      </c>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row>
    <row r="52" spans="1:60" ht="22.5" outlineLevel="1" x14ac:dyDescent="0.2">
      <c r="A52" s="128">
        <v>15</v>
      </c>
      <c r="B52" s="128" t="s">
        <v>551</v>
      </c>
      <c r="C52" s="130" t="s">
        <v>550</v>
      </c>
      <c r="D52" s="125" t="s">
        <v>247</v>
      </c>
      <c r="E52" s="129">
        <v>1066.90688</v>
      </c>
      <c r="F52" s="166">
        <f>H52+J52</f>
        <v>0</v>
      </c>
      <c r="G52" s="127">
        <f>ROUND(E52*F52,2)</f>
        <v>0</v>
      </c>
      <c r="H52" s="127"/>
      <c r="I52" s="127">
        <f>ROUND(E52*H52,2)</f>
        <v>0</v>
      </c>
      <c r="J52" s="127"/>
      <c r="K52" s="127">
        <f>ROUND(E52*J52,2)</f>
        <v>0</v>
      </c>
      <c r="L52" s="127">
        <v>21</v>
      </c>
      <c r="M52" s="127">
        <f>G52*(1+L52/100)</f>
        <v>0</v>
      </c>
      <c r="N52" s="125">
        <v>0</v>
      </c>
      <c r="O52" s="125">
        <f>ROUND(E52*N52,5)</f>
        <v>0</v>
      </c>
      <c r="P52" s="125">
        <v>0</v>
      </c>
      <c r="Q52" s="125">
        <f>ROUND(E52*P52,5)</f>
        <v>0</v>
      </c>
      <c r="R52" s="125"/>
      <c r="S52" s="125"/>
      <c r="T52" s="126">
        <v>1.0999999999999999E-2</v>
      </c>
      <c r="U52" s="125">
        <f>ROUND(E52*T52,2)</f>
        <v>11.74</v>
      </c>
      <c r="V52" s="95"/>
      <c r="W52" s="95"/>
      <c r="X52" s="95"/>
      <c r="Y52" s="95"/>
      <c r="Z52" s="95"/>
      <c r="AA52" s="95"/>
      <c r="AB52" s="95"/>
      <c r="AC52" s="95"/>
      <c r="AD52" s="95"/>
      <c r="AE52" s="95" t="s">
        <v>77</v>
      </c>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row>
    <row r="53" spans="1:60" outlineLevel="1" x14ac:dyDescent="0.2">
      <c r="A53" s="128"/>
      <c r="B53" s="128"/>
      <c r="C53" s="151" t="s">
        <v>549</v>
      </c>
      <c r="D53" s="150"/>
      <c r="E53" s="149">
        <v>1066.90688</v>
      </c>
      <c r="F53" s="127"/>
      <c r="G53" s="127"/>
      <c r="H53" s="127"/>
      <c r="I53" s="127"/>
      <c r="J53" s="127"/>
      <c r="K53" s="127"/>
      <c r="L53" s="127"/>
      <c r="M53" s="127"/>
      <c r="N53" s="125"/>
      <c r="O53" s="125"/>
      <c r="P53" s="125"/>
      <c r="Q53" s="125"/>
      <c r="R53" s="125"/>
      <c r="S53" s="125"/>
      <c r="T53" s="126"/>
      <c r="U53" s="125"/>
      <c r="V53" s="95"/>
      <c r="W53" s="95"/>
      <c r="X53" s="95"/>
      <c r="Y53" s="95"/>
      <c r="Z53" s="95"/>
      <c r="AA53" s="95"/>
      <c r="AB53" s="95"/>
      <c r="AC53" s="95"/>
      <c r="AD53" s="95"/>
      <c r="AE53" s="95" t="s">
        <v>136</v>
      </c>
      <c r="AF53" s="95">
        <v>0</v>
      </c>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row>
    <row r="54" spans="1:60" ht="22.5" outlineLevel="1" x14ac:dyDescent="0.2">
      <c r="A54" s="128">
        <v>16</v>
      </c>
      <c r="B54" s="128" t="s">
        <v>548</v>
      </c>
      <c r="C54" s="130" t="s">
        <v>547</v>
      </c>
      <c r="D54" s="125" t="s">
        <v>247</v>
      </c>
      <c r="E54" s="129">
        <v>167.7208</v>
      </c>
      <c r="F54" s="166">
        <f>H54+J54</f>
        <v>0</v>
      </c>
      <c r="G54" s="127">
        <f>ROUND(E54*F54,2)</f>
        <v>0</v>
      </c>
      <c r="H54" s="127"/>
      <c r="I54" s="127">
        <f>ROUND(E54*H54,2)</f>
        <v>0</v>
      </c>
      <c r="J54" s="127"/>
      <c r="K54" s="127">
        <f>ROUND(E54*J54,2)</f>
        <v>0</v>
      </c>
      <c r="L54" s="127">
        <v>21</v>
      </c>
      <c r="M54" s="127">
        <f>G54*(1+L54/100)</f>
        <v>0</v>
      </c>
      <c r="N54" s="125">
        <v>0</v>
      </c>
      <c r="O54" s="125">
        <f>ROUND(E54*N54,5)</f>
        <v>0</v>
      </c>
      <c r="P54" s="125">
        <v>0</v>
      </c>
      <c r="Q54" s="125">
        <f>ROUND(E54*P54,5)</f>
        <v>0</v>
      </c>
      <c r="R54" s="125"/>
      <c r="S54" s="125"/>
      <c r="T54" s="126">
        <v>1.2E-2</v>
      </c>
      <c r="U54" s="125">
        <f>ROUND(E54*T54,2)</f>
        <v>2.0099999999999998</v>
      </c>
      <c r="V54" s="95"/>
      <c r="W54" s="95"/>
      <c r="X54" s="95"/>
      <c r="Y54" s="95"/>
      <c r="Z54" s="95"/>
      <c r="AA54" s="95"/>
      <c r="AB54" s="95"/>
      <c r="AC54" s="95"/>
      <c r="AD54" s="95"/>
      <c r="AE54" s="95" t="s">
        <v>77</v>
      </c>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row>
    <row r="55" spans="1:60" outlineLevel="1" x14ac:dyDescent="0.2">
      <c r="A55" s="128"/>
      <c r="B55" s="128"/>
      <c r="C55" s="151" t="s">
        <v>546</v>
      </c>
      <c r="D55" s="150"/>
      <c r="E55" s="149">
        <v>167.7208</v>
      </c>
      <c r="F55" s="127"/>
      <c r="G55" s="127"/>
      <c r="H55" s="127"/>
      <c r="I55" s="127"/>
      <c r="J55" s="127"/>
      <c r="K55" s="127"/>
      <c r="L55" s="127"/>
      <c r="M55" s="127"/>
      <c r="N55" s="125"/>
      <c r="O55" s="125"/>
      <c r="P55" s="125"/>
      <c r="Q55" s="125"/>
      <c r="R55" s="125"/>
      <c r="S55" s="125"/>
      <c r="T55" s="126"/>
      <c r="U55" s="125"/>
      <c r="V55" s="95"/>
      <c r="W55" s="95"/>
      <c r="X55" s="95"/>
      <c r="Y55" s="95"/>
      <c r="Z55" s="95"/>
      <c r="AA55" s="95"/>
      <c r="AB55" s="95"/>
      <c r="AC55" s="95"/>
      <c r="AD55" s="95"/>
      <c r="AE55" s="95" t="s">
        <v>136</v>
      </c>
      <c r="AF55" s="95">
        <v>0</v>
      </c>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row>
    <row r="56" spans="1:60" ht="22.5" outlineLevel="1" x14ac:dyDescent="0.2">
      <c r="A56" s="128">
        <v>17</v>
      </c>
      <c r="B56" s="128" t="s">
        <v>545</v>
      </c>
      <c r="C56" s="130" t="s">
        <v>544</v>
      </c>
      <c r="D56" s="125" t="s">
        <v>247</v>
      </c>
      <c r="E56" s="129">
        <v>1234.6276800000001</v>
      </c>
      <c r="F56" s="166">
        <f>H56+J56</f>
        <v>0</v>
      </c>
      <c r="G56" s="127">
        <f>ROUND(E56*F56,2)</f>
        <v>0</v>
      </c>
      <c r="H56" s="127"/>
      <c r="I56" s="127">
        <f>ROUND(E56*H56,2)</f>
        <v>0</v>
      </c>
      <c r="J56" s="127"/>
      <c r="K56" s="127">
        <f>ROUND(E56*J56,2)</f>
        <v>0</v>
      </c>
      <c r="L56" s="127">
        <v>21</v>
      </c>
      <c r="M56" s="127">
        <f>G56*(1+L56/100)</f>
        <v>0</v>
      </c>
      <c r="N56" s="125">
        <v>0</v>
      </c>
      <c r="O56" s="125">
        <f>ROUND(E56*N56,5)</f>
        <v>0</v>
      </c>
      <c r="P56" s="125">
        <v>0</v>
      </c>
      <c r="Q56" s="125">
        <f>ROUND(E56*P56,5)</f>
        <v>0</v>
      </c>
      <c r="R56" s="125"/>
      <c r="S56" s="125"/>
      <c r="T56" s="126">
        <v>8.9999999999999993E-3</v>
      </c>
      <c r="U56" s="125">
        <f>ROUND(E56*T56,2)</f>
        <v>11.11</v>
      </c>
      <c r="V56" s="95"/>
      <c r="W56" s="95"/>
      <c r="X56" s="95"/>
      <c r="Y56" s="95"/>
      <c r="Z56" s="95"/>
      <c r="AA56" s="95"/>
      <c r="AB56" s="95"/>
      <c r="AC56" s="95"/>
      <c r="AD56" s="95"/>
      <c r="AE56" s="95" t="s">
        <v>77</v>
      </c>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row>
    <row r="57" spans="1:60" outlineLevel="1" x14ac:dyDescent="0.2">
      <c r="A57" s="128"/>
      <c r="B57" s="128"/>
      <c r="C57" s="151" t="s">
        <v>540</v>
      </c>
      <c r="D57" s="150"/>
      <c r="E57" s="149">
        <v>1234.6276800000001</v>
      </c>
      <c r="F57" s="127"/>
      <c r="G57" s="127"/>
      <c r="H57" s="127"/>
      <c r="I57" s="127"/>
      <c r="J57" s="127"/>
      <c r="K57" s="127"/>
      <c r="L57" s="127"/>
      <c r="M57" s="127"/>
      <c r="N57" s="125"/>
      <c r="O57" s="125"/>
      <c r="P57" s="125"/>
      <c r="Q57" s="125"/>
      <c r="R57" s="125"/>
      <c r="S57" s="125"/>
      <c r="T57" s="126"/>
      <c r="U57" s="125"/>
      <c r="V57" s="95"/>
      <c r="W57" s="95"/>
      <c r="X57" s="95"/>
      <c r="Y57" s="95"/>
      <c r="Z57" s="95"/>
      <c r="AA57" s="95"/>
      <c r="AB57" s="95"/>
      <c r="AC57" s="95"/>
      <c r="AD57" s="95"/>
      <c r="AE57" s="95" t="s">
        <v>136</v>
      </c>
      <c r="AF57" s="95">
        <v>0</v>
      </c>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row>
    <row r="58" spans="1:60" ht="22.5" outlineLevel="1" x14ac:dyDescent="0.2">
      <c r="A58" s="128">
        <v>18</v>
      </c>
      <c r="B58" s="128" t="s">
        <v>543</v>
      </c>
      <c r="C58" s="130" t="s">
        <v>542</v>
      </c>
      <c r="D58" s="125" t="s">
        <v>247</v>
      </c>
      <c r="E58" s="129">
        <v>1234.6276800000001</v>
      </c>
      <c r="F58" s="166">
        <f>H58+J58</f>
        <v>0</v>
      </c>
      <c r="G58" s="127">
        <f>ROUND(E58*F58,2)</f>
        <v>0</v>
      </c>
      <c r="H58" s="127"/>
      <c r="I58" s="127">
        <f>ROUND(E58*H58,2)</f>
        <v>0</v>
      </c>
      <c r="J58" s="127"/>
      <c r="K58" s="127">
        <f>ROUND(E58*J58,2)</f>
        <v>0</v>
      </c>
      <c r="L58" s="127">
        <v>21</v>
      </c>
      <c r="M58" s="127">
        <f>G58*(1+L58/100)</f>
        <v>0</v>
      </c>
      <c r="N58" s="125">
        <v>0</v>
      </c>
      <c r="O58" s="125">
        <f>ROUND(E58*N58,5)</f>
        <v>0</v>
      </c>
      <c r="P58" s="125">
        <v>0</v>
      </c>
      <c r="Q58" s="125">
        <f>ROUND(E58*P58,5)</f>
        <v>0</v>
      </c>
      <c r="R58" s="125"/>
      <c r="S58" s="125"/>
      <c r="T58" s="126">
        <v>0</v>
      </c>
      <c r="U58" s="125">
        <f>ROUND(E58*T58,2)</f>
        <v>0</v>
      </c>
      <c r="V58" s="95"/>
      <c r="W58" s="95"/>
      <c r="X58" s="95"/>
      <c r="Y58" s="95"/>
      <c r="Z58" s="95"/>
      <c r="AA58" s="95"/>
      <c r="AB58" s="95"/>
      <c r="AC58" s="95"/>
      <c r="AD58" s="95"/>
      <c r="AE58" s="95" t="s">
        <v>77</v>
      </c>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row>
    <row r="59" spans="1:60" ht="22.5" outlineLevel="1" x14ac:dyDescent="0.2">
      <c r="A59" s="128"/>
      <c r="B59" s="128"/>
      <c r="C59" s="205" t="s">
        <v>541</v>
      </c>
      <c r="D59" s="206"/>
      <c r="E59" s="207"/>
      <c r="F59" s="208"/>
      <c r="G59" s="209"/>
      <c r="H59" s="127"/>
      <c r="I59" s="127"/>
      <c r="J59" s="127"/>
      <c r="K59" s="127"/>
      <c r="L59" s="127"/>
      <c r="M59" s="127"/>
      <c r="N59" s="125"/>
      <c r="O59" s="125"/>
      <c r="P59" s="125"/>
      <c r="Q59" s="125"/>
      <c r="R59" s="125"/>
      <c r="S59" s="125"/>
      <c r="T59" s="126"/>
      <c r="U59" s="125"/>
      <c r="V59" s="95"/>
      <c r="W59" s="95"/>
      <c r="X59" s="95"/>
      <c r="Y59" s="95"/>
      <c r="Z59" s="95"/>
      <c r="AA59" s="95"/>
      <c r="AB59" s="95"/>
      <c r="AC59" s="95"/>
      <c r="AD59" s="95"/>
      <c r="AE59" s="95" t="s">
        <v>74</v>
      </c>
      <c r="AF59" s="95"/>
      <c r="AG59" s="95"/>
      <c r="AH59" s="95"/>
      <c r="AI59" s="95"/>
      <c r="AJ59" s="95"/>
      <c r="AK59" s="95"/>
      <c r="AL59" s="95"/>
      <c r="AM59" s="95"/>
      <c r="AN59" s="95"/>
      <c r="AO59" s="95"/>
      <c r="AP59" s="95"/>
      <c r="AQ59" s="95"/>
      <c r="AR59" s="95"/>
      <c r="AS59" s="95"/>
      <c r="AT59" s="95"/>
      <c r="AU59" s="95"/>
      <c r="AV59" s="95"/>
      <c r="AW59" s="95"/>
      <c r="AX59" s="95"/>
      <c r="AY59" s="95"/>
      <c r="AZ59" s="95"/>
      <c r="BA59" s="120" t="str">
        <f>C59</f>
        <v>Poplatek za skládku horniny 1- 7, č. dle katal. odpadů 17 05 04, vč. nakypření dle ČSN 73 3050, popř. náklady spojené s recyklací pro opětovné využití materiálu.</v>
      </c>
      <c r="BB59" s="95"/>
      <c r="BC59" s="95"/>
      <c r="BD59" s="95"/>
      <c r="BE59" s="95"/>
      <c r="BF59" s="95"/>
      <c r="BG59" s="95"/>
      <c r="BH59" s="95"/>
    </row>
    <row r="60" spans="1:60" outlineLevel="1" x14ac:dyDescent="0.2">
      <c r="A60" s="128"/>
      <c r="B60" s="128"/>
      <c r="C60" s="151" t="s">
        <v>540</v>
      </c>
      <c r="D60" s="150"/>
      <c r="E60" s="149">
        <v>1234.6276800000001</v>
      </c>
      <c r="F60" s="127"/>
      <c r="G60" s="127"/>
      <c r="H60" s="127"/>
      <c r="I60" s="127"/>
      <c r="J60" s="127"/>
      <c r="K60" s="127"/>
      <c r="L60" s="127"/>
      <c r="M60" s="127"/>
      <c r="N60" s="125"/>
      <c r="O60" s="125"/>
      <c r="P60" s="125"/>
      <c r="Q60" s="125"/>
      <c r="R60" s="125"/>
      <c r="S60" s="125"/>
      <c r="T60" s="126"/>
      <c r="U60" s="125"/>
      <c r="V60" s="95"/>
      <c r="W60" s="95"/>
      <c r="X60" s="95"/>
      <c r="Y60" s="95"/>
      <c r="Z60" s="95"/>
      <c r="AA60" s="95"/>
      <c r="AB60" s="95"/>
      <c r="AC60" s="95"/>
      <c r="AD60" s="95"/>
      <c r="AE60" s="95" t="s">
        <v>136</v>
      </c>
      <c r="AF60" s="95">
        <v>0</v>
      </c>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row>
    <row r="61" spans="1:60" outlineLevel="1" x14ac:dyDescent="0.2">
      <c r="A61" s="128">
        <v>19</v>
      </c>
      <c r="B61" s="128" t="s">
        <v>539</v>
      </c>
      <c r="C61" s="130" t="s">
        <v>538</v>
      </c>
      <c r="D61" s="125" t="s">
        <v>150</v>
      </c>
      <c r="E61" s="129">
        <v>2493.6999999999998</v>
      </c>
      <c r="F61" s="166">
        <f>H61+J61</f>
        <v>0</v>
      </c>
      <c r="G61" s="127">
        <f>ROUND(E61*F61,2)</f>
        <v>0</v>
      </c>
      <c r="H61" s="127"/>
      <c r="I61" s="127">
        <f>ROUND(E61*H61,2)</f>
        <v>0</v>
      </c>
      <c r="J61" s="127"/>
      <c r="K61" s="127">
        <f>ROUND(E61*J61,2)</f>
        <v>0</v>
      </c>
      <c r="L61" s="127">
        <v>21</v>
      </c>
      <c r="M61" s="127">
        <f>G61*(1+L61/100)</f>
        <v>0</v>
      </c>
      <c r="N61" s="125">
        <v>0</v>
      </c>
      <c r="O61" s="125">
        <f>ROUND(E61*N61,5)</f>
        <v>0</v>
      </c>
      <c r="P61" s="125">
        <v>0</v>
      </c>
      <c r="Q61" s="125">
        <f>ROUND(E61*P61,5)</f>
        <v>0</v>
      </c>
      <c r="R61" s="125"/>
      <c r="S61" s="125"/>
      <c r="T61" s="126">
        <v>1.7999999999999999E-2</v>
      </c>
      <c r="U61" s="125">
        <f>ROUND(E61*T61,2)</f>
        <v>44.89</v>
      </c>
      <c r="V61" s="95"/>
      <c r="W61" s="95"/>
      <c r="X61" s="95"/>
      <c r="Y61" s="95"/>
      <c r="Z61" s="95"/>
      <c r="AA61" s="95"/>
      <c r="AB61" s="95"/>
      <c r="AC61" s="95"/>
      <c r="AD61" s="95"/>
      <c r="AE61" s="95" t="s">
        <v>77</v>
      </c>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row>
    <row r="62" spans="1:60" outlineLevel="1" x14ac:dyDescent="0.2">
      <c r="A62" s="128"/>
      <c r="B62" s="128"/>
      <c r="C62" s="205" t="s">
        <v>537</v>
      </c>
      <c r="D62" s="206"/>
      <c r="E62" s="207"/>
      <c r="F62" s="208"/>
      <c r="G62" s="209"/>
      <c r="H62" s="127"/>
      <c r="I62" s="127"/>
      <c r="J62" s="127"/>
      <c r="K62" s="127"/>
      <c r="L62" s="127"/>
      <c r="M62" s="127"/>
      <c r="N62" s="125"/>
      <c r="O62" s="125"/>
      <c r="P62" s="125"/>
      <c r="Q62" s="125"/>
      <c r="R62" s="125"/>
      <c r="S62" s="125"/>
      <c r="T62" s="126"/>
      <c r="U62" s="125"/>
      <c r="V62" s="95"/>
      <c r="W62" s="95"/>
      <c r="X62" s="95"/>
      <c r="Y62" s="95"/>
      <c r="Z62" s="95"/>
      <c r="AA62" s="95"/>
      <c r="AB62" s="95"/>
      <c r="AC62" s="95"/>
      <c r="AD62" s="95"/>
      <c r="AE62" s="95" t="s">
        <v>74</v>
      </c>
      <c r="AF62" s="95"/>
      <c r="AG62" s="95"/>
      <c r="AH62" s="95"/>
      <c r="AI62" s="95"/>
      <c r="AJ62" s="95"/>
      <c r="AK62" s="95"/>
      <c r="AL62" s="95"/>
      <c r="AM62" s="95"/>
      <c r="AN62" s="95"/>
      <c r="AO62" s="95"/>
      <c r="AP62" s="95"/>
      <c r="AQ62" s="95"/>
      <c r="AR62" s="95"/>
      <c r="AS62" s="95"/>
      <c r="AT62" s="95"/>
      <c r="AU62" s="95"/>
      <c r="AV62" s="95"/>
      <c r="AW62" s="95"/>
      <c r="AX62" s="95"/>
      <c r="AY62" s="95"/>
      <c r="AZ62" s="95"/>
      <c r="BA62" s="120" t="str">
        <f>C62</f>
        <v>požadovaná únosnost Edef,2 dle PD</v>
      </c>
      <c r="BB62" s="95"/>
      <c r="BC62" s="95"/>
      <c r="BD62" s="95"/>
      <c r="BE62" s="95"/>
      <c r="BF62" s="95"/>
      <c r="BG62" s="95"/>
      <c r="BH62" s="95"/>
    </row>
    <row r="63" spans="1:60" outlineLevel="1" x14ac:dyDescent="0.2">
      <c r="A63" s="128">
        <v>20</v>
      </c>
      <c r="B63" s="128" t="s">
        <v>536</v>
      </c>
      <c r="C63" s="130" t="s">
        <v>535</v>
      </c>
      <c r="D63" s="125" t="s">
        <v>247</v>
      </c>
      <c r="E63" s="129">
        <v>6.3825000000000003</v>
      </c>
      <c r="F63" s="166">
        <f>H63+J63</f>
        <v>0</v>
      </c>
      <c r="G63" s="127">
        <f>ROUND(E63*F63,2)</f>
        <v>0</v>
      </c>
      <c r="H63" s="127"/>
      <c r="I63" s="127">
        <f>ROUND(E63*H63,2)</f>
        <v>0</v>
      </c>
      <c r="J63" s="127"/>
      <c r="K63" s="127">
        <f>ROUND(E63*J63,2)</f>
        <v>0</v>
      </c>
      <c r="L63" s="127">
        <v>21</v>
      </c>
      <c r="M63" s="127">
        <f>G63*(1+L63/100)</f>
        <v>0</v>
      </c>
      <c r="N63" s="125">
        <v>1.67</v>
      </c>
      <c r="O63" s="125">
        <f>ROUND(E63*N63,5)</f>
        <v>10.65878</v>
      </c>
      <c r="P63" s="125">
        <v>0</v>
      </c>
      <c r="Q63" s="125">
        <f>ROUND(E63*P63,5)</f>
        <v>0</v>
      </c>
      <c r="R63" s="125"/>
      <c r="S63" s="125"/>
      <c r="T63" s="126">
        <v>2.206</v>
      </c>
      <c r="U63" s="125">
        <f>ROUND(E63*T63,2)</f>
        <v>14.08</v>
      </c>
      <c r="V63" s="95"/>
      <c r="W63" s="95"/>
      <c r="X63" s="95"/>
      <c r="Y63" s="95"/>
      <c r="Z63" s="95"/>
      <c r="AA63" s="95"/>
      <c r="AB63" s="95"/>
      <c r="AC63" s="95"/>
      <c r="AD63" s="95"/>
      <c r="AE63" s="95" t="s">
        <v>239</v>
      </c>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row>
    <row r="64" spans="1:60" outlineLevel="1" x14ac:dyDescent="0.2">
      <c r="A64" s="128"/>
      <c r="B64" s="128"/>
      <c r="C64" s="151" t="s">
        <v>534</v>
      </c>
      <c r="D64" s="150"/>
      <c r="E64" s="149">
        <v>6.3825000000000003</v>
      </c>
      <c r="F64" s="127"/>
      <c r="G64" s="127"/>
      <c r="H64" s="127"/>
      <c r="I64" s="127"/>
      <c r="J64" s="127"/>
      <c r="K64" s="127"/>
      <c r="L64" s="127"/>
      <c r="M64" s="127"/>
      <c r="N64" s="125"/>
      <c r="O64" s="125"/>
      <c r="P64" s="125"/>
      <c r="Q64" s="125"/>
      <c r="R64" s="125"/>
      <c r="S64" s="125"/>
      <c r="T64" s="126"/>
      <c r="U64" s="125"/>
      <c r="V64" s="95"/>
      <c r="W64" s="95"/>
      <c r="X64" s="95"/>
      <c r="Y64" s="95"/>
      <c r="Z64" s="95"/>
      <c r="AA64" s="95"/>
      <c r="AB64" s="95"/>
      <c r="AC64" s="95"/>
      <c r="AD64" s="95"/>
      <c r="AE64" s="95" t="s">
        <v>136</v>
      </c>
      <c r="AF64" s="95">
        <v>0</v>
      </c>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row>
    <row r="65" spans="1:60" ht="22.5" outlineLevel="1" x14ac:dyDescent="0.2">
      <c r="A65" s="128">
        <v>21</v>
      </c>
      <c r="B65" s="128" t="s">
        <v>533</v>
      </c>
      <c r="C65" s="130" t="s">
        <v>532</v>
      </c>
      <c r="D65" s="125" t="s">
        <v>150</v>
      </c>
      <c r="E65" s="129">
        <v>24.5</v>
      </c>
      <c r="F65" s="166">
        <f>H65+J65</f>
        <v>0</v>
      </c>
      <c r="G65" s="127">
        <f>ROUND(E65*F65,2)</f>
        <v>0</v>
      </c>
      <c r="H65" s="127"/>
      <c r="I65" s="127">
        <f>ROUND(E65*H65,2)</f>
        <v>0</v>
      </c>
      <c r="J65" s="127"/>
      <c r="K65" s="127">
        <f>ROUND(E65*J65,2)</f>
        <v>0</v>
      </c>
      <c r="L65" s="127">
        <v>21</v>
      </c>
      <c r="M65" s="127">
        <f>G65*(1+L65/100)</f>
        <v>0</v>
      </c>
      <c r="N65" s="125">
        <v>0</v>
      </c>
      <c r="O65" s="125">
        <f>ROUND(E65*N65,5)</f>
        <v>0</v>
      </c>
      <c r="P65" s="125">
        <v>0</v>
      </c>
      <c r="Q65" s="125">
        <f>ROUND(E65*P65,5)</f>
        <v>0</v>
      </c>
      <c r="R65" s="125"/>
      <c r="S65" s="125"/>
      <c r="T65" s="126">
        <v>2.3E-2</v>
      </c>
      <c r="U65" s="125">
        <f>ROUND(E65*T65,2)</f>
        <v>0.56000000000000005</v>
      </c>
      <c r="V65" s="95"/>
      <c r="W65" s="95"/>
      <c r="X65" s="95"/>
      <c r="Y65" s="95"/>
      <c r="Z65" s="95"/>
      <c r="AA65" s="95"/>
      <c r="AB65" s="95"/>
      <c r="AC65" s="95"/>
      <c r="AD65" s="95"/>
      <c r="AE65" s="95" t="s">
        <v>77</v>
      </c>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row>
    <row r="66" spans="1:60" outlineLevel="1" x14ac:dyDescent="0.2">
      <c r="A66" s="128"/>
      <c r="B66" s="128"/>
      <c r="C66" s="205" t="s">
        <v>531</v>
      </c>
      <c r="D66" s="206"/>
      <c r="E66" s="207"/>
      <c r="F66" s="208"/>
      <c r="G66" s="209"/>
      <c r="H66" s="127"/>
      <c r="I66" s="127"/>
      <c r="J66" s="127"/>
      <c r="K66" s="127"/>
      <c r="L66" s="127"/>
      <c r="M66" s="127"/>
      <c r="N66" s="125"/>
      <c r="O66" s="125"/>
      <c r="P66" s="125"/>
      <c r="Q66" s="125"/>
      <c r="R66" s="125"/>
      <c r="S66" s="125"/>
      <c r="T66" s="126"/>
      <c r="U66" s="125"/>
      <c r="V66" s="95"/>
      <c r="W66" s="95"/>
      <c r="X66" s="95"/>
      <c r="Y66" s="95"/>
      <c r="Z66" s="95"/>
      <c r="AA66" s="95"/>
      <c r="AB66" s="95"/>
      <c r="AC66" s="95"/>
      <c r="AD66" s="95"/>
      <c r="AE66" s="95" t="s">
        <v>74</v>
      </c>
      <c r="AF66" s="95"/>
      <c r="AG66" s="95"/>
      <c r="AH66" s="95"/>
      <c r="AI66" s="95"/>
      <c r="AJ66" s="95"/>
      <c r="AK66" s="95"/>
      <c r="AL66" s="95"/>
      <c r="AM66" s="95"/>
      <c r="AN66" s="95"/>
      <c r="AO66" s="95"/>
      <c r="AP66" s="95"/>
      <c r="AQ66" s="95"/>
      <c r="AR66" s="95"/>
      <c r="AS66" s="95"/>
      <c r="AT66" s="95"/>
      <c r="AU66" s="95"/>
      <c r="AV66" s="95"/>
      <c r="AW66" s="95"/>
      <c r="AX66" s="95"/>
      <c r="AY66" s="95"/>
      <c r="AZ66" s="95"/>
      <c r="BA66" s="120" t="str">
        <f>C66</f>
        <v>křemičitý písek frakce 0,2-0,8 doskočiště</v>
      </c>
      <c r="BB66" s="95"/>
      <c r="BC66" s="95"/>
      <c r="BD66" s="95"/>
      <c r="BE66" s="95"/>
      <c r="BF66" s="95"/>
      <c r="BG66" s="95"/>
      <c r="BH66" s="95"/>
    </row>
    <row r="67" spans="1:60" outlineLevel="1" x14ac:dyDescent="0.2">
      <c r="A67" s="128">
        <v>22</v>
      </c>
      <c r="B67" s="128" t="s">
        <v>530</v>
      </c>
      <c r="C67" s="130" t="s">
        <v>529</v>
      </c>
      <c r="D67" s="125" t="s">
        <v>131</v>
      </c>
      <c r="E67" s="129">
        <v>16.035250000000001</v>
      </c>
      <c r="F67" s="166">
        <f>H67+J67</f>
        <v>0</v>
      </c>
      <c r="G67" s="127">
        <f>ROUND(E67*F67,2)</f>
        <v>0</v>
      </c>
      <c r="H67" s="127"/>
      <c r="I67" s="127">
        <f>ROUND(E67*H67,2)</f>
        <v>0</v>
      </c>
      <c r="J67" s="127"/>
      <c r="K67" s="127">
        <f>ROUND(E67*J67,2)</f>
        <v>0</v>
      </c>
      <c r="L67" s="127">
        <v>21</v>
      </c>
      <c r="M67" s="127">
        <f>G67*(1+L67/100)</f>
        <v>0</v>
      </c>
      <c r="N67" s="125">
        <v>1</v>
      </c>
      <c r="O67" s="125">
        <f>ROUND(E67*N67,5)</f>
        <v>16.035250000000001</v>
      </c>
      <c r="P67" s="125">
        <v>0</v>
      </c>
      <c r="Q67" s="125">
        <f>ROUND(E67*P67,5)</f>
        <v>0</v>
      </c>
      <c r="R67" s="125"/>
      <c r="S67" s="125"/>
      <c r="T67" s="126">
        <v>0</v>
      </c>
      <c r="U67" s="125">
        <f>ROUND(E67*T67,2)</f>
        <v>0</v>
      </c>
      <c r="V67" s="95"/>
      <c r="W67" s="95"/>
      <c r="X67" s="95"/>
      <c r="Y67" s="95"/>
      <c r="Z67" s="95"/>
      <c r="AA67" s="95"/>
      <c r="AB67" s="95"/>
      <c r="AC67" s="95"/>
      <c r="AD67" s="95"/>
      <c r="AE67" s="95" t="s">
        <v>160</v>
      </c>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row>
    <row r="68" spans="1:60" outlineLevel="1" x14ac:dyDescent="0.2">
      <c r="A68" s="128"/>
      <c r="B68" s="128"/>
      <c r="C68" s="205" t="s">
        <v>528</v>
      </c>
      <c r="D68" s="206"/>
      <c r="E68" s="207"/>
      <c r="F68" s="208"/>
      <c r="G68" s="209"/>
      <c r="H68" s="127"/>
      <c r="I68" s="127"/>
      <c r="J68" s="127"/>
      <c r="K68" s="127"/>
      <c r="L68" s="127"/>
      <c r="M68" s="127"/>
      <c r="N68" s="125"/>
      <c r="O68" s="125"/>
      <c r="P68" s="125"/>
      <c r="Q68" s="125"/>
      <c r="R68" s="125"/>
      <c r="S68" s="125"/>
      <c r="T68" s="126"/>
      <c r="U68" s="125"/>
      <c r="V68" s="95"/>
      <c r="W68" s="95"/>
      <c r="X68" s="95"/>
      <c r="Y68" s="95"/>
      <c r="Z68" s="95"/>
      <c r="AA68" s="95"/>
      <c r="AB68" s="95"/>
      <c r="AC68" s="95"/>
      <c r="AD68" s="95"/>
      <c r="AE68" s="95" t="s">
        <v>74</v>
      </c>
      <c r="AF68" s="95"/>
      <c r="AG68" s="95"/>
      <c r="AH68" s="95"/>
      <c r="AI68" s="95"/>
      <c r="AJ68" s="95"/>
      <c r="AK68" s="95"/>
      <c r="AL68" s="95"/>
      <c r="AM68" s="95"/>
      <c r="AN68" s="95"/>
      <c r="AO68" s="95"/>
      <c r="AP68" s="95"/>
      <c r="AQ68" s="95"/>
      <c r="AR68" s="95"/>
      <c r="AS68" s="95"/>
      <c r="AT68" s="95"/>
      <c r="AU68" s="95"/>
      <c r="AV68" s="95"/>
      <c r="AW68" s="95"/>
      <c r="AX68" s="95"/>
      <c r="AY68" s="95"/>
      <c r="AZ68" s="95"/>
      <c r="BA68" s="120" t="str">
        <f>C68</f>
        <v>křemičitý písek vhodný pro doskočiště skoku dalekého, frakce 0,2-0,8</v>
      </c>
      <c r="BB68" s="95"/>
      <c r="BC68" s="95"/>
      <c r="BD68" s="95"/>
      <c r="BE68" s="95"/>
      <c r="BF68" s="95"/>
      <c r="BG68" s="95"/>
      <c r="BH68" s="95"/>
    </row>
    <row r="69" spans="1:60" outlineLevel="1" x14ac:dyDescent="0.2">
      <c r="A69" s="128"/>
      <c r="B69" s="128"/>
      <c r="C69" s="151" t="s">
        <v>527</v>
      </c>
      <c r="D69" s="150"/>
      <c r="E69" s="149">
        <v>16.035250000000001</v>
      </c>
      <c r="F69" s="127"/>
      <c r="G69" s="127"/>
      <c r="H69" s="127"/>
      <c r="I69" s="127"/>
      <c r="J69" s="127"/>
      <c r="K69" s="127"/>
      <c r="L69" s="127"/>
      <c r="M69" s="127"/>
      <c r="N69" s="125"/>
      <c r="O69" s="125"/>
      <c r="P69" s="125"/>
      <c r="Q69" s="125"/>
      <c r="R69" s="125"/>
      <c r="S69" s="125"/>
      <c r="T69" s="126"/>
      <c r="U69" s="125"/>
      <c r="V69" s="95"/>
      <c r="W69" s="95"/>
      <c r="X69" s="95"/>
      <c r="Y69" s="95"/>
      <c r="Z69" s="95"/>
      <c r="AA69" s="95"/>
      <c r="AB69" s="95"/>
      <c r="AC69" s="95"/>
      <c r="AD69" s="95"/>
      <c r="AE69" s="95" t="s">
        <v>136</v>
      </c>
      <c r="AF69" s="95">
        <v>0</v>
      </c>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row>
    <row r="70" spans="1:60" outlineLevel="1" x14ac:dyDescent="0.2">
      <c r="A70" s="128">
        <v>23</v>
      </c>
      <c r="B70" s="128" t="s">
        <v>526</v>
      </c>
      <c r="C70" s="130" t="s">
        <v>525</v>
      </c>
      <c r="D70" s="125" t="s">
        <v>161</v>
      </c>
      <c r="E70" s="129">
        <v>28</v>
      </c>
      <c r="F70" s="166">
        <f>H70+J70</f>
        <v>0</v>
      </c>
      <c r="G70" s="127">
        <f>ROUND(E70*F70,2)</f>
        <v>0</v>
      </c>
      <c r="H70" s="127"/>
      <c r="I70" s="127">
        <f>ROUND(E70*H70,2)</f>
        <v>0</v>
      </c>
      <c r="J70" s="127"/>
      <c r="K70" s="127">
        <f>ROUND(E70*J70,2)</f>
        <v>0</v>
      </c>
      <c r="L70" s="127">
        <v>21</v>
      </c>
      <c r="M70" s="127">
        <f>G70*(1+L70/100)</f>
        <v>0</v>
      </c>
      <c r="N70" s="125">
        <v>0</v>
      </c>
      <c r="O70" s="125">
        <f>ROUND(E70*N70,5)</f>
        <v>0</v>
      </c>
      <c r="P70" s="125">
        <v>0</v>
      </c>
      <c r="Q70" s="125">
        <f>ROUND(E70*P70,5)</f>
        <v>0</v>
      </c>
      <c r="R70" s="125"/>
      <c r="S70" s="125"/>
      <c r="T70" s="126">
        <v>0.15</v>
      </c>
      <c r="U70" s="125">
        <f>ROUND(E70*T70,2)</f>
        <v>4.2</v>
      </c>
      <c r="V70" s="95"/>
      <c r="W70" s="95"/>
      <c r="X70" s="95"/>
      <c r="Y70" s="95"/>
      <c r="Z70" s="95"/>
      <c r="AA70" s="95"/>
      <c r="AB70" s="95"/>
      <c r="AC70" s="95"/>
      <c r="AD70" s="95"/>
      <c r="AE70" s="95" t="s">
        <v>77</v>
      </c>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row>
    <row r="71" spans="1:60" outlineLevel="1" x14ac:dyDescent="0.2">
      <c r="A71" s="128">
        <v>24</v>
      </c>
      <c r="B71" s="128" t="s">
        <v>524</v>
      </c>
      <c r="C71" s="130" t="s">
        <v>523</v>
      </c>
      <c r="D71" s="125" t="s">
        <v>174</v>
      </c>
      <c r="E71" s="129">
        <v>28</v>
      </c>
      <c r="F71" s="166">
        <f>H71+J71</f>
        <v>0</v>
      </c>
      <c r="G71" s="127">
        <f>ROUND(E71*F71,2)</f>
        <v>0</v>
      </c>
      <c r="H71" s="127"/>
      <c r="I71" s="127">
        <f>ROUND(E71*H71,2)</f>
        <v>0</v>
      </c>
      <c r="J71" s="127"/>
      <c r="K71" s="127">
        <f>ROUND(E71*J71,2)</f>
        <v>0</v>
      </c>
      <c r="L71" s="127">
        <v>21</v>
      </c>
      <c r="M71" s="127">
        <f>G71*(1+L71/100)</f>
        <v>0</v>
      </c>
      <c r="N71" s="125">
        <v>0</v>
      </c>
      <c r="O71" s="125">
        <f>ROUND(E71*N71,5)</f>
        <v>0</v>
      </c>
      <c r="P71" s="125">
        <v>0</v>
      </c>
      <c r="Q71" s="125">
        <f>ROUND(E71*P71,5)</f>
        <v>0</v>
      </c>
      <c r="R71" s="125"/>
      <c r="S71" s="125"/>
      <c r="T71" s="126">
        <v>0.40500000000000003</v>
      </c>
      <c r="U71" s="125">
        <f>ROUND(E71*T71,2)</f>
        <v>11.34</v>
      </c>
      <c r="V71" s="95"/>
      <c r="W71" s="95"/>
      <c r="X71" s="95"/>
      <c r="Y71" s="95"/>
      <c r="Z71" s="95"/>
      <c r="AA71" s="95"/>
      <c r="AB71" s="95"/>
      <c r="AC71" s="95"/>
      <c r="AD71" s="95"/>
      <c r="AE71" s="95" t="s">
        <v>77</v>
      </c>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row>
    <row r="72" spans="1:60" outlineLevel="1" x14ac:dyDescent="0.2">
      <c r="A72" s="128"/>
      <c r="B72" s="128"/>
      <c r="C72" s="205" t="s">
        <v>522</v>
      </c>
      <c r="D72" s="206"/>
      <c r="E72" s="207"/>
      <c r="F72" s="208"/>
      <c r="G72" s="209"/>
      <c r="H72" s="127"/>
      <c r="I72" s="127"/>
      <c r="J72" s="127"/>
      <c r="K72" s="127"/>
      <c r="L72" s="127"/>
      <c r="M72" s="127"/>
      <c r="N72" s="125"/>
      <c r="O72" s="125"/>
      <c r="P72" s="125"/>
      <c r="Q72" s="125"/>
      <c r="R72" s="125"/>
      <c r="S72" s="125"/>
      <c r="T72" s="126"/>
      <c r="U72" s="125"/>
      <c r="V72" s="95"/>
      <c r="W72" s="95"/>
      <c r="X72" s="95"/>
      <c r="Y72" s="95"/>
      <c r="Z72" s="95"/>
      <c r="AA72" s="95"/>
      <c r="AB72" s="95"/>
      <c r="AC72" s="95"/>
      <c r="AD72" s="95"/>
      <c r="AE72" s="95" t="s">
        <v>74</v>
      </c>
      <c r="AF72" s="95"/>
      <c r="AG72" s="95"/>
      <c r="AH72" s="95"/>
      <c r="AI72" s="95"/>
      <c r="AJ72" s="95"/>
      <c r="AK72" s="95"/>
      <c r="AL72" s="95"/>
      <c r="AM72" s="95"/>
      <c r="AN72" s="95"/>
      <c r="AO72" s="95"/>
      <c r="AP72" s="95"/>
      <c r="AQ72" s="95"/>
      <c r="AR72" s="95"/>
      <c r="AS72" s="95"/>
      <c r="AT72" s="95"/>
      <c r="AU72" s="95"/>
      <c r="AV72" s="95"/>
      <c r="AW72" s="95"/>
      <c r="AX72" s="95"/>
      <c r="AY72" s="95"/>
      <c r="AZ72" s="95"/>
      <c r="BA72" s="120" t="str">
        <f>C72</f>
        <v>přesazení stávajících keřů, vč. pracích spojených na vyrytí keřů ze stávající lokality</v>
      </c>
      <c r="BB72" s="95"/>
      <c r="BC72" s="95"/>
      <c r="BD72" s="95"/>
      <c r="BE72" s="95"/>
      <c r="BF72" s="95"/>
      <c r="BG72" s="95"/>
      <c r="BH72" s="95"/>
    </row>
    <row r="73" spans="1:60" outlineLevel="1" x14ac:dyDescent="0.2">
      <c r="A73" s="128">
        <v>25</v>
      </c>
      <c r="B73" s="128" t="s">
        <v>521</v>
      </c>
      <c r="C73" s="130" t="s">
        <v>520</v>
      </c>
      <c r="D73" s="125" t="s">
        <v>174</v>
      </c>
      <c r="E73" s="129">
        <v>28</v>
      </c>
      <c r="F73" s="166">
        <f>H73+J73</f>
        <v>0</v>
      </c>
      <c r="G73" s="127">
        <f>ROUND(E73*F73,2)</f>
        <v>0</v>
      </c>
      <c r="H73" s="127"/>
      <c r="I73" s="127">
        <f>ROUND(E73*H73,2)</f>
        <v>0</v>
      </c>
      <c r="J73" s="127"/>
      <c r="K73" s="127">
        <f>ROUND(E73*J73,2)</f>
        <v>0</v>
      </c>
      <c r="L73" s="127">
        <v>21</v>
      </c>
      <c r="M73" s="127">
        <f>G73*(1+L73/100)</f>
        <v>0</v>
      </c>
      <c r="N73" s="125">
        <v>0</v>
      </c>
      <c r="O73" s="125">
        <f>ROUND(E73*N73,5)</f>
        <v>0</v>
      </c>
      <c r="P73" s="125">
        <v>0</v>
      </c>
      <c r="Q73" s="125">
        <f>ROUND(E73*P73,5)</f>
        <v>0</v>
      </c>
      <c r="R73" s="125"/>
      <c r="S73" s="125"/>
      <c r="T73" s="126">
        <v>9.5000000000000001E-2</v>
      </c>
      <c r="U73" s="125">
        <f>ROUND(E73*T73,2)</f>
        <v>2.66</v>
      </c>
      <c r="V73" s="95"/>
      <c r="W73" s="95"/>
      <c r="X73" s="95"/>
      <c r="Y73" s="95"/>
      <c r="Z73" s="95"/>
      <c r="AA73" s="95"/>
      <c r="AB73" s="95"/>
      <c r="AC73" s="95"/>
      <c r="AD73" s="95"/>
      <c r="AE73" s="95" t="s">
        <v>77</v>
      </c>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row>
    <row r="74" spans="1:60" outlineLevel="1" x14ac:dyDescent="0.2">
      <c r="A74" s="128"/>
      <c r="B74" s="128"/>
      <c r="C74" s="205" t="s">
        <v>519</v>
      </c>
      <c r="D74" s="206"/>
      <c r="E74" s="207"/>
      <c r="F74" s="208"/>
      <c r="G74" s="209"/>
      <c r="H74" s="127"/>
      <c r="I74" s="127"/>
      <c r="J74" s="127"/>
      <c r="K74" s="127"/>
      <c r="L74" s="127"/>
      <c r="M74" s="127"/>
      <c r="N74" s="125"/>
      <c r="O74" s="125"/>
      <c r="P74" s="125"/>
      <c r="Q74" s="125"/>
      <c r="R74" s="125"/>
      <c r="S74" s="125"/>
      <c r="T74" s="126"/>
      <c r="U74" s="125"/>
      <c r="V74" s="95"/>
      <c r="W74" s="95"/>
      <c r="X74" s="95"/>
      <c r="Y74" s="95"/>
      <c r="Z74" s="95"/>
      <c r="AA74" s="95"/>
      <c r="AB74" s="95"/>
      <c r="AC74" s="95"/>
      <c r="AD74" s="95"/>
      <c r="AE74" s="95" t="s">
        <v>74</v>
      </c>
      <c r="AF74" s="95"/>
      <c r="AG74" s="95"/>
      <c r="AH74" s="95"/>
      <c r="AI74" s="95"/>
      <c r="AJ74" s="95"/>
      <c r="AK74" s="95"/>
      <c r="AL74" s="95"/>
      <c r="AM74" s="95"/>
      <c r="AN74" s="95"/>
      <c r="AO74" s="95"/>
      <c r="AP74" s="95"/>
      <c r="AQ74" s="95"/>
      <c r="AR74" s="95"/>
      <c r="AS74" s="95"/>
      <c r="AT74" s="95"/>
      <c r="AU74" s="95"/>
      <c r="AV74" s="95"/>
      <c r="AW74" s="95"/>
      <c r="AX74" s="95"/>
      <c r="AY74" s="95"/>
      <c r="AZ74" s="95"/>
      <c r="BA74" s="120" t="str">
        <f>C74</f>
        <v>přesazení stávajících keřů</v>
      </c>
      <c r="BB74" s="95"/>
      <c r="BC74" s="95"/>
      <c r="BD74" s="95"/>
      <c r="BE74" s="95"/>
      <c r="BF74" s="95"/>
      <c r="BG74" s="95"/>
      <c r="BH74" s="95"/>
    </row>
    <row r="75" spans="1:60" outlineLevel="1" x14ac:dyDescent="0.2">
      <c r="A75" s="128">
        <v>26</v>
      </c>
      <c r="B75" s="128" t="s">
        <v>518</v>
      </c>
      <c r="C75" s="130" t="s">
        <v>517</v>
      </c>
      <c r="D75" s="125" t="s">
        <v>150</v>
      </c>
      <c r="E75" s="129">
        <v>838</v>
      </c>
      <c r="F75" s="166">
        <f>H75+J75</f>
        <v>0</v>
      </c>
      <c r="G75" s="127">
        <f>ROUND(E75*F75,2)</f>
        <v>0</v>
      </c>
      <c r="H75" s="127"/>
      <c r="I75" s="127">
        <f>ROUND(E75*H75,2)</f>
        <v>0</v>
      </c>
      <c r="J75" s="127"/>
      <c r="K75" s="127">
        <f>ROUND(E75*J75,2)</f>
        <v>0</v>
      </c>
      <c r="L75" s="127">
        <v>21</v>
      </c>
      <c r="M75" s="127">
        <f>G75*(1+L75/100)</f>
        <v>0</v>
      </c>
      <c r="N75" s="125">
        <v>0</v>
      </c>
      <c r="O75" s="125">
        <f>ROUND(E75*N75,5)</f>
        <v>0</v>
      </c>
      <c r="P75" s="125">
        <v>0</v>
      </c>
      <c r="Q75" s="125">
        <f>ROUND(E75*P75,5)</f>
        <v>0</v>
      </c>
      <c r="R75" s="125"/>
      <c r="S75" s="125"/>
      <c r="T75" s="126">
        <v>6.7000000000000004E-2</v>
      </c>
      <c r="U75" s="125">
        <f>ROUND(E75*T75,2)</f>
        <v>56.15</v>
      </c>
      <c r="V75" s="95"/>
      <c r="W75" s="95"/>
      <c r="X75" s="95"/>
      <c r="Y75" s="95"/>
      <c r="Z75" s="95"/>
      <c r="AA75" s="95"/>
      <c r="AB75" s="95"/>
      <c r="AC75" s="95"/>
      <c r="AD75" s="95"/>
      <c r="AE75" s="95" t="s">
        <v>77</v>
      </c>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row>
    <row r="76" spans="1:60" outlineLevel="1" x14ac:dyDescent="0.2">
      <c r="A76" s="128">
        <v>27</v>
      </c>
      <c r="B76" s="128" t="s">
        <v>516</v>
      </c>
      <c r="C76" s="130" t="s">
        <v>515</v>
      </c>
      <c r="D76" s="125" t="s">
        <v>150</v>
      </c>
      <c r="E76" s="129">
        <v>838</v>
      </c>
      <c r="F76" s="166">
        <f>H76+J76</f>
        <v>0</v>
      </c>
      <c r="G76" s="127">
        <f>ROUND(E76*F76,2)</f>
        <v>0</v>
      </c>
      <c r="H76" s="127"/>
      <c r="I76" s="127">
        <f>ROUND(E76*H76,2)</f>
        <v>0</v>
      </c>
      <c r="J76" s="127"/>
      <c r="K76" s="127">
        <f>ROUND(E76*J76,2)</f>
        <v>0</v>
      </c>
      <c r="L76" s="127">
        <v>21</v>
      </c>
      <c r="M76" s="127">
        <f>G76*(1+L76/100)</f>
        <v>0</v>
      </c>
      <c r="N76" s="125">
        <v>0</v>
      </c>
      <c r="O76" s="125">
        <f>ROUND(E76*N76,5)</f>
        <v>0</v>
      </c>
      <c r="P76" s="125">
        <v>0</v>
      </c>
      <c r="Q76" s="125">
        <f>ROUND(E76*P76,5)</f>
        <v>0</v>
      </c>
      <c r="R76" s="125"/>
      <c r="S76" s="125"/>
      <c r="T76" s="126">
        <v>1E-3</v>
      </c>
      <c r="U76" s="125">
        <f>ROUND(E76*T76,2)</f>
        <v>0.84</v>
      </c>
      <c r="V76" s="95"/>
      <c r="W76" s="95"/>
      <c r="X76" s="95"/>
      <c r="Y76" s="95"/>
      <c r="Z76" s="95"/>
      <c r="AA76" s="95"/>
      <c r="AB76" s="95"/>
      <c r="AC76" s="95"/>
      <c r="AD76" s="95"/>
      <c r="AE76" s="95" t="s">
        <v>77</v>
      </c>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row>
    <row r="77" spans="1:60" outlineLevel="1" x14ac:dyDescent="0.2">
      <c r="A77" s="128">
        <v>28</v>
      </c>
      <c r="B77" s="128" t="s">
        <v>514</v>
      </c>
      <c r="C77" s="130" t="s">
        <v>513</v>
      </c>
      <c r="D77" s="125" t="s">
        <v>150</v>
      </c>
      <c r="E77" s="129">
        <v>838</v>
      </c>
      <c r="F77" s="166">
        <f>H77+J77</f>
        <v>0</v>
      </c>
      <c r="G77" s="127">
        <f>ROUND(E77*F77,2)</f>
        <v>0</v>
      </c>
      <c r="H77" s="127"/>
      <c r="I77" s="127">
        <f>ROUND(E77*H77,2)</f>
        <v>0</v>
      </c>
      <c r="J77" s="127"/>
      <c r="K77" s="127">
        <f>ROUND(E77*J77,2)</f>
        <v>0</v>
      </c>
      <c r="L77" s="127">
        <v>21</v>
      </c>
      <c r="M77" s="127">
        <f>G77*(1+L77/100)</f>
        <v>0</v>
      </c>
      <c r="N77" s="125">
        <v>0</v>
      </c>
      <c r="O77" s="125">
        <f>ROUND(E77*N77,5)</f>
        <v>0</v>
      </c>
      <c r="P77" s="125">
        <v>0</v>
      </c>
      <c r="Q77" s="125">
        <f>ROUND(E77*P77,5)</f>
        <v>0</v>
      </c>
      <c r="R77" s="125"/>
      <c r="S77" s="125"/>
      <c r="T77" s="126">
        <v>1.2E-2</v>
      </c>
      <c r="U77" s="125">
        <f>ROUND(E77*T77,2)</f>
        <v>10.06</v>
      </c>
      <c r="V77" s="95"/>
      <c r="W77" s="95"/>
      <c r="X77" s="95"/>
      <c r="Y77" s="95"/>
      <c r="Z77" s="95"/>
      <c r="AA77" s="95"/>
      <c r="AB77" s="95"/>
      <c r="AC77" s="95"/>
      <c r="AD77" s="95"/>
      <c r="AE77" s="95" t="s">
        <v>77</v>
      </c>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row>
    <row r="78" spans="1:60" outlineLevel="1" x14ac:dyDescent="0.2">
      <c r="A78" s="128">
        <v>29</v>
      </c>
      <c r="B78" s="128" t="s">
        <v>512</v>
      </c>
      <c r="C78" s="130" t="s">
        <v>511</v>
      </c>
      <c r="D78" s="125" t="s">
        <v>247</v>
      </c>
      <c r="E78" s="129">
        <v>83.8</v>
      </c>
      <c r="F78" s="166">
        <f>H78+J78</f>
        <v>0</v>
      </c>
      <c r="G78" s="127">
        <f>ROUND(E78*F78,2)</f>
        <v>0</v>
      </c>
      <c r="H78" s="127"/>
      <c r="I78" s="127">
        <f>ROUND(E78*H78,2)</f>
        <v>0</v>
      </c>
      <c r="J78" s="127"/>
      <c r="K78" s="127">
        <f>ROUND(E78*J78,2)</f>
        <v>0</v>
      </c>
      <c r="L78" s="127">
        <v>21</v>
      </c>
      <c r="M78" s="127">
        <f>G78*(1+L78/100)</f>
        <v>0</v>
      </c>
      <c r="N78" s="125">
        <v>1.67</v>
      </c>
      <c r="O78" s="125">
        <f>ROUND(E78*N78,5)</f>
        <v>139.946</v>
      </c>
      <c r="P78" s="125">
        <v>0</v>
      </c>
      <c r="Q78" s="125">
        <f>ROUND(E78*P78,5)</f>
        <v>0</v>
      </c>
      <c r="R78" s="125"/>
      <c r="S78" s="125"/>
      <c r="T78" s="126">
        <v>0</v>
      </c>
      <c r="U78" s="125">
        <f>ROUND(E78*T78,2)</f>
        <v>0</v>
      </c>
      <c r="V78" s="95"/>
      <c r="W78" s="95"/>
      <c r="X78" s="95"/>
      <c r="Y78" s="95"/>
      <c r="Z78" s="95"/>
      <c r="AA78" s="95"/>
      <c r="AB78" s="95"/>
      <c r="AC78" s="95"/>
      <c r="AD78" s="95"/>
      <c r="AE78" s="95" t="s">
        <v>160</v>
      </c>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row>
    <row r="79" spans="1:60" outlineLevel="1" x14ac:dyDescent="0.2">
      <c r="A79" s="128"/>
      <c r="B79" s="128"/>
      <c r="C79" s="205" t="s">
        <v>510</v>
      </c>
      <c r="D79" s="206"/>
      <c r="E79" s="207"/>
      <c r="F79" s="208"/>
      <c r="G79" s="209"/>
      <c r="H79" s="127"/>
      <c r="I79" s="127"/>
      <c r="J79" s="127"/>
      <c r="K79" s="127"/>
      <c r="L79" s="127"/>
      <c r="M79" s="127"/>
      <c r="N79" s="125"/>
      <c r="O79" s="125"/>
      <c r="P79" s="125"/>
      <c r="Q79" s="125"/>
      <c r="R79" s="125"/>
      <c r="S79" s="125"/>
      <c r="T79" s="126"/>
      <c r="U79" s="125"/>
      <c r="V79" s="95"/>
      <c r="W79" s="95"/>
      <c r="X79" s="95"/>
      <c r="Y79" s="95"/>
      <c r="Z79" s="95"/>
      <c r="AA79" s="95"/>
      <c r="AB79" s="95"/>
      <c r="AC79" s="95"/>
      <c r="AD79" s="95"/>
      <c r="AE79" s="95" t="s">
        <v>74</v>
      </c>
      <c r="AF79" s="95"/>
      <c r="AG79" s="95"/>
      <c r="AH79" s="95"/>
      <c r="AI79" s="95"/>
      <c r="AJ79" s="95"/>
      <c r="AK79" s="95"/>
      <c r="AL79" s="95"/>
      <c r="AM79" s="95"/>
      <c r="AN79" s="95"/>
      <c r="AO79" s="95"/>
      <c r="AP79" s="95"/>
      <c r="AQ79" s="95"/>
      <c r="AR79" s="95"/>
      <c r="AS79" s="95"/>
      <c r="AT79" s="95"/>
      <c r="AU79" s="95"/>
      <c r="AV79" s="95"/>
      <c r="AW79" s="95"/>
      <c r="AX79" s="95"/>
      <c r="AY79" s="95"/>
      <c r="AZ79" s="95"/>
      <c r="BA79" s="120" t="str">
        <f>C79</f>
        <v>Dovoz a poplatky spojené s dodáním chybějící odplevelené zahradní zeminy.</v>
      </c>
      <c r="BB79" s="95"/>
      <c r="BC79" s="95"/>
      <c r="BD79" s="95"/>
      <c r="BE79" s="95"/>
      <c r="BF79" s="95"/>
      <c r="BG79" s="95"/>
      <c r="BH79" s="95"/>
    </row>
    <row r="80" spans="1:60" outlineLevel="1" x14ac:dyDescent="0.2">
      <c r="A80" s="128"/>
      <c r="B80" s="128"/>
      <c r="C80" s="151" t="s">
        <v>509</v>
      </c>
      <c r="D80" s="150"/>
      <c r="E80" s="149">
        <v>83.8</v>
      </c>
      <c r="F80" s="127"/>
      <c r="G80" s="127"/>
      <c r="H80" s="127"/>
      <c r="I80" s="127"/>
      <c r="J80" s="127"/>
      <c r="K80" s="127"/>
      <c r="L80" s="127"/>
      <c r="M80" s="127"/>
      <c r="N80" s="125"/>
      <c r="O80" s="125"/>
      <c r="P80" s="125"/>
      <c r="Q80" s="125"/>
      <c r="R80" s="125"/>
      <c r="S80" s="125"/>
      <c r="T80" s="126"/>
      <c r="U80" s="125"/>
      <c r="V80" s="95"/>
      <c r="W80" s="95"/>
      <c r="X80" s="95"/>
      <c r="Y80" s="95"/>
      <c r="Z80" s="95"/>
      <c r="AA80" s="95"/>
      <c r="AB80" s="95"/>
      <c r="AC80" s="95"/>
      <c r="AD80" s="95"/>
      <c r="AE80" s="95" t="s">
        <v>136</v>
      </c>
      <c r="AF80" s="95">
        <v>0</v>
      </c>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row>
    <row r="81" spans="1:60" outlineLevel="1" x14ac:dyDescent="0.2">
      <c r="A81" s="128">
        <v>30</v>
      </c>
      <c r="B81" s="128" t="s">
        <v>508</v>
      </c>
      <c r="C81" s="130" t="s">
        <v>507</v>
      </c>
      <c r="D81" s="125" t="s">
        <v>150</v>
      </c>
      <c r="E81" s="129">
        <v>838</v>
      </c>
      <c r="F81" s="166">
        <f>H81+J81</f>
        <v>0</v>
      </c>
      <c r="G81" s="127">
        <f>ROUND(E81*F81,2)</f>
        <v>0</v>
      </c>
      <c r="H81" s="127"/>
      <c r="I81" s="127">
        <f>ROUND(E81*H81,2)</f>
        <v>0</v>
      </c>
      <c r="J81" s="127"/>
      <c r="K81" s="127">
        <f>ROUND(E81*J81,2)</f>
        <v>0</v>
      </c>
      <c r="L81" s="127">
        <v>21</v>
      </c>
      <c r="M81" s="127">
        <f>G81*(1+L81/100)</f>
        <v>0</v>
      </c>
      <c r="N81" s="125">
        <v>0</v>
      </c>
      <c r="O81" s="125">
        <f>ROUND(E81*N81,5)</f>
        <v>0</v>
      </c>
      <c r="P81" s="125">
        <v>0</v>
      </c>
      <c r="Q81" s="125">
        <f>ROUND(E81*P81,5)</f>
        <v>0</v>
      </c>
      <c r="R81" s="125"/>
      <c r="S81" s="125"/>
      <c r="T81" s="126">
        <v>1.4999999999999999E-2</v>
      </c>
      <c r="U81" s="125">
        <f>ROUND(E81*T81,2)</f>
        <v>12.57</v>
      </c>
      <c r="V81" s="95"/>
      <c r="W81" s="95"/>
      <c r="X81" s="95"/>
      <c r="Y81" s="95"/>
      <c r="Z81" s="95"/>
      <c r="AA81" s="95"/>
      <c r="AB81" s="95"/>
      <c r="AC81" s="95"/>
      <c r="AD81" s="95"/>
      <c r="AE81" s="95" t="s">
        <v>77</v>
      </c>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row>
    <row r="82" spans="1:60" outlineLevel="1" x14ac:dyDescent="0.2">
      <c r="A82" s="128">
        <v>31</v>
      </c>
      <c r="B82" s="128" t="s">
        <v>506</v>
      </c>
      <c r="C82" s="130" t="s">
        <v>505</v>
      </c>
      <c r="D82" s="125" t="s">
        <v>150</v>
      </c>
      <c r="E82" s="129">
        <v>838</v>
      </c>
      <c r="F82" s="166">
        <f>H82+J82</f>
        <v>0</v>
      </c>
      <c r="G82" s="127">
        <f>ROUND(E82*F82,2)</f>
        <v>0</v>
      </c>
      <c r="H82" s="127"/>
      <c r="I82" s="127">
        <f>ROUND(E82*H82,2)</f>
        <v>0</v>
      </c>
      <c r="J82" s="127"/>
      <c r="K82" s="127">
        <f>ROUND(E82*J82,2)</f>
        <v>0</v>
      </c>
      <c r="L82" s="127">
        <v>21</v>
      </c>
      <c r="M82" s="127">
        <f>G82*(1+L82/100)</f>
        <v>0</v>
      </c>
      <c r="N82" s="125">
        <v>0</v>
      </c>
      <c r="O82" s="125">
        <f>ROUND(E82*N82,5)</f>
        <v>0</v>
      </c>
      <c r="P82" s="125">
        <v>0</v>
      </c>
      <c r="Q82" s="125">
        <f>ROUND(E82*P82,5)</f>
        <v>0</v>
      </c>
      <c r="R82" s="125"/>
      <c r="S82" s="125"/>
      <c r="T82" s="126">
        <v>3.0000000000000001E-3</v>
      </c>
      <c r="U82" s="125">
        <f>ROUND(E82*T82,2)</f>
        <v>2.5099999999999998</v>
      </c>
      <c r="V82" s="95"/>
      <c r="W82" s="95"/>
      <c r="X82" s="95"/>
      <c r="Y82" s="95"/>
      <c r="Z82" s="95"/>
      <c r="AA82" s="95"/>
      <c r="AB82" s="95"/>
      <c r="AC82" s="95"/>
      <c r="AD82" s="95"/>
      <c r="AE82" s="95" t="s">
        <v>77</v>
      </c>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row>
    <row r="83" spans="1:60" outlineLevel="1" x14ac:dyDescent="0.2">
      <c r="A83" s="128">
        <v>32</v>
      </c>
      <c r="B83" s="128" t="s">
        <v>504</v>
      </c>
      <c r="C83" s="130" t="s">
        <v>503</v>
      </c>
      <c r="D83" s="125" t="s">
        <v>502</v>
      </c>
      <c r="E83" s="129">
        <v>0.41899999999999998</v>
      </c>
      <c r="F83" s="166">
        <f>H83+J83</f>
        <v>0</v>
      </c>
      <c r="G83" s="127">
        <f>ROUND(E83*F83,2)</f>
        <v>0</v>
      </c>
      <c r="H83" s="127"/>
      <c r="I83" s="127">
        <f>ROUND(E83*H83,2)</f>
        <v>0</v>
      </c>
      <c r="J83" s="127"/>
      <c r="K83" s="127">
        <f>ROUND(E83*J83,2)</f>
        <v>0</v>
      </c>
      <c r="L83" s="127">
        <v>21</v>
      </c>
      <c r="M83" s="127">
        <f>G83*(1+L83/100)</f>
        <v>0</v>
      </c>
      <c r="N83" s="125">
        <v>1E-3</v>
      </c>
      <c r="O83" s="125">
        <f>ROUND(E83*N83,5)</f>
        <v>4.2000000000000002E-4</v>
      </c>
      <c r="P83" s="125">
        <v>0</v>
      </c>
      <c r="Q83" s="125">
        <f>ROUND(E83*P83,5)</f>
        <v>0</v>
      </c>
      <c r="R83" s="125"/>
      <c r="S83" s="125"/>
      <c r="T83" s="126">
        <v>0</v>
      </c>
      <c r="U83" s="125">
        <f>ROUND(E83*T83,2)</f>
        <v>0</v>
      </c>
      <c r="V83" s="95"/>
      <c r="W83" s="95"/>
      <c r="X83" s="95"/>
      <c r="Y83" s="95"/>
      <c r="Z83" s="95"/>
      <c r="AA83" s="95"/>
      <c r="AB83" s="95"/>
      <c r="AC83" s="95"/>
      <c r="AD83" s="95"/>
      <c r="AE83" s="95" t="s">
        <v>160</v>
      </c>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row>
    <row r="84" spans="1:60" outlineLevel="1" x14ac:dyDescent="0.2">
      <c r="A84" s="128"/>
      <c r="B84" s="128"/>
      <c r="C84" s="151" t="s">
        <v>501</v>
      </c>
      <c r="D84" s="150"/>
      <c r="E84" s="149">
        <v>0.41899999999999998</v>
      </c>
      <c r="F84" s="127"/>
      <c r="G84" s="127"/>
      <c r="H84" s="127"/>
      <c r="I84" s="127"/>
      <c r="J84" s="127"/>
      <c r="K84" s="127"/>
      <c r="L84" s="127"/>
      <c r="M84" s="127"/>
      <c r="N84" s="125"/>
      <c r="O84" s="125"/>
      <c r="P84" s="125"/>
      <c r="Q84" s="125"/>
      <c r="R84" s="125"/>
      <c r="S84" s="125"/>
      <c r="T84" s="126"/>
      <c r="U84" s="125"/>
      <c r="V84" s="95"/>
      <c r="W84" s="95"/>
      <c r="X84" s="95"/>
      <c r="Y84" s="95"/>
      <c r="Z84" s="95"/>
      <c r="AA84" s="95"/>
      <c r="AB84" s="95"/>
      <c r="AC84" s="95"/>
      <c r="AD84" s="95"/>
      <c r="AE84" s="95" t="s">
        <v>136</v>
      </c>
      <c r="AF84" s="95">
        <v>0</v>
      </c>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row>
    <row r="85" spans="1:60" outlineLevel="1" x14ac:dyDescent="0.2">
      <c r="A85" s="128">
        <v>33</v>
      </c>
      <c r="B85" s="128" t="s">
        <v>500</v>
      </c>
      <c r="C85" s="130" t="s">
        <v>499</v>
      </c>
      <c r="D85" s="125" t="s">
        <v>150</v>
      </c>
      <c r="E85" s="129">
        <v>838</v>
      </c>
      <c r="F85" s="166">
        <f>H85+J85</f>
        <v>0</v>
      </c>
      <c r="G85" s="127">
        <f>ROUND(E85*F85,2)</f>
        <v>0</v>
      </c>
      <c r="H85" s="127"/>
      <c r="I85" s="127">
        <f>ROUND(E85*H85,2)</f>
        <v>0</v>
      </c>
      <c r="J85" s="127"/>
      <c r="K85" s="127">
        <f>ROUND(E85*J85,2)</f>
        <v>0</v>
      </c>
      <c r="L85" s="127">
        <v>21</v>
      </c>
      <c r="M85" s="127">
        <f>G85*(1+L85/100)</f>
        <v>0</v>
      </c>
      <c r="N85" s="125">
        <v>3.0000000000000001E-5</v>
      </c>
      <c r="O85" s="125">
        <f>ROUND(E85*N85,5)</f>
        <v>2.5139999999999999E-2</v>
      </c>
      <c r="P85" s="125">
        <v>0</v>
      </c>
      <c r="Q85" s="125">
        <f>ROUND(E85*P85,5)</f>
        <v>0</v>
      </c>
      <c r="R85" s="125"/>
      <c r="S85" s="125"/>
      <c r="T85" s="126">
        <v>0.06</v>
      </c>
      <c r="U85" s="125">
        <f>ROUND(E85*T85,2)</f>
        <v>50.28</v>
      </c>
      <c r="V85" s="95"/>
      <c r="W85" s="95"/>
      <c r="X85" s="95"/>
      <c r="Y85" s="95"/>
      <c r="Z85" s="95"/>
      <c r="AA85" s="95"/>
      <c r="AB85" s="95"/>
      <c r="AC85" s="95"/>
      <c r="AD85" s="95"/>
      <c r="AE85" s="95" t="s">
        <v>239</v>
      </c>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row>
    <row r="86" spans="1:60" outlineLevel="1" x14ac:dyDescent="0.2">
      <c r="A86" s="128">
        <v>34</v>
      </c>
      <c r="B86" s="128" t="s">
        <v>498</v>
      </c>
      <c r="C86" s="130" t="s">
        <v>497</v>
      </c>
      <c r="D86" s="125" t="s">
        <v>131</v>
      </c>
      <c r="E86" s="129">
        <v>139.97156000000001</v>
      </c>
      <c r="F86" s="166">
        <f>H86+J86</f>
        <v>0</v>
      </c>
      <c r="G86" s="127">
        <f>ROUND(E86*F86,2)</f>
        <v>0</v>
      </c>
      <c r="H86" s="127"/>
      <c r="I86" s="127">
        <f>ROUND(E86*H86,2)</f>
        <v>0</v>
      </c>
      <c r="J86" s="127"/>
      <c r="K86" s="127">
        <f>ROUND(E86*J86,2)</f>
        <v>0</v>
      </c>
      <c r="L86" s="127">
        <v>21</v>
      </c>
      <c r="M86" s="127">
        <f>G86*(1+L86/100)</f>
        <v>0</v>
      </c>
      <c r="N86" s="125">
        <v>0</v>
      </c>
      <c r="O86" s="125">
        <f>ROUND(E86*N86,5)</f>
        <v>0</v>
      </c>
      <c r="P86" s="125">
        <v>0</v>
      </c>
      <c r="Q86" s="125">
        <f>ROUND(E86*P86,5)</f>
        <v>0</v>
      </c>
      <c r="R86" s="125"/>
      <c r="S86" s="125"/>
      <c r="T86" s="126">
        <v>1.925</v>
      </c>
      <c r="U86" s="125">
        <f>ROUND(E86*T86,2)</f>
        <v>269.45</v>
      </c>
      <c r="V86" s="95"/>
      <c r="W86" s="95"/>
      <c r="X86" s="95"/>
      <c r="Y86" s="95"/>
      <c r="Z86" s="95"/>
      <c r="AA86" s="95"/>
      <c r="AB86" s="95"/>
      <c r="AC86" s="95"/>
      <c r="AD86" s="95"/>
      <c r="AE86" s="95" t="s">
        <v>77</v>
      </c>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row>
    <row r="87" spans="1:60" x14ac:dyDescent="0.2">
      <c r="A87" s="157" t="s">
        <v>57</v>
      </c>
      <c r="B87" s="157" t="s">
        <v>496</v>
      </c>
      <c r="C87" s="156" t="s">
        <v>495</v>
      </c>
      <c r="D87" s="152"/>
      <c r="E87" s="155"/>
      <c r="F87" s="154"/>
      <c r="G87" s="154">
        <f>SUMIF(AE88:AE121,"&lt;&gt;NOR",G88:G121)</f>
        <v>0</v>
      </c>
      <c r="H87" s="154"/>
      <c r="I87" s="154">
        <f>SUM(I88:I121)</f>
        <v>0</v>
      </c>
      <c r="J87" s="154"/>
      <c r="K87" s="154">
        <f>SUM(K88:K121)</f>
        <v>0</v>
      </c>
      <c r="L87" s="154"/>
      <c r="M87" s="154">
        <f>SUM(M88:M121)</f>
        <v>0</v>
      </c>
      <c r="N87" s="152"/>
      <c r="O87" s="152">
        <f>SUM(O88:O121)</f>
        <v>29.126350000000002</v>
      </c>
      <c r="P87" s="152"/>
      <c r="Q87" s="152">
        <f>SUM(Q88:Q121)</f>
        <v>0</v>
      </c>
      <c r="R87" s="152"/>
      <c r="S87" s="152"/>
      <c r="T87" s="153"/>
      <c r="U87" s="152">
        <f>SUM(U88:U121)</f>
        <v>39.550000000000004</v>
      </c>
      <c r="AE87" t="s">
        <v>58</v>
      </c>
    </row>
    <row r="88" spans="1:60" outlineLevel="1" x14ac:dyDescent="0.2">
      <c r="A88" s="128">
        <v>35</v>
      </c>
      <c r="B88" s="128" t="s">
        <v>494</v>
      </c>
      <c r="C88" s="130" t="s">
        <v>493</v>
      </c>
      <c r="D88" s="125" t="s">
        <v>150</v>
      </c>
      <c r="E88" s="129">
        <v>1.5</v>
      </c>
      <c r="F88" s="166">
        <f>H88+J88</f>
        <v>0</v>
      </c>
      <c r="G88" s="127">
        <f>ROUND(E88*F88,2)</f>
        <v>0</v>
      </c>
      <c r="H88" s="127"/>
      <c r="I88" s="127">
        <f>ROUND(E88*H88,2)</f>
        <v>0</v>
      </c>
      <c r="J88" s="127"/>
      <c r="K88" s="127">
        <f>ROUND(E88*J88,2)</f>
        <v>0</v>
      </c>
      <c r="L88" s="127">
        <v>21</v>
      </c>
      <c r="M88" s="127">
        <f>G88*(1+L88/100)</f>
        <v>0</v>
      </c>
      <c r="N88" s="125">
        <v>3.9199999999999999E-2</v>
      </c>
      <c r="O88" s="125">
        <f>ROUND(E88*N88,5)</f>
        <v>5.8799999999999998E-2</v>
      </c>
      <c r="P88" s="125">
        <v>0</v>
      </c>
      <c r="Q88" s="125">
        <f>ROUND(E88*P88,5)</f>
        <v>0</v>
      </c>
      <c r="R88" s="125"/>
      <c r="S88" s="125"/>
      <c r="T88" s="126">
        <v>1.6</v>
      </c>
      <c r="U88" s="125">
        <f>ROUND(E88*T88,2)</f>
        <v>2.4</v>
      </c>
      <c r="V88" s="95"/>
      <c r="W88" s="95"/>
      <c r="X88" s="95"/>
      <c r="Y88" s="95"/>
      <c r="Z88" s="95"/>
      <c r="AA88" s="95"/>
      <c r="AB88" s="95"/>
      <c r="AC88" s="95"/>
      <c r="AD88" s="95"/>
      <c r="AE88" s="95" t="s">
        <v>77</v>
      </c>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row>
    <row r="89" spans="1:60" outlineLevel="1" x14ac:dyDescent="0.2">
      <c r="A89" s="128"/>
      <c r="B89" s="128"/>
      <c r="C89" s="205" t="s">
        <v>492</v>
      </c>
      <c r="D89" s="206"/>
      <c r="E89" s="207"/>
      <c r="F89" s="208"/>
      <c r="G89" s="209"/>
      <c r="H89" s="127"/>
      <c r="I89" s="127"/>
      <c r="J89" s="127"/>
      <c r="K89" s="127"/>
      <c r="L89" s="127"/>
      <c r="M89" s="127"/>
      <c r="N89" s="125"/>
      <c r="O89" s="125"/>
      <c r="P89" s="125"/>
      <c r="Q89" s="125"/>
      <c r="R89" s="125"/>
      <c r="S89" s="125"/>
      <c r="T89" s="126"/>
      <c r="U89" s="125"/>
      <c r="V89" s="95"/>
      <c r="W89" s="95"/>
      <c r="X89" s="95"/>
      <c r="Y89" s="95"/>
      <c r="Z89" s="95"/>
      <c r="AA89" s="95"/>
      <c r="AB89" s="95"/>
      <c r="AC89" s="95"/>
      <c r="AD89" s="95"/>
      <c r="AE89" s="95" t="s">
        <v>74</v>
      </c>
      <c r="AF89" s="95"/>
      <c r="AG89" s="95"/>
      <c r="AH89" s="95"/>
      <c r="AI89" s="95"/>
      <c r="AJ89" s="95"/>
      <c r="AK89" s="95"/>
      <c r="AL89" s="95"/>
      <c r="AM89" s="95"/>
      <c r="AN89" s="95"/>
      <c r="AO89" s="95"/>
      <c r="AP89" s="95"/>
      <c r="AQ89" s="95"/>
      <c r="AR89" s="95"/>
      <c r="AS89" s="95"/>
      <c r="AT89" s="95"/>
      <c r="AU89" s="95"/>
      <c r="AV89" s="95"/>
      <c r="AW89" s="95"/>
      <c r="AX89" s="95"/>
      <c r="AY89" s="95"/>
      <c r="AZ89" s="95"/>
      <c r="BA89" s="120" t="str">
        <f>C89</f>
        <v>bednění vrhačského kruhu z ohebné překližky, kruh o poloměru 1067 mm</v>
      </c>
      <c r="BB89" s="95"/>
      <c r="BC89" s="95"/>
      <c r="BD89" s="95"/>
      <c r="BE89" s="95"/>
      <c r="BF89" s="95"/>
      <c r="BG89" s="95"/>
      <c r="BH89" s="95"/>
    </row>
    <row r="90" spans="1:60" outlineLevel="1" x14ac:dyDescent="0.2">
      <c r="A90" s="128"/>
      <c r="B90" s="128"/>
      <c r="C90" s="151" t="s">
        <v>489</v>
      </c>
      <c r="D90" s="150"/>
      <c r="E90" s="149">
        <v>1.5</v>
      </c>
      <c r="F90" s="127"/>
      <c r="G90" s="127"/>
      <c r="H90" s="127"/>
      <c r="I90" s="127"/>
      <c r="J90" s="127"/>
      <c r="K90" s="127"/>
      <c r="L90" s="127"/>
      <c r="M90" s="127"/>
      <c r="N90" s="125"/>
      <c r="O90" s="125"/>
      <c r="P90" s="125"/>
      <c r="Q90" s="125"/>
      <c r="R90" s="125"/>
      <c r="S90" s="125"/>
      <c r="T90" s="126"/>
      <c r="U90" s="125"/>
      <c r="V90" s="95"/>
      <c r="W90" s="95"/>
      <c r="X90" s="95"/>
      <c r="Y90" s="95"/>
      <c r="Z90" s="95"/>
      <c r="AA90" s="95"/>
      <c r="AB90" s="95"/>
      <c r="AC90" s="95"/>
      <c r="AD90" s="95"/>
      <c r="AE90" s="95" t="s">
        <v>136</v>
      </c>
      <c r="AF90" s="95">
        <v>0</v>
      </c>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row>
    <row r="91" spans="1:60" outlineLevel="1" x14ac:dyDescent="0.2">
      <c r="A91" s="128">
        <v>36</v>
      </c>
      <c r="B91" s="128" t="s">
        <v>491</v>
      </c>
      <c r="C91" s="130" t="s">
        <v>490</v>
      </c>
      <c r="D91" s="125" t="s">
        <v>150</v>
      </c>
      <c r="E91" s="129">
        <v>1.5</v>
      </c>
      <c r="F91" s="166">
        <f>H91+J91</f>
        <v>0</v>
      </c>
      <c r="G91" s="127">
        <f>ROUND(E91*F91,2)</f>
        <v>0</v>
      </c>
      <c r="H91" s="127"/>
      <c r="I91" s="127">
        <f>ROUND(E91*H91,2)</f>
        <v>0</v>
      </c>
      <c r="J91" s="127"/>
      <c r="K91" s="127">
        <f>ROUND(E91*J91,2)</f>
        <v>0</v>
      </c>
      <c r="L91" s="127">
        <v>21</v>
      </c>
      <c r="M91" s="127">
        <f>G91*(1+L91/100)</f>
        <v>0</v>
      </c>
      <c r="N91" s="125">
        <v>0</v>
      </c>
      <c r="O91" s="125">
        <f>ROUND(E91*N91,5)</f>
        <v>0</v>
      </c>
      <c r="P91" s="125">
        <v>0</v>
      </c>
      <c r="Q91" s="125">
        <f>ROUND(E91*P91,5)</f>
        <v>0</v>
      </c>
      <c r="R91" s="125"/>
      <c r="S91" s="125"/>
      <c r="T91" s="126">
        <v>0.32</v>
      </c>
      <c r="U91" s="125">
        <f>ROUND(E91*T91,2)</f>
        <v>0.48</v>
      </c>
      <c r="V91" s="95"/>
      <c r="W91" s="95"/>
      <c r="X91" s="95"/>
      <c r="Y91" s="95"/>
      <c r="Z91" s="95"/>
      <c r="AA91" s="95"/>
      <c r="AB91" s="95"/>
      <c r="AC91" s="95"/>
      <c r="AD91" s="95"/>
      <c r="AE91" s="95" t="s">
        <v>77</v>
      </c>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row>
    <row r="92" spans="1:60" outlineLevel="1" x14ac:dyDescent="0.2">
      <c r="A92" s="128"/>
      <c r="B92" s="128"/>
      <c r="C92" s="151" t="s">
        <v>489</v>
      </c>
      <c r="D92" s="150"/>
      <c r="E92" s="149">
        <v>1.5</v>
      </c>
      <c r="F92" s="127"/>
      <c r="G92" s="127"/>
      <c r="H92" s="127"/>
      <c r="I92" s="127"/>
      <c r="J92" s="127"/>
      <c r="K92" s="127"/>
      <c r="L92" s="127"/>
      <c r="M92" s="127"/>
      <c r="N92" s="125"/>
      <c r="O92" s="125"/>
      <c r="P92" s="125"/>
      <c r="Q92" s="125"/>
      <c r="R92" s="125"/>
      <c r="S92" s="125"/>
      <c r="T92" s="126"/>
      <c r="U92" s="125"/>
      <c r="V92" s="95"/>
      <c r="W92" s="95"/>
      <c r="X92" s="95"/>
      <c r="Y92" s="95"/>
      <c r="Z92" s="95"/>
      <c r="AA92" s="95"/>
      <c r="AB92" s="95"/>
      <c r="AC92" s="95"/>
      <c r="AD92" s="95"/>
      <c r="AE92" s="95" t="s">
        <v>136</v>
      </c>
      <c r="AF92" s="95">
        <v>0</v>
      </c>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row>
    <row r="93" spans="1:60" ht="22.5" outlineLevel="1" x14ac:dyDescent="0.2">
      <c r="A93" s="128">
        <v>37</v>
      </c>
      <c r="B93" s="128" t="s">
        <v>488</v>
      </c>
      <c r="C93" s="130" t="s">
        <v>487</v>
      </c>
      <c r="D93" s="125" t="s">
        <v>131</v>
      </c>
      <c r="E93" s="129">
        <v>2.664E-2</v>
      </c>
      <c r="F93" s="166">
        <f>H93+J93</f>
        <v>0</v>
      </c>
      <c r="G93" s="127">
        <f>ROUND(E93*F93,2)</f>
        <v>0</v>
      </c>
      <c r="H93" s="127"/>
      <c r="I93" s="127">
        <f>ROUND(E93*H93,2)</f>
        <v>0</v>
      </c>
      <c r="J93" s="127"/>
      <c r="K93" s="127">
        <f>ROUND(E93*J93,2)</f>
        <v>0</v>
      </c>
      <c r="L93" s="127">
        <v>21</v>
      </c>
      <c r="M93" s="127">
        <f>G93*(1+L93/100)</f>
        <v>0</v>
      </c>
      <c r="N93" s="125">
        <v>1.04548</v>
      </c>
      <c r="O93" s="125">
        <f>ROUND(E93*N93,5)</f>
        <v>2.785E-2</v>
      </c>
      <c r="P93" s="125">
        <v>0</v>
      </c>
      <c r="Q93" s="125">
        <f>ROUND(E93*P93,5)</f>
        <v>0</v>
      </c>
      <c r="R93" s="125"/>
      <c r="S93" s="125"/>
      <c r="T93" s="126">
        <v>15.231</v>
      </c>
      <c r="U93" s="125">
        <f>ROUND(E93*T93,2)</f>
        <v>0.41</v>
      </c>
      <c r="V93" s="95"/>
      <c r="W93" s="95"/>
      <c r="X93" s="95"/>
      <c r="Y93" s="95"/>
      <c r="Z93" s="95"/>
      <c r="AA93" s="95"/>
      <c r="AB93" s="95"/>
      <c r="AC93" s="95"/>
      <c r="AD93" s="95"/>
      <c r="AE93" s="95" t="s">
        <v>77</v>
      </c>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row>
    <row r="94" spans="1:60" outlineLevel="1" x14ac:dyDescent="0.2">
      <c r="A94" s="128"/>
      <c r="B94" s="128"/>
      <c r="C94" s="151" t="s">
        <v>486</v>
      </c>
      <c r="D94" s="150"/>
      <c r="E94" s="149">
        <v>2.664E-2</v>
      </c>
      <c r="F94" s="127"/>
      <c r="G94" s="127"/>
      <c r="H94" s="127"/>
      <c r="I94" s="127"/>
      <c r="J94" s="127"/>
      <c r="K94" s="127"/>
      <c r="L94" s="127"/>
      <c r="M94" s="127"/>
      <c r="N94" s="125"/>
      <c r="O94" s="125"/>
      <c r="P94" s="125"/>
      <c r="Q94" s="125"/>
      <c r="R94" s="125"/>
      <c r="S94" s="125"/>
      <c r="T94" s="126"/>
      <c r="U94" s="125"/>
      <c r="V94" s="95"/>
      <c r="W94" s="95"/>
      <c r="X94" s="95"/>
      <c r="Y94" s="95"/>
      <c r="Z94" s="95"/>
      <c r="AA94" s="95"/>
      <c r="AB94" s="95"/>
      <c r="AC94" s="95"/>
      <c r="AD94" s="95"/>
      <c r="AE94" s="95" t="s">
        <v>136</v>
      </c>
      <c r="AF94" s="95">
        <v>0</v>
      </c>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row>
    <row r="95" spans="1:60" ht="22.5" outlineLevel="1" x14ac:dyDescent="0.2">
      <c r="A95" s="128">
        <v>38</v>
      </c>
      <c r="B95" s="128" t="s">
        <v>485</v>
      </c>
      <c r="C95" s="130" t="s">
        <v>484</v>
      </c>
      <c r="D95" s="125" t="s">
        <v>247</v>
      </c>
      <c r="E95" s="129">
        <v>0.6</v>
      </c>
      <c r="F95" s="166">
        <f>H95+J95</f>
        <v>0</v>
      </c>
      <c r="G95" s="127">
        <f>ROUND(E95*F95,2)</f>
        <v>0</v>
      </c>
      <c r="H95" s="127"/>
      <c r="I95" s="127">
        <f>ROUND(E95*H95,2)</f>
        <v>0</v>
      </c>
      <c r="J95" s="127"/>
      <c r="K95" s="127">
        <f>ROUND(E95*J95,2)</f>
        <v>0</v>
      </c>
      <c r="L95" s="127">
        <v>21</v>
      </c>
      <c r="M95" s="127">
        <f>G95*(1+L95/100)</f>
        <v>0</v>
      </c>
      <c r="N95" s="125">
        <v>2.5249999999999999</v>
      </c>
      <c r="O95" s="125">
        <f>ROUND(E95*N95,5)</f>
        <v>1.5149999999999999</v>
      </c>
      <c r="P95" s="125">
        <v>0</v>
      </c>
      <c r="Q95" s="125">
        <f>ROUND(E95*P95,5)</f>
        <v>0</v>
      </c>
      <c r="R95" s="125"/>
      <c r="S95" s="125"/>
      <c r="T95" s="126">
        <v>0.48</v>
      </c>
      <c r="U95" s="125">
        <f>ROUND(E95*T95,2)</f>
        <v>0.28999999999999998</v>
      </c>
      <c r="V95" s="95"/>
      <c r="W95" s="95"/>
      <c r="X95" s="95"/>
      <c r="Y95" s="95"/>
      <c r="Z95" s="95"/>
      <c r="AA95" s="95"/>
      <c r="AB95" s="95"/>
      <c r="AC95" s="95"/>
      <c r="AD95" s="95"/>
      <c r="AE95" s="95" t="s">
        <v>77</v>
      </c>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row>
    <row r="96" spans="1:60" outlineLevel="1" x14ac:dyDescent="0.2">
      <c r="A96" s="128"/>
      <c r="B96" s="128"/>
      <c r="C96" s="151" t="s">
        <v>483</v>
      </c>
      <c r="D96" s="150"/>
      <c r="E96" s="149">
        <v>0.6</v>
      </c>
      <c r="F96" s="127"/>
      <c r="G96" s="127"/>
      <c r="H96" s="127"/>
      <c r="I96" s="127"/>
      <c r="J96" s="127"/>
      <c r="K96" s="127"/>
      <c r="L96" s="127"/>
      <c r="M96" s="127"/>
      <c r="N96" s="125"/>
      <c r="O96" s="125"/>
      <c r="P96" s="125"/>
      <c r="Q96" s="125"/>
      <c r="R96" s="125"/>
      <c r="S96" s="125"/>
      <c r="T96" s="126"/>
      <c r="U96" s="125"/>
      <c r="V96" s="95"/>
      <c r="W96" s="95"/>
      <c r="X96" s="95"/>
      <c r="Y96" s="95"/>
      <c r="Z96" s="95"/>
      <c r="AA96" s="95"/>
      <c r="AB96" s="95"/>
      <c r="AC96" s="95"/>
      <c r="AD96" s="95"/>
      <c r="AE96" s="95" t="s">
        <v>136</v>
      </c>
      <c r="AF96" s="95">
        <v>0</v>
      </c>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row>
    <row r="97" spans="1:60" ht="22.5" outlineLevel="1" x14ac:dyDescent="0.2">
      <c r="A97" s="128">
        <v>39</v>
      </c>
      <c r="B97" s="128" t="s">
        <v>482</v>
      </c>
      <c r="C97" s="130" t="s">
        <v>481</v>
      </c>
      <c r="D97" s="125" t="s">
        <v>150</v>
      </c>
      <c r="E97" s="129">
        <v>4</v>
      </c>
      <c r="F97" s="166">
        <f>H97+J97</f>
        <v>0</v>
      </c>
      <c r="G97" s="127">
        <f>ROUND(E97*F97,2)</f>
        <v>0</v>
      </c>
      <c r="H97" s="127"/>
      <c r="I97" s="127">
        <f>ROUND(E97*H97,2)</f>
        <v>0</v>
      </c>
      <c r="J97" s="127"/>
      <c r="K97" s="127">
        <f>ROUND(E97*J97,2)</f>
        <v>0</v>
      </c>
      <c r="L97" s="127">
        <v>21</v>
      </c>
      <c r="M97" s="127">
        <f>G97*(1+L97/100)</f>
        <v>0</v>
      </c>
      <c r="N97" s="125">
        <v>5.577E-2</v>
      </c>
      <c r="O97" s="125">
        <f>ROUND(E97*N97,5)</f>
        <v>0.22308</v>
      </c>
      <c r="P97" s="125">
        <v>0</v>
      </c>
      <c r="Q97" s="125">
        <f>ROUND(E97*P97,5)</f>
        <v>0</v>
      </c>
      <c r="R97" s="125"/>
      <c r="S97" s="125"/>
      <c r="T97" s="126">
        <v>1.1060000000000001</v>
      </c>
      <c r="U97" s="125">
        <f>ROUND(E97*T97,2)</f>
        <v>4.42</v>
      </c>
      <c r="V97" s="95"/>
      <c r="W97" s="95"/>
      <c r="X97" s="95"/>
      <c r="Y97" s="95"/>
      <c r="Z97" s="95"/>
      <c r="AA97" s="95"/>
      <c r="AB97" s="95"/>
      <c r="AC97" s="95"/>
      <c r="AD97" s="95"/>
      <c r="AE97" s="95" t="s">
        <v>77</v>
      </c>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row>
    <row r="98" spans="1:60" outlineLevel="1" x14ac:dyDescent="0.2">
      <c r="A98" s="128"/>
      <c r="B98" s="128"/>
      <c r="C98" s="151" t="s">
        <v>480</v>
      </c>
      <c r="D98" s="150"/>
      <c r="E98" s="149">
        <v>4</v>
      </c>
      <c r="F98" s="127"/>
      <c r="G98" s="127"/>
      <c r="H98" s="127"/>
      <c r="I98" s="127"/>
      <c r="J98" s="127"/>
      <c r="K98" s="127"/>
      <c r="L98" s="127"/>
      <c r="M98" s="127"/>
      <c r="N98" s="125"/>
      <c r="O98" s="125"/>
      <c r="P98" s="125"/>
      <c r="Q98" s="125"/>
      <c r="R98" s="125"/>
      <c r="S98" s="125"/>
      <c r="T98" s="126"/>
      <c r="U98" s="125"/>
      <c r="V98" s="95"/>
      <c r="W98" s="95"/>
      <c r="X98" s="95"/>
      <c r="Y98" s="95"/>
      <c r="Z98" s="95"/>
      <c r="AA98" s="95"/>
      <c r="AB98" s="95"/>
      <c r="AC98" s="95"/>
      <c r="AD98" s="95"/>
      <c r="AE98" s="95" t="s">
        <v>136</v>
      </c>
      <c r="AF98" s="95">
        <v>0</v>
      </c>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row>
    <row r="99" spans="1:60" outlineLevel="1" x14ac:dyDescent="0.2">
      <c r="A99" s="128">
        <v>40</v>
      </c>
      <c r="B99" s="128" t="s">
        <v>479</v>
      </c>
      <c r="C99" s="130" t="s">
        <v>478</v>
      </c>
      <c r="D99" s="125" t="s">
        <v>247</v>
      </c>
      <c r="E99" s="129">
        <v>10.5270453488</v>
      </c>
      <c r="F99" s="166">
        <f>H99+J99</f>
        <v>0</v>
      </c>
      <c r="G99" s="127">
        <f>ROUND(E99*F99,2)</f>
        <v>0</v>
      </c>
      <c r="H99" s="127"/>
      <c r="I99" s="127">
        <f>ROUND(E99*H99,2)</f>
        <v>0</v>
      </c>
      <c r="J99" s="127"/>
      <c r="K99" s="127">
        <f>ROUND(E99*J99,2)</f>
        <v>0</v>
      </c>
      <c r="L99" s="127">
        <v>21</v>
      </c>
      <c r="M99" s="127">
        <f>G99*(1+L99/100)</f>
        <v>0</v>
      </c>
      <c r="N99" s="125">
        <v>2.5249999999999999</v>
      </c>
      <c r="O99" s="125">
        <f>ROUND(E99*N99,5)</f>
        <v>26.58079</v>
      </c>
      <c r="P99" s="125">
        <v>0</v>
      </c>
      <c r="Q99" s="125">
        <f>ROUND(E99*P99,5)</f>
        <v>0</v>
      </c>
      <c r="R99" s="125"/>
      <c r="S99" s="125"/>
      <c r="T99" s="126">
        <v>0.47699999999999998</v>
      </c>
      <c r="U99" s="125">
        <f>ROUND(E99*T99,2)</f>
        <v>5.0199999999999996</v>
      </c>
      <c r="V99" s="95"/>
      <c r="W99" s="95"/>
      <c r="X99" s="95"/>
      <c r="Y99" s="95"/>
      <c r="Z99" s="95"/>
      <c r="AA99" s="95"/>
      <c r="AB99" s="95"/>
      <c r="AC99" s="95"/>
      <c r="AD99" s="95"/>
      <c r="AE99" s="95" t="s">
        <v>77</v>
      </c>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row>
    <row r="100" spans="1:60" outlineLevel="1" x14ac:dyDescent="0.2">
      <c r="A100" s="128"/>
      <c r="B100" s="128"/>
      <c r="C100" s="151" t="s">
        <v>477</v>
      </c>
      <c r="D100" s="150"/>
      <c r="E100" s="149">
        <v>0.375</v>
      </c>
      <c r="F100" s="127"/>
      <c r="G100" s="127"/>
      <c r="H100" s="127"/>
      <c r="I100" s="127"/>
      <c r="J100" s="127"/>
      <c r="K100" s="127"/>
      <c r="L100" s="127"/>
      <c r="M100" s="127"/>
      <c r="N100" s="125"/>
      <c r="O100" s="125"/>
      <c r="P100" s="125"/>
      <c r="Q100" s="125"/>
      <c r="R100" s="125"/>
      <c r="S100" s="125"/>
      <c r="T100" s="126"/>
      <c r="U100" s="125"/>
      <c r="V100" s="95"/>
      <c r="W100" s="95"/>
      <c r="X100" s="95"/>
      <c r="Y100" s="95"/>
      <c r="Z100" s="95"/>
      <c r="AA100" s="95"/>
      <c r="AB100" s="95"/>
      <c r="AC100" s="95"/>
      <c r="AD100" s="95"/>
      <c r="AE100" s="95" t="s">
        <v>136</v>
      </c>
      <c r="AF100" s="95">
        <v>0</v>
      </c>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row>
    <row r="101" spans="1:60" outlineLevel="1" x14ac:dyDescent="0.2">
      <c r="A101" s="128"/>
      <c r="B101" s="128"/>
      <c r="C101" s="151" t="s">
        <v>476</v>
      </c>
      <c r="D101" s="150"/>
      <c r="E101" s="149">
        <v>0.63700000000000001</v>
      </c>
      <c r="F101" s="127"/>
      <c r="G101" s="127"/>
      <c r="H101" s="127"/>
      <c r="I101" s="127"/>
      <c r="J101" s="127"/>
      <c r="K101" s="127"/>
      <c r="L101" s="127"/>
      <c r="M101" s="127"/>
      <c r="N101" s="125"/>
      <c r="O101" s="125"/>
      <c r="P101" s="125"/>
      <c r="Q101" s="125"/>
      <c r="R101" s="125"/>
      <c r="S101" s="125"/>
      <c r="T101" s="126"/>
      <c r="U101" s="125"/>
      <c r="V101" s="95"/>
      <c r="W101" s="95"/>
      <c r="X101" s="95"/>
      <c r="Y101" s="95"/>
      <c r="Z101" s="95"/>
      <c r="AA101" s="95"/>
      <c r="AB101" s="95"/>
      <c r="AC101" s="95"/>
      <c r="AD101" s="95"/>
      <c r="AE101" s="95" t="s">
        <v>136</v>
      </c>
      <c r="AF101" s="95">
        <v>0</v>
      </c>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row>
    <row r="102" spans="1:60" outlineLevel="1" x14ac:dyDescent="0.2">
      <c r="A102" s="128"/>
      <c r="B102" s="128"/>
      <c r="C102" s="151" t="s">
        <v>475</v>
      </c>
      <c r="D102" s="150"/>
      <c r="E102" s="149">
        <v>0.93100000000000005</v>
      </c>
      <c r="F102" s="127"/>
      <c r="G102" s="127"/>
      <c r="H102" s="127"/>
      <c r="I102" s="127"/>
      <c r="J102" s="127"/>
      <c r="K102" s="127"/>
      <c r="L102" s="127"/>
      <c r="M102" s="127"/>
      <c r="N102" s="125"/>
      <c r="O102" s="125"/>
      <c r="P102" s="125"/>
      <c r="Q102" s="125"/>
      <c r="R102" s="125"/>
      <c r="S102" s="125"/>
      <c r="T102" s="126"/>
      <c r="U102" s="125"/>
      <c r="V102" s="95"/>
      <c r="W102" s="95"/>
      <c r="X102" s="95"/>
      <c r="Y102" s="95"/>
      <c r="Z102" s="95"/>
      <c r="AA102" s="95"/>
      <c r="AB102" s="95"/>
      <c r="AC102" s="95"/>
      <c r="AD102" s="95"/>
      <c r="AE102" s="95" t="s">
        <v>136</v>
      </c>
      <c r="AF102" s="95">
        <v>0</v>
      </c>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row>
    <row r="103" spans="1:60" outlineLevel="1" x14ac:dyDescent="0.2">
      <c r="A103" s="128"/>
      <c r="B103" s="128"/>
      <c r="C103" s="151" t="s">
        <v>474</v>
      </c>
      <c r="D103" s="150"/>
      <c r="E103" s="149">
        <v>0.86399999999999999</v>
      </c>
      <c r="F103" s="127"/>
      <c r="G103" s="127"/>
      <c r="H103" s="127"/>
      <c r="I103" s="127"/>
      <c r="J103" s="127"/>
      <c r="K103" s="127"/>
      <c r="L103" s="127"/>
      <c r="M103" s="127"/>
      <c r="N103" s="125"/>
      <c r="O103" s="125"/>
      <c r="P103" s="125"/>
      <c r="Q103" s="125"/>
      <c r="R103" s="125"/>
      <c r="S103" s="125"/>
      <c r="T103" s="126"/>
      <c r="U103" s="125"/>
      <c r="V103" s="95"/>
      <c r="W103" s="95"/>
      <c r="X103" s="95"/>
      <c r="Y103" s="95"/>
      <c r="Z103" s="95"/>
      <c r="AA103" s="95"/>
      <c r="AB103" s="95"/>
      <c r="AC103" s="95"/>
      <c r="AD103" s="95"/>
      <c r="AE103" s="95" t="s">
        <v>136</v>
      </c>
      <c r="AF103" s="95">
        <v>0</v>
      </c>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row>
    <row r="104" spans="1:60" outlineLevel="1" x14ac:dyDescent="0.2">
      <c r="A104" s="128"/>
      <c r="B104" s="128"/>
      <c r="C104" s="151" t="s">
        <v>473</v>
      </c>
      <c r="D104" s="150"/>
      <c r="E104" s="149">
        <v>6.5596453488000002</v>
      </c>
      <c r="F104" s="127"/>
      <c r="G104" s="127"/>
      <c r="H104" s="127"/>
      <c r="I104" s="127"/>
      <c r="J104" s="127"/>
      <c r="K104" s="127"/>
      <c r="L104" s="127"/>
      <c r="M104" s="127"/>
      <c r="N104" s="125"/>
      <c r="O104" s="125"/>
      <c r="P104" s="125"/>
      <c r="Q104" s="125"/>
      <c r="R104" s="125"/>
      <c r="S104" s="125"/>
      <c r="T104" s="126"/>
      <c r="U104" s="125"/>
      <c r="V104" s="95"/>
      <c r="W104" s="95"/>
      <c r="X104" s="95"/>
      <c r="Y104" s="95"/>
      <c r="Z104" s="95"/>
      <c r="AA104" s="95"/>
      <c r="AB104" s="95"/>
      <c r="AC104" s="95"/>
      <c r="AD104" s="95"/>
      <c r="AE104" s="95" t="s">
        <v>136</v>
      </c>
      <c r="AF104" s="95">
        <v>0</v>
      </c>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row>
    <row r="105" spans="1:60" outlineLevel="1" x14ac:dyDescent="0.2">
      <c r="A105" s="128"/>
      <c r="B105" s="128"/>
      <c r="C105" s="151" t="s">
        <v>472</v>
      </c>
      <c r="D105" s="150"/>
      <c r="E105" s="149">
        <v>1.0584</v>
      </c>
      <c r="F105" s="127"/>
      <c r="G105" s="127"/>
      <c r="H105" s="127"/>
      <c r="I105" s="127"/>
      <c r="J105" s="127"/>
      <c r="K105" s="127"/>
      <c r="L105" s="127"/>
      <c r="M105" s="127"/>
      <c r="N105" s="125"/>
      <c r="O105" s="125"/>
      <c r="P105" s="125"/>
      <c r="Q105" s="125"/>
      <c r="R105" s="125"/>
      <c r="S105" s="125"/>
      <c r="T105" s="126"/>
      <c r="U105" s="125"/>
      <c r="V105" s="95"/>
      <c r="W105" s="95"/>
      <c r="X105" s="95"/>
      <c r="Y105" s="95"/>
      <c r="Z105" s="95"/>
      <c r="AA105" s="95"/>
      <c r="AB105" s="95"/>
      <c r="AC105" s="95"/>
      <c r="AD105" s="95"/>
      <c r="AE105" s="95" t="s">
        <v>136</v>
      </c>
      <c r="AF105" s="95">
        <v>0</v>
      </c>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row>
    <row r="106" spans="1:60" outlineLevel="1" x14ac:dyDescent="0.2">
      <c r="A106" s="128"/>
      <c r="B106" s="128"/>
      <c r="C106" s="151" t="s">
        <v>471</v>
      </c>
      <c r="D106" s="150"/>
      <c r="E106" s="149">
        <v>0.03</v>
      </c>
      <c r="F106" s="127"/>
      <c r="G106" s="127"/>
      <c r="H106" s="127"/>
      <c r="I106" s="127"/>
      <c r="J106" s="127"/>
      <c r="K106" s="127"/>
      <c r="L106" s="127"/>
      <c r="M106" s="127"/>
      <c r="N106" s="125"/>
      <c r="O106" s="125"/>
      <c r="P106" s="125"/>
      <c r="Q106" s="125"/>
      <c r="R106" s="125"/>
      <c r="S106" s="125"/>
      <c r="T106" s="126"/>
      <c r="U106" s="125"/>
      <c r="V106" s="95"/>
      <c r="W106" s="95"/>
      <c r="X106" s="95"/>
      <c r="Y106" s="95"/>
      <c r="Z106" s="95"/>
      <c r="AA106" s="95"/>
      <c r="AB106" s="95"/>
      <c r="AC106" s="95"/>
      <c r="AD106" s="95"/>
      <c r="AE106" s="95" t="s">
        <v>136</v>
      </c>
      <c r="AF106" s="95">
        <v>0</v>
      </c>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row>
    <row r="107" spans="1:60" outlineLevel="1" x14ac:dyDescent="0.2">
      <c r="A107" s="128"/>
      <c r="B107" s="128"/>
      <c r="C107" s="151" t="s">
        <v>470</v>
      </c>
      <c r="D107" s="150"/>
      <c r="E107" s="149">
        <v>7.1999999999999995E-2</v>
      </c>
      <c r="F107" s="127"/>
      <c r="G107" s="127"/>
      <c r="H107" s="127"/>
      <c r="I107" s="127"/>
      <c r="J107" s="127"/>
      <c r="K107" s="127"/>
      <c r="L107" s="127"/>
      <c r="M107" s="127"/>
      <c r="N107" s="125"/>
      <c r="O107" s="125"/>
      <c r="P107" s="125"/>
      <c r="Q107" s="125"/>
      <c r="R107" s="125"/>
      <c r="S107" s="125"/>
      <c r="T107" s="126"/>
      <c r="U107" s="125"/>
      <c r="V107" s="95"/>
      <c r="W107" s="95"/>
      <c r="X107" s="95"/>
      <c r="Y107" s="95"/>
      <c r="Z107" s="95"/>
      <c r="AA107" s="95"/>
      <c r="AB107" s="95"/>
      <c r="AC107" s="95"/>
      <c r="AD107" s="95"/>
      <c r="AE107" s="95" t="s">
        <v>136</v>
      </c>
      <c r="AF107" s="95">
        <v>0</v>
      </c>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row>
    <row r="108" spans="1:60" outlineLevel="1" x14ac:dyDescent="0.2">
      <c r="A108" s="128">
        <v>41</v>
      </c>
      <c r="B108" s="128" t="s">
        <v>469</v>
      </c>
      <c r="C108" s="130" t="s">
        <v>468</v>
      </c>
      <c r="D108" s="125" t="s">
        <v>150</v>
      </c>
      <c r="E108" s="129">
        <v>37.950438607999999</v>
      </c>
      <c r="F108" s="166">
        <f>H108+J108</f>
        <v>0</v>
      </c>
      <c r="G108" s="127">
        <f>ROUND(E108*F108,2)</f>
        <v>0</v>
      </c>
      <c r="H108" s="127"/>
      <c r="I108" s="127">
        <f>ROUND(E108*H108,2)</f>
        <v>0</v>
      </c>
      <c r="J108" s="127"/>
      <c r="K108" s="127">
        <f>ROUND(E108*J108,2)</f>
        <v>0</v>
      </c>
      <c r="L108" s="127">
        <v>21</v>
      </c>
      <c r="M108" s="127">
        <f>G108*(1+L108/100)</f>
        <v>0</v>
      </c>
      <c r="N108" s="125">
        <v>1.106E-2</v>
      </c>
      <c r="O108" s="125">
        <f>ROUND(E108*N108,5)</f>
        <v>0.41972999999999999</v>
      </c>
      <c r="P108" s="125">
        <v>0</v>
      </c>
      <c r="Q108" s="125">
        <f>ROUND(E108*P108,5)</f>
        <v>0</v>
      </c>
      <c r="R108" s="125"/>
      <c r="S108" s="125"/>
      <c r="T108" s="126">
        <v>0.57499999999999996</v>
      </c>
      <c r="U108" s="125">
        <f>ROUND(E108*T108,2)</f>
        <v>21.82</v>
      </c>
      <c r="V108" s="95"/>
      <c r="W108" s="95"/>
      <c r="X108" s="95"/>
      <c r="Y108" s="95"/>
      <c r="Z108" s="95"/>
      <c r="AA108" s="95"/>
      <c r="AB108" s="95"/>
      <c r="AC108" s="95"/>
      <c r="AD108" s="95"/>
      <c r="AE108" s="95" t="s">
        <v>77</v>
      </c>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row>
    <row r="109" spans="1:60" outlineLevel="1" x14ac:dyDescent="0.2">
      <c r="A109" s="128"/>
      <c r="B109" s="128"/>
      <c r="C109" s="205" t="s">
        <v>467</v>
      </c>
      <c r="D109" s="206"/>
      <c r="E109" s="207"/>
      <c r="F109" s="208"/>
      <c r="G109" s="209"/>
      <c r="H109" s="127"/>
      <c r="I109" s="127"/>
      <c r="J109" s="127"/>
      <c r="K109" s="127"/>
      <c r="L109" s="127"/>
      <c r="M109" s="127"/>
      <c r="N109" s="125"/>
      <c r="O109" s="125"/>
      <c r="P109" s="125"/>
      <c r="Q109" s="125"/>
      <c r="R109" s="125"/>
      <c r="S109" s="125"/>
      <c r="T109" s="126"/>
      <c r="U109" s="125"/>
      <c r="V109" s="95"/>
      <c r="W109" s="95"/>
      <c r="X109" s="95"/>
      <c r="Y109" s="95"/>
      <c r="Z109" s="95"/>
      <c r="AA109" s="95"/>
      <c r="AB109" s="95"/>
      <c r="AC109" s="95"/>
      <c r="AD109" s="95"/>
      <c r="AE109" s="95" t="s">
        <v>74</v>
      </c>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120" t="str">
        <f>C109</f>
        <v>pomocí PVC DN 200mm</v>
      </c>
      <c r="BB109" s="95"/>
      <c r="BC109" s="95"/>
      <c r="BD109" s="95"/>
      <c r="BE109" s="95"/>
      <c r="BF109" s="95"/>
      <c r="BG109" s="95"/>
      <c r="BH109" s="95"/>
    </row>
    <row r="110" spans="1:60" outlineLevel="1" x14ac:dyDescent="0.2">
      <c r="A110" s="128"/>
      <c r="B110" s="128"/>
      <c r="C110" s="151" t="s">
        <v>466</v>
      </c>
      <c r="D110" s="150"/>
      <c r="E110" s="149">
        <v>1.5079644480000001</v>
      </c>
      <c r="F110" s="127"/>
      <c r="G110" s="127"/>
      <c r="H110" s="127"/>
      <c r="I110" s="127"/>
      <c r="J110" s="127"/>
      <c r="K110" s="127"/>
      <c r="L110" s="127"/>
      <c r="M110" s="127"/>
      <c r="N110" s="125"/>
      <c r="O110" s="125"/>
      <c r="P110" s="125"/>
      <c r="Q110" s="125"/>
      <c r="R110" s="125"/>
      <c r="S110" s="125"/>
      <c r="T110" s="126"/>
      <c r="U110" s="125"/>
      <c r="V110" s="95"/>
      <c r="W110" s="95"/>
      <c r="X110" s="95"/>
      <c r="Y110" s="95"/>
      <c r="Z110" s="95"/>
      <c r="AA110" s="95"/>
      <c r="AB110" s="95"/>
      <c r="AC110" s="95"/>
      <c r="AD110" s="95"/>
      <c r="AE110" s="95" t="s">
        <v>136</v>
      </c>
      <c r="AF110" s="95">
        <v>0</v>
      </c>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row>
    <row r="111" spans="1:60" outlineLevel="1" x14ac:dyDescent="0.2">
      <c r="A111" s="128"/>
      <c r="B111" s="128"/>
      <c r="C111" s="151" t="s">
        <v>465</v>
      </c>
      <c r="D111" s="150"/>
      <c r="E111" s="149">
        <v>36.442474160000003</v>
      </c>
      <c r="F111" s="127"/>
      <c r="G111" s="127"/>
      <c r="H111" s="127"/>
      <c r="I111" s="127"/>
      <c r="J111" s="127"/>
      <c r="K111" s="127"/>
      <c r="L111" s="127"/>
      <c r="M111" s="127"/>
      <c r="N111" s="125"/>
      <c r="O111" s="125"/>
      <c r="P111" s="125"/>
      <c r="Q111" s="125"/>
      <c r="R111" s="125"/>
      <c r="S111" s="125"/>
      <c r="T111" s="126"/>
      <c r="U111" s="125"/>
      <c r="V111" s="95"/>
      <c r="W111" s="95"/>
      <c r="X111" s="95"/>
      <c r="Y111" s="95"/>
      <c r="Z111" s="95"/>
      <c r="AA111" s="95"/>
      <c r="AB111" s="95"/>
      <c r="AC111" s="95"/>
      <c r="AD111" s="95"/>
      <c r="AE111" s="95" t="s">
        <v>136</v>
      </c>
      <c r="AF111" s="95">
        <v>0</v>
      </c>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row>
    <row r="112" spans="1:60" outlineLevel="1" x14ac:dyDescent="0.2">
      <c r="A112" s="128">
        <v>42</v>
      </c>
      <c r="B112" s="128" t="s">
        <v>464</v>
      </c>
      <c r="C112" s="130" t="s">
        <v>463</v>
      </c>
      <c r="D112" s="125" t="s">
        <v>174</v>
      </c>
      <c r="E112" s="129">
        <v>33.22</v>
      </c>
      <c r="F112" s="166">
        <f>H112+J112</f>
        <v>0</v>
      </c>
      <c r="G112" s="127">
        <f>ROUND(E112*F112,2)</f>
        <v>0</v>
      </c>
      <c r="H112" s="127"/>
      <c r="I112" s="127">
        <f>ROUND(E112*H112,2)</f>
        <v>0</v>
      </c>
      <c r="J112" s="127"/>
      <c r="K112" s="127">
        <f>ROUND(E112*J112,2)</f>
        <v>0</v>
      </c>
      <c r="L112" s="127">
        <v>21</v>
      </c>
      <c r="M112" s="127">
        <f>G112*(1+L112/100)</f>
        <v>0</v>
      </c>
      <c r="N112" s="125">
        <v>8.2000000000000007E-3</v>
      </c>
      <c r="O112" s="125">
        <f>ROUND(E112*N112,5)</f>
        <v>0.27239999999999998</v>
      </c>
      <c r="P112" s="125">
        <v>0</v>
      </c>
      <c r="Q112" s="125">
        <f>ROUND(E112*P112,5)</f>
        <v>0</v>
      </c>
      <c r="R112" s="125"/>
      <c r="S112" s="125"/>
      <c r="T112" s="126">
        <v>0</v>
      </c>
      <c r="U112" s="125">
        <f>ROUND(E112*T112,2)</f>
        <v>0</v>
      </c>
      <c r="V112" s="95"/>
      <c r="W112" s="95"/>
      <c r="X112" s="95"/>
      <c r="Y112" s="95"/>
      <c r="Z112" s="95"/>
      <c r="AA112" s="95"/>
      <c r="AB112" s="95"/>
      <c r="AC112" s="95"/>
      <c r="AD112" s="95"/>
      <c r="AE112" s="95" t="s">
        <v>160</v>
      </c>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row>
    <row r="113" spans="1:60" outlineLevel="1" x14ac:dyDescent="0.2">
      <c r="A113" s="128"/>
      <c r="B113" s="128"/>
      <c r="C113" s="151" t="s">
        <v>462</v>
      </c>
      <c r="D113" s="150"/>
      <c r="E113" s="149">
        <v>1.32</v>
      </c>
      <c r="F113" s="127"/>
      <c r="G113" s="127"/>
      <c r="H113" s="127"/>
      <c r="I113" s="127"/>
      <c r="J113" s="127"/>
      <c r="K113" s="127"/>
      <c r="L113" s="127"/>
      <c r="M113" s="127"/>
      <c r="N113" s="125"/>
      <c r="O113" s="125"/>
      <c r="P113" s="125"/>
      <c r="Q113" s="125"/>
      <c r="R113" s="125"/>
      <c r="S113" s="125"/>
      <c r="T113" s="126"/>
      <c r="U113" s="125"/>
      <c r="V113" s="95"/>
      <c r="W113" s="95"/>
      <c r="X113" s="95"/>
      <c r="Y113" s="95"/>
      <c r="Z113" s="95"/>
      <c r="AA113" s="95"/>
      <c r="AB113" s="95"/>
      <c r="AC113" s="95"/>
      <c r="AD113" s="95"/>
      <c r="AE113" s="95" t="s">
        <v>136</v>
      </c>
      <c r="AF113" s="95">
        <v>0</v>
      </c>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row>
    <row r="114" spans="1:60" outlineLevel="1" x14ac:dyDescent="0.2">
      <c r="A114" s="128"/>
      <c r="B114" s="128"/>
      <c r="C114" s="151" t="s">
        <v>461</v>
      </c>
      <c r="D114" s="150"/>
      <c r="E114" s="149">
        <v>31.9</v>
      </c>
      <c r="F114" s="127"/>
      <c r="G114" s="127"/>
      <c r="H114" s="127"/>
      <c r="I114" s="127"/>
      <c r="J114" s="127"/>
      <c r="K114" s="127"/>
      <c r="L114" s="127"/>
      <c r="M114" s="127"/>
      <c r="N114" s="125"/>
      <c r="O114" s="125"/>
      <c r="P114" s="125"/>
      <c r="Q114" s="125"/>
      <c r="R114" s="125"/>
      <c r="S114" s="125"/>
      <c r="T114" s="126"/>
      <c r="U114" s="125"/>
      <c r="V114" s="95"/>
      <c r="W114" s="95"/>
      <c r="X114" s="95"/>
      <c r="Y114" s="95"/>
      <c r="Z114" s="95"/>
      <c r="AA114" s="95"/>
      <c r="AB114" s="95"/>
      <c r="AC114" s="95"/>
      <c r="AD114" s="95"/>
      <c r="AE114" s="95" t="s">
        <v>136</v>
      </c>
      <c r="AF114" s="95">
        <v>0</v>
      </c>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row>
    <row r="115" spans="1:60" outlineLevel="1" x14ac:dyDescent="0.2">
      <c r="A115" s="128">
        <v>43</v>
      </c>
      <c r="B115" s="128" t="s">
        <v>460</v>
      </c>
      <c r="C115" s="130" t="s">
        <v>459</v>
      </c>
      <c r="D115" s="125" t="s">
        <v>150</v>
      </c>
      <c r="E115" s="129">
        <v>107.03</v>
      </c>
      <c r="F115" s="166">
        <f>H115+J115</f>
        <v>0</v>
      </c>
      <c r="G115" s="127">
        <f>ROUND(E115*F115,2)</f>
        <v>0</v>
      </c>
      <c r="H115" s="127"/>
      <c r="I115" s="127">
        <f>ROUND(E115*H115,2)</f>
        <v>0</v>
      </c>
      <c r="J115" s="127"/>
      <c r="K115" s="127">
        <f>ROUND(E115*J115,2)</f>
        <v>0</v>
      </c>
      <c r="L115" s="127">
        <v>21</v>
      </c>
      <c r="M115" s="127">
        <f>G115*(1+L115/100)</f>
        <v>0</v>
      </c>
      <c r="N115" s="125">
        <v>3.0000000000000001E-5</v>
      </c>
      <c r="O115" s="125">
        <f>ROUND(E115*N115,5)</f>
        <v>3.2100000000000002E-3</v>
      </c>
      <c r="P115" s="125">
        <v>0</v>
      </c>
      <c r="Q115" s="125">
        <f>ROUND(E115*P115,5)</f>
        <v>0</v>
      </c>
      <c r="R115" s="125"/>
      <c r="S115" s="125"/>
      <c r="T115" s="126">
        <v>4.3999999999999997E-2</v>
      </c>
      <c r="U115" s="125">
        <f>ROUND(E115*T115,2)</f>
        <v>4.71</v>
      </c>
      <c r="V115" s="95"/>
      <c r="W115" s="95"/>
      <c r="X115" s="95"/>
      <c r="Y115" s="95"/>
      <c r="Z115" s="95"/>
      <c r="AA115" s="95"/>
      <c r="AB115" s="95"/>
      <c r="AC115" s="95"/>
      <c r="AD115" s="95"/>
      <c r="AE115" s="95" t="s">
        <v>77</v>
      </c>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row>
    <row r="116" spans="1:60" outlineLevel="1" x14ac:dyDescent="0.2">
      <c r="A116" s="128"/>
      <c r="B116" s="128"/>
      <c r="C116" s="151" t="s">
        <v>458</v>
      </c>
      <c r="D116" s="150"/>
      <c r="E116" s="149">
        <v>26.95</v>
      </c>
      <c r="F116" s="127"/>
      <c r="G116" s="127"/>
      <c r="H116" s="127"/>
      <c r="I116" s="127"/>
      <c r="J116" s="127"/>
      <c r="K116" s="127"/>
      <c r="L116" s="127"/>
      <c r="M116" s="127"/>
      <c r="N116" s="125"/>
      <c r="O116" s="125"/>
      <c r="P116" s="125"/>
      <c r="Q116" s="125"/>
      <c r="R116" s="125"/>
      <c r="S116" s="125"/>
      <c r="T116" s="126"/>
      <c r="U116" s="125"/>
      <c r="V116" s="95"/>
      <c r="W116" s="95"/>
      <c r="X116" s="95"/>
      <c r="Y116" s="95"/>
      <c r="Z116" s="95"/>
      <c r="AA116" s="95"/>
      <c r="AB116" s="95"/>
      <c r="AC116" s="95"/>
      <c r="AD116" s="95"/>
      <c r="AE116" s="95" t="s">
        <v>136</v>
      </c>
      <c r="AF116" s="95">
        <v>0</v>
      </c>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row>
    <row r="117" spans="1:60" outlineLevel="1" x14ac:dyDescent="0.2">
      <c r="A117" s="128"/>
      <c r="B117" s="128"/>
      <c r="C117" s="151" t="s">
        <v>457</v>
      </c>
      <c r="D117" s="150"/>
      <c r="E117" s="149">
        <v>80.08</v>
      </c>
      <c r="F117" s="127"/>
      <c r="G117" s="127"/>
      <c r="H117" s="127"/>
      <c r="I117" s="127"/>
      <c r="J117" s="127"/>
      <c r="K117" s="127"/>
      <c r="L117" s="127"/>
      <c r="M117" s="127"/>
      <c r="N117" s="125"/>
      <c r="O117" s="125"/>
      <c r="P117" s="125"/>
      <c r="Q117" s="125"/>
      <c r="R117" s="125"/>
      <c r="S117" s="125"/>
      <c r="T117" s="126"/>
      <c r="U117" s="125"/>
      <c r="V117" s="95"/>
      <c r="W117" s="95"/>
      <c r="X117" s="95"/>
      <c r="Y117" s="95"/>
      <c r="Z117" s="95"/>
      <c r="AA117" s="95"/>
      <c r="AB117" s="95"/>
      <c r="AC117" s="95"/>
      <c r="AD117" s="95"/>
      <c r="AE117" s="95" t="s">
        <v>136</v>
      </c>
      <c r="AF117" s="95">
        <v>0</v>
      </c>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row>
    <row r="118" spans="1:60" outlineLevel="1" x14ac:dyDescent="0.2">
      <c r="A118" s="128">
        <v>44</v>
      </c>
      <c r="B118" s="128" t="s">
        <v>456</v>
      </c>
      <c r="C118" s="130" t="s">
        <v>455</v>
      </c>
      <c r="D118" s="125" t="s">
        <v>150</v>
      </c>
      <c r="E118" s="129">
        <v>26.95</v>
      </c>
      <c r="F118" s="166">
        <f>H118+J118</f>
        <v>0</v>
      </c>
      <c r="G118" s="127">
        <f>ROUND(E118*F118,2)</f>
        <v>0</v>
      </c>
      <c r="H118" s="127"/>
      <c r="I118" s="127">
        <f>ROUND(E118*H118,2)</f>
        <v>0</v>
      </c>
      <c r="J118" s="127"/>
      <c r="K118" s="127">
        <f>ROUND(E118*J118,2)</f>
        <v>0</v>
      </c>
      <c r="L118" s="127">
        <v>21</v>
      </c>
      <c r="M118" s="127">
        <f>G118*(1+L118/100)</f>
        <v>0</v>
      </c>
      <c r="N118" s="125">
        <v>5.0000000000000001E-4</v>
      </c>
      <c r="O118" s="125">
        <f>ROUND(E118*N118,5)</f>
        <v>1.3480000000000001E-2</v>
      </c>
      <c r="P118" s="125">
        <v>0</v>
      </c>
      <c r="Q118" s="125">
        <f>ROUND(E118*P118,5)</f>
        <v>0</v>
      </c>
      <c r="R118" s="125"/>
      <c r="S118" s="125"/>
      <c r="T118" s="126">
        <v>0</v>
      </c>
      <c r="U118" s="125">
        <f>ROUND(E118*T118,2)</f>
        <v>0</v>
      </c>
      <c r="V118" s="95"/>
      <c r="W118" s="95"/>
      <c r="X118" s="95"/>
      <c r="Y118" s="95"/>
      <c r="Z118" s="95"/>
      <c r="AA118" s="95"/>
      <c r="AB118" s="95"/>
      <c r="AC118" s="95"/>
      <c r="AD118" s="95"/>
      <c r="AE118" s="95" t="s">
        <v>160</v>
      </c>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row>
    <row r="119" spans="1:60" outlineLevel="1" x14ac:dyDescent="0.2">
      <c r="A119" s="128"/>
      <c r="B119" s="128"/>
      <c r="C119" s="151" t="s">
        <v>454</v>
      </c>
      <c r="D119" s="150"/>
      <c r="E119" s="149">
        <v>26.95</v>
      </c>
      <c r="F119" s="127"/>
      <c r="G119" s="127"/>
      <c r="H119" s="127"/>
      <c r="I119" s="127"/>
      <c r="J119" s="127"/>
      <c r="K119" s="127"/>
      <c r="L119" s="127"/>
      <c r="M119" s="127"/>
      <c r="N119" s="125"/>
      <c r="O119" s="125"/>
      <c r="P119" s="125"/>
      <c r="Q119" s="125"/>
      <c r="R119" s="125"/>
      <c r="S119" s="125"/>
      <c r="T119" s="126"/>
      <c r="U119" s="125"/>
      <c r="V119" s="95"/>
      <c r="W119" s="95"/>
      <c r="X119" s="95"/>
      <c r="Y119" s="95"/>
      <c r="Z119" s="95"/>
      <c r="AA119" s="95"/>
      <c r="AB119" s="95"/>
      <c r="AC119" s="95"/>
      <c r="AD119" s="95"/>
      <c r="AE119" s="95" t="s">
        <v>136</v>
      </c>
      <c r="AF119" s="95">
        <v>0</v>
      </c>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row>
    <row r="120" spans="1:60" outlineLevel="1" x14ac:dyDescent="0.2">
      <c r="A120" s="128">
        <v>45</v>
      </c>
      <c r="B120" s="128" t="s">
        <v>453</v>
      </c>
      <c r="C120" s="130" t="s">
        <v>452</v>
      </c>
      <c r="D120" s="125" t="s">
        <v>150</v>
      </c>
      <c r="E120" s="129">
        <v>80.08</v>
      </c>
      <c r="F120" s="166">
        <f>H120+J120</f>
        <v>0</v>
      </c>
      <c r="G120" s="127">
        <f>ROUND(E120*F120,2)</f>
        <v>0</v>
      </c>
      <c r="H120" s="127"/>
      <c r="I120" s="127">
        <f>ROUND(E120*H120,2)</f>
        <v>0</v>
      </c>
      <c r="J120" s="127"/>
      <c r="K120" s="127">
        <f>ROUND(E120*J120,2)</f>
        <v>0</v>
      </c>
      <c r="L120" s="127">
        <v>21</v>
      </c>
      <c r="M120" s="127">
        <f>G120*(1+L120/100)</f>
        <v>0</v>
      </c>
      <c r="N120" s="125">
        <v>1.4999999999999999E-4</v>
      </c>
      <c r="O120" s="125">
        <f>ROUND(E120*N120,5)</f>
        <v>1.201E-2</v>
      </c>
      <c r="P120" s="125">
        <v>0</v>
      </c>
      <c r="Q120" s="125">
        <f>ROUND(E120*P120,5)</f>
        <v>0</v>
      </c>
      <c r="R120" s="125"/>
      <c r="S120" s="125"/>
      <c r="T120" s="126">
        <v>0</v>
      </c>
      <c r="U120" s="125">
        <f>ROUND(E120*T120,2)</f>
        <v>0</v>
      </c>
      <c r="V120" s="95"/>
      <c r="W120" s="95"/>
      <c r="X120" s="95"/>
      <c r="Y120" s="95"/>
      <c r="Z120" s="95"/>
      <c r="AA120" s="95"/>
      <c r="AB120" s="95"/>
      <c r="AC120" s="95"/>
      <c r="AD120" s="95"/>
      <c r="AE120" s="95" t="s">
        <v>160</v>
      </c>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row>
    <row r="121" spans="1:60" outlineLevel="1" x14ac:dyDescent="0.2">
      <c r="A121" s="128"/>
      <c r="B121" s="128"/>
      <c r="C121" s="151" t="s">
        <v>451</v>
      </c>
      <c r="D121" s="150"/>
      <c r="E121" s="149">
        <v>80.08</v>
      </c>
      <c r="F121" s="127"/>
      <c r="G121" s="127"/>
      <c r="H121" s="127"/>
      <c r="I121" s="127"/>
      <c r="J121" s="127"/>
      <c r="K121" s="127"/>
      <c r="L121" s="127"/>
      <c r="M121" s="127"/>
      <c r="N121" s="125"/>
      <c r="O121" s="125"/>
      <c r="P121" s="125"/>
      <c r="Q121" s="125"/>
      <c r="R121" s="125"/>
      <c r="S121" s="125"/>
      <c r="T121" s="126"/>
      <c r="U121" s="125"/>
      <c r="V121" s="95"/>
      <c r="W121" s="95"/>
      <c r="X121" s="95"/>
      <c r="Y121" s="95"/>
      <c r="Z121" s="95"/>
      <c r="AA121" s="95"/>
      <c r="AB121" s="95"/>
      <c r="AC121" s="95"/>
      <c r="AD121" s="95"/>
      <c r="AE121" s="95" t="s">
        <v>136</v>
      </c>
      <c r="AF121" s="95">
        <v>0</v>
      </c>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row>
    <row r="122" spans="1:60" x14ac:dyDescent="0.2">
      <c r="A122" s="157" t="s">
        <v>57</v>
      </c>
      <c r="B122" s="157" t="s">
        <v>450</v>
      </c>
      <c r="C122" s="156" t="s">
        <v>449</v>
      </c>
      <c r="D122" s="152"/>
      <c r="E122" s="155"/>
      <c r="F122" s="154"/>
      <c r="G122" s="154">
        <f>SUMIF(AE123:AE144,"&lt;&gt;NOR",G123:G144)</f>
        <v>0</v>
      </c>
      <c r="H122" s="154"/>
      <c r="I122" s="154">
        <f>SUM(I123:I144)</f>
        <v>0</v>
      </c>
      <c r="J122" s="154"/>
      <c r="K122" s="154">
        <f>SUM(K123:K144)</f>
        <v>0</v>
      </c>
      <c r="L122" s="154"/>
      <c r="M122" s="154">
        <f>SUM(M123:M144)</f>
        <v>0</v>
      </c>
      <c r="N122" s="152"/>
      <c r="O122" s="152">
        <f>SUM(O123:O144)</f>
        <v>5.6878099999999998</v>
      </c>
      <c r="P122" s="152"/>
      <c r="Q122" s="152">
        <f>SUM(Q123:Q144)</f>
        <v>0</v>
      </c>
      <c r="R122" s="152"/>
      <c r="S122" s="152"/>
      <c r="T122" s="153"/>
      <c r="U122" s="152">
        <f>SUM(U123:U144)</f>
        <v>65.179999999999993</v>
      </c>
      <c r="AE122" t="s">
        <v>58</v>
      </c>
    </row>
    <row r="123" spans="1:60" outlineLevel="1" x14ac:dyDescent="0.2">
      <c r="A123" s="128">
        <v>46</v>
      </c>
      <c r="B123" s="128" t="s">
        <v>448</v>
      </c>
      <c r="C123" s="130" t="s">
        <v>447</v>
      </c>
      <c r="D123" s="125" t="s">
        <v>174</v>
      </c>
      <c r="E123" s="129">
        <v>23</v>
      </c>
      <c r="F123" s="166">
        <f>H123+J123</f>
        <v>0</v>
      </c>
      <c r="G123" s="127">
        <f>ROUND(E123*F123,2)</f>
        <v>0</v>
      </c>
      <c r="H123" s="127"/>
      <c r="I123" s="127">
        <f>ROUND(E123*H123,2)</f>
        <v>0</v>
      </c>
      <c r="J123" s="127"/>
      <c r="K123" s="127">
        <f>ROUND(E123*J123,2)</f>
        <v>0</v>
      </c>
      <c r="L123" s="127">
        <v>21</v>
      </c>
      <c r="M123" s="127">
        <f>G123*(1+L123/100)</f>
        <v>0</v>
      </c>
      <c r="N123" s="125">
        <v>1.491E-2</v>
      </c>
      <c r="O123" s="125">
        <f>ROUND(E123*N123,5)</f>
        <v>0.34293000000000001</v>
      </c>
      <c r="P123" s="125">
        <v>0</v>
      </c>
      <c r="Q123" s="125">
        <f>ROUND(E123*P123,5)</f>
        <v>0</v>
      </c>
      <c r="R123" s="125"/>
      <c r="S123" s="125"/>
      <c r="T123" s="126">
        <v>0.44</v>
      </c>
      <c r="U123" s="125">
        <f>ROUND(E123*T123,2)</f>
        <v>10.119999999999999</v>
      </c>
      <c r="V123" s="95"/>
      <c r="W123" s="95"/>
      <c r="X123" s="95"/>
      <c r="Y123" s="95"/>
      <c r="Z123" s="95"/>
      <c r="AA123" s="95"/>
      <c r="AB123" s="95"/>
      <c r="AC123" s="95"/>
      <c r="AD123" s="95"/>
      <c r="AE123" s="95" t="s">
        <v>77</v>
      </c>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row>
    <row r="124" spans="1:60" outlineLevel="1" x14ac:dyDescent="0.2">
      <c r="A124" s="128"/>
      <c r="B124" s="128"/>
      <c r="C124" s="151" t="s">
        <v>446</v>
      </c>
      <c r="D124" s="150"/>
      <c r="E124" s="149">
        <v>23</v>
      </c>
      <c r="F124" s="127"/>
      <c r="G124" s="127"/>
      <c r="H124" s="127"/>
      <c r="I124" s="127"/>
      <c r="J124" s="127"/>
      <c r="K124" s="127"/>
      <c r="L124" s="127"/>
      <c r="M124" s="127"/>
      <c r="N124" s="125"/>
      <c r="O124" s="125"/>
      <c r="P124" s="125"/>
      <c r="Q124" s="125"/>
      <c r="R124" s="125"/>
      <c r="S124" s="125"/>
      <c r="T124" s="126"/>
      <c r="U124" s="125"/>
      <c r="V124" s="95"/>
      <c r="W124" s="95"/>
      <c r="X124" s="95"/>
      <c r="Y124" s="95"/>
      <c r="Z124" s="95"/>
      <c r="AA124" s="95"/>
      <c r="AB124" s="95"/>
      <c r="AC124" s="95"/>
      <c r="AD124" s="95"/>
      <c r="AE124" s="95" t="s">
        <v>136</v>
      </c>
      <c r="AF124" s="95">
        <v>0</v>
      </c>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row>
    <row r="125" spans="1:60" outlineLevel="1" x14ac:dyDescent="0.2">
      <c r="A125" s="128">
        <v>47</v>
      </c>
      <c r="B125" s="128" t="s">
        <v>445</v>
      </c>
      <c r="C125" s="130" t="s">
        <v>444</v>
      </c>
      <c r="D125" s="125" t="s">
        <v>174</v>
      </c>
      <c r="E125" s="129">
        <v>25</v>
      </c>
      <c r="F125" s="166">
        <f>H125+J125</f>
        <v>0</v>
      </c>
      <c r="G125" s="127">
        <f>ROUND(E125*F125,2)</f>
        <v>0</v>
      </c>
      <c r="H125" s="127"/>
      <c r="I125" s="127">
        <f>ROUND(E125*H125,2)</f>
        <v>0</v>
      </c>
      <c r="J125" s="127"/>
      <c r="K125" s="127">
        <f>ROUND(E125*J125,2)</f>
        <v>0</v>
      </c>
      <c r="L125" s="127">
        <v>21</v>
      </c>
      <c r="M125" s="127">
        <f>G125*(1+L125/100)</f>
        <v>0</v>
      </c>
      <c r="N125" s="125">
        <v>2.911E-2</v>
      </c>
      <c r="O125" s="125">
        <f>ROUND(E125*N125,5)</f>
        <v>0.72775000000000001</v>
      </c>
      <c r="P125" s="125">
        <v>0</v>
      </c>
      <c r="Q125" s="125">
        <f>ROUND(E125*P125,5)</f>
        <v>0</v>
      </c>
      <c r="R125" s="125"/>
      <c r="S125" s="125"/>
      <c r="T125" s="126">
        <v>0.44</v>
      </c>
      <c r="U125" s="125">
        <f>ROUND(E125*T125,2)</f>
        <v>11</v>
      </c>
      <c r="V125" s="95"/>
      <c r="W125" s="95"/>
      <c r="X125" s="95"/>
      <c r="Y125" s="95"/>
      <c r="Z125" s="95"/>
      <c r="AA125" s="95"/>
      <c r="AB125" s="95"/>
      <c r="AC125" s="95"/>
      <c r="AD125" s="95"/>
      <c r="AE125" s="95" t="s">
        <v>77</v>
      </c>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row>
    <row r="126" spans="1:60" outlineLevel="1" x14ac:dyDescent="0.2">
      <c r="A126" s="128"/>
      <c r="B126" s="128"/>
      <c r="C126" s="151" t="s">
        <v>443</v>
      </c>
      <c r="D126" s="150"/>
      <c r="E126" s="149">
        <v>25</v>
      </c>
      <c r="F126" s="127"/>
      <c r="G126" s="127"/>
      <c r="H126" s="127"/>
      <c r="I126" s="127"/>
      <c r="J126" s="127"/>
      <c r="K126" s="127"/>
      <c r="L126" s="127"/>
      <c r="M126" s="127"/>
      <c r="N126" s="125"/>
      <c r="O126" s="125"/>
      <c r="P126" s="125"/>
      <c r="Q126" s="125"/>
      <c r="R126" s="125"/>
      <c r="S126" s="125"/>
      <c r="T126" s="126"/>
      <c r="U126" s="125"/>
      <c r="V126" s="95"/>
      <c r="W126" s="95"/>
      <c r="X126" s="95"/>
      <c r="Y126" s="95"/>
      <c r="Z126" s="95"/>
      <c r="AA126" s="95"/>
      <c r="AB126" s="95"/>
      <c r="AC126" s="95"/>
      <c r="AD126" s="95"/>
      <c r="AE126" s="95" t="s">
        <v>136</v>
      </c>
      <c r="AF126" s="95">
        <v>0</v>
      </c>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row>
    <row r="127" spans="1:60" outlineLevel="1" x14ac:dyDescent="0.2">
      <c r="A127" s="128">
        <v>48</v>
      </c>
      <c r="B127" s="128" t="s">
        <v>442</v>
      </c>
      <c r="C127" s="130" t="s">
        <v>441</v>
      </c>
      <c r="D127" s="125" t="s">
        <v>174</v>
      </c>
      <c r="E127" s="129">
        <v>10</v>
      </c>
      <c r="F127" s="166">
        <f>H127+J127</f>
        <v>0</v>
      </c>
      <c r="G127" s="127">
        <f>ROUND(E127*F127,2)</f>
        <v>0</v>
      </c>
      <c r="H127" s="127"/>
      <c r="I127" s="127">
        <f>ROUND(E127*H127,2)</f>
        <v>0</v>
      </c>
      <c r="J127" s="127"/>
      <c r="K127" s="127">
        <f>ROUND(E127*J127,2)</f>
        <v>0</v>
      </c>
      <c r="L127" s="127">
        <v>21</v>
      </c>
      <c r="M127" s="127">
        <f>G127*(1+L127/100)</f>
        <v>0</v>
      </c>
      <c r="N127" s="125">
        <v>4.3310000000000001E-2</v>
      </c>
      <c r="O127" s="125">
        <f>ROUND(E127*N127,5)</f>
        <v>0.43309999999999998</v>
      </c>
      <c r="P127" s="125">
        <v>0</v>
      </c>
      <c r="Q127" s="125">
        <f>ROUND(E127*P127,5)</f>
        <v>0</v>
      </c>
      <c r="R127" s="125"/>
      <c r="S127" s="125"/>
      <c r="T127" s="126">
        <v>0.44</v>
      </c>
      <c r="U127" s="125">
        <f>ROUND(E127*T127,2)</f>
        <v>4.4000000000000004</v>
      </c>
      <c r="V127" s="95"/>
      <c r="W127" s="95"/>
      <c r="X127" s="95"/>
      <c r="Y127" s="95"/>
      <c r="Z127" s="95"/>
      <c r="AA127" s="95"/>
      <c r="AB127" s="95"/>
      <c r="AC127" s="95"/>
      <c r="AD127" s="95"/>
      <c r="AE127" s="95" t="s">
        <v>77</v>
      </c>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row>
    <row r="128" spans="1:60" outlineLevel="1" x14ac:dyDescent="0.2">
      <c r="A128" s="128"/>
      <c r="B128" s="128"/>
      <c r="C128" s="151" t="s">
        <v>440</v>
      </c>
      <c r="D128" s="150"/>
      <c r="E128" s="149">
        <v>10</v>
      </c>
      <c r="F128" s="127"/>
      <c r="G128" s="127"/>
      <c r="H128" s="127"/>
      <c r="I128" s="127"/>
      <c r="J128" s="127"/>
      <c r="K128" s="127"/>
      <c r="L128" s="127"/>
      <c r="M128" s="127"/>
      <c r="N128" s="125"/>
      <c r="O128" s="125"/>
      <c r="P128" s="125"/>
      <c r="Q128" s="125"/>
      <c r="R128" s="125"/>
      <c r="S128" s="125"/>
      <c r="T128" s="126"/>
      <c r="U128" s="125"/>
      <c r="V128" s="95"/>
      <c r="W128" s="95"/>
      <c r="X128" s="95"/>
      <c r="Y128" s="95"/>
      <c r="Z128" s="95"/>
      <c r="AA128" s="95"/>
      <c r="AB128" s="95"/>
      <c r="AC128" s="95"/>
      <c r="AD128" s="95"/>
      <c r="AE128" s="95" t="s">
        <v>136</v>
      </c>
      <c r="AF128" s="95">
        <v>0</v>
      </c>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row>
    <row r="129" spans="1:60" outlineLevel="1" x14ac:dyDescent="0.2">
      <c r="A129" s="128">
        <v>49</v>
      </c>
      <c r="B129" s="128" t="s">
        <v>439</v>
      </c>
      <c r="C129" s="130" t="s">
        <v>438</v>
      </c>
      <c r="D129" s="125" t="s">
        <v>164</v>
      </c>
      <c r="E129" s="129">
        <v>232.98</v>
      </c>
      <c r="F129" s="166">
        <f>H129+J129</f>
        <v>0</v>
      </c>
      <c r="G129" s="127">
        <f>ROUND(E129*F129,2)</f>
        <v>0</v>
      </c>
      <c r="H129" s="127"/>
      <c r="I129" s="127">
        <f>ROUND(E129*H129,2)</f>
        <v>0</v>
      </c>
      <c r="J129" s="127"/>
      <c r="K129" s="127">
        <f>ROUND(E129*J129,2)</f>
        <v>0</v>
      </c>
      <c r="L129" s="127">
        <v>21</v>
      </c>
      <c r="M129" s="127">
        <f>G129*(1+L129/100)</f>
        <v>0</v>
      </c>
      <c r="N129" s="125">
        <v>7.1000000000000004E-3</v>
      </c>
      <c r="O129" s="125">
        <f>ROUND(E129*N129,5)</f>
        <v>1.6541600000000001</v>
      </c>
      <c r="P129" s="125">
        <v>0</v>
      </c>
      <c r="Q129" s="125">
        <f>ROUND(E129*P129,5)</f>
        <v>0</v>
      </c>
      <c r="R129" s="125"/>
      <c r="S129" s="125"/>
      <c r="T129" s="126">
        <v>0</v>
      </c>
      <c r="U129" s="125">
        <f>ROUND(E129*T129,2)</f>
        <v>0</v>
      </c>
      <c r="V129" s="95"/>
      <c r="W129" s="95"/>
      <c r="X129" s="95"/>
      <c r="Y129" s="95"/>
      <c r="Z129" s="95"/>
      <c r="AA129" s="95"/>
      <c r="AB129" s="95"/>
      <c r="AC129" s="95"/>
      <c r="AD129" s="95"/>
      <c r="AE129" s="95" t="s">
        <v>160</v>
      </c>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row>
    <row r="130" spans="1:60" outlineLevel="1" x14ac:dyDescent="0.2">
      <c r="A130" s="128"/>
      <c r="B130" s="128"/>
      <c r="C130" s="205" t="s">
        <v>437</v>
      </c>
      <c r="D130" s="206"/>
      <c r="E130" s="207"/>
      <c r="F130" s="208"/>
      <c r="G130" s="209"/>
      <c r="H130" s="127"/>
      <c r="I130" s="127"/>
      <c r="J130" s="127"/>
      <c r="K130" s="127"/>
      <c r="L130" s="127"/>
      <c r="M130" s="127"/>
      <c r="N130" s="125"/>
      <c r="O130" s="125"/>
      <c r="P130" s="125"/>
      <c r="Q130" s="125"/>
      <c r="R130" s="125"/>
      <c r="S130" s="125"/>
      <c r="T130" s="126"/>
      <c r="U130" s="125"/>
      <c r="V130" s="95"/>
      <c r="W130" s="95"/>
      <c r="X130" s="95"/>
      <c r="Y130" s="95"/>
      <c r="Z130" s="95"/>
      <c r="AA130" s="95"/>
      <c r="AB130" s="95"/>
      <c r="AC130" s="95"/>
      <c r="AD130" s="95"/>
      <c r="AE130" s="95" t="s">
        <v>74</v>
      </c>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120" t="str">
        <f>C130</f>
        <v>po navaření plechu pro kotvení mantinelu a navaření ok pro kotvení sítě pozinkovat</v>
      </c>
      <c r="BB130" s="95"/>
      <c r="BC130" s="95"/>
      <c r="BD130" s="95"/>
      <c r="BE130" s="95"/>
      <c r="BF130" s="95"/>
      <c r="BG130" s="95"/>
      <c r="BH130" s="95"/>
    </row>
    <row r="131" spans="1:60" outlineLevel="1" x14ac:dyDescent="0.2">
      <c r="A131" s="128"/>
      <c r="B131" s="128"/>
      <c r="C131" s="151" t="s">
        <v>436</v>
      </c>
      <c r="D131" s="150"/>
      <c r="E131" s="149">
        <v>232.98</v>
      </c>
      <c r="F131" s="127"/>
      <c r="G131" s="127"/>
      <c r="H131" s="127"/>
      <c r="I131" s="127"/>
      <c r="J131" s="127"/>
      <c r="K131" s="127"/>
      <c r="L131" s="127"/>
      <c r="M131" s="127"/>
      <c r="N131" s="125"/>
      <c r="O131" s="125"/>
      <c r="P131" s="125"/>
      <c r="Q131" s="125"/>
      <c r="R131" s="125"/>
      <c r="S131" s="125"/>
      <c r="T131" s="126"/>
      <c r="U131" s="125"/>
      <c r="V131" s="95"/>
      <c r="W131" s="95"/>
      <c r="X131" s="95"/>
      <c r="Y131" s="95"/>
      <c r="Z131" s="95"/>
      <c r="AA131" s="95"/>
      <c r="AB131" s="95"/>
      <c r="AC131" s="95"/>
      <c r="AD131" s="95"/>
      <c r="AE131" s="95" t="s">
        <v>136</v>
      </c>
      <c r="AF131" s="95">
        <v>0</v>
      </c>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row>
    <row r="132" spans="1:60" outlineLevel="1" x14ac:dyDescent="0.2">
      <c r="A132" s="128">
        <v>50</v>
      </c>
      <c r="B132" s="128" t="s">
        <v>435</v>
      </c>
      <c r="C132" s="130" t="s">
        <v>434</v>
      </c>
      <c r="D132" s="125" t="s">
        <v>174</v>
      </c>
      <c r="E132" s="129">
        <v>33</v>
      </c>
      <c r="F132" s="166">
        <f>H132+J132</f>
        <v>0</v>
      </c>
      <c r="G132" s="127">
        <f>ROUND(E132*F132,2)</f>
        <v>0</v>
      </c>
      <c r="H132" s="127"/>
      <c r="I132" s="127">
        <f>ROUND(E132*H132,2)</f>
        <v>0</v>
      </c>
      <c r="J132" s="127"/>
      <c r="K132" s="127">
        <f>ROUND(E132*J132,2)</f>
        <v>0</v>
      </c>
      <c r="L132" s="127">
        <v>21</v>
      </c>
      <c r="M132" s="127">
        <f>G132*(1+L132/100)</f>
        <v>0</v>
      </c>
      <c r="N132" s="125">
        <v>2.9389999999999999E-2</v>
      </c>
      <c r="O132" s="125">
        <f>ROUND(E132*N132,5)</f>
        <v>0.96987000000000001</v>
      </c>
      <c r="P132" s="125">
        <v>0</v>
      </c>
      <c r="Q132" s="125">
        <f>ROUND(E132*P132,5)</f>
        <v>0</v>
      </c>
      <c r="R132" s="125"/>
      <c r="S132" s="125"/>
      <c r="T132" s="126">
        <v>0.52</v>
      </c>
      <c r="U132" s="125">
        <f>ROUND(E132*T132,2)</f>
        <v>17.16</v>
      </c>
      <c r="V132" s="95"/>
      <c r="W132" s="95"/>
      <c r="X132" s="95"/>
      <c r="Y132" s="95"/>
      <c r="Z132" s="95"/>
      <c r="AA132" s="95"/>
      <c r="AB132" s="95"/>
      <c r="AC132" s="95"/>
      <c r="AD132" s="95"/>
      <c r="AE132" s="95" t="s">
        <v>77</v>
      </c>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row>
    <row r="133" spans="1:60" outlineLevel="1" x14ac:dyDescent="0.2">
      <c r="A133" s="128"/>
      <c r="B133" s="128"/>
      <c r="C133" s="151" t="s">
        <v>433</v>
      </c>
      <c r="D133" s="150"/>
      <c r="E133" s="149">
        <v>27</v>
      </c>
      <c r="F133" s="127"/>
      <c r="G133" s="127"/>
      <c r="H133" s="127"/>
      <c r="I133" s="127"/>
      <c r="J133" s="127"/>
      <c r="K133" s="127"/>
      <c r="L133" s="127"/>
      <c r="M133" s="127"/>
      <c r="N133" s="125"/>
      <c r="O133" s="125"/>
      <c r="P133" s="125"/>
      <c r="Q133" s="125"/>
      <c r="R133" s="125"/>
      <c r="S133" s="125"/>
      <c r="T133" s="126"/>
      <c r="U133" s="125"/>
      <c r="V133" s="95"/>
      <c r="W133" s="95"/>
      <c r="X133" s="95"/>
      <c r="Y133" s="95"/>
      <c r="Z133" s="95"/>
      <c r="AA133" s="95"/>
      <c r="AB133" s="95"/>
      <c r="AC133" s="95"/>
      <c r="AD133" s="95"/>
      <c r="AE133" s="95" t="s">
        <v>136</v>
      </c>
      <c r="AF133" s="95">
        <v>0</v>
      </c>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row>
    <row r="134" spans="1:60" outlineLevel="1" x14ac:dyDescent="0.2">
      <c r="A134" s="128"/>
      <c r="B134" s="128"/>
      <c r="C134" s="151" t="s">
        <v>432</v>
      </c>
      <c r="D134" s="150"/>
      <c r="E134" s="149">
        <v>6</v>
      </c>
      <c r="F134" s="127"/>
      <c r="G134" s="127"/>
      <c r="H134" s="127"/>
      <c r="I134" s="127"/>
      <c r="J134" s="127"/>
      <c r="K134" s="127"/>
      <c r="L134" s="127"/>
      <c r="M134" s="127"/>
      <c r="N134" s="125"/>
      <c r="O134" s="125"/>
      <c r="P134" s="125"/>
      <c r="Q134" s="125"/>
      <c r="R134" s="125"/>
      <c r="S134" s="125"/>
      <c r="T134" s="126"/>
      <c r="U134" s="125"/>
      <c r="V134" s="95"/>
      <c r="W134" s="95"/>
      <c r="X134" s="95"/>
      <c r="Y134" s="95"/>
      <c r="Z134" s="95"/>
      <c r="AA134" s="95"/>
      <c r="AB134" s="95"/>
      <c r="AC134" s="95"/>
      <c r="AD134" s="95"/>
      <c r="AE134" s="95" t="s">
        <v>136</v>
      </c>
      <c r="AF134" s="95">
        <v>0</v>
      </c>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row>
    <row r="135" spans="1:60" ht="22.5" outlineLevel="1" x14ac:dyDescent="0.2">
      <c r="A135" s="128">
        <v>51</v>
      </c>
      <c r="B135" s="128" t="s">
        <v>431</v>
      </c>
      <c r="C135" s="130" t="s">
        <v>430</v>
      </c>
      <c r="D135" s="125" t="s">
        <v>174</v>
      </c>
      <c r="E135" s="129">
        <v>21</v>
      </c>
      <c r="F135" s="166">
        <f>H135+J135</f>
        <v>0</v>
      </c>
      <c r="G135" s="127">
        <f>ROUND(E135*F135,2)</f>
        <v>0</v>
      </c>
      <c r="H135" s="127"/>
      <c r="I135" s="127">
        <f>ROUND(E135*H135,2)</f>
        <v>0</v>
      </c>
      <c r="J135" s="127"/>
      <c r="K135" s="127">
        <f>ROUND(E135*J135,2)</f>
        <v>0</v>
      </c>
      <c r="L135" s="127">
        <v>21</v>
      </c>
      <c r="M135" s="127">
        <f>G135*(1+L135/100)</f>
        <v>0</v>
      </c>
      <c r="N135" s="125">
        <v>4.4999999999999997E-3</v>
      </c>
      <c r="O135" s="125">
        <f>ROUND(E135*N135,5)</f>
        <v>9.4500000000000001E-2</v>
      </c>
      <c r="P135" s="125">
        <v>0</v>
      </c>
      <c r="Q135" s="125">
        <f>ROUND(E135*P135,5)</f>
        <v>0</v>
      </c>
      <c r="R135" s="125"/>
      <c r="S135" s="125"/>
      <c r="T135" s="126">
        <v>0</v>
      </c>
      <c r="U135" s="125">
        <f>ROUND(E135*T135,2)</f>
        <v>0</v>
      </c>
      <c r="V135" s="95"/>
      <c r="W135" s="95"/>
      <c r="X135" s="95"/>
      <c r="Y135" s="95"/>
      <c r="Z135" s="95"/>
      <c r="AA135" s="95"/>
      <c r="AB135" s="95"/>
      <c r="AC135" s="95"/>
      <c r="AD135" s="95"/>
      <c r="AE135" s="95" t="s">
        <v>160</v>
      </c>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row>
    <row r="136" spans="1:60" outlineLevel="1" x14ac:dyDescent="0.2">
      <c r="A136" s="128"/>
      <c r="B136" s="128"/>
      <c r="C136" s="151" t="s">
        <v>429</v>
      </c>
      <c r="D136" s="150"/>
      <c r="E136" s="149">
        <v>15</v>
      </c>
      <c r="F136" s="127"/>
      <c r="G136" s="127"/>
      <c r="H136" s="127"/>
      <c r="I136" s="127"/>
      <c r="J136" s="127"/>
      <c r="K136" s="127"/>
      <c r="L136" s="127"/>
      <c r="M136" s="127"/>
      <c r="N136" s="125"/>
      <c r="O136" s="125"/>
      <c r="P136" s="125"/>
      <c r="Q136" s="125"/>
      <c r="R136" s="125"/>
      <c r="S136" s="125"/>
      <c r="T136" s="126"/>
      <c r="U136" s="125"/>
      <c r="V136" s="95"/>
      <c r="W136" s="95"/>
      <c r="X136" s="95"/>
      <c r="Y136" s="95"/>
      <c r="Z136" s="95"/>
      <c r="AA136" s="95"/>
      <c r="AB136" s="95"/>
      <c r="AC136" s="95"/>
      <c r="AD136" s="95"/>
      <c r="AE136" s="95" t="s">
        <v>136</v>
      </c>
      <c r="AF136" s="95">
        <v>0</v>
      </c>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row>
    <row r="137" spans="1:60" outlineLevel="1" x14ac:dyDescent="0.2">
      <c r="A137" s="128"/>
      <c r="B137" s="128"/>
      <c r="C137" s="151" t="s">
        <v>428</v>
      </c>
      <c r="D137" s="150"/>
      <c r="E137" s="149">
        <v>6</v>
      </c>
      <c r="F137" s="127"/>
      <c r="G137" s="127"/>
      <c r="H137" s="127"/>
      <c r="I137" s="127"/>
      <c r="J137" s="127"/>
      <c r="K137" s="127"/>
      <c r="L137" s="127"/>
      <c r="M137" s="127"/>
      <c r="N137" s="125"/>
      <c r="O137" s="125"/>
      <c r="P137" s="125"/>
      <c r="Q137" s="125"/>
      <c r="R137" s="125"/>
      <c r="S137" s="125"/>
      <c r="T137" s="126"/>
      <c r="U137" s="125"/>
      <c r="V137" s="95"/>
      <c r="W137" s="95"/>
      <c r="X137" s="95"/>
      <c r="Y137" s="95"/>
      <c r="Z137" s="95"/>
      <c r="AA137" s="95"/>
      <c r="AB137" s="95"/>
      <c r="AC137" s="95"/>
      <c r="AD137" s="95"/>
      <c r="AE137" s="95" t="s">
        <v>136</v>
      </c>
      <c r="AF137" s="95">
        <v>0</v>
      </c>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row>
    <row r="138" spans="1:60" ht="22.5" outlineLevel="1" x14ac:dyDescent="0.2">
      <c r="A138" s="128">
        <v>52</v>
      </c>
      <c r="B138" s="128" t="s">
        <v>427</v>
      </c>
      <c r="C138" s="130" t="s">
        <v>426</v>
      </c>
      <c r="D138" s="125" t="s">
        <v>174</v>
      </c>
      <c r="E138" s="129">
        <v>6</v>
      </c>
      <c r="F138" s="166">
        <f>H138+J138</f>
        <v>0</v>
      </c>
      <c r="G138" s="127">
        <f>ROUND(E138*F138,2)</f>
        <v>0</v>
      </c>
      <c r="H138" s="127"/>
      <c r="I138" s="127">
        <f>ROUND(E138*H138,2)</f>
        <v>0</v>
      </c>
      <c r="J138" s="127"/>
      <c r="K138" s="127">
        <f>ROUND(E138*J138,2)</f>
        <v>0</v>
      </c>
      <c r="L138" s="127">
        <v>21</v>
      </c>
      <c r="M138" s="127">
        <f>G138*(1+L138/100)</f>
        <v>0</v>
      </c>
      <c r="N138" s="125">
        <v>3.0000000000000001E-3</v>
      </c>
      <c r="O138" s="125">
        <f>ROUND(E138*N138,5)</f>
        <v>1.7999999999999999E-2</v>
      </c>
      <c r="P138" s="125">
        <v>0</v>
      </c>
      <c r="Q138" s="125">
        <f>ROUND(E138*P138,5)</f>
        <v>0</v>
      </c>
      <c r="R138" s="125"/>
      <c r="S138" s="125"/>
      <c r="T138" s="126">
        <v>0</v>
      </c>
      <c r="U138" s="125">
        <f>ROUND(E138*T138,2)</f>
        <v>0</v>
      </c>
      <c r="V138" s="95"/>
      <c r="W138" s="95"/>
      <c r="X138" s="95"/>
      <c r="Y138" s="95"/>
      <c r="Z138" s="95"/>
      <c r="AA138" s="95"/>
      <c r="AB138" s="95"/>
      <c r="AC138" s="95"/>
      <c r="AD138" s="95"/>
      <c r="AE138" s="95" t="s">
        <v>160</v>
      </c>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row>
    <row r="139" spans="1:60" outlineLevel="1" x14ac:dyDescent="0.2">
      <c r="A139" s="128">
        <v>53</v>
      </c>
      <c r="B139" s="128" t="s">
        <v>425</v>
      </c>
      <c r="C139" s="130" t="s">
        <v>424</v>
      </c>
      <c r="D139" s="125" t="s">
        <v>223</v>
      </c>
      <c r="E139" s="129">
        <v>0.8</v>
      </c>
      <c r="F139" s="166">
        <f>H139+J139</f>
        <v>0</v>
      </c>
      <c r="G139" s="127">
        <f>ROUND(E139*F139,2)</f>
        <v>0</v>
      </c>
      <c r="H139" s="127"/>
      <c r="I139" s="127">
        <f>ROUND(E139*H139,2)</f>
        <v>0</v>
      </c>
      <c r="J139" s="127"/>
      <c r="K139" s="127">
        <f>ROUND(E139*J139,2)</f>
        <v>0</v>
      </c>
      <c r="L139" s="127">
        <v>21</v>
      </c>
      <c r="M139" s="127">
        <f>G139*(1+L139/100)</f>
        <v>0</v>
      </c>
      <c r="N139" s="125">
        <v>1E-3</v>
      </c>
      <c r="O139" s="125">
        <f>ROUND(E139*N139,5)</f>
        <v>8.0000000000000004E-4</v>
      </c>
      <c r="P139" s="125">
        <v>0</v>
      </c>
      <c r="Q139" s="125">
        <f>ROUND(E139*P139,5)</f>
        <v>0</v>
      </c>
      <c r="R139" s="125"/>
      <c r="S139" s="125"/>
      <c r="T139" s="126">
        <v>0</v>
      </c>
      <c r="U139" s="125">
        <f>ROUND(E139*T139,2)</f>
        <v>0</v>
      </c>
      <c r="V139" s="95"/>
      <c r="W139" s="95"/>
      <c r="X139" s="95"/>
      <c r="Y139" s="95"/>
      <c r="Z139" s="95"/>
      <c r="AA139" s="95"/>
      <c r="AB139" s="95"/>
      <c r="AC139" s="95"/>
      <c r="AD139" s="95"/>
      <c r="AE139" s="95" t="s">
        <v>160</v>
      </c>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row>
    <row r="140" spans="1:60" outlineLevel="1" x14ac:dyDescent="0.2">
      <c r="A140" s="128"/>
      <c r="B140" s="128"/>
      <c r="C140" s="205" t="s">
        <v>423</v>
      </c>
      <c r="D140" s="206"/>
      <c r="E140" s="207"/>
      <c r="F140" s="208"/>
      <c r="G140" s="209"/>
      <c r="H140" s="127"/>
      <c r="I140" s="127"/>
      <c r="J140" s="127"/>
      <c r="K140" s="127"/>
      <c r="L140" s="127"/>
      <c r="M140" s="127"/>
      <c r="N140" s="125"/>
      <c r="O140" s="125"/>
      <c r="P140" s="125"/>
      <c r="Q140" s="125"/>
      <c r="R140" s="125"/>
      <c r="S140" s="125"/>
      <c r="T140" s="126"/>
      <c r="U140" s="125"/>
      <c r="V140" s="95"/>
      <c r="W140" s="95"/>
      <c r="X140" s="95"/>
      <c r="Y140" s="95"/>
      <c r="Z140" s="95"/>
      <c r="AA140" s="95"/>
      <c r="AB140" s="95"/>
      <c r="AC140" s="95"/>
      <c r="AD140" s="95"/>
      <c r="AE140" s="95" t="s">
        <v>74</v>
      </c>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120" t="str">
        <f>C140</f>
        <v>střední vázací drát v oplocení u vstupu na hřiště</v>
      </c>
      <c r="BB140" s="95"/>
      <c r="BC140" s="95"/>
      <c r="BD140" s="95"/>
      <c r="BE140" s="95"/>
      <c r="BF140" s="95"/>
      <c r="BG140" s="95"/>
      <c r="BH140" s="95"/>
    </row>
    <row r="141" spans="1:60" outlineLevel="1" x14ac:dyDescent="0.2">
      <c r="A141" s="128"/>
      <c r="B141" s="128"/>
      <c r="C141" s="151" t="s">
        <v>422</v>
      </c>
      <c r="D141" s="150"/>
      <c r="E141" s="149">
        <v>0.8</v>
      </c>
      <c r="F141" s="127"/>
      <c r="G141" s="127"/>
      <c r="H141" s="127"/>
      <c r="I141" s="127"/>
      <c r="J141" s="127"/>
      <c r="K141" s="127"/>
      <c r="L141" s="127"/>
      <c r="M141" s="127"/>
      <c r="N141" s="125"/>
      <c r="O141" s="125"/>
      <c r="P141" s="125"/>
      <c r="Q141" s="125"/>
      <c r="R141" s="125"/>
      <c r="S141" s="125"/>
      <c r="T141" s="126"/>
      <c r="U141" s="125"/>
      <c r="V141" s="95"/>
      <c r="W141" s="95"/>
      <c r="X141" s="95"/>
      <c r="Y141" s="95"/>
      <c r="Z141" s="95"/>
      <c r="AA141" s="95"/>
      <c r="AB141" s="95"/>
      <c r="AC141" s="95"/>
      <c r="AD141" s="95"/>
      <c r="AE141" s="95" t="s">
        <v>136</v>
      </c>
      <c r="AF141" s="95">
        <v>0</v>
      </c>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row>
    <row r="142" spans="1:60" ht="22.5" outlineLevel="1" x14ac:dyDescent="0.2">
      <c r="A142" s="128">
        <v>54</v>
      </c>
      <c r="B142" s="128" t="s">
        <v>421</v>
      </c>
      <c r="C142" s="130" t="s">
        <v>420</v>
      </c>
      <c r="D142" s="125" t="s">
        <v>59</v>
      </c>
      <c r="E142" s="129">
        <v>15</v>
      </c>
      <c r="F142" s="166">
        <f>H142+J142</f>
        <v>0</v>
      </c>
      <c r="G142" s="127">
        <f>ROUND(E142*F142,2)</f>
        <v>0</v>
      </c>
      <c r="H142" s="127"/>
      <c r="I142" s="127">
        <f>ROUND(E142*H142,2)</f>
        <v>0</v>
      </c>
      <c r="J142" s="127"/>
      <c r="K142" s="127">
        <f>ROUND(E142*J142,2)</f>
        <v>0</v>
      </c>
      <c r="L142" s="127">
        <v>21</v>
      </c>
      <c r="M142" s="127">
        <f>G142*(1+L142/100)</f>
        <v>0</v>
      </c>
      <c r="N142" s="125">
        <v>0</v>
      </c>
      <c r="O142" s="125">
        <f>ROUND(E142*N142,5)</f>
        <v>0</v>
      </c>
      <c r="P142" s="125">
        <v>0</v>
      </c>
      <c r="Q142" s="125">
        <f>ROUND(E142*P142,5)</f>
        <v>0</v>
      </c>
      <c r="R142" s="125"/>
      <c r="S142" s="125"/>
      <c r="T142" s="126">
        <v>1.5</v>
      </c>
      <c r="U142" s="125">
        <f>ROUND(E142*T142,2)</f>
        <v>22.5</v>
      </c>
      <c r="V142" s="95"/>
      <c r="W142" s="95"/>
      <c r="X142" s="95"/>
      <c r="Y142" s="95"/>
      <c r="Z142" s="95"/>
      <c r="AA142" s="95"/>
      <c r="AB142" s="95"/>
      <c r="AC142" s="95"/>
      <c r="AD142" s="95"/>
      <c r="AE142" s="95" t="s">
        <v>77</v>
      </c>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row>
    <row r="143" spans="1:60" outlineLevel="1" x14ac:dyDescent="0.2">
      <c r="A143" s="128">
        <v>55</v>
      </c>
      <c r="B143" s="128" t="s">
        <v>419</v>
      </c>
      <c r="C143" s="130" t="s">
        <v>418</v>
      </c>
      <c r="D143" s="125" t="s">
        <v>174</v>
      </c>
      <c r="E143" s="129">
        <v>31</v>
      </c>
      <c r="F143" s="166">
        <f>H143+J143</f>
        <v>0</v>
      </c>
      <c r="G143" s="127">
        <f>ROUND(E143*F143,2)</f>
        <v>0</v>
      </c>
      <c r="H143" s="127"/>
      <c r="I143" s="127">
        <f>ROUND(E143*H143,2)</f>
        <v>0</v>
      </c>
      <c r="J143" s="127"/>
      <c r="K143" s="127">
        <f>ROUND(E143*J143,2)</f>
        <v>0</v>
      </c>
      <c r="L143" s="127">
        <v>21</v>
      </c>
      <c r="M143" s="127">
        <f>G143*(1+L143/100)</f>
        <v>0</v>
      </c>
      <c r="N143" s="125">
        <v>6.9999999999999999E-4</v>
      </c>
      <c r="O143" s="125">
        <f>ROUND(E143*N143,5)</f>
        <v>2.1700000000000001E-2</v>
      </c>
      <c r="P143" s="125">
        <v>0</v>
      </c>
      <c r="Q143" s="125">
        <f>ROUND(E143*P143,5)</f>
        <v>0</v>
      </c>
      <c r="R143" s="125"/>
      <c r="S143" s="125"/>
      <c r="T143" s="126">
        <v>0</v>
      </c>
      <c r="U143" s="125">
        <f>ROUND(E143*T143,2)</f>
        <v>0</v>
      </c>
      <c r="V143" s="95"/>
      <c r="W143" s="95"/>
      <c r="X143" s="95"/>
      <c r="Y143" s="95"/>
      <c r="Z143" s="95"/>
      <c r="AA143" s="95"/>
      <c r="AB143" s="95"/>
      <c r="AC143" s="95"/>
      <c r="AD143" s="95"/>
      <c r="AE143" s="95" t="s">
        <v>160</v>
      </c>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row>
    <row r="144" spans="1:60" outlineLevel="1" x14ac:dyDescent="0.2">
      <c r="A144" s="128">
        <v>56</v>
      </c>
      <c r="B144" s="128" t="s">
        <v>417</v>
      </c>
      <c r="C144" s="130" t="s">
        <v>416</v>
      </c>
      <c r="D144" s="125" t="s">
        <v>174</v>
      </c>
      <c r="E144" s="129">
        <v>15</v>
      </c>
      <c r="F144" s="166">
        <f>H144+J144</f>
        <v>0</v>
      </c>
      <c r="G144" s="127">
        <f>ROUND(E144*F144,2)</f>
        <v>0</v>
      </c>
      <c r="H144" s="127"/>
      <c r="I144" s="127">
        <f>ROUND(E144*H144,2)</f>
        <v>0</v>
      </c>
      <c r="J144" s="127"/>
      <c r="K144" s="127">
        <f>ROUND(E144*J144,2)</f>
        <v>0</v>
      </c>
      <c r="L144" s="127">
        <v>21</v>
      </c>
      <c r="M144" s="127">
        <f>G144*(1+L144/100)</f>
        <v>0</v>
      </c>
      <c r="N144" s="125">
        <v>9.5000000000000001E-2</v>
      </c>
      <c r="O144" s="125">
        <f>ROUND(E144*N144,5)</f>
        <v>1.425</v>
      </c>
      <c r="P144" s="125">
        <v>0</v>
      </c>
      <c r="Q144" s="125">
        <f>ROUND(E144*P144,5)</f>
        <v>0</v>
      </c>
      <c r="R144" s="125"/>
      <c r="S144" s="125"/>
      <c r="T144" s="126">
        <v>0</v>
      </c>
      <c r="U144" s="125">
        <f>ROUND(E144*T144,2)</f>
        <v>0</v>
      </c>
      <c r="V144" s="95"/>
      <c r="W144" s="95"/>
      <c r="X144" s="95"/>
      <c r="Y144" s="95"/>
      <c r="Z144" s="95"/>
      <c r="AA144" s="95"/>
      <c r="AB144" s="95"/>
      <c r="AC144" s="95"/>
      <c r="AD144" s="95"/>
      <c r="AE144" s="95" t="s">
        <v>160</v>
      </c>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row>
    <row r="145" spans="1:60" x14ac:dyDescent="0.2">
      <c r="A145" s="157" t="s">
        <v>57</v>
      </c>
      <c r="B145" s="157" t="s">
        <v>415</v>
      </c>
      <c r="C145" s="156" t="s">
        <v>414</v>
      </c>
      <c r="D145" s="152"/>
      <c r="E145" s="155"/>
      <c r="F145" s="154"/>
      <c r="G145" s="154">
        <f>SUMIF(AE146:AE196,"&lt;&gt;NOR",G146:G196)</f>
        <v>0</v>
      </c>
      <c r="H145" s="154"/>
      <c r="I145" s="154">
        <f>SUM(I146:I196)</f>
        <v>0</v>
      </c>
      <c r="J145" s="154"/>
      <c r="K145" s="154">
        <f>SUM(K146:K196)</f>
        <v>0</v>
      </c>
      <c r="L145" s="154"/>
      <c r="M145" s="154">
        <f>SUM(M146:M196)</f>
        <v>0</v>
      </c>
      <c r="N145" s="152"/>
      <c r="O145" s="152">
        <f>SUM(O146:O196)</f>
        <v>2303.8223499999999</v>
      </c>
      <c r="P145" s="152"/>
      <c r="Q145" s="152">
        <f>SUM(Q146:Q196)</f>
        <v>0</v>
      </c>
      <c r="R145" s="152"/>
      <c r="S145" s="152"/>
      <c r="T145" s="153"/>
      <c r="U145" s="152">
        <f>SUM(U146:U196)</f>
        <v>1085.7900000000004</v>
      </c>
      <c r="AE145" t="s">
        <v>58</v>
      </c>
    </row>
    <row r="146" spans="1:60" ht="22.5" outlineLevel="1" x14ac:dyDescent="0.2">
      <c r="A146" s="128">
        <v>57</v>
      </c>
      <c r="B146" s="128" t="s">
        <v>413</v>
      </c>
      <c r="C146" s="130" t="s">
        <v>412</v>
      </c>
      <c r="D146" s="125" t="s">
        <v>150</v>
      </c>
      <c r="E146" s="129">
        <v>2061.1</v>
      </c>
      <c r="F146" s="166">
        <f>H146+J146</f>
        <v>0</v>
      </c>
      <c r="G146" s="127">
        <f>ROUND(E146*F146,2)</f>
        <v>0</v>
      </c>
      <c r="H146" s="127"/>
      <c r="I146" s="127">
        <f>ROUND(E146*H146,2)</f>
        <v>0</v>
      </c>
      <c r="J146" s="127"/>
      <c r="K146" s="127">
        <f>ROUND(E146*J146,2)</f>
        <v>0</v>
      </c>
      <c r="L146" s="127">
        <v>21</v>
      </c>
      <c r="M146" s="127">
        <f>G146*(1+L146/100)</f>
        <v>0</v>
      </c>
      <c r="N146" s="125">
        <v>0.48574000000000001</v>
      </c>
      <c r="O146" s="125">
        <f>ROUND(E146*N146,5)</f>
        <v>1001.15871</v>
      </c>
      <c r="P146" s="125">
        <v>0</v>
      </c>
      <c r="Q146" s="125">
        <f>ROUND(E146*P146,5)</f>
        <v>0</v>
      </c>
      <c r="R146" s="125"/>
      <c r="S146" s="125"/>
      <c r="T146" s="126">
        <v>5.7000000000000002E-2</v>
      </c>
      <c r="U146" s="125">
        <f>ROUND(E146*T146,2)</f>
        <v>117.48</v>
      </c>
      <c r="V146" s="95"/>
      <c r="W146" s="95"/>
      <c r="X146" s="95"/>
      <c r="Y146" s="95"/>
      <c r="Z146" s="95"/>
      <c r="AA146" s="95"/>
      <c r="AB146" s="95"/>
      <c r="AC146" s="95"/>
      <c r="AD146" s="95"/>
      <c r="AE146" s="95" t="s">
        <v>77</v>
      </c>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row>
    <row r="147" spans="1:60" outlineLevel="1" x14ac:dyDescent="0.2">
      <c r="A147" s="128"/>
      <c r="B147" s="128"/>
      <c r="C147" s="151" t="s">
        <v>391</v>
      </c>
      <c r="D147" s="150"/>
      <c r="E147" s="149">
        <v>964.3</v>
      </c>
      <c r="F147" s="127"/>
      <c r="G147" s="127"/>
      <c r="H147" s="127"/>
      <c r="I147" s="127"/>
      <c r="J147" s="127"/>
      <c r="K147" s="127"/>
      <c r="L147" s="127"/>
      <c r="M147" s="127"/>
      <c r="N147" s="125"/>
      <c r="O147" s="125"/>
      <c r="P147" s="125"/>
      <c r="Q147" s="125"/>
      <c r="R147" s="125"/>
      <c r="S147" s="125"/>
      <c r="T147" s="126"/>
      <c r="U147" s="125"/>
      <c r="V147" s="95"/>
      <c r="W147" s="95"/>
      <c r="X147" s="95"/>
      <c r="Y147" s="95"/>
      <c r="Z147" s="95"/>
      <c r="AA147" s="95"/>
      <c r="AB147" s="95"/>
      <c r="AC147" s="95"/>
      <c r="AD147" s="95"/>
      <c r="AE147" s="95" t="s">
        <v>136</v>
      </c>
      <c r="AF147" s="95">
        <v>0</v>
      </c>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row>
    <row r="148" spans="1:60" outlineLevel="1" x14ac:dyDescent="0.2">
      <c r="A148" s="128"/>
      <c r="B148" s="128"/>
      <c r="C148" s="151" t="s">
        <v>390</v>
      </c>
      <c r="D148" s="150"/>
      <c r="E148" s="149">
        <v>895.9</v>
      </c>
      <c r="F148" s="127"/>
      <c r="G148" s="127"/>
      <c r="H148" s="127"/>
      <c r="I148" s="127"/>
      <c r="J148" s="127"/>
      <c r="K148" s="127"/>
      <c r="L148" s="127"/>
      <c r="M148" s="127"/>
      <c r="N148" s="125"/>
      <c r="O148" s="125"/>
      <c r="P148" s="125"/>
      <c r="Q148" s="125"/>
      <c r="R148" s="125"/>
      <c r="S148" s="125"/>
      <c r="T148" s="126"/>
      <c r="U148" s="125"/>
      <c r="V148" s="95"/>
      <c r="W148" s="95"/>
      <c r="X148" s="95"/>
      <c r="Y148" s="95"/>
      <c r="Z148" s="95"/>
      <c r="AA148" s="95"/>
      <c r="AB148" s="95"/>
      <c r="AC148" s="95"/>
      <c r="AD148" s="95"/>
      <c r="AE148" s="95" t="s">
        <v>136</v>
      </c>
      <c r="AF148" s="95">
        <v>0</v>
      </c>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row>
    <row r="149" spans="1:60" outlineLevel="1" x14ac:dyDescent="0.2">
      <c r="A149" s="128"/>
      <c r="B149" s="128"/>
      <c r="C149" s="151" t="s">
        <v>408</v>
      </c>
      <c r="D149" s="150"/>
      <c r="E149" s="149">
        <v>156</v>
      </c>
      <c r="F149" s="127"/>
      <c r="G149" s="127"/>
      <c r="H149" s="127"/>
      <c r="I149" s="127"/>
      <c r="J149" s="127"/>
      <c r="K149" s="127"/>
      <c r="L149" s="127"/>
      <c r="M149" s="127"/>
      <c r="N149" s="125"/>
      <c r="O149" s="125"/>
      <c r="P149" s="125"/>
      <c r="Q149" s="125"/>
      <c r="R149" s="125"/>
      <c r="S149" s="125"/>
      <c r="T149" s="126"/>
      <c r="U149" s="125"/>
      <c r="V149" s="95"/>
      <c r="W149" s="95"/>
      <c r="X149" s="95"/>
      <c r="Y149" s="95"/>
      <c r="Z149" s="95"/>
      <c r="AA149" s="95"/>
      <c r="AB149" s="95"/>
      <c r="AC149" s="95"/>
      <c r="AD149" s="95"/>
      <c r="AE149" s="95" t="s">
        <v>136</v>
      </c>
      <c r="AF149" s="95">
        <v>0</v>
      </c>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row>
    <row r="150" spans="1:60" outlineLevel="1" x14ac:dyDescent="0.2">
      <c r="A150" s="128"/>
      <c r="B150" s="128"/>
      <c r="C150" s="151" t="s">
        <v>411</v>
      </c>
      <c r="D150" s="150"/>
      <c r="E150" s="149">
        <v>44.9</v>
      </c>
      <c r="F150" s="127"/>
      <c r="G150" s="127"/>
      <c r="H150" s="127"/>
      <c r="I150" s="127"/>
      <c r="J150" s="127"/>
      <c r="K150" s="127"/>
      <c r="L150" s="127"/>
      <c r="M150" s="127"/>
      <c r="N150" s="125"/>
      <c r="O150" s="125"/>
      <c r="P150" s="125"/>
      <c r="Q150" s="125"/>
      <c r="R150" s="125"/>
      <c r="S150" s="125"/>
      <c r="T150" s="126"/>
      <c r="U150" s="125"/>
      <c r="V150" s="95"/>
      <c r="W150" s="95"/>
      <c r="X150" s="95"/>
      <c r="Y150" s="95"/>
      <c r="Z150" s="95"/>
      <c r="AA150" s="95"/>
      <c r="AB150" s="95"/>
      <c r="AC150" s="95"/>
      <c r="AD150" s="95"/>
      <c r="AE150" s="95" t="s">
        <v>136</v>
      </c>
      <c r="AF150" s="95">
        <v>0</v>
      </c>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row>
    <row r="151" spans="1:60" ht="22.5" outlineLevel="1" x14ac:dyDescent="0.2">
      <c r="A151" s="128">
        <v>58</v>
      </c>
      <c r="B151" s="128" t="s">
        <v>410</v>
      </c>
      <c r="C151" s="130" t="s">
        <v>409</v>
      </c>
      <c r="D151" s="125" t="s">
        <v>150</v>
      </c>
      <c r="E151" s="129">
        <v>2089</v>
      </c>
      <c r="F151" s="166">
        <f>H151+J151</f>
        <v>0</v>
      </c>
      <c r="G151" s="127">
        <f>ROUND(E151*F151,2)</f>
        <v>0</v>
      </c>
      <c r="H151" s="127"/>
      <c r="I151" s="127">
        <f>ROUND(E151*H151,2)</f>
        <v>0</v>
      </c>
      <c r="J151" s="127"/>
      <c r="K151" s="127">
        <f>ROUND(E151*J151,2)</f>
        <v>0</v>
      </c>
      <c r="L151" s="127">
        <v>21</v>
      </c>
      <c r="M151" s="127">
        <f>G151*(1+L151/100)</f>
        <v>0</v>
      </c>
      <c r="N151" s="125">
        <v>0.28799999999999998</v>
      </c>
      <c r="O151" s="125">
        <f>ROUND(E151*N151,5)</f>
        <v>601.63199999999995</v>
      </c>
      <c r="P151" s="125">
        <v>0</v>
      </c>
      <c r="Q151" s="125">
        <f>ROUND(E151*P151,5)</f>
        <v>0</v>
      </c>
      <c r="R151" s="125"/>
      <c r="S151" s="125"/>
      <c r="T151" s="126">
        <v>2.3E-2</v>
      </c>
      <c r="U151" s="125">
        <f>ROUND(E151*T151,2)</f>
        <v>48.05</v>
      </c>
      <c r="V151" s="95"/>
      <c r="W151" s="95"/>
      <c r="X151" s="95"/>
      <c r="Y151" s="95"/>
      <c r="Z151" s="95"/>
      <c r="AA151" s="95"/>
      <c r="AB151" s="95"/>
      <c r="AC151" s="95"/>
      <c r="AD151" s="95"/>
      <c r="AE151" s="95" t="s">
        <v>77</v>
      </c>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row>
    <row r="152" spans="1:60" outlineLevel="1" x14ac:dyDescent="0.2">
      <c r="A152" s="128"/>
      <c r="B152" s="128"/>
      <c r="C152" s="151" t="s">
        <v>391</v>
      </c>
      <c r="D152" s="150"/>
      <c r="E152" s="149">
        <v>964.3</v>
      </c>
      <c r="F152" s="127"/>
      <c r="G152" s="127"/>
      <c r="H152" s="127"/>
      <c r="I152" s="127"/>
      <c r="J152" s="127"/>
      <c r="K152" s="127"/>
      <c r="L152" s="127"/>
      <c r="M152" s="127"/>
      <c r="N152" s="125"/>
      <c r="O152" s="125"/>
      <c r="P152" s="125"/>
      <c r="Q152" s="125"/>
      <c r="R152" s="125"/>
      <c r="S152" s="125"/>
      <c r="T152" s="126"/>
      <c r="U152" s="125"/>
      <c r="V152" s="95"/>
      <c r="W152" s="95"/>
      <c r="X152" s="95"/>
      <c r="Y152" s="95"/>
      <c r="Z152" s="95"/>
      <c r="AA152" s="95"/>
      <c r="AB152" s="95"/>
      <c r="AC152" s="95"/>
      <c r="AD152" s="95"/>
      <c r="AE152" s="95" t="s">
        <v>136</v>
      </c>
      <c r="AF152" s="95">
        <v>0</v>
      </c>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row>
    <row r="153" spans="1:60" outlineLevel="1" x14ac:dyDescent="0.2">
      <c r="A153" s="128"/>
      <c r="B153" s="128"/>
      <c r="C153" s="151" t="s">
        <v>390</v>
      </c>
      <c r="D153" s="150"/>
      <c r="E153" s="149">
        <v>895.9</v>
      </c>
      <c r="F153" s="127"/>
      <c r="G153" s="127"/>
      <c r="H153" s="127"/>
      <c r="I153" s="127"/>
      <c r="J153" s="127"/>
      <c r="K153" s="127"/>
      <c r="L153" s="127"/>
      <c r="M153" s="127"/>
      <c r="N153" s="125"/>
      <c r="O153" s="125"/>
      <c r="P153" s="125"/>
      <c r="Q153" s="125"/>
      <c r="R153" s="125"/>
      <c r="S153" s="125"/>
      <c r="T153" s="126"/>
      <c r="U153" s="125"/>
      <c r="V153" s="95"/>
      <c r="W153" s="95"/>
      <c r="X153" s="95"/>
      <c r="Y153" s="95"/>
      <c r="Z153" s="95"/>
      <c r="AA153" s="95"/>
      <c r="AB153" s="95"/>
      <c r="AC153" s="95"/>
      <c r="AD153" s="95"/>
      <c r="AE153" s="95" t="s">
        <v>136</v>
      </c>
      <c r="AF153" s="95">
        <v>0</v>
      </c>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row>
    <row r="154" spans="1:60" outlineLevel="1" x14ac:dyDescent="0.2">
      <c r="A154" s="128"/>
      <c r="B154" s="128"/>
      <c r="C154" s="151" t="s">
        <v>408</v>
      </c>
      <c r="D154" s="150"/>
      <c r="E154" s="149">
        <v>156</v>
      </c>
      <c r="F154" s="127"/>
      <c r="G154" s="127"/>
      <c r="H154" s="127"/>
      <c r="I154" s="127"/>
      <c r="J154" s="127"/>
      <c r="K154" s="127"/>
      <c r="L154" s="127"/>
      <c r="M154" s="127"/>
      <c r="N154" s="125"/>
      <c r="O154" s="125"/>
      <c r="P154" s="125"/>
      <c r="Q154" s="125"/>
      <c r="R154" s="125"/>
      <c r="S154" s="125"/>
      <c r="T154" s="126"/>
      <c r="U154" s="125"/>
      <c r="V154" s="95"/>
      <c r="W154" s="95"/>
      <c r="X154" s="95"/>
      <c r="Y154" s="95"/>
      <c r="Z154" s="95"/>
      <c r="AA154" s="95"/>
      <c r="AB154" s="95"/>
      <c r="AC154" s="95"/>
      <c r="AD154" s="95"/>
      <c r="AE154" s="95" t="s">
        <v>136</v>
      </c>
      <c r="AF154" s="95">
        <v>0</v>
      </c>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row>
    <row r="155" spans="1:60" outlineLevel="1" x14ac:dyDescent="0.2">
      <c r="A155" s="128"/>
      <c r="B155" s="128"/>
      <c r="C155" s="151" t="s">
        <v>396</v>
      </c>
      <c r="D155" s="150"/>
      <c r="E155" s="149">
        <v>72.8</v>
      </c>
      <c r="F155" s="127"/>
      <c r="G155" s="127"/>
      <c r="H155" s="127"/>
      <c r="I155" s="127"/>
      <c r="J155" s="127"/>
      <c r="K155" s="127"/>
      <c r="L155" s="127"/>
      <c r="M155" s="127"/>
      <c r="N155" s="125"/>
      <c r="O155" s="125"/>
      <c r="P155" s="125"/>
      <c r="Q155" s="125"/>
      <c r="R155" s="125"/>
      <c r="S155" s="125"/>
      <c r="T155" s="126"/>
      <c r="U155" s="125"/>
      <c r="V155" s="95"/>
      <c r="W155" s="95"/>
      <c r="X155" s="95"/>
      <c r="Y155" s="95"/>
      <c r="Z155" s="95"/>
      <c r="AA155" s="95"/>
      <c r="AB155" s="95"/>
      <c r="AC155" s="95"/>
      <c r="AD155" s="95"/>
      <c r="AE155" s="95" t="s">
        <v>136</v>
      </c>
      <c r="AF155" s="95">
        <v>0</v>
      </c>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row>
    <row r="156" spans="1:60" ht="22.5" outlineLevel="1" x14ac:dyDescent="0.2">
      <c r="A156" s="128">
        <v>59</v>
      </c>
      <c r="B156" s="128" t="s">
        <v>407</v>
      </c>
      <c r="C156" s="130" t="s">
        <v>406</v>
      </c>
      <c r="D156" s="125" t="s">
        <v>150</v>
      </c>
      <c r="E156" s="129">
        <v>5</v>
      </c>
      <c r="F156" s="166">
        <f>H156+J156</f>
        <v>0</v>
      </c>
      <c r="G156" s="127">
        <f>ROUND(E156*F156,2)</f>
        <v>0</v>
      </c>
      <c r="H156" s="127"/>
      <c r="I156" s="127">
        <f>ROUND(E156*H156,2)</f>
        <v>0</v>
      </c>
      <c r="J156" s="127"/>
      <c r="K156" s="127">
        <f>ROUND(E156*J156,2)</f>
        <v>0</v>
      </c>
      <c r="L156" s="127">
        <v>21</v>
      </c>
      <c r="M156" s="127">
        <f>G156*(1+L156/100)</f>
        <v>0</v>
      </c>
      <c r="N156" s="125">
        <v>0.378</v>
      </c>
      <c r="O156" s="125">
        <f>ROUND(E156*N156,5)</f>
        <v>1.89</v>
      </c>
      <c r="P156" s="125">
        <v>0</v>
      </c>
      <c r="Q156" s="125">
        <f>ROUND(E156*P156,5)</f>
        <v>0</v>
      </c>
      <c r="R156" s="125"/>
      <c r="S156" s="125"/>
      <c r="T156" s="126">
        <v>2.5999999999999999E-2</v>
      </c>
      <c r="U156" s="125">
        <f>ROUND(E156*T156,2)</f>
        <v>0.13</v>
      </c>
      <c r="V156" s="95"/>
      <c r="W156" s="95"/>
      <c r="X156" s="95"/>
      <c r="Y156" s="95"/>
      <c r="Z156" s="95"/>
      <c r="AA156" s="95"/>
      <c r="AB156" s="95"/>
      <c r="AC156" s="95"/>
      <c r="AD156" s="95"/>
      <c r="AE156" s="95" t="s">
        <v>77</v>
      </c>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row>
    <row r="157" spans="1:60" outlineLevel="1" x14ac:dyDescent="0.2">
      <c r="A157" s="128"/>
      <c r="B157" s="128"/>
      <c r="C157" s="151" t="s">
        <v>405</v>
      </c>
      <c r="D157" s="150"/>
      <c r="E157" s="149">
        <v>5</v>
      </c>
      <c r="F157" s="127"/>
      <c r="G157" s="127"/>
      <c r="H157" s="127"/>
      <c r="I157" s="127"/>
      <c r="J157" s="127"/>
      <c r="K157" s="127"/>
      <c r="L157" s="127"/>
      <c r="M157" s="127"/>
      <c r="N157" s="125"/>
      <c r="O157" s="125"/>
      <c r="P157" s="125"/>
      <c r="Q157" s="125"/>
      <c r="R157" s="125"/>
      <c r="S157" s="125"/>
      <c r="T157" s="126"/>
      <c r="U157" s="125"/>
      <c r="V157" s="95"/>
      <c r="W157" s="95"/>
      <c r="X157" s="95"/>
      <c r="Y157" s="95"/>
      <c r="Z157" s="95"/>
      <c r="AA157" s="95"/>
      <c r="AB157" s="95"/>
      <c r="AC157" s="95"/>
      <c r="AD157" s="95"/>
      <c r="AE157" s="95" t="s">
        <v>136</v>
      </c>
      <c r="AF157" s="95">
        <v>0</v>
      </c>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row>
    <row r="158" spans="1:60" ht="22.5" outlineLevel="1" x14ac:dyDescent="0.2">
      <c r="A158" s="128">
        <v>60</v>
      </c>
      <c r="B158" s="128" t="s">
        <v>404</v>
      </c>
      <c r="C158" s="130" t="s">
        <v>403</v>
      </c>
      <c r="D158" s="125" t="s">
        <v>150</v>
      </c>
      <c r="E158" s="129">
        <v>147</v>
      </c>
      <c r="F158" s="166">
        <f>H158+J158</f>
        <v>0</v>
      </c>
      <c r="G158" s="127">
        <f>ROUND(E158*F158,2)</f>
        <v>0</v>
      </c>
      <c r="H158" s="127"/>
      <c r="I158" s="127">
        <f>ROUND(E158*H158,2)</f>
        <v>0</v>
      </c>
      <c r="J158" s="127"/>
      <c r="K158" s="127">
        <f>ROUND(E158*J158,2)</f>
        <v>0</v>
      </c>
      <c r="L158" s="127">
        <v>21</v>
      </c>
      <c r="M158" s="127">
        <f>G158*(1+L158/100)</f>
        <v>0</v>
      </c>
      <c r="N158" s="125">
        <v>0.441</v>
      </c>
      <c r="O158" s="125">
        <f>ROUND(E158*N158,5)</f>
        <v>64.826999999999998</v>
      </c>
      <c r="P158" s="125">
        <v>0</v>
      </c>
      <c r="Q158" s="125">
        <f>ROUND(E158*P158,5)</f>
        <v>0</v>
      </c>
      <c r="R158" s="125"/>
      <c r="S158" s="125"/>
      <c r="T158" s="126">
        <v>2.9000000000000001E-2</v>
      </c>
      <c r="U158" s="125">
        <f>ROUND(E158*T158,2)</f>
        <v>4.26</v>
      </c>
      <c r="V158" s="95"/>
      <c r="W158" s="95"/>
      <c r="X158" s="95"/>
      <c r="Y158" s="95"/>
      <c r="Z158" s="95"/>
      <c r="AA158" s="95"/>
      <c r="AB158" s="95"/>
      <c r="AC158" s="95"/>
      <c r="AD158" s="95"/>
      <c r="AE158" s="95" t="s">
        <v>77</v>
      </c>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row>
    <row r="159" spans="1:60" outlineLevel="1" x14ac:dyDescent="0.2">
      <c r="A159" s="128"/>
      <c r="B159" s="128"/>
      <c r="C159" s="151" t="s">
        <v>402</v>
      </c>
      <c r="D159" s="150"/>
      <c r="E159" s="149">
        <v>147</v>
      </c>
      <c r="F159" s="127"/>
      <c r="G159" s="127"/>
      <c r="H159" s="127"/>
      <c r="I159" s="127"/>
      <c r="J159" s="127"/>
      <c r="K159" s="127"/>
      <c r="L159" s="127"/>
      <c r="M159" s="127"/>
      <c r="N159" s="125"/>
      <c r="O159" s="125"/>
      <c r="P159" s="125"/>
      <c r="Q159" s="125"/>
      <c r="R159" s="125"/>
      <c r="S159" s="125"/>
      <c r="T159" s="126"/>
      <c r="U159" s="125"/>
      <c r="V159" s="95"/>
      <c r="W159" s="95"/>
      <c r="X159" s="95"/>
      <c r="Y159" s="95"/>
      <c r="Z159" s="95"/>
      <c r="AA159" s="95"/>
      <c r="AB159" s="95"/>
      <c r="AC159" s="95"/>
      <c r="AD159" s="95"/>
      <c r="AE159" s="95" t="s">
        <v>136</v>
      </c>
      <c r="AF159" s="95">
        <v>0</v>
      </c>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row>
    <row r="160" spans="1:60" outlineLevel="1" x14ac:dyDescent="0.2">
      <c r="A160" s="128">
        <v>61</v>
      </c>
      <c r="B160" s="128" t="s">
        <v>401</v>
      </c>
      <c r="C160" s="130" t="s">
        <v>400</v>
      </c>
      <c r="D160" s="125" t="s">
        <v>150</v>
      </c>
      <c r="E160" s="129">
        <v>39.299999999999997</v>
      </c>
      <c r="F160" s="166">
        <f>H160+J160</f>
        <v>0</v>
      </c>
      <c r="G160" s="127">
        <f>ROUND(E160*F160,2)</f>
        <v>0</v>
      </c>
      <c r="H160" s="127"/>
      <c r="I160" s="127">
        <f>ROUND(E160*H160,2)</f>
        <v>0</v>
      </c>
      <c r="J160" s="127"/>
      <c r="K160" s="127">
        <f>ROUND(E160*J160,2)</f>
        <v>0</v>
      </c>
      <c r="L160" s="127">
        <v>21</v>
      </c>
      <c r="M160" s="127">
        <f>G160*(1+L160/100)</f>
        <v>0</v>
      </c>
      <c r="N160" s="125">
        <v>0.48574000000000001</v>
      </c>
      <c r="O160" s="125">
        <f>ROUND(E160*N160,5)</f>
        <v>19.089580000000002</v>
      </c>
      <c r="P160" s="125">
        <v>0</v>
      </c>
      <c r="Q160" s="125">
        <f>ROUND(E160*P160,5)</f>
        <v>0</v>
      </c>
      <c r="R160" s="125"/>
      <c r="S160" s="125"/>
      <c r="T160" s="126">
        <v>5.7000000000000002E-2</v>
      </c>
      <c r="U160" s="125">
        <f>ROUND(E160*T160,2)</f>
        <v>2.2400000000000002</v>
      </c>
      <c r="V160" s="95"/>
      <c r="W160" s="95"/>
      <c r="X160" s="95"/>
      <c r="Y160" s="95"/>
      <c r="Z160" s="95"/>
      <c r="AA160" s="95"/>
      <c r="AB160" s="95"/>
      <c r="AC160" s="95"/>
      <c r="AD160" s="95"/>
      <c r="AE160" s="95" t="s">
        <v>77</v>
      </c>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row>
    <row r="161" spans="1:60" outlineLevel="1" x14ac:dyDescent="0.2">
      <c r="A161" s="128"/>
      <c r="B161" s="128"/>
      <c r="C161" s="151" t="s">
        <v>399</v>
      </c>
      <c r="D161" s="150"/>
      <c r="E161" s="149">
        <v>39.299999999999997</v>
      </c>
      <c r="F161" s="127"/>
      <c r="G161" s="127"/>
      <c r="H161" s="127"/>
      <c r="I161" s="127"/>
      <c r="J161" s="127"/>
      <c r="K161" s="127"/>
      <c r="L161" s="127"/>
      <c r="M161" s="127"/>
      <c r="N161" s="125"/>
      <c r="O161" s="125"/>
      <c r="P161" s="125"/>
      <c r="Q161" s="125"/>
      <c r="R161" s="125"/>
      <c r="S161" s="125"/>
      <c r="T161" s="126"/>
      <c r="U161" s="125"/>
      <c r="V161" s="95"/>
      <c r="W161" s="95"/>
      <c r="X161" s="95"/>
      <c r="Y161" s="95"/>
      <c r="Z161" s="95"/>
      <c r="AA161" s="95"/>
      <c r="AB161" s="95"/>
      <c r="AC161" s="95"/>
      <c r="AD161" s="95"/>
      <c r="AE161" s="95" t="s">
        <v>136</v>
      </c>
      <c r="AF161" s="95">
        <v>0</v>
      </c>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row>
    <row r="162" spans="1:60" outlineLevel="1" x14ac:dyDescent="0.2">
      <c r="A162" s="128">
        <v>62</v>
      </c>
      <c r="B162" s="128" t="s">
        <v>398</v>
      </c>
      <c r="C162" s="130" t="s">
        <v>397</v>
      </c>
      <c r="D162" s="125" t="s">
        <v>150</v>
      </c>
      <c r="E162" s="129">
        <v>72.8</v>
      </c>
      <c r="F162" s="166">
        <f>H162+J162</f>
        <v>0</v>
      </c>
      <c r="G162" s="127">
        <f>ROUND(E162*F162,2)</f>
        <v>0</v>
      </c>
      <c r="H162" s="127"/>
      <c r="I162" s="127">
        <f>ROUND(E162*H162,2)</f>
        <v>0</v>
      </c>
      <c r="J162" s="127"/>
      <c r="K162" s="127">
        <f>ROUND(E162*J162,2)</f>
        <v>0</v>
      </c>
      <c r="L162" s="127">
        <v>21</v>
      </c>
      <c r="M162" s="127">
        <f>G162*(1+L162/100)</f>
        <v>0</v>
      </c>
      <c r="N162" s="125">
        <v>0.30360999999999999</v>
      </c>
      <c r="O162" s="125">
        <f>ROUND(E162*N162,5)</f>
        <v>22.102810000000002</v>
      </c>
      <c r="P162" s="125">
        <v>0</v>
      </c>
      <c r="Q162" s="125">
        <f>ROUND(E162*P162,5)</f>
        <v>0</v>
      </c>
      <c r="R162" s="125"/>
      <c r="S162" s="125"/>
      <c r="T162" s="126">
        <v>1.6E-2</v>
      </c>
      <c r="U162" s="125">
        <f>ROUND(E162*T162,2)</f>
        <v>1.1599999999999999</v>
      </c>
      <c r="V162" s="95"/>
      <c r="W162" s="95"/>
      <c r="X162" s="95"/>
      <c r="Y162" s="95"/>
      <c r="Z162" s="95"/>
      <c r="AA162" s="95"/>
      <c r="AB162" s="95"/>
      <c r="AC162" s="95"/>
      <c r="AD162" s="95"/>
      <c r="AE162" s="95" t="s">
        <v>77</v>
      </c>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row>
    <row r="163" spans="1:60" outlineLevel="1" x14ac:dyDescent="0.2">
      <c r="A163" s="128"/>
      <c r="B163" s="128"/>
      <c r="C163" s="151" t="s">
        <v>396</v>
      </c>
      <c r="D163" s="150"/>
      <c r="E163" s="149">
        <v>72.8</v>
      </c>
      <c r="F163" s="127"/>
      <c r="G163" s="127"/>
      <c r="H163" s="127"/>
      <c r="I163" s="127"/>
      <c r="J163" s="127"/>
      <c r="K163" s="127"/>
      <c r="L163" s="127"/>
      <c r="M163" s="127"/>
      <c r="N163" s="125"/>
      <c r="O163" s="125"/>
      <c r="P163" s="125"/>
      <c r="Q163" s="125"/>
      <c r="R163" s="125"/>
      <c r="S163" s="125"/>
      <c r="T163" s="126"/>
      <c r="U163" s="125"/>
      <c r="V163" s="95"/>
      <c r="W163" s="95"/>
      <c r="X163" s="95"/>
      <c r="Y163" s="95"/>
      <c r="Z163" s="95"/>
      <c r="AA163" s="95"/>
      <c r="AB163" s="95"/>
      <c r="AC163" s="95"/>
      <c r="AD163" s="95"/>
      <c r="AE163" s="95" t="s">
        <v>136</v>
      </c>
      <c r="AF163" s="95">
        <v>0</v>
      </c>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row>
    <row r="164" spans="1:60" outlineLevel="1" x14ac:dyDescent="0.2">
      <c r="A164" s="128">
        <v>63</v>
      </c>
      <c r="B164" s="128" t="s">
        <v>395</v>
      </c>
      <c r="C164" s="130" t="s">
        <v>394</v>
      </c>
      <c r="D164" s="125" t="s">
        <v>150</v>
      </c>
      <c r="E164" s="129">
        <v>1860.2</v>
      </c>
      <c r="F164" s="166">
        <f>H164+J164</f>
        <v>0</v>
      </c>
      <c r="G164" s="127">
        <f>ROUND(E164*F164,2)</f>
        <v>0</v>
      </c>
      <c r="H164" s="127"/>
      <c r="I164" s="127">
        <f>ROUND(E164*H164,2)</f>
        <v>0</v>
      </c>
      <c r="J164" s="127"/>
      <c r="K164" s="127">
        <f>ROUND(E164*J164,2)</f>
        <v>0</v>
      </c>
      <c r="L164" s="127">
        <v>21</v>
      </c>
      <c r="M164" s="127">
        <f>G164*(1+L164/100)</f>
        <v>0</v>
      </c>
      <c r="N164" s="125">
        <v>0.1104</v>
      </c>
      <c r="O164" s="125">
        <f>ROUND(E164*N164,5)</f>
        <v>205.36608000000001</v>
      </c>
      <c r="P164" s="125">
        <v>0</v>
      </c>
      <c r="Q164" s="125">
        <f>ROUND(E164*P164,5)</f>
        <v>0</v>
      </c>
      <c r="R164" s="125"/>
      <c r="S164" s="125"/>
      <c r="T164" s="126">
        <v>4.4999999999999998E-2</v>
      </c>
      <c r="U164" s="125">
        <f>ROUND(E164*T164,2)</f>
        <v>83.71</v>
      </c>
      <c r="V164" s="95"/>
      <c r="W164" s="95"/>
      <c r="X164" s="95"/>
      <c r="Y164" s="95"/>
      <c r="Z164" s="95"/>
      <c r="AA164" s="95"/>
      <c r="AB164" s="95"/>
      <c r="AC164" s="95"/>
      <c r="AD164" s="95"/>
      <c r="AE164" s="95" t="s">
        <v>77</v>
      </c>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row>
    <row r="165" spans="1:60" outlineLevel="1" x14ac:dyDescent="0.2">
      <c r="A165" s="128"/>
      <c r="B165" s="128"/>
      <c r="C165" s="151" t="s">
        <v>391</v>
      </c>
      <c r="D165" s="150"/>
      <c r="E165" s="149">
        <v>964.3</v>
      </c>
      <c r="F165" s="127"/>
      <c r="G165" s="127"/>
      <c r="H165" s="127"/>
      <c r="I165" s="127"/>
      <c r="J165" s="127"/>
      <c r="K165" s="127"/>
      <c r="L165" s="127"/>
      <c r="M165" s="127"/>
      <c r="N165" s="125"/>
      <c r="O165" s="125"/>
      <c r="P165" s="125"/>
      <c r="Q165" s="125"/>
      <c r="R165" s="125"/>
      <c r="S165" s="125"/>
      <c r="T165" s="126"/>
      <c r="U165" s="125"/>
      <c r="V165" s="95"/>
      <c r="W165" s="95"/>
      <c r="X165" s="95"/>
      <c r="Y165" s="95"/>
      <c r="Z165" s="95"/>
      <c r="AA165" s="95"/>
      <c r="AB165" s="95"/>
      <c r="AC165" s="95"/>
      <c r="AD165" s="95"/>
      <c r="AE165" s="95" t="s">
        <v>136</v>
      </c>
      <c r="AF165" s="95">
        <v>0</v>
      </c>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row>
    <row r="166" spans="1:60" outlineLevel="1" x14ac:dyDescent="0.2">
      <c r="A166" s="128"/>
      <c r="B166" s="128"/>
      <c r="C166" s="151" t="s">
        <v>390</v>
      </c>
      <c r="D166" s="150"/>
      <c r="E166" s="149">
        <v>895.9</v>
      </c>
      <c r="F166" s="127"/>
      <c r="G166" s="127"/>
      <c r="H166" s="127"/>
      <c r="I166" s="127"/>
      <c r="J166" s="127"/>
      <c r="K166" s="127"/>
      <c r="L166" s="127"/>
      <c r="M166" s="127"/>
      <c r="N166" s="125"/>
      <c r="O166" s="125"/>
      <c r="P166" s="125"/>
      <c r="Q166" s="125"/>
      <c r="R166" s="125"/>
      <c r="S166" s="125"/>
      <c r="T166" s="126"/>
      <c r="U166" s="125"/>
      <c r="V166" s="95"/>
      <c r="W166" s="95"/>
      <c r="X166" s="95"/>
      <c r="Y166" s="95"/>
      <c r="Z166" s="95"/>
      <c r="AA166" s="95"/>
      <c r="AB166" s="95"/>
      <c r="AC166" s="95"/>
      <c r="AD166" s="95"/>
      <c r="AE166" s="95" t="s">
        <v>136</v>
      </c>
      <c r="AF166" s="95">
        <v>0</v>
      </c>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row>
    <row r="167" spans="1:60" outlineLevel="1" x14ac:dyDescent="0.2">
      <c r="A167" s="128">
        <v>64</v>
      </c>
      <c r="B167" s="128" t="s">
        <v>393</v>
      </c>
      <c r="C167" s="130" t="s">
        <v>392</v>
      </c>
      <c r="D167" s="125" t="s">
        <v>150</v>
      </c>
      <c r="E167" s="129">
        <v>1860.2</v>
      </c>
      <c r="F167" s="166">
        <f>H167+J167</f>
        <v>0</v>
      </c>
      <c r="G167" s="127">
        <f>ROUND(E167*F167,2)</f>
        <v>0</v>
      </c>
      <c r="H167" s="127"/>
      <c r="I167" s="127">
        <f>ROUND(E167*H167,2)</f>
        <v>0</v>
      </c>
      <c r="J167" s="127"/>
      <c r="K167" s="127">
        <f>ROUND(E167*J167,2)</f>
        <v>0</v>
      </c>
      <c r="L167" s="127">
        <v>21</v>
      </c>
      <c r="M167" s="127">
        <f>G167*(1+L167/100)</f>
        <v>0</v>
      </c>
      <c r="N167" s="125">
        <v>0.13800000000000001</v>
      </c>
      <c r="O167" s="125">
        <f>ROUND(E167*N167,5)</f>
        <v>256.70760000000001</v>
      </c>
      <c r="P167" s="125">
        <v>0</v>
      </c>
      <c r="Q167" s="125">
        <f>ROUND(E167*P167,5)</f>
        <v>0</v>
      </c>
      <c r="R167" s="125"/>
      <c r="S167" s="125"/>
      <c r="T167" s="126">
        <v>4.7E-2</v>
      </c>
      <c r="U167" s="125">
        <f>ROUND(E167*T167,2)</f>
        <v>87.43</v>
      </c>
      <c r="V167" s="95"/>
      <c r="W167" s="95"/>
      <c r="X167" s="95"/>
      <c r="Y167" s="95"/>
      <c r="Z167" s="95"/>
      <c r="AA167" s="95"/>
      <c r="AB167" s="95"/>
      <c r="AC167" s="95"/>
      <c r="AD167" s="95"/>
      <c r="AE167" s="95" t="s">
        <v>77</v>
      </c>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row>
    <row r="168" spans="1:60" outlineLevel="1" x14ac:dyDescent="0.2">
      <c r="A168" s="128"/>
      <c r="B168" s="128"/>
      <c r="C168" s="151" t="s">
        <v>391</v>
      </c>
      <c r="D168" s="150"/>
      <c r="E168" s="149">
        <v>964.3</v>
      </c>
      <c r="F168" s="127"/>
      <c r="G168" s="127"/>
      <c r="H168" s="127"/>
      <c r="I168" s="127"/>
      <c r="J168" s="127"/>
      <c r="K168" s="127"/>
      <c r="L168" s="127"/>
      <c r="M168" s="127"/>
      <c r="N168" s="125"/>
      <c r="O168" s="125"/>
      <c r="P168" s="125"/>
      <c r="Q168" s="125"/>
      <c r="R168" s="125"/>
      <c r="S168" s="125"/>
      <c r="T168" s="126"/>
      <c r="U168" s="125"/>
      <c r="V168" s="95"/>
      <c r="W168" s="95"/>
      <c r="X168" s="95"/>
      <c r="Y168" s="95"/>
      <c r="Z168" s="95"/>
      <c r="AA168" s="95"/>
      <c r="AB168" s="95"/>
      <c r="AC168" s="95"/>
      <c r="AD168" s="95"/>
      <c r="AE168" s="95" t="s">
        <v>136</v>
      </c>
      <c r="AF168" s="95">
        <v>0</v>
      </c>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row>
    <row r="169" spans="1:60" outlineLevel="1" x14ac:dyDescent="0.2">
      <c r="A169" s="128"/>
      <c r="B169" s="128"/>
      <c r="C169" s="151" t="s">
        <v>390</v>
      </c>
      <c r="D169" s="150"/>
      <c r="E169" s="149">
        <v>895.9</v>
      </c>
      <c r="F169" s="127"/>
      <c r="G169" s="127"/>
      <c r="H169" s="127"/>
      <c r="I169" s="127"/>
      <c r="J169" s="127"/>
      <c r="K169" s="127"/>
      <c r="L169" s="127"/>
      <c r="M169" s="127"/>
      <c r="N169" s="125"/>
      <c r="O169" s="125"/>
      <c r="P169" s="125"/>
      <c r="Q169" s="125"/>
      <c r="R169" s="125"/>
      <c r="S169" s="125"/>
      <c r="T169" s="126"/>
      <c r="U169" s="125"/>
      <c r="V169" s="95"/>
      <c r="W169" s="95"/>
      <c r="X169" s="95"/>
      <c r="Y169" s="95"/>
      <c r="Z169" s="95"/>
      <c r="AA169" s="95"/>
      <c r="AB169" s="95"/>
      <c r="AC169" s="95"/>
      <c r="AD169" s="95"/>
      <c r="AE169" s="95" t="s">
        <v>136</v>
      </c>
      <c r="AF169" s="95">
        <v>0</v>
      </c>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row>
    <row r="170" spans="1:60" outlineLevel="1" x14ac:dyDescent="0.2">
      <c r="A170" s="128">
        <v>65</v>
      </c>
      <c r="B170" s="128" t="s">
        <v>389</v>
      </c>
      <c r="C170" s="130" t="s">
        <v>388</v>
      </c>
      <c r="D170" s="125" t="s">
        <v>150</v>
      </c>
      <c r="E170" s="129">
        <v>303</v>
      </c>
      <c r="F170" s="166">
        <f>H170+J170</f>
        <v>0</v>
      </c>
      <c r="G170" s="127">
        <f>ROUND(E170*F170,2)</f>
        <v>0</v>
      </c>
      <c r="H170" s="127"/>
      <c r="I170" s="127">
        <f>ROUND(E170*H170,2)</f>
        <v>0</v>
      </c>
      <c r="J170" s="127"/>
      <c r="K170" s="127">
        <f>ROUND(E170*J170,2)</f>
        <v>0</v>
      </c>
      <c r="L170" s="127">
        <v>21</v>
      </c>
      <c r="M170" s="127">
        <f>G170*(1+L170/100)</f>
        <v>0</v>
      </c>
      <c r="N170" s="125">
        <v>5.5449999999999999E-2</v>
      </c>
      <c r="O170" s="125">
        <f>ROUND(E170*N170,5)</f>
        <v>16.801349999999999</v>
      </c>
      <c r="P170" s="125">
        <v>0</v>
      </c>
      <c r="Q170" s="125">
        <f>ROUND(E170*P170,5)</f>
        <v>0</v>
      </c>
      <c r="R170" s="125"/>
      <c r="S170" s="125"/>
      <c r="T170" s="126">
        <v>0.442</v>
      </c>
      <c r="U170" s="125">
        <f>ROUND(E170*T170,2)</f>
        <v>133.93</v>
      </c>
      <c r="V170" s="95"/>
      <c r="W170" s="95"/>
      <c r="X170" s="95"/>
      <c r="Y170" s="95"/>
      <c r="Z170" s="95"/>
      <c r="AA170" s="95"/>
      <c r="AB170" s="95"/>
      <c r="AC170" s="95"/>
      <c r="AD170" s="95"/>
      <c r="AE170" s="95" t="s">
        <v>77</v>
      </c>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row>
    <row r="171" spans="1:60" outlineLevel="1" x14ac:dyDescent="0.2">
      <c r="A171" s="128"/>
      <c r="B171" s="128"/>
      <c r="C171" s="151" t="s">
        <v>387</v>
      </c>
      <c r="D171" s="150"/>
      <c r="E171" s="149">
        <v>23.7</v>
      </c>
      <c r="F171" s="127"/>
      <c r="G171" s="127"/>
      <c r="H171" s="127"/>
      <c r="I171" s="127"/>
      <c r="J171" s="127"/>
      <c r="K171" s="127"/>
      <c r="L171" s="127"/>
      <c r="M171" s="127"/>
      <c r="N171" s="125"/>
      <c r="O171" s="125"/>
      <c r="P171" s="125"/>
      <c r="Q171" s="125"/>
      <c r="R171" s="125"/>
      <c r="S171" s="125"/>
      <c r="T171" s="126"/>
      <c r="U171" s="125"/>
      <c r="V171" s="95"/>
      <c r="W171" s="95"/>
      <c r="X171" s="95"/>
      <c r="Y171" s="95"/>
      <c r="Z171" s="95"/>
      <c r="AA171" s="95"/>
      <c r="AB171" s="95"/>
      <c r="AC171" s="95"/>
      <c r="AD171" s="95"/>
      <c r="AE171" s="95" t="s">
        <v>136</v>
      </c>
      <c r="AF171" s="95">
        <v>0</v>
      </c>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row>
    <row r="172" spans="1:60" outlineLevel="1" x14ac:dyDescent="0.2">
      <c r="A172" s="128"/>
      <c r="B172" s="128"/>
      <c r="C172" s="151" t="s">
        <v>386</v>
      </c>
      <c r="D172" s="150"/>
      <c r="E172" s="149">
        <v>123.3</v>
      </c>
      <c r="F172" s="127"/>
      <c r="G172" s="127"/>
      <c r="H172" s="127"/>
      <c r="I172" s="127"/>
      <c r="J172" s="127"/>
      <c r="K172" s="127"/>
      <c r="L172" s="127"/>
      <c r="M172" s="127"/>
      <c r="N172" s="125"/>
      <c r="O172" s="125"/>
      <c r="P172" s="125"/>
      <c r="Q172" s="125"/>
      <c r="R172" s="125"/>
      <c r="S172" s="125"/>
      <c r="T172" s="126"/>
      <c r="U172" s="125"/>
      <c r="V172" s="95"/>
      <c r="W172" s="95"/>
      <c r="X172" s="95"/>
      <c r="Y172" s="95"/>
      <c r="Z172" s="95"/>
      <c r="AA172" s="95"/>
      <c r="AB172" s="95"/>
      <c r="AC172" s="95"/>
      <c r="AD172" s="95"/>
      <c r="AE172" s="95" t="s">
        <v>136</v>
      </c>
      <c r="AF172" s="95">
        <v>0</v>
      </c>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row>
    <row r="173" spans="1:60" outlineLevel="1" x14ac:dyDescent="0.2">
      <c r="A173" s="128"/>
      <c r="B173" s="128"/>
      <c r="C173" s="151" t="s">
        <v>385</v>
      </c>
      <c r="D173" s="150"/>
      <c r="E173" s="149">
        <v>156</v>
      </c>
      <c r="F173" s="127"/>
      <c r="G173" s="127"/>
      <c r="H173" s="127"/>
      <c r="I173" s="127"/>
      <c r="J173" s="127"/>
      <c r="K173" s="127"/>
      <c r="L173" s="127"/>
      <c r="M173" s="127"/>
      <c r="N173" s="125"/>
      <c r="O173" s="125"/>
      <c r="P173" s="125"/>
      <c r="Q173" s="125"/>
      <c r="R173" s="125"/>
      <c r="S173" s="125"/>
      <c r="T173" s="126"/>
      <c r="U173" s="125"/>
      <c r="V173" s="95"/>
      <c r="W173" s="95"/>
      <c r="X173" s="95"/>
      <c r="Y173" s="95"/>
      <c r="Z173" s="95"/>
      <c r="AA173" s="95"/>
      <c r="AB173" s="95"/>
      <c r="AC173" s="95"/>
      <c r="AD173" s="95"/>
      <c r="AE173" s="95" t="s">
        <v>136</v>
      </c>
      <c r="AF173" s="95">
        <v>0</v>
      </c>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row>
    <row r="174" spans="1:60" outlineLevel="1" x14ac:dyDescent="0.2">
      <c r="A174" s="128">
        <v>66</v>
      </c>
      <c r="B174" s="128" t="s">
        <v>384</v>
      </c>
      <c r="C174" s="130" t="s">
        <v>383</v>
      </c>
      <c r="D174" s="125" t="s">
        <v>150</v>
      </c>
      <c r="E174" s="129">
        <v>293.26499999999999</v>
      </c>
      <c r="F174" s="166">
        <f>H174+J174</f>
        <v>0</v>
      </c>
      <c r="G174" s="127">
        <f>ROUND(E174*F174,2)</f>
        <v>0</v>
      </c>
      <c r="H174" s="127"/>
      <c r="I174" s="127">
        <f>ROUND(E174*H174,2)</f>
        <v>0</v>
      </c>
      <c r="J174" s="127"/>
      <c r="K174" s="127">
        <f>ROUND(E174*J174,2)</f>
        <v>0</v>
      </c>
      <c r="L174" s="127">
        <v>21</v>
      </c>
      <c r="M174" s="127">
        <f>G174*(1+L174/100)</f>
        <v>0</v>
      </c>
      <c r="N174" s="125">
        <v>0.129</v>
      </c>
      <c r="O174" s="125">
        <f>ROUND(E174*N174,5)</f>
        <v>37.831189999999999</v>
      </c>
      <c r="P174" s="125">
        <v>0</v>
      </c>
      <c r="Q174" s="125">
        <f>ROUND(E174*P174,5)</f>
        <v>0</v>
      </c>
      <c r="R174" s="125"/>
      <c r="S174" s="125"/>
      <c r="T174" s="126">
        <v>0</v>
      </c>
      <c r="U174" s="125">
        <f>ROUND(E174*T174,2)</f>
        <v>0</v>
      </c>
      <c r="V174" s="95"/>
      <c r="W174" s="95"/>
      <c r="X174" s="95"/>
      <c r="Y174" s="95"/>
      <c r="Z174" s="95"/>
      <c r="AA174" s="95"/>
      <c r="AB174" s="95"/>
      <c r="AC174" s="95"/>
      <c r="AD174" s="95"/>
      <c r="AE174" s="95" t="s">
        <v>160</v>
      </c>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row>
    <row r="175" spans="1:60" outlineLevel="1" x14ac:dyDescent="0.2">
      <c r="A175" s="128"/>
      <c r="B175" s="128"/>
      <c r="C175" s="151" t="s">
        <v>382</v>
      </c>
      <c r="D175" s="150"/>
      <c r="E175" s="149">
        <v>129.465</v>
      </c>
      <c r="F175" s="127"/>
      <c r="G175" s="127"/>
      <c r="H175" s="127"/>
      <c r="I175" s="127"/>
      <c r="J175" s="127"/>
      <c r="K175" s="127"/>
      <c r="L175" s="127"/>
      <c r="M175" s="127"/>
      <c r="N175" s="125"/>
      <c r="O175" s="125"/>
      <c r="P175" s="125"/>
      <c r="Q175" s="125"/>
      <c r="R175" s="125"/>
      <c r="S175" s="125"/>
      <c r="T175" s="126"/>
      <c r="U175" s="125"/>
      <c r="V175" s="95"/>
      <c r="W175" s="95"/>
      <c r="X175" s="95"/>
      <c r="Y175" s="95"/>
      <c r="Z175" s="95"/>
      <c r="AA175" s="95"/>
      <c r="AB175" s="95"/>
      <c r="AC175" s="95"/>
      <c r="AD175" s="95"/>
      <c r="AE175" s="95" t="s">
        <v>136</v>
      </c>
      <c r="AF175" s="95">
        <v>0</v>
      </c>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row>
    <row r="176" spans="1:60" outlineLevel="1" x14ac:dyDescent="0.2">
      <c r="A176" s="128"/>
      <c r="B176" s="128"/>
      <c r="C176" s="151" t="s">
        <v>381</v>
      </c>
      <c r="D176" s="150"/>
      <c r="E176" s="149">
        <v>163.80000000000001</v>
      </c>
      <c r="F176" s="127"/>
      <c r="G176" s="127"/>
      <c r="H176" s="127"/>
      <c r="I176" s="127"/>
      <c r="J176" s="127"/>
      <c r="K176" s="127"/>
      <c r="L176" s="127"/>
      <c r="M176" s="127"/>
      <c r="N176" s="125"/>
      <c r="O176" s="125"/>
      <c r="P176" s="125"/>
      <c r="Q176" s="125"/>
      <c r="R176" s="125"/>
      <c r="S176" s="125"/>
      <c r="T176" s="126"/>
      <c r="U176" s="125"/>
      <c r="V176" s="95"/>
      <c r="W176" s="95"/>
      <c r="X176" s="95"/>
      <c r="Y176" s="95"/>
      <c r="Z176" s="95"/>
      <c r="AA176" s="95"/>
      <c r="AB176" s="95"/>
      <c r="AC176" s="95"/>
      <c r="AD176" s="95"/>
      <c r="AE176" s="95" t="s">
        <v>136</v>
      </c>
      <c r="AF176" s="95">
        <v>0</v>
      </c>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row>
    <row r="177" spans="1:60" outlineLevel="1" x14ac:dyDescent="0.2">
      <c r="A177" s="128">
        <v>67</v>
      </c>
      <c r="B177" s="128" t="s">
        <v>380</v>
      </c>
      <c r="C177" s="130" t="s">
        <v>379</v>
      </c>
      <c r="D177" s="125" t="s">
        <v>150</v>
      </c>
      <c r="E177" s="129">
        <v>964.3</v>
      </c>
      <c r="F177" s="166">
        <f>H177+J177</f>
        <v>0</v>
      </c>
      <c r="G177" s="127">
        <f>ROUND(E177*F177,2)</f>
        <v>0</v>
      </c>
      <c r="H177" s="127"/>
      <c r="I177" s="127">
        <f>ROUND(E177*H177,2)</f>
        <v>0</v>
      </c>
      <c r="J177" s="127"/>
      <c r="K177" s="127">
        <f>ROUND(E177*J177,2)</f>
        <v>0</v>
      </c>
      <c r="L177" s="127">
        <v>21</v>
      </c>
      <c r="M177" s="127">
        <f>G177*(1+L177/100)</f>
        <v>0</v>
      </c>
      <c r="N177" s="125">
        <v>3.0779999999999998E-2</v>
      </c>
      <c r="O177" s="125">
        <f>ROUND(E177*N177,5)</f>
        <v>29.681149999999999</v>
      </c>
      <c r="P177" s="125">
        <v>0</v>
      </c>
      <c r="Q177" s="125">
        <f>ROUND(E177*P177,5)</f>
        <v>0</v>
      </c>
      <c r="R177" s="125"/>
      <c r="S177" s="125"/>
      <c r="T177" s="126">
        <v>0.38269999999999998</v>
      </c>
      <c r="U177" s="125">
        <f>ROUND(E177*T177,2)</f>
        <v>369.04</v>
      </c>
      <c r="V177" s="95"/>
      <c r="W177" s="95"/>
      <c r="X177" s="95"/>
      <c r="Y177" s="95"/>
      <c r="Z177" s="95"/>
      <c r="AA177" s="95"/>
      <c r="AB177" s="95"/>
      <c r="AC177" s="95"/>
      <c r="AD177" s="95"/>
      <c r="AE177" s="95" t="s">
        <v>77</v>
      </c>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row>
    <row r="178" spans="1:60" ht="67.5" outlineLevel="1" x14ac:dyDescent="0.2">
      <c r="A178" s="128"/>
      <c r="B178" s="128"/>
      <c r="C178" s="205" t="s">
        <v>378</v>
      </c>
      <c r="D178" s="206"/>
      <c r="E178" s="207"/>
      <c r="F178" s="208"/>
      <c r="G178" s="209"/>
      <c r="H178" s="127"/>
      <c r="I178" s="127"/>
      <c r="J178" s="127"/>
      <c r="K178" s="127"/>
      <c r="L178" s="127"/>
      <c r="M178" s="127"/>
      <c r="N178" s="125"/>
      <c r="O178" s="125"/>
      <c r="P178" s="125"/>
      <c r="Q178" s="125"/>
      <c r="R178" s="125"/>
      <c r="S178" s="125"/>
      <c r="T178" s="126"/>
      <c r="U178" s="125"/>
      <c r="V178" s="95"/>
      <c r="W178" s="95"/>
      <c r="X178" s="95"/>
      <c r="Y178" s="95"/>
      <c r="Z178" s="95"/>
      <c r="AA178" s="95"/>
      <c r="AB178" s="95"/>
      <c r="AC178" s="95"/>
      <c r="AD178" s="95"/>
      <c r="AE178" s="95" t="s">
        <v>74</v>
      </c>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120" t="str">
        <f>C178</f>
        <v>D+M umělého bezzásypového trávníku. Trávník se skládá ze speciální pružné podložky z expandovaného polypropylénu EPP o min. tloušťce 20 mm a hustotě min. 30 kg/m3 (v deskách tvaru puzzle o rozměru min 100x80 cm) a vlastního umělého trávníku o výšce stébla min. 25 mm. Umělý trávník je tvořen kombinací dvou druhů PE vláken. Přímé monofilamentní vlákno je doplněno zvlněným fibrilovaným vláknem, které nahrazuje zásyp. Celková hmotnost vlákna je min. 3.100 g/m2 – celková hmotnost trávníku je min 4.700 g/m2.</v>
      </c>
      <c r="BB178" s="95"/>
      <c r="BC178" s="95"/>
      <c r="BD178" s="95"/>
      <c r="BE178" s="95"/>
      <c r="BF178" s="95"/>
      <c r="BG178" s="95"/>
      <c r="BH178" s="95"/>
    </row>
    <row r="179" spans="1:60" outlineLevel="1" x14ac:dyDescent="0.2">
      <c r="A179" s="128">
        <v>68</v>
      </c>
      <c r="B179" s="128" t="s">
        <v>377</v>
      </c>
      <c r="C179" s="130" t="s">
        <v>376</v>
      </c>
      <c r="D179" s="125" t="s">
        <v>164</v>
      </c>
      <c r="E179" s="129">
        <v>198</v>
      </c>
      <c r="F179" s="166">
        <f>H179+J179</f>
        <v>0</v>
      </c>
      <c r="G179" s="127">
        <f>ROUND(E179*F179,2)</f>
        <v>0</v>
      </c>
      <c r="H179" s="127"/>
      <c r="I179" s="127">
        <f>ROUND(E179*H179,2)</f>
        <v>0</v>
      </c>
      <c r="J179" s="127"/>
      <c r="K179" s="127">
        <f>ROUND(E179*J179,2)</f>
        <v>0</v>
      </c>
      <c r="L179" s="127">
        <v>21</v>
      </c>
      <c r="M179" s="127">
        <f>G179*(1+L179/100)</f>
        <v>0</v>
      </c>
      <c r="N179" s="125">
        <v>4.4000000000000002E-4</v>
      </c>
      <c r="O179" s="125">
        <f>ROUND(E179*N179,5)</f>
        <v>8.7120000000000003E-2</v>
      </c>
      <c r="P179" s="125">
        <v>0</v>
      </c>
      <c r="Q179" s="125">
        <f>ROUND(E179*P179,5)</f>
        <v>0</v>
      </c>
      <c r="R179" s="125"/>
      <c r="S179" s="125"/>
      <c r="T179" s="126">
        <v>8.1600000000000006E-3</v>
      </c>
      <c r="U179" s="125">
        <f>ROUND(E179*T179,2)</f>
        <v>1.62</v>
      </c>
      <c r="V179" s="95"/>
      <c r="W179" s="95"/>
      <c r="X179" s="95"/>
      <c r="Y179" s="95"/>
      <c r="Z179" s="95"/>
      <c r="AA179" s="95"/>
      <c r="AB179" s="95"/>
      <c r="AC179" s="95"/>
      <c r="AD179" s="95"/>
      <c r="AE179" s="95" t="s">
        <v>77</v>
      </c>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row>
    <row r="180" spans="1:60" outlineLevel="1" x14ac:dyDescent="0.2">
      <c r="A180" s="128">
        <v>69</v>
      </c>
      <c r="B180" s="128" t="s">
        <v>375</v>
      </c>
      <c r="C180" s="130" t="s">
        <v>374</v>
      </c>
      <c r="D180" s="125" t="s">
        <v>150</v>
      </c>
      <c r="E180" s="129">
        <v>895.9</v>
      </c>
      <c r="F180" s="166">
        <f>H180+J180</f>
        <v>0</v>
      </c>
      <c r="G180" s="127">
        <f>ROUND(E180*F180,2)</f>
        <v>0</v>
      </c>
      <c r="H180" s="127"/>
      <c r="I180" s="127">
        <f>ROUND(E180*H180,2)</f>
        <v>0</v>
      </c>
      <c r="J180" s="127"/>
      <c r="K180" s="127">
        <f>ROUND(E180*J180,2)</f>
        <v>0</v>
      </c>
      <c r="L180" s="127">
        <v>21</v>
      </c>
      <c r="M180" s="127">
        <f>G180*(1+L180/100)</f>
        <v>0</v>
      </c>
      <c r="N180" s="125">
        <v>0</v>
      </c>
      <c r="O180" s="125">
        <f>ROUND(E180*N180,5)</f>
        <v>0</v>
      </c>
      <c r="P180" s="125">
        <v>0</v>
      </c>
      <c r="Q180" s="125">
        <f>ROUND(E180*P180,5)</f>
        <v>0</v>
      </c>
      <c r="R180" s="125"/>
      <c r="S180" s="125"/>
      <c r="T180" s="126">
        <v>0.03</v>
      </c>
      <c r="U180" s="125">
        <f>ROUND(E180*T180,2)</f>
        <v>26.88</v>
      </c>
      <c r="V180" s="95"/>
      <c r="W180" s="95"/>
      <c r="X180" s="95"/>
      <c r="Y180" s="95"/>
      <c r="Z180" s="95"/>
      <c r="AA180" s="95"/>
      <c r="AB180" s="95"/>
      <c r="AC180" s="95"/>
      <c r="AD180" s="95"/>
      <c r="AE180" s="95" t="s">
        <v>77</v>
      </c>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row>
    <row r="181" spans="1:60" outlineLevel="1" x14ac:dyDescent="0.2">
      <c r="A181" s="128">
        <v>70</v>
      </c>
      <c r="B181" s="128" t="s">
        <v>373</v>
      </c>
      <c r="C181" s="130" t="s">
        <v>372</v>
      </c>
      <c r="D181" s="125" t="s">
        <v>150</v>
      </c>
      <c r="E181" s="129">
        <v>895.9</v>
      </c>
      <c r="F181" s="166">
        <f>H181+J181</f>
        <v>0</v>
      </c>
      <c r="G181" s="127">
        <f>ROUND(E181*F181,2)</f>
        <v>0</v>
      </c>
      <c r="H181" s="127"/>
      <c r="I181" s="127">
        <f>ROUND(E181*H181,2)</f>
        <v>0</v>
      </c>
      <c r="J181" s="127"/>
      <c r="K181" s="127">
        <f>ROUND(E181*J181,2)</f>
        <v>0</v>
      </c>
      <c r="L181" s="127">
        <v>21</v>
      </c>
      <c r="M181" s="127">
        <f>G181*(1+L181/100)</f>
        <v>0</v>
      </c>
      <c r="N181" s="125">
        <v>0.01</v>
      </c>
      <c r="O181" s="125">
        <f>ROUND(E181*N181,5)</f>
        <v>8.9589999999999996</v>
      </c>
      <c r="P181" s="125">
        <v>0</v>
      </c>
      <c r="Q181" s="125">
        <f>ROUND(E181*P181,5)</f>
        <v>0</v>
      </c>
      <c r="R181" s="125"/>
      <c r="S181" s="125"/>
      <c r="T181" s="126">
        <v>3.5999999999999997E-2</v>
      </c>
      <c r="U181" s="125">
        <f>ROUND(E181*T181,2)</f>
        <v>32.25</v>
      </c>
      <c r="V181" s="95"/>
      <c r="W181" s="95"/>
      <c r="X181" s="95"/>
      <c r="Y181" s="95"/>
      <c r="Z181" s="95"/>
      <c r="AA181" s="95"/>
      <c r="AB181" s="95"/>
      <c r="AC181" s="95"/>
      <c r="AD181" s="95"/>
      <c r="AE181" s="95" t="s">
        <v>77</v>
      </c>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row>
    <row r="182" spans="1:60" ht="33.75" outlineLevel="1" x14ac:dyDescent="0.2">
      <c r="A182" s="128"/>
      <c r="B182" s="128"/>
      <c r="C182" s="205" t="s">
        <v>371</v>
      </c>
      <c r="D182" s="206"/>
      <c r="E182" s="207"/>
      <c r="F182" s="208"/>
      <c r="G182" s="209"/>
      <c r="H182" s="127"/>
      <c r="I182" s="127"/>
      <c r="J182" s="127"/>
      <c r="K182" s="127"/>
      <c r="L182" s="127"/>
      <c r="M182" s="127"/>
      <c r="N182" s="125"/>
      <c r="O182" s="125"/>
      <c r="P182" s="125"/>
      <c r="Q182" s="125"/>
      <c r="R182" s="125"/>
      <c r="S182" s="125"/>
      <c r="T182" s="126"/>
      <c r="U182" s="125"/>
      <c r="V182" s="95"/>
      <c r="W182" s="95"/>
      <c r="X182" s="95"/>
      <c r="Y182" s="95"/>
      <c r="Z182" s="95"/>
      <c r="AA182" s="95"/>
      <c r="AB182" s="95"/>
      <c r="AC182" s="95"/>
      <c r="AD182" s="95"/>
      <c r="AE182" s="95" t="s">
        <v>74</v>
      </c>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120" t="str">
        <f>C182</f>
        <v>D+M granulát TPV (vulkanizovaný termoplast), elastický, jednovrstvý, propustný sportovní povrch z pryžových granulí z polyolefinického elastomeru bez obsahu PP se zvýšenou UV stabilitou. Technický popis v technické zprávě SO 01.</v>
      </c>
      <c r="BB182" s="95"/>
      <c r="BC182" s="95"/>
      <c r="BD182" s="95"/>
      <c r="BE182" s="95"/>
      <c r="BF182" s="95"/>
      <c r="BG182" s="95"/>
      <c r="BH182" s="95"/>
    </row>
    <row r="183" spans="1:60" outlineLevel="1" x14ac:dyDescent="0.2">
      <c r="A183" s="128">
        <v>71</v>
      </c>
      <c r="B183" s="128" t="s">
        <v>370</v>
      </c>
      <c r="C183" s="130" t="s">
        <v>369</v>
      </c>
      <c r="D183" s="125" t="s">
        <v>164</v>
      </c>
      <c r="E183" s="129">
        <v>361.2</v>
      </c>
      <c r="F183" s="166">
        <f>H183+J183</f>
        <v>0</v>
      </c>
      <c r="G183" s="127">
        <f>ROUND(E183*F183,2)</f>
        <v>0</v>
      </c>
      <c r="H183" s="127"/>
      <c r="I183" s="127">
        <f>ROUND(E183*H183,2)</f>
        <v>0</v>
      </c>
      <c r="J183" s="127"/>
      <c r="K183" s="127">
        <f>ROUND(E183*J183,2)</f>
        <v>0</v>
      </c>
      <c r="L183" s="127">
        <v>21</v>
      </c>
      <c r="M183" s="127">
        <f>G183*(1+L183/100)</f>
        <v>0</v>
      </c>
      <c r="N183" s="125">
        <v>2.0000000000000002E-5</v>
      </c>
      <c r="O183" s="125">
        <f>ROUND(E183*N183,5)</f>
        <v>7.2199999999999999E-3</v>
      </c>
      <c r="P183" s="125">
        <v>0</v>
      </c>
      <c r="Q183" s="125">
        <f>ROUND(E183*P183,5)</f>
        <v>0</v>
      </c>
      <c r="R183" s="125"/>
      <c r="S183" s="125"/>
      <c r="T183" s="126">
        <v>7.0000000000000007E-2</v>
      </c>
      <c r="U183" s="125">
        <f>ROUND(E183*T183,2)</f>
        <v>25.28</v>
      </c>
      <c r="V183" s="95"/>
      <c r="W183" s="95"/>
      <c r="X183" s="95"/>
      <c r="Y183" s="95"/>
      <c r="Z183" s="95"/>
      <c r="AA183" s="95"/>
      <c r="AB183" s="95"/>
      <c r="AC183" s="95"/>
      <c r="AD183" s="95"/>
      <c r="AE183" s="95" t="s">
        <v>77</v>
      </c>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row>
    <row r="184" spans="1:60" ht="22.5" outlineLevel="1" x14ac:dyDescent="0.2">
      <c r="A184" s="128">
        <v>72</v>
      </c>
      <c r="B184" s="128" t="s">
        <v>368</v>
      </c>
      <c r="C184" s="130" t="s">
        <v>367</v>
      </c>
      <c r="D184" s="125" t="s">
        <v>161</v>
      </c>
      <c r="E184" s="129">
        <v>1</v>
      </c>
      <c r="F184" s="166">
        <f>H184+J184</f>
        <v>0</v>
      </c>
      <c r="G184" s="127">
        <f>ROUND(E184*F184,2)</f>
        <v>0</v>
      </c>
      <c r="H184" s="127"/>
      <c r="I184" s="127">
        <f>ROUND(E184*H184,2)</f>
        <v>0</v>
      </c>
      <c r="J184" s="127"/>
      <c r="K184" s="127">
        <f>ROUND(E184*J184,2)</f>
        <v>0</v>
      </c>
      <c r="L184" s="127">
        <v>21</v>
      </c>
      <c r="M184" s="127">
        <f>G184*(1+L184/100)</f>
        <v>0</v>
      </c>
      <c r="N184" s="125">
        <v>0</v>
      </c>
      <c r="O184" s="125">
        <f>ROUND(E184*N184,5)</f>
        <v>0</v>
      </c>
      <c r="P184" s="125">
        <v>0</v>
      </c>
      <c r="Q184" s="125">
        <f>ROUND(E184*P184,5)</f>
        <v>0</v>
      </c>
      <c r="R184" s="125"/>
      <c r="S184" s="125"/>
      <c r="T184" s="126">
        <v>0</v>
      </c>
      <c r="U184" s="125">
        <f>ROUND(E184*T184,2)</f>
        <v>0</v>
      </c>
      <c r="V184" s="95"/>
      <c r="W184" s="95"/>
      <c r="X184" s="95"/>
      <c r="Y184" s="95"/>
      <c r="Z184" s="95"/>
      <c r="AA184" s="95"/>
      <c r="AB184" s="95"/>
      <c r="AC184" s="95"/>
      <c r="AD184" s="95"/>
      <c r="AE184" s="95" t="s">
        <v>77</v>
      </c>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row>
    <row r="185" spans="1:60" ht="22.5" outlineLevel="1" x14ac:dyDescent="0.2">
      <c r="A185" s="128">
        <v>73</v>
      </c>
      <c r="B185" s="128" t="s">
        <v>366</v>
      </c>
      <c r="C185" s="130" t="s">
        <v>365</v>
      </c>
      <c r="D185" s="125" t="s">
        <v>164</v>
      </c>
      <c r="E185" s="129">
        <v>140</v>
      </c>
      <c r="F185" s="166">
        <f>H185+J185</f>
        <v>0</v>
      </c>
      <c r="G185" s="127">
        <f>ROUND(E185*F185,2)</f>
        <v>0</v>
      </c>
      <c r="H185" s="127"/>
      <c r="I185" s="127">
        <f>ROUND(E185*H185,2)</f>
        <v>0</v>
      </c>
      <c r="J185" s="127"/>
      <c r="K185" s="127">
        <f>ROUND(E185*J185,2)</f>
        <v>0</v>
      </c>
      <c r="L185" s="127">
        <v>21</v>
      </c>
      <c r="M185" s="127">
        <f>G185*(1+L185/100)</f>
        <v>0</v>
      </c>
      <c r="N185" s="125">
        <v>0.11260000000000001</v>
      </c>
      <c r="O185" s="125">
        <f>ROUND(E185*N185,5)</f>
        <v>15.763999999999999</v>
      </c>
      <c r="P185" s="125">
        <v>0</v>
      </c>
      <c r="Q185" s="125">
        <f>ROUND(E185*P185,5)</f>
        <v>0</v>
      </c>
      <c r="R185" s="125"/>
      <c r="S185" s="125"/>
      <c r="T185" s="126">
        <v>0.55249999999999999</v>
      </c>
      <c r="U185" s="125">
        <f>ROUND(E185*T185,2)</f>
        <v>77.349999999999994</v>
      </c>
      <c r="V185" s="95"/>
      <c r="W185" s="95"/>
      <c r="X185" s="95"/>
      <c r="Y185" s="95"/>
      <c r="Z185" s="95"/>
      <c r="AA185" s="95"/>
      <c r="AB185" s="95"/>
      <c r="AC185" s="95"/>
      <c r="AD185" s="95"/>
      <c r="AE185" s="95" t="s">
        <v>77</v>
      </c>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row>
    <row r="186" spans="1:60" ht="22.5" outlineLevel="1" x14ac:dyDescent="0.2">
      <c r="A186" s="128">
        <v>74</v>
      </c>
      <c r="B186" s="128" t="s">
        <v>364</v>
      </c>
      <c r="C186" s="130" t="s">
        <v>363</v>
      </c>
      <c r="D186" s="125" t="s">
        <v>174</v>
      </c>
      <c r="E186" s="129">
        <v>58</v>
      </c>
      <c r="F186" s="166">
        <f>H186+J186</f>
        <v>0</v>
      </c>
      <c r="G186" s="127">
        <f>ROUND(E186*F186,2)</f>
        <v>0</v>
      </c>
      <c r="H186" s="127"/>
      <c r="I186" s="127">
        <f>ROUND(E186*H186,2)</f>
        <v>0</v>
      </c>
      <c r="J186" s="127"/>
      <c r="K186" s="127">
        <f>ROUND(E186*J186,2)</f>
        <v>0</v>
      </c>
      <c r="L186" s="127">
        <v>21</v>
      </c>
      <c r="M186" s="127">
        <f>G186*(1+L186/100)</f>
        <v>0</v>
      </c>
      <c r="N186" s="125">
        <v>0.13164000000000001</v>
      </c>
      <c r="O186" s="125">
        <f>ROUND(E186*N186,5)</f>
        <v>7.6351199999999997</v>
      </c>
      <c r="P186" s="125">
        <v>0</v>
      </c>
      <c r="Q186" s="125">
        <f>ROUND(E186*P186,5)</f>
        <v>0</v>
      </c>
      <c r="R186" s="125"/>
      <c r="S186" s="125"/>
      <c r="T186" s="126">
        <v>0.24782000000000001</v>
      </c>
      <c r="U186" s="125">
        <f>ROUND(E186*T186,2)</f>
        <v>14.37</v>
      </c>
      <c r="V186" s="95"/>
      <c r="W186" s="95"/>
      <c r="X186" s="95"/>
      <c r="Y186" s="95"/>
      <c r="Z186" s="95"/>
      <c r="AA186" s="95"/>
      <c r="AB186" s="95"/>
      <c r="AC186" s="95"/>
      <c r="AD186" s="95"/>
      <c r="AE186" s="95" t="s">
        <v>77</v>
      </c>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row>
    <row r="187" spans="1:60" ht="22.5" outlineLevel="1" x14ac:dyDescent="0.2">
      <c r="A187" s="128"/>
      <c r="B187" s="128"/>
      <c r="C187" s="205" t="s">
        <v>360</v>
      </c>
      <c r="D187" s="206"/>
      <c r="E187" s="207"/>
      <c r="F187" s="208"/>
      <c r="G187" s="209"/>
      <c r="H187" s="127"/>
      <c r="I187" s="127"/>
      <c r="J187" s="127"/>
      <c r="K187" s="127"/>
      <c r="L187" s="127"/>
      <c r="M187" s="127"/>
      <c r="N187" s="125"/>
      <c r="O187" s="125"/>
      <c r="P187" s="125"/>
      <c r="Q187" s="125"/>
      <c r="R187" s="125"/>
      <c r="S187" s="125"/>
      <c r="T187" s="126"/>
      <c r="U187" s="125"/>
      <c r="V187" s="95"/>
      <c r="W187" s="95"/>
      <c r="X187" s="95"/>
      <c r="Y187" s="95"/>
      <c r="Z187" s="95"/>
      <c r="AA187" s="95"/>
      <c r="AB187" s="95"/>
      <c r="AC187" s="95"/>
      <c r="AD187" s="95"/>
      <c r="AE187" s="95" t="s">
        <v>74</v>
      </c>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120" t="str">
        <f>C187</f>
        <v>žlaby bez spádu dna s pozinkovanou ochranou hranou žlabu, bezpečnostní drážka pro vodotěsné utěsnění spojů</v>
      </c>
      <c r="BB187" s="95"/>
      <c r="BC187" s="95"/>
      <c r="BD187" s="95"/>
      <c r="BE187" s="95"/>
      <c r="BF187" s="95"/>
      <c r="BG187" s="95"/>
      <c r="BH187" s="95"/>
    </row>
    <row r="188" spans="1:60" ht="22.5" outlineLevel="1" x14ac:dyDescent="0.2">
      <c r="A188" s="128">
        <v>75</v>
      </c>
      <c r="B188" s="128" t="s">
        <v>362</v>
      </c>
      <c r="C188" s="130" t="s">
        <v>361</v>
      </c>
      <c r="D188" s="125" t="s">
        <v>174</v>
      </c>
      <c r="E188" s="129">
        <v>164</v>
      </c>
      <c r="F188" s="166">
        <f>H188+J188</f>
        <v>0</v>
      </c>
      <c r="G188" s="127">
        <f>ROUND(E188*F188,2)</f>
        <v>0</v>
      </c>
      <c r="H188" s="127"/>
      <c r="I188" s="127">
        <f>ROUND(E188*H188,2)</f>
        <v>0</v>
      </c>
      <c r="J188" s="127"/>
      <c r="K188" s="127">
        <f>ROUND(E188*J188,2)</f>
        <v>0</v>
      </c>
      <c r="L188" s="127">
        <v>21</v>
      </c>
      <c r="M188" s="127">
        <f>G188*(1+L188/100)</f>
        <v>0</v>
      </c>
      <c r="N188" s="125">
        <v>6.6979999999999998E-2</v>
      </c>
      <c r="O188" s="125">
        <f>ROUND(E188*N188,5)</f>
        <v>10.984719999999999</v>
      </c>
      <c r="P188" s="125">
        <v>0</v>
      </c>
      <c r="Q188" s="125">
        <f>ROUND(E188*P188,5)</f>
        <v>0</v>
      </c>
      <c r="R188" s="125"/>
      <c r="S188" s="125"/>
      <c r="T188" s="126">
        <v>0.24782000000000001</v>
      </c>
      <c r="U188" s="125">
        <f>ROUND(E188*T188,2)</f>
        <v>40.64</v>
      </c>
      <c r="V188" s="95"/>
      <c r="W188" s="95"/>
      <c r="X188" s="95"/>
      <c r="Y188" s="95"/>
      <c r="Z188" s="95"/>
      <c r="AA188" s="95"/>
      <c r="AB188" s="95"/>
      <c r="AC188" s="95"/>
      <c r="AD188" s="95"/>
      <c r="AE188" s="95" t="s">
        <v>77</v>
      </c>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row>
    <row r="189" spans="1:60" ht="22.5" outlineLevel="1" x14ac:dyDescent="0.2">
      <c r="A189" s="128"/>
      <c r="B189" s="128"/>
      <c r="C189" s="205" t="s">
        <v>360</v>
      </c>
      <c r="D189" s="206"/>
      <c r="E189" s="207"/>
      <c r="F189" s="208"/>
      <c r="G189" s="209"/>
      <c r="H189" s="127"/>
      <c r="I189" s="127"/>
      <c r="J189" s="127"/>
      <c r="K189" s="127"/>
      <c r="L189" s="127"/>
      <c r="M189" s="127"/>
      <c r="N189" s="125"/>
      <c r="O189" s="125"/>
      <c r="P189" s="125"/>
      <c r="Q189" s="125"/>
      <c r="R189" s="125"/>
      <c r="S189" s="125"/>
      <c r="T189" s="126"/>
      <c r="U189" s="125"/>
      <c r="V189" s="95"/>
      <c r="W189" s="95"/>
      <c r="X189" s="95"/>
      <c r="Y189" s="95"/>
      <c r="Z189" s="95"/>
      <c r="AA189" s="95"/>
      <c r="AB189" s="95"/>
      <c r="AC189" s="95"/>
      <c r="AD189" s="95"/>
      <c r="AE189" s="95" t="s">
        <v>74</v>
      </c>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120" t="str">
        <f>C189</f>
        <v>žlaby bez spádu dna s pozinkovanou ochranou hranou žlabu, bezpečnostní drážka pro vodotěsné utěsnění spojů</v>
      </c>
      <c r="BB189" s="95"/>
      <c r="BC189" s="95"/>
      <c r="BD189" s="95"/>
      <c r="BE189" s="95"/>
      <c r="BF189" s="95"/>
      <c r="BG189" s="95"/>
      <c r="BH189" s="95"/>
    </row>
    <row r="190" spans="1:60" ht="33.75" outlineLevel="1" x14ac:dyDescent="0.2">
      <c r="A190" s="128">
        <v>76</v>
      </c>
      <c r="B190" s="128" t="s">
        <v>359</v>
      </c>
      <c r="C190" s="130" t="s">
        <v>358</v>
      </c>
      <c r="D190" s="125" t="s">
        <v>174</v>
      </c>
      <c r="E190" s="129">
        <v>14</v>
      </c>
      <c r="F190" s="166">
        <f>H190+J190</f>
        <v>0</v>
      </c>
      <c r="G190" s="127">
        <f>ROUND(E190*F190,2)</f>
        <v>0</v>
      </c>
      <c r="H190" s="127"/>
      <c r="I190" s="127">
        <f>ROUND(E190*H190,2)</f>
        <v>0</v>
      </c>
      <c r="J190" s="127"/>
      <c r="K190" s="127">
        <f>ROUND(E190*J190,2)</f>
        <v>0</v>
      </c>
      <c r="L190" s="127">
        <v>21</v>
      </c>
      <c r="M190" s="127">
        <f>G190*(1+L190/100)</f>
        <v>0</v>
      </c>
      <c r="N190" s="125">
        <v>0.11565</v>
      </c>
      <c r="O190" s="125">
        <f>ROUND(E190*N190,5)</f>
        <v>1.6191</v>
      </c>
      <c r="P190" s="125">
        <v>0</v>
      </c>
      <c r="Q190" s="125">
        <f>ROUND(E190*P190,5)</f>
        <v>0</v>
      </c>
      <c r="R190" s="125"/>
      <c r="S190" s="125"/>
      <c r="T190" s="126">
        <v>0.4597</v>
      </c>
      <c r="U190" s="125">
        <f>ROUND(E190*T190,2)</f>
        <v>6.44</v>
      </c>
      <c r="V190" s="95"/>
      <c r="W190" s="95"/>
      <c r="X190" s="95"/>
      <c r="Y190" s="95"/>
      <c r="Z190" s="95"/>
      <c r="AA190" s="95"/>
      <c r="AB190" s="95"/>
      <c r="AC190" s="95"/>
      <c r="AD190" s="95"/>
      <c r="AE190" s="95" t="s">
        <v>77</v>
      </c>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row>
    <row r="191" spans="1:60" ht="22.5" outlineLevel="1" x14ac:dyDescent="0.2">
      <c r="A191" s="128">
        <v>77</v>
      </c>
      <c r="B191" s="128" t="s">
        <v>357</v>
      </c>
      <c r="C191" s="130" t="s">
        <v>356</v>
      </c>
      <c r="D191" s="125" t="s">
        <v>174</v>
      </c>
      <c r="E191" s="129">
        <v>14</v>
      </c>
      <c r="F191" s="166">
        <f>H191+J191</f>
        <v>0</v>
      </c>
      <c r="G191" s="127">
        <f>ROUND(E191*F191,2)</f>
        <v>0</v>
      </c>
      <c r="H191" s="127"/>
      <c r="I191" s="127">
        <f>ROUND(E191*H191,2)</f>
        <v>0</v>
      </c>
      <c r="J191" s="127"/>
      <c r="K191" s="127">
        <f>ROUND(E191*J191,2)</f>
        <v>0</v>
      </c>
      <c r="L191" s="127">
        <v>21</v>
      </c>
      <c r="M191" s="127">
        <f>G191*(1+L191/100)</f>
        <v>0</v>
      </c>
      <c r="N191" s="125">
        <v>8.4620000000000001E-2</v>
      </c>
      <c r="O191" s="125">
        <f>ROUND(E191*N191,5)</f>
        <v>1.18468</v>
      </c>
      <c r="P191" s="125">
        <v>0</v>
      </c>
      <c r="Q191" s="125">
        <f>ROUND(E191*P191,5)</f>
        <v>0</v>
      </c>
      <c r="R191" s="125"/>
      <c r="S191" s="125"/>
      <c r="T191" s="126">
        <v>0.12391000000000001</v>
      </c>
      <c r="U191" s="125">
        <f>ROUND(E191*T191,2)</f>
        <v>1.73</v>
      </c>
      <c r="V191" s="95"/>
      <c r="W191" s="95"/>
      <c r="X191" s="95"/>
      <c r="Y191" s="95"/>
      <c r="Z191" s="95"/>
      <c r="AA191" s="95"/>
      <c r="AB191" s="95"/>
      <c r="AC191" s="95"/>
      <c r="AD191" s="95"/>
      <c r="AE191" s="95" t="s">
        <v>77</v>
      </c>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row>
    <row r="192" spans="1:60" ht="22.5" outlineLevel="1" x14ac:dyDescent="0.2">
      <c r="A192" s="128"/>
      <c r="B192" s="128"/>
      <c r="C192" s="205" t="s">
        <v>355</v>
      </c>
      <c r="D192" s="206"/>
      <c r="E192" s="207"/>
      <c r="F192" s="208"/>
      <c r="G192" s="209"/>
      <c r="H192" s="127"/>
      <c r="I192" s="127"/>
      <c r="J192" s="127"/>
      <c r="K192" s="127"/>
      <c r="L192" s="127"/>
      <c r="M192" s="127"/>
      <c r="N192" s="125"/>
      <c r="O192" s="125"/>
      <c r="P192" s="125"/>
      <c r="Q192" s="125"/>
      <c r="R192" s="125"/>
      <c r="S192" s="125"/>
      <c r="T192" s="126"/>
      <c r="U192" s="125"/>
      <c r="V192" s="95"/>
      <c r="W192" s="95"/>
      <c r="X192" s="95"/>
      <c r="Y192" s="95"/>
      <c r="Z192" s="95"/>
      <c r="AA192" s="95"/>
      <c r="AB192" s="95"/>
      <c r="AC192" s="95"/>
      <c r="AD192" s="95"/>
      <c r="AE192" s="95" t="s">
        <v>74</v>
      </c>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120" t="str">
        <f>C192</f>
        <v>s pozinkovanou ochranou hranou žlabu, bezpečnostní drážka pro vodotěsné utěsnění spojů, vč. kalového koše a integrovaného těsnění pro napojení potrubí DN160</v>
      </c>
      <c r="BB192" s="95"/>
      <c r="BC192" s="95"/>
      <c r="BD192" s="95"/>
      <c r="BE192" s="95"/>
      <c r="BF192" s="95"/>
      <c r="BG192" s="95"/>
      <c r="BH192" s="95"/>
    </row>
    <row r="193" spans="1:60" ht="22.5" outlineLevel="1" x14ac:dyDescent="0.2">
      <c r="A193" s="128">
        <v>78</v>
      </c>
      <c r="B193" s="128" t="s">
        <v>354</v>
      </c>
      <c r="C193" s="130" t="s">
        <v>353</v>
      </c>
      <c r="D193" s="125" t="s">
        <v>174</v>
      </c>
      <c r="E193" s="129">
        <v>58</v>
      </c>
      <c r="F193" s="166">
        <f>H193+J193</f>
        <v>0</v>
      </c>
      <c r="G193" s="127">
        <f>ROUND(E193*F193,2)</f>
        <v>0</v>
      </c>
      <c r="H193" s="127"/>
      <c r="I193" s="127">
        <f>ROUND(E193*H193,2)</f>
        <v>0</v>
      </c>
      <c r="J193" s="127"/>
      <c r="K193" s="127">
        <f>ROUND(E193*J193,2)</f>
        <v>0</v>
      </c>
      <c r="L193" s="127">
        <v>21</v>
      </c>
      <c r="M193" s="127">
        <f>G193*(1+L193/100)</f>
        <v>0</v>
      </c>
      <c r="N193" s="125">
        <v>3.3600000000000001E-3</v>
      </c>
      <c r="O193" s="125">
        <f>ROUND(E193*N193,5)</f>
        <v>0.19488</v>
      </c>
      <c r="P193" s="125">
        <v>0</v>
      </c>
      <c r="Q193" s="125">
        <f>ROUND(E193*P193,5)</f>
        <v>0</v>
      </c>
      <c r="R193" s="125"/>
      <c r="S193" s="125"/>
      <c r="T193" s="126">
        <v>0.05</v>
      </c>
      <c r="U193" s="125">
        <f>ROUND(E193*T193,2)</f>
        <v>2.9</v>
      </c>
      <c r="V193" s="95"/>
      <c r="W193" s="95"/>
      <c r="X193" s="95"/>
      <c r="Y193" s="95"/>
      <c r="Z193" s="95"/>
      <c r="AA193" s="95"/>
      <c r="AB193" s="95"/>
      <c r="AC193" s="95"/>
      <c r="AD193" s="95"/>
      <c r="AE193" s="95" t="s">
        <v>77</v>
      </c>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row>
    <row r="194" spans="1:60" outlineLevel="1" x14ac:dyDescent="0.2">
      <c r="A194" s="128"/>
      <c r="B194" s="128"/>
      <c r="C194" s="205" t="s">
        <v>350</v>
      </c>
      <c r="D194" s="206"/>
      <c r="E194" s="207"/>
      <c r="F194" s="208"/>
      <c r="G194" s="209"/>
      <c r="H194" s="127"/>
      <c r="I194" s="127"/>
      <c r="J194" s="127"/>
      <c r="K194" s="127"/>
      <c r="L194" s="127"/>
      <c r="M194" s="127"/>
      <c r="N194" s="125"/>
      <c r="O194" s="125"/>
      <c r="P194" s="125"/>
      <c r="Q194" s="125"/>
      <c r="R194" s="125"/>
      <c r="S194" s="125"/>
      <c r="T194" s="126"/>
      <c r="U194" s="125"/>
      <c r="V194" s="95"/>
      <c r="W194" s="95"/>
      <c r="X194" s="95"/>
      <c r="Y194" s="95"/>
      <c r="Z194" s="95"/>
      <c r="AA194" s="95"/>
      <c r="AB194" s="95"/>
      <c r="AC194" s="95"/>
      <c r="AD194" s="95"/>
      <c r="AE194" s="95" t="s">
        <v>74</v>
      </c>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120" t="str">
        <f>C194</f>
        <v>průřez vtoku min  800 cm2/m, rošt aretován bezšroubovou aretací</v>
      </c>
      <c r="BB194" s="95"/>
      <c r="BC194" s="95"/>
      <c r="BD194" s="95"/>
      <c r="BE194" s="95"/>
      <c r="BF194" s="95"/>
      <c r="BG194" s="95"/>
      <c r="BH194" s="95"/>
    </row>
    <row r="195" spans="1:60" ht="22.5" outlineLevel="1" x14ac:dyDescent="0.2">
      <c r="A195" s="128">
        <v>79</v>
      </c>
      <c r="B195" s="128" t="s">
        <v>352</v>
      </c>
      <c r="C195" s="130" t="s">
        <v>351</v>
      </c>
      <c r="D195" s="125" t="s">
        <v>174</v>
      </c>
      <c r="E195" s="129">
        <v>178</v>
      </c>
      <c r="F195" s="166">
        <f>H195+J195</f>
        <v>0</v>
      </c>
      <c r="G195" s="127">
        <f>ROUND(E195*F195,2)</f>
        <v>0</v>
      </c>
      <c r="H195" s="127"/>
      <c r="I195" s="127">
        <f>ROUND(E195*H195,2)</f>
        <v>0</v>
      </c>
      <c r="J195" s="127"/>
      <c r="K195" s="127">
        <f>ROUND(E195*J195,2)</f>
        <v>0</v>
      </c>
      <c r="L195" s="127">
        <v>21</v>
      </c>
      <c r="M195" s="127">
        <f>G195*(1+L195/100)</f>
        <v>0</v>
      </c>
      <c r="N195" s="125">
        <v>1.6800000000000001E-3</v>
      </c>
      <c r="O195" s="125">
        <f>ROUND(E195*N195,5)</f>
        <v>0.29903999999999997</v>
      </c>
      <c r="P195" s="125">
        <v>0</v>
      </c>
      <c r="Q195" s="125">
        <f>ROUND(E195*P195,5)</f>
        <v>0</v>
      </c>
      <c r="R195" s="125"/>
      <c r="S195" s="125"/>
      <c r="T195" s="126">
        <v>0.05</v>
      </c>
      <c r="U195" s="125">
        <f>ROUND(E195*T195,2)</f>
        <v>8.9</v>
      </c>
      <c r="V195" s="95"/>
      <c r="W195" s="95"/>
      <c r="X195" s="95"/>
      <c r="Y195" s="95"/>
      <c r="Z195" s="95"/>
      <c r="AA195" s="95"/>
      <c r="AB195" s="95"/>
      <c r="AC195" s="95"/>
      <c r="AD195" s="95"/>
      <c r="AE195" s="95" t="s">
        <v>77</v>
      </c>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row>
    <row r="196" spans="1:60" outlineLevel="1" x14ac:dyDescent="0.2">
      <c r="A196" s="128"/>
      <c r="B196" s="128"/>
      <c r="C196" s="205" t="s">
        <v>350</v>
      </c>
      <c r="D196" s="206"/>
      <c r="E196" s="207"/>
      <c r="F196" s="208"/>
      <c r="G196" s="209"/>
      <c r="H196" s="127"/>
      <c r="I196" s="127"/>
      <c r="J196" s="127"/>
      <c r="K196" s="127"/>
      <c r="L196" s="127"/>
      <c r="M196" s="127"/>
      <c r="N196" s="125"/>
      <c r="O196" s="125"/>
      <c r="P196" s="125"/>
      <c r="Q196" s="125"/>
      <c r="R196" s="125"/>
      <c r="S196" s="125"/>
      <c r="T196" s="126"/>
      <c r="U196" s="125"/>
      <c r="V196" s="95"/>
      <c r="W196" s="95"/>
      <c r="X196" s="95"/>
      <c r="Y196" s="95"/>
      <c r="Z196" s="95"/>
      <c r="AA196" s="95"/>
      <c r="AB196" s="95"/>
      <c r="AC196" s="95"/>
      <c r="AD196" s="95"/>
      <c r="AE196" s="95" t="s">
        <v>74</v>
      </c>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120" t="str">
        <f>C196</f>
        <v>průřez vtoku min  800 cm2/m, rošt aretován bezšroubovou aretací</v>
      </c>
      <c r="BB196" s="95"/>
      <c r="BC196" s="95"/>
      <c r="BD196" s="95"/>
      <c r="BE196" s="95"/>
      <c r="BF196" s="95"/>
      <c r="BG196" s="95"/>
      <c r="BH196" s="95"/>
    </row>
    <row r="197" spans="1:60" x14ac:dyDescent="0.2">
      <c r="A197" s="157" t="s">
        <v>57</v>
      </c>
      <c r="B197" s="157" t="s">
        <v>349</v>
      </c>
      <c r="C197" s="156" t="s">
        <v>348</v>
      </c>
      <c r="D197" s="152"/>
      <c r="E197" s="155"/>
      <c r="F197" s="154"/>
      <c r="G197" s="154">
        <f>SUMIF(AE198:AE211,"&lt;&gt;NOR",G198:G211)</f>
        <v>0</v>
      </c>
      <c r="H197" s="154"/>
      <c r="I197" s="154">
        <f>SUM(I198:I211)</f>
        <v>0</v>
      </c>
      <c r="J197" s="154"/>
      <c r="K197" s="154">
        <f>SUM(K198:K211)</f>
        <v>0</v>
      </c>
      <c r="L197" s="154"/>
      <c r="M197" s="154">
        <f>SUM(M198:M211)</f>
        <v>0</v>
      </c>
      <c r="N197" s="152"/>
      <c r="O197" s="152">
        <f>SUM(O198:O211)</f>
        <v>75.181959999999989</v>
      </c>
      <c r="P197" s="152"/>
      <c r="Q197" s="152">
        <f>SUM(Q198:Q211)</f>
        <v>0</v>
      </c>
      <c r="R197" s="152"/>
      <c r="S197" s="152"/>
      <c r="T197" s="153"/>
      <c r="U197" s="152">
        <f>SUM(U198:U211)</f>
        <v>95.259999999999991</v>
      </c>
      <c r="AE197" t="s">
        <v>58</v>
      </c>
    </row>
    <row r="198" spans="1:60" ht="22.5" outlineLevel="1" x14ac:dyDescent="0.2">
      <c r="A198" s="128">
        <v>80</v>
      </c>
      <c r="B198" s="128" t="s">
        <v>347</v>
      </c>
      <c r="C198" s="130" t="s">
        <v>346</v>
      </c>
      <c r="D198" s="125" t="s">
        <v>164</v>
      </c>
      <c r="E198" s="129">
        <v>388.6</v>
      </c>
      <c r="F198" s="166">
        <f>H198+J198</f>
        <v>0</v>
      </c>
      <c r="G198" s="127">
        <f>ROUND(E198*F198,2)</f>
        <v>0</v>
      </c>
      <c r="H198" s="127"/>
      <c r="I198" s="127">
        <f>ROUND(E198*H198,2)</f>
        <v>0</v>
      </c>
      <c r="J198" s="127"/>
      <c r="K198" s="127">
        <f>ROUND(E198*J198,2)</f>
        <v>0</v>
      </c>
      <c r="L198" s="127">
        <v>21</v>
      </c>
      <c r="M198" s="127">
        <f>G198*(1+L198/100)</f>
        <v>0</v>
      </c>
      <c r="N198" s="125">
        <v>0.12472</v>
      </c>
      <c r="O198" s="125">
        <f>ROUND(E198*N198,5)</f>
        <v>48.466189999999997</v>
      </c>
      <c r="P198" s="125">
        <v>0</v>
      </c>
      <c r="Q198" s="125">
        <f>ROUND(E198*P198,5)</f>
        <v>0</v>
      </c>
      <c r="R198" s="125"/>
      <c r="S198" s="125"/>
      <c r="T198" s="126">
        <v>0.14000000000000001</v>
      </c>
      <c r="U198" s="125">
        <f>ROUND(E198*T198,2)</f>
        <v>54.4</v>
      </c>
      <c r="V198" s="95"/>
      <c r="W198" s="95"/>
      <c r="X198" s="95"/>
      <c r="Y198" s="95"/>
      <c r="Z198" s="95"/>
      <c r="AA198" s="95"/>
      <c r="AB198" s="95"/>
      <c r="AC198" s="95"/>
      <c r="AD198" s="95"/>
      <c r="AE198" s="95" t="s">
        <v>77</v>
      </c>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row>
    <row r="199" spans="1:60" ht="22.5" outlineLevel="1" x14ac:dyDescent="0.2">
      <c r="A199" s="128">
        <v>81</v>
      </c>
      <c r="B199" s="128" t="s">
        <v>345</v>
      </c>
      <c r="C199" s="130" t="s">
        <v>344</v>
      </c>
      <c r="D199" s="125" t="s">
        <v>164</v>
      </c>
      <c r="E199" s="129">
        <v>169.8</v>
      </c>
      <c r="F199" s="166">
        <f>H199+J199</f>
        <v>0</v>
      </c>
      <c r="G199" s="127">
        <f>ROUND(E199*F199,2)</f>
        <v>0</v>
      </c>
      <c r="H199" s="127"/>
      <c r="I199" s="127">
        <f>ROUND(E199*H199,2)</f>
        <v>0</v>
      </c>
      <c r="J199" s="127"/>
      <c r="K199" s="127">
        <f>ROUND(E199*J199,2)</f>
        <v>0</v>
      </c>
      <c r="L199" s="127">
        <v>21</v>
      </c>
      <c r="M199" s="127">
        <f>G199*(1+L199/100)</f>
        <v>0</v>
      </c>
      <c r="N199" s="125">
        <v>0.12472</v>
      </c>
      <c r="O199" s="125">
        <f>ROUND(E199*N199,5)</f>
        <v>21.17746</v>
      </c>
      <c r="P199" s="125">
        <v>0</v>
      </c>
      <c r="Q199" s="125">
        <f>ROUND(E199*P199,5)</f>
        <v>0</v>
      </c>
      <c r="R199" s="125"/>
      <c r="S199" s="125"/>
      <c r="T199" s="126">
        <v>0.14000000000000001</v>
      </c>
      <c r="U199" s="125">
        <f>ROUND(E199*T199,2)</f>
        <v>23.77</v>
      </c>
      <c r="V199" s="95"/>
      <c r="W199" s="95"/>
      <c r="X199" s="95"/>
      <c r="Y199" s="95"/>
      <c r="Z199" s="95"/>
      <c r="AA199" s="95"/>
      <c r="AB199" s="95"/>
      <c r="AC199" s="95"/>
      <c r="AD199" s="95"/>
      <c r="AE199" s="95" t="s">
        <v>77</v>
      </c>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row>
    <row r="200" spans="1:60" ht="22.5" outlineLevel="1" x14ac:dyDescent="0.2">
      <c r="A200" s="128">
        <v>82</v>
      </c>
      <c r="B200" s="128" t="s">
        <v>343</v>
      </c>
      <c r="C200" s="130" t="s">
        <v>342</v>
      </c>
      <c r="D200" s="125" t="s">
        <v>164</v>
      </c>
      <c r="E200" s="129">
        <v>24</v>
      </c>
      <c r="F200" s="166">
        <f>H200+J200</f>
        <v>0</v>
      </c>
      <c r="G200" s="127">
        <f>ROUND(E200*F200,2)</f>
        <v>0</v>
      </c>
      <c r="H200" s="127"/>
      <c r="I200" s="127">
        <f>ROUND(E200*H200,2)</f>
        <v>0</v>
      </c>
      <c r="J200" s="127"/>
      <c r="K200" s="127">
        <f>ROUND(E200*J200,2)</f>
        <v>0</v>
      </c>
      <c r="L200" s="127">
        <v>21</v>
      </c>
      <c r="M200" s="127">
        <f>G200*(1+L200/100)</f>
        <v>0</v>
      </c>
      <c r="N200" s="125">
        <v>0.10249999999999999</v>
      </c>
      <c r="O200" s="125">
        <f>ROUND(E200*N200,5)</f>
        <v>2.46</v>
      </c>
      <c r="P200" s="125">
        <v>0</v>
      </c>
      <c r="Q200" s="125">
        <f>ROUND(E200*P200,5)</f>
        <v>0</v>
      </c>
      <c r="R200" s="125"/>
      <c r="S200" s="125"/>
      <c r="T200" s="126">
        <v>0.14000000000000001</v>
      </c>
      <c r="U200" s="125">
        <f>ROUND(E200*T200,2)</f>
        <v>3.36</v>
      </c>
      <c r="V200" s="95"/>
      <c r="W200" s="95"/>
      <c r="X200" s="95"/>
      <c r="Y200" s="95"/>
      <c r="Z200" s="95"/>
      <c r="AA200" s="95"/>
      <c r="AB200" s="95"/>
      <c r="AC200" s="95"/>
      <c r="AD200" s="95"/>
      <c r="AE200" s="95" t="s">
        <v>77</v>
      </c>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row>
    <row r="201" spans="1:60" outlineLevel="1" x14ac:dyDescent="0.2">
      <c r="A201" s="128"/>
      <c r="B201" s="128"/>
      <c r="C201" s="205" t="s">
        <v>341</v>
      </c>
      <c r="D201" s="206"/>
      <c r="E201" s="207"/>
      <c r="F201" s="208"/>
      <c r="G201" s="209"/>
      <c r="H201" s="127"/>
      <c r="I201" s="127"/>
      <c r="J201" s="127"/>
      <c r="K201" s="127"/>
      <c r="L201" s="127"/>
      <c r="M201" s="127"/>
      <c r="N201" s="125"/>
      <c r="O201" s="125"/>
      <c r="P201" s="125"/>
      <c r="Q201" s="125"/>
      <c r="R201" s="125"/>
      <c r="S201" s="125"/>
      <c r="T201" s="126"/>
      <c r="U201" s="125"/>
      <c r="V201" s="95"/>
      <c r="W201" s="95"/>
      <c r="X201" s="95"/>
      <c r="Y201" s="95"/>
      <c r="Z201" s="95"/>
      <c r="AA201" s="95"/>
      <c r="AB201" s="95"/>
      <c r="AC201" s="95"/>
      <c r="AD201" s="95"/>
      <c r="AE201" s="95" t="s">
        <v>74</v>
      </c>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120" t="str">
        <f>C201</f>
        <v>pryžový obrubník</v>
      </c>
      <c r="BB201" s="95"/>
      <c r="BC201" s="95"/>
      <c r="BD201" s="95"/>
      <c r="BE201" s="95"/>
      <c r="BF201" s="95"/>
      <c r="BG201" s="95"/>
      <c r="BH201" s="95"/>
    </row>
    <row r="202" spans="1:60" outlineLevel="1" x14ac:dyDescent="0.2">
      <c r="A202" s="128">
        <v>83</v>
      </c>
      <c r="B202" s="128" t="s">
        <v>340</v>
      </c>
      <c r="C202" s="130" t="s">
        <v>339</v>
      </c>
      <c r="D202" s="125" t="s">
        <v>174</v>
      </c>
      <c r="E202" s="129">
        <v>24</v>
      </c>
      <c r="F202" s="166">
        <f>H202+J202</f>
        <v>0</v>
      </c>
      <c r="G202" s="127">
        <f>ROUND(E202*F202,2)</f>
        <v>0</v>
      </c>
      <c r="H202" s="127"/>
      <c r="I202" s="127">
        <f>ROUND(E202*H202,2)</f>
        <v>0</v>
      </c>
      <c r="J202" s="127"/>
      <c r="K202" s="127">
        <f>ROUND(E202*J202,2)</f>
        <v>0</v>
      </c>
      <c r="L202" s="127">
        <v>21</v>
      </c>
      <c r="M202" s="127">
        <f>G202*(1+L202/100)</f>
        <v>0</v>
      </c>
      <c r="N202" s="125">
        <v>8.9999999999999993E-3</v>
      </c>
      <c r="O202" s="125">
        <f>ROUND(E202*N202,5)</f>
        <v>0.216</v>
      </c>
      <c r="P202" s="125">
        <v>0</v>
      </c>
      <c r="Q202" s="125">
        <f>ROUND(E202*P202,5)</f>
        <v>0</v>
      </c>
      <c r="R202" s="125"/>
      <c r="S202" s="125"/>
      <c r="T202" s="126">
        <v>0</v>
      </c>
      <c r="U202" s="125">
        <f>ROUND(E202*T202,2)</f>
        <v>0</v>
      </c>
      <c r="V202" s="95"/>
      <c r="W202" s="95"/>
      <c r="X202" s="95"/>
      <c r="Y202" s="95"/>
      <c r="Z202" s="95"/>
      <c r="AA202" s="95"/>
      <c r="AB202" s="95"/>
      <c r="AC202" s="95"/>
      <c r="AD202" s="95"/>
      <c r="AE202" s="95" t="s">
        <v>160</v>
      </c>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row>
    <row r="203" spans="1:60" outlineLevel="1" x14ac:dyDescent="0.2">
      <c r="A203" s="128">
        <v>84</v>
      </c>
      <c r="B203" s="128" t="s">
        <v>338</v>
      </c>
      <c r="C203" s="130" t="s">
        <v>337</v>
      </c>
      <c r="D203" s="125" t="s">
        <v>164</v>
      </c>
      <c r="E203" s="129">
        <v>21.85</v>
      </c>
      <c r="F203" s="166">
        <f>H203+J203</f>
        <v>0</v>
      </c>
      <c r="G203" s="127">
        <f>ROUND(E203*F203,2)</f>
        <v>0</v>
      </c>
      <c r="H203" s="127"/>
      <c r="I203" s="127">
        <f>ROUND(E203*H203,2)</f>
        <v>0</v>
      </c>
      <c r="J203" s="127"/>
      <c r="K203" s="127">
        <f>ROUND(E203*J203,2)</f>
        <v>0</v>
      </c>
      <c r="L203" s="127">
        <v>21</v>
      </c>
      <c r="M203" s="127">
        <f>G203*(1+L203/100)</f>
        <v>0</v>
      </c>
      <c r="N203" s="125">
        <v>0.11260000000000001</v>
      </c>
      <c r="O203" s="125">
        <f>ROUND(E203*N203,5)</f>
        <v>2.4603100000000002</v>
      </c>
      <c r="P203" s="125">
        <v>0</v>
      </c>
      <c r="Q203" s="125">
        <f>ROUND(E203*P203,5)</f>
        <v>0</v>
      </c>
      <c r="R203" s="125"/>
      <c r="S203" s="125"/>
      <c r="T203" s="126">
        <v>0.55249999999999999</v>
      </c>
      <c r="U203" s="125">
        <f>ROUND(E203*T203,2)</f>
        <v>12.07</v>
      </c>
      <c r="V203" s="95"/>
      <c r="W203" s="95"/>
      <c r="X203" s="95"/>
      <c r="Y203" s="95"/>
      <c r="Z203" s="95"/>
      <c r="AA203" s="95"/>
      <c r="AB203" s="95"/>
      <c r="AC203" s="95"/>
      <c r="AD203" s="95"/>
      <c r="AE203" s="95" t="s">
        <v>77</v>
      </c>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row>
    <row r="204" spans="1:60" outlineLevel="1" x14ac:dyDescent="0.2">
      <c r="A204" s="128"/>
      <c r="B204" s="128"/>
      <c r="C204" s="205" t="s">
        <v>336</v>
      </c>
      <c r="D204" s="206"/>
      <c r="E204" s="207"/>
      <c r="F204" s="208"/>
      <c r="G204" s="209"/>
      <c r="H204" s="127"/>
      <c r="I204" s="127"/>
      <c r="J204" s="127"/>
      <c r="K204" s="127"/>
      <c r="L204" s="127"/>
      <c r="M204" s="127"/>
      <c r="N204" s="125"/>
      <c r="O204" s="125"/>
      <c r="P204" s="125"/>
      <c r="Q204" s="125"/>
      <c r="R204" s="125"/>
      <c r="S204" s="125"/>
      <c r="T204" s="126"/>
      <c r="U204" s="125"/>
      <c r="V204" s="95"/>
      <c r="W204" s="95"/>
      <c r="X204" s="95"/>
      <c r="Y204" s="95"/>
      <c r="Z204" s="95"/>
      <c r="AA204" s="95"/>
      <c r="AB204" s="95"/>
      <c r="AC204" s="95"/>
      <c r="AD204" s="95"/>
      <c r="AE204" s="95" t="s">
        <v>74</v>
      </c>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120" t="str">
        <f>C204</f>
        <v>uložení do bet. lože dle specifikace v PD</v>
      </c>
      <c r="BB204" s="95"/>
      <c r="BC204" s="95"/>
      <c r="BD204" s="95"/>
      <c r="BE204" s="95"/>
      <c r="BF204" s="95"/>
      <c r="BG204" s="95"/>
      <c r="BH204" s="95"/>
    </row>
    <row r="205" spans="1:60" outlineLevel="1" x14ac:dyDescent="0.2">
      <c r="A205" s="128">
        <v>85</v>
      </c>
      <c r="B205" s="128" t="s">
        <v>335</v>
      </c>
      <c r="C205" s="130" t="s">
        <v>334</v>
      </c>
      <c r="D205" s="125" t="s">
        <v>174</v>
      </c>
      <c r="E205" s="129">
        <v>22</v>
      </c>
      <c r="F205" s="166">
        <f>H205+J205</f>
        <v>0</v>
      </c>
      <c r="G205" s="127">
        <f>ROUND(E205*F205,2)</f>
        <v>0</v>
      </c>
      <c r="H205" s="127"/>
      <c r="I205" s="127">
        <f>ROUND(E205*H205,2)</f>
        <v>0</v>
      </c>
      <c r="J205" s="127"/>
      <c r="K205" s="127">
        <f>ROUND(E205*J205,2)</f>
        <v>0</v>
      </c>
      <c r="L205" s="127">
        <v>21</v>
      </c>
      <c r="M205" s="127">
        <f>G205*(1+L205/100)</f>
        <v>0</v>
      </c>
      <c r="N205" s="125">
        <v>8.9999999999999993E-3</v>
      </c>
      <c r="O205" s="125">
        <f>ROUND(E205*N205,5)</f>
        <v>0.19800000000000001</v>
      </c>
      <c r="P205" s="125">
        <v>0</v>
      </c>
      <c r="Q205" s="125">
        <f>ROUND(E205*P205,5)</f>
        <v>0</v>
      </c>
      <c r="R205" s="125"/>
      <c r="S205" s="125"/>
      <c r="T205" s="126">
        <v>0</v>
      </c>
      <c r="U205" s="125">
        <f>ROUND(E205*T205,2)</f>
        <v>0</v>
      </c>
      <c r="V205" s="95"/>
      <c r="W205" s="95"/>
      <c r="X205" s="95"/>
      <c r="Y205" s="95"/>
      <c r="Z205" s="95"/>
      <c r="AA205" s="95"/>
      <c r="AB205" s="95"/>
      <c r="AC205" s="95"/>
      <c r="AD205" s="95"/>
      <c r="AE205" s="95" t="s">
        <v>160</v>
      </c>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row>
    <row r="206" spans="1:60" ht="45" outlineLevel="1" x14ac:dyDescent="0.2">
      <c r="A206" s="128"/>
      <c r="B206" s="128"/>
      <c r="C206" s="205" t="s">
        <v>333</v>
      </c>
      <c r="D206" s="206"/>
      <c r="E206" s="207"/>
      <c r="F206" s="208"/>
      <c r="G206" s="209"/>
      <c r="H206" s="127"/>
      <c r="I206" s="127"/>
      <c r="J206" s="127"/>
      <c r="K206" s="127"/>
      <c r="L206" s="127"/>
      <c r="M206" s="127"/>
      <c r="N206" s="125"/>
      <c r="O206" s="125"/>
      <c r="P206" s="125"/>
      <c r="Q206" s="125"/>
      <c r="R206" s="125"/>
      <c r="S206" s="125"/>
      <c r="T206" s="126"/>
      <c r="U206" s="125"/>
      <c r="V206" s="95"/>
      <c r="W206" s="95"/>
      <c r="X206" s="95"/>
      <c r="Y206" s="95"/>
      <c r="Z206" s="95"/>
      <c r="AA206" s="95"/>
      <c r="AB206" s="95"/>
      <c r="AC206" s="95"/>
      <c r="AD206" s="95"/>
      <c r="AE206" s="95" t="s">
        <v>74</v>
      </c>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120" t="str">
        <f>C206</f>
        <v>Systémové lapače písku budou osazeny do bet. lože s opěrou. Spodní díl je z polypropylenu s prefabrikovaným odtokem dn 100, dodat vč. pozinkovaného pororoštu, pevného gumového propustného krytu a jednostranného ocelového profilu pro napojení na vedlejší zpevněnou plochu bez nutnosti osazování obruby</v>
      </c>
      <c r="BB206" s="95"/>
      <c r="BC206" s="95"/>
      <c r="BD206" s="95"/>
      <c r="BE206" s="95"/>
      <c r="BF206" s="95"/>
      <c r="BG206" s="95"/>
      <c r="BH206" s="95"/>
    </row>
    <row r="207" spans="1:60" outlineLevel="1" x14ac:dyDescent="0.2">
      <c r="A207" s="128">
        <v>86</v>
      </c>
      <c r="B207" s="128" t="s">
        <v>332</v>
      </c>
      <c r="C207" s="130" t="s">
        <v>331</v>
      </c>
      <c r="D207" s="125" t="s">
        <v>174</v>
      </c>
      <c r="E207" s="129">
        <v>6</v>
      </c>
      <c r="F207" s="166">
        <f>H207+J207</f>
        <v>0</v>
      </c>
      <c r="G207" s="127">
        <f>ROUND(E207*F207,2)</f>
        <v>0</v>
      </c>
      <c r="H207" s="127"/>
      <c r="I207" s="127">
        <f>ROUND(E207*H207,2)</f>
        <v>0</v>
      </c>
      <c r="J207" s="127"/>
      <c r="K207" s="127">
        <f>ROUND(E207*J207,2)</f>
        <v>0</v>
      </c>
      <c r="L207" s="127">
        <v>21</v>
      </c>
      <c r="M207" s="127">
        <f>G207*(1+L207/100)</f>
        <v>0</v>
      </c>
      <c r="N207" s="125">
        <v>8.9999999999999993E-3</v>
      </c>
      <c r="O207" s="125">
        <f>ROUND(E207*N207,5)</f>
        <v>5.3999999999999999E-2</v>
      </c>
      <c r="P207" s="125">
        <v>0</v>
      </c>
      <c r="Q207" s="125">
        <f>ROUND(E207*P207,5)</f>
        <v>0</v>
      </c>
      <c r="R207" s="125"/>
      <c r="S207" s="125"/>
      <c r="T207" s="126">
        <v>0</v>
      </c>
      <c r="U207" s="125">
        <f>ROUND(E207*T207,2)</f>
        <v>0</v>
      </c>
      <c r="V207" s="95"/>
      <c r="W207" s="95"/>
      <c r="X207" s="95"/>
      <c r="Y207" s="95"/>
      <c r="Z207" s="95"/>
      <c r="AA207" s="95"/>
      <c r="AB207" s="95"/>
      <c r="AC207" s="95"/>
      <c r="AD207" s="95"/>
      <c r="AE207" s="95" t="s">
        <v>160</v>
      </c>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row>
    <row r="208" spans="1:60" ht="22.5" outlineLevel="1" x14ac:dyDescent="0.2">
      <c r="A208" s="128">
        <v>87</v>
      </c>
      <c r="B208" s="128" t="s">
        <v>330</v>
      </c>
      <c r="C208" s="130" t="s">
        <v>329</v>
      </c>
      <c r="D208" s="125" t="s">
        <v>161</v>
      </c>
      <c r="E208" s="129">
        <v>3</v>
      </c>
      <c r="F208" s="166">
        <f>H208+J208</f>
        <v>0</v>
      </c>
      <c r="G208" s="127">
        <f>ROUND(E208*F208,2)</f>
        <v>0</v>
      </c>
      <c r="H208" s="127"/>
      <c r="I208" s="127">
        <f>ROUND(E208*H208,2)</f>
        <v>0</v>
      </c>
      <c r="J208" s="127"/>
      <c r="K208" s="127">
        <f>ROUND(E208*J208,2)</f>
        <v>0</v>
      </c>
      <c r="L208" s="127">
        <v>21</v>
      </c>
      <c r="M208" s="127">
        <f>G208*(1+L208/100)</f>
        <v>0</v>
      </c>
      <c r="N208" s="125">
        <v>0.05</v>
      </c>
      <c r="O208" s="125">
        <f>ROUND(E208*N208,5)</f>
        <v>0.15</v>
      </c>
      <c r="P208" s="125">
        <v>0</v>
      </c>
      <c r="Q208" s="125">
        <f>ROUND(E208*P208,5)</f>
        <v>0</v>
      </c>
      <c r="R208" s="125"/>
      <c r="S208" s="125"/>
      <c r="T208" s="126">
        <v>0.55249999999999999</v>
      </c>
      <c r="U208" s="125">
        <f>ROUND(E208*T208,2)</f>
        <v>1.66</v>
      </c>
      <c r="V208" s="95"/>
      <c r="W208" s="95"/>
      <c r="X208" s="95"/>
      <c r="Y208" s="95"/>
      <c r="Z208" s="95"/>
      <c r="AA208" s="95"/>
      <c r="AB208" s="95"/>
      <c r="AC208" s="95"/>
      <c r="AD208" s="95"/>
      <c r="AE208" s="95" t="s">
        <v>77</v>
      </c>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row>
    <row r="209" spans="1:60" outlineLevel="1" x14ac:dyDescent="0.2">
      <c r="A209" s="128"/>
      <c r="B209" s="128"/>
      <c r="C209" s="205" t="s">
        <v>328</v>
      </c>
      <c r="D209" s="206"/>
      <c r="E209" s="207"/>
      <c r="F209" s="208"/>
      <c r="G209" s="209"/>
      <c r="H209" s="127"/>
      <c r="I209" s="127"/>
      <c r="J209" s="127"/>
      <c r="K209" s="127"/>
      <c r="L209" s="127"/>
      <c r="M209" s="127"/>
      <c r="N209" s="125"/>
      <c r="O209" s="125"/>
      <c r="P209" s="125"/>
      <c r="Q209" s="125"/>
      <c r="R209" s="125"/>
      <c r="S209" s="125"/>
      <c r="T209" s="126"/>
      <c r="U209" s="125"/>
      <c r="V209" s="95"/>
      <c r="W209" s="95"/>
      <c r="X209" s="95"/>
      <c r="Y209" s="95"/>
      <c r="Z209" s="95"/>
      <c r="AA209" s="95"/>
      <c r="AB209" s="95"/>
      <c r="AC209" s="95"/>
      <c r="AD209" s="95"/>
      <c r="AE209" s="95" t="s">
        <v>74</v>
      </c>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120" t="str">
        <f>C209</f>
        <v>- PVC DN 110, 0,5m, zkrátit, vyvést 3cm nad dnem lapače</v>
      </c>
      <c r="BB209" s="95"/>
      <c r="BC209" s="95"/>
      <c r="BD209" s="95"/>
      <c r="BE209" s="95"/>
      <c r="BF209" s="95"/>
      <c r="BG209" s="95"/>
      <c r="BH209" s="95"/>
    </row>
    <row r="210" spans="1:60" outlineLevel="1" x14ac:dyDescent="0.2">
      <c r="A210" s="128"/>
      <c r="B210" s="128"/>
      <c r="C210" s="205" t="s">
        <v>327</v>
      </c>
      <c r="D210" s="206"/>
      <c r="E210" s="207"/>
      <c r="F210" s="208"/>
      <c r="G210" s="209"/>
      <c r="H210" s="127"/>
      <c r="I210" s="127"/>
      <c r="J210" s="127"/>
      <c r="K210" s="127"/>
      <c r="L210" s="127"/>
      <c r="M210" s="127"/>
      <c r="N210" s="125"/>
      <c r="O210" s="125"/>
      <c r="P210" s="125"/>
      <c r="Q210" s="125"/>
      <c r="R210" s="125"/>
      <c r="S210" s="125"/>
      <c r="T210" s="126"/>
      <c r="U210" s="125"/>
      <c r="V210" s="95"/>
      <c r="W210" s="95"/>
      <c r="X210" s="95"/>
      <c r="Y210" s="95"/>
      <c r="Z210" s="95"/>
      <c r="AA210" s="95"/>
      <c r="AB210" s="95"/>
      <c r="AC210" s="95"/>
      <c r="AD210" s="95"/>
      <c r="AE210" s="95" t="s">
        <v>74</v>
      </c>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120" t="str">
        <f>C210</f>
        <v>- PVC koleno DN110 87°, obetonovat</v>
      </c>
      <c r="BB210" s="95"/>
      <c r="BC210" s="95"/>
      <c r="BD210" s="95"/>
      <c r="BE210" s="95"/>
      <c r="BF210" s="95"/>
      <c r="BG210" s="95"/>
      <c r="BH210" s="95"/>
    </row>
    <row r="211" spans="1:60" outlineLevel="1" x14ac:dyDescent="0.2">
      <c r="A211" s="128"/>
      <c r="B211" s="128"/>
      <c r="C211" s="205" t="s">
        <v>326</v>
      </c>
      <c r="D211" s="206"/>
      <c r="E211" s="207"/>
      <c r="F211" s="208"/>
      <c r="G211" s="209"/>
      <c r="H211" s="127"/>
      <c r="I211" s="127"/>
      <c r="J211" s="127"/>
      <c r="K211" s="127"/>
      <c r="L211" s="127"/>
      <c r="M211" s="127"/>
      <c r="N211" s="125"/>
      <c r="O211" s="125"/>
      <c r="P211" s="125"/>
      <c r="Q211" s="125"/>
      <c r="R211" s="125"/>
      <c r="S211" s="125"/>
      <c r="T211" s="126"/>
      <c r="U211" s="125"/>
      <c r="V211" s="95"/>
      <c r="W211" s="95"/>
      <c r="X211" s="95"/>
      <c r="Y211" s="95"/>
      <c r="Z211" s="95"/>
      <c r="AA211" s="95"/>
      <c r="AB211" s="95"/>
      <c r="AC211" s="95"/>
      <c r="AD211" s="95"/>
      <c r="AE211" s="95" t="s">
        <v>74</v>
      </c>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120" t="str">
        <f>C211</f>
        <v>- perf. tr. DN110 0,7m</v>
      </c>
      <c r="BB211" s="95"/>
      <c r="BC211" s="95"/>
      <c r="BD211" s="95"/>
      <c r="BE211" s="95"/>
      <c r="BF211" s="95"/>
      <c r="BG211" s="95"/>
      <c r="BH211" s="95"/>
    </row>
    <row r="212" spans="1:60" x14ac:dyDescent="0.2">
      <c r="A212" s="157" t="s">
        <v>57</v>
      </c>
      <c r="B212" s="157" t="s">
        <v>325</v>
      </c>
      <c r="C212" s="156" t="s">
        <v>324</v>
      </c>
      <c r="D212" s="152"/>
      <c r="E212" s="155"/>
      <c r="F212" s="154"/>
      <c r="G212" s="154">
        <f>SUMIF(AE213:AE236,"&lt;&gt;NOR",G213:G236)</f>
        <v>0</v>
      </c>
      <c r="H212" s="154"/>
      <c r="I212" s="154">
        <f>SUM(I213:I236)</f>
        <v>0</v>
      </c>
      <c r="J212" s="154"/>
      <c r="K212" s="154">
        <f>SUM(K213:K236)</f>
        <v>0</v>
      </c>
      <c r="L212" s="154"/>
      <c r="M212" s="154">
        <f>SUM(M213:M236)</f>
        <v>0</v>
      </c>
      <c r="N212" s="152"/>
      <c r="O212" s="152">
        <f>SUM(O213:O236)</f>
        <v>0.56700000000000006</v>
      </c>
      <c r="P212" s="152"/>
      <c r="Q212" s="152">
        <f>SUM(Q213:Q236)</f>
        <v>0</v>
      </c>
      <c r="R212" s="152"/>
      <c r="S212" s="152"/>
      <c r="T212" s="153"/>
      <c r="U212" s="152">
        <f>SUM(U213:U236)</f>
        <v>11.08</v>
      </c>
      <c r="AE212" t="s">
        <v>58</v>
      </c>
    </row>
    <row r="213" spans="1:60" outlineLevel="1" x14ac:dyDescent="0.2">
      <c r="A213" s="128">
        <v>88</v>
      </c>
      <c r="B213" s="128" t="s">
        <v>323</v>
      </c>
      <c r="C213" s="130" t="s">
        <v>322</v>
      </c>
      <c r="D213" s="125" t="s">
        <v>174</v>
      </c>
      <c r="E213" s="129">
        <v>5</v>
      </c>
      <c r="F213" s="166">
        <f>H213+J213</f>
        <v>0</v>
      </c>
      <c r="G213" s="127">
        <f>ROUND(E213*F213,2)</f>
        <v>0</v>
      </c>
      <c r="H213" s="127"/>
      <c r="I213" s="127">
        <f>ROUND(E213*H213,2)</f>
        <v>0</v>
      </c>
      <c r="J213" s="127"/>
      <c r="K213" s="127">
        <f>ROUND(E213*J213,2)</f>
        <v>0</v>
      </c>
      <c r="L213" s="127">
        <v>21</v>
      </c>
      <c r="M213" s="127">
        <f>G213*(1+L213/100)</f>
        <v>0</v>
      </c>
      <c r="N213" s="125">
        <v>0</v>
      </c>
      <c r="O213" s="125">
        <f>ROUND(E213*N213,5)</f>
        <v>0</v>
      </c>
      <c r="P213" s="125">
        <v>0</v>
      </c>
      <c r="Q213" s="125">
        <f>ROUND(E213*P213,5)</f>
        <v>0</v>
      </c>
      <c r="R213" s="125"/>
      <c r="S213" s="125"/>
      <c r="T213" s="126">
        <v>2.2149999999999999</v>
      </c>
      <c r="U213" s="125">
        <f>ROUND(E213*T213,2)</f>
        <v>11.08</v>
      </c>
      <c r="V213" s="95"/>
      <c r="W213" s="95"/>
      <c r="X213" s="95"/>
      <c r="Y213" s="95"/>
      <c r="Z213" s="95"/>
      <c r="AA213" s="95"/>
      <c r="AB213" s="95"/>
      <c r="AC213" s="95"/>
      <c r="AD213" s="95"/>
      <c r="AE213" s="95" t="s">
        <v>77</v>
      </c>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row>
    <row r="214" spans="1:60" outlineLevel="1" x14ac:dyDescent="0.2">
      <c r="A214" s="128">
        <v>89</v>
      </c>
      <c r="B214" s="128" t="s">
        <v>321</v>
      </c>
      <c r="C214" s="130" t="s">
        <v>320</v>
      </c>
      <c r="D214" s="125" t="s">
        <v>174</v>
      </c>
      <c r="E214" s="129">
        <v>5</v>
      </c>
      <c r="F214" s="166">
        <f>H214+J214</f>
        <v>0</v>
      </c>
      <c r="G214" s="127">
        <f>ROUND(E214*F214,2)</f>
        <v>0</v>
      </c>
      <c r="H214" s="127"/>
      <c r="I214" s="127">
        <f>ROUND(E214*H214,2)</f>
        <v>0</v>
      </c>
      <c r="J214" s="127"/>
      <c r="K214" s="127">
        <f>ROUND(E214*J214,2)</f>
        <v>0</v>
      </c>
      <c r="L214" s="127">
        <v>21</v>
      </c>
      <c r="M214" s="127">
        <f>G214*(1+L214/100)</f>
        <v>0</v>
      </c>
      <c r="N214" s="125">
        <v>6.5000000000000002E-2</v>
      </c>
      <c r="O214" s="125">
        <f>ROUND(E214*N214,5)</f>
        <v>0.32500000000000001</v>
      </c>
      <c r="P214" s="125">
        <v>0</v>
      </c>
      <c r="Q214" s="125">
        <f>ROUND(E214*P214,5)</f>
        <v>0</v>
      </c>
      <c r="R214" s="125"/>
      <c r="S214" s="125"/>
      <c r="T214" s="126">
        <v>0</v>
      </c>
      <c r="U214" s="125">
        <f>ROUND(E214*T214,2)</f>
        <v>0</v>
      </c>
      <c r="V214" s="95"/>
      <c r="W214" s="95"/>
      <c r="X214" s="95"/>
      <c r="Y214" s="95"/>
      <c r="Z214" s="95"/>
      <c r="AA214" s="95"/>
      <c r="AB214" s="95"/>
      <c r="AC214" s="95"/>
      <c r="AD214" s="95"/>
      <c r="AE214" s="95" t="s">
        <v>160</v>
      </c>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row>
    <row r="215" spans="1:60" ht="33.75" outlineLevel="1" x14ac:dyDescent="0.2">
      <c r="A215" s="128"/>
      <c r="B215" s="128"/>
      <c r="C215" s="205" t="s">
        <v>319</v>
      </c>
      <c r="D215" s="206"/>
      <c r="E215" s="207"/>
      <c r="F215" s="208"/>
      <c r="G215" s="209"/>
      <c r="H215" s="127"/>
      <c r="I215" s="127"/>
      <c r="J215" s="127"/>
      <c r="K215" s="127"/>
      <c r="L215" s="127"/>
      <c r="M215" s="127"/>
      <c r="N215" s="125"/>
      <c r="O215" s="125"/>
      <c r="P215" s="125"/>
      <c r="Q215" s="125"/>
      <c r="R215" s="125"/>
      <c r="S215" s="125"/>
      <c r="T215" s="126"/>
      <c r="U215" s="125"/>
      <c r="V215" s="95"/>
      <c r="W215" s="95"/>
      <c r="X215" s="95"/>
      <c r="Y215" s="95"/>
      <c r="Z215" s="95"/>
      <c r="AA215" s="95"/>
      <c r="AB215" s="95"/>
      <c r="AC215" s="95"/>
      <c r="AD215" s="95"/>
      <c r="AE215" s="95" t="s">
        <v>74</v>
      </c>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120" t="str">
        <f>C215</f>
        <v>Zinkovaná konstrukce sedáku s opěrákem je tvořena ocelovým svařencem z výpalků a kulatin, který je opatřen práškovým vypalovacím lakem. Vč. kotvení chem. kotvami M10 8ks/lavička. Specifikace uvedena v TZ SO 01.</v>
      </c>
      <c r="BB215" s="95"/>
      <c r="BC215" s="95"/>
      <c r="BD215" s="95"/>
      <c r="BE215" s="95"/>
      <c r="BF215" s="95"/>
      <c r="BG215" s="95"/>
      <c r="BH215" s="95"/>
    </row>
    <row r="216" spans="1:60" outlineLevel="1" x14ac:dyDescent="0.2">
      <c r="A216" s="128">
        <v>90</v>
      </c>
      <c r="B216" s="128" t="s">
        <v>318</v>
      </c>
      <c r="C216" s="130" t="s">
        <v>317</v>
      </c>
      <c r="D216" s="125" t="s">
        <v>174</v>
      </c>
      <c r="E216" s="129">
        <v>1</v>
      </c>
      <c r="F216" s="166">
        <f>H216+J216</f>
        <v>0</v>
      </c>
      <c r="G216" s="127">
        <f>ROUND(E216*F216,2)</f>
        <v>0</v>
      </c>
      <c r="H216" s="127"/>
      <c r="I216" s="127">
        <f>ROUND(E216*H216,2)</f>
        <v>0</v>
      </c>
      <c r="J216" s="127"/>
      <c r="K216" s="127">
        <f>ROUND(E216*J216,2)</f>
        <v>0</v>
      </c>
      <c r="L216" s="127">
        <v>21</v>
      </c>
      <c r="M216" s="127">
        <f>G216*(1+L216/100)</f>
        <v>0</v>
      </c>
      <c r="N216" s="125">
        <v>0</v>
      </c>
      <c r="O216" s="125">
        <f>ROUND(E216*N216,5)</f>
        <v>0</v>
      </c>
      <c r="P216" s="125">
        <v>0</v>
      </c>
      <c r="Q216" s="125">
        <f>ROUND(E216*P216,5)</f>
        <v>0</v>
      </c>
      <c r="R216" s="125"/>
      <c r="S216" s="125"/>
      <c r="T216" s="126">
        <v>0</v>
      </c>
      <c r="U216" s="125">
        <f>ROUND(E216*T216,2)</f>
        <v>0</v>
      </c>
      <c r="V216" s="95"/>
      <c r="W216" s="95"/>
      <c r="X216" s="95"/>
      <c r="Y216" s="95"/>
      <c r="Z216" s="95"/>
      <c r="AA216" s="95"/>
      <c r="AB216" s="95"/>
      <c r="AC216" s="95"/>
      <c r="AD216" s="95"/>
      <c r="AE216" s="95" t="s">
        <v>160</v>
      </c>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row>
    <row r="217" spans="1:60" outlineLevel="1" x14ac:dyDescent="0.2">
      <c r="A217" s="128"/>
      <c r="B217" s="128"/>
      <c r="C217" s="205" t="s">
        <v>725</v>
      </c>
      <c r="D217" s="206"/>
      <c r="E217" s="207"/>
      <c r="F217" s="208"/>
      <c r="G217" s="209"/>
      <c r="H217" s="127"/>
      <c r="I217" s="127"/>
      <c r="J217" s="127"/>
      <c r="K217" s="127"/>
      <c r="L217" s="127"/>
      <c r="M217" s="127"/>
      <c r="N217" s="125"/>
      <c r="O217" s="125"/>
      <c r="P217" s="125"/>
      <c r="Q217" s="125"/>
      <c r="R217" s="125"/>
      <c r="S217" s="125"/>
      <c r="T217" s="126"/>
      <c r="U217" s="125"/>
      <c r="V217" s="95"/>
      <c r="W217" s="95"/>
      <c r="X217" s="95"/>
      <c r="Y217" s="95"/>
      <c r="Z217" s="95"/>
      <c r="AA217" s="95"/>
      <c r="AB217" s="95"/>
      <c r="AC217" s="95"/>
      <c r="AD217" s="95"/>
      <c r="AE217" s="95" t="s">
        <v>74</v>
      </c>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120" t="str">
        <f>C217</f>
        <v>Certifikovaný prvek vč. potřebných dokladů, návodu na používání, certifikátu apod.</v>
      </c>
      <c r="BB217" s="95"/>
      <c r="BC217" s="95"/>
      <c r="BD217" s="95"/>
      <c r="BE217" s="95"/>
      <c r="BF217" s="95"/>
      <c r="BG217" s="95"/>
      <c r="BH217" s="95"/>
    </row>
    <row r="218" spans="1:60" outlineLevel="1" x14ac:dyDescent="0.2">
      <c r="A218" s="128">
        <v>91</v>
      </c>
      <c r="B218" s="128" t="s">
        <v>316</v>
      </c>
      <c r="C218" s="130" t="s">
        <v>315</v>
      </c>
      <c r="D218" s="125" t="s">
        <v>174</v>
      </c>
      <c r="E218" s="129">
        <v>1</v>
      </c>
      <c r="F218" s="166">
        <f>H218+J218</f>
        <v>0</v>
      </c>
      <c r="G218" s="127">
        <f>ROUND(E218*F218,2)</f>
        <v>0</v>
      </c>
      <c r="H218" s="127"/>
      <c r="I218" s="127">
        <f>ROUND(E218*H218,2)</f>
        <v>0</v>
      </c>
      <c r="J218" s="127"/>
      <c r="K218" s="127">
        <f>ROUND(E218*J218,2)</f>
        <v>0</v>
      </c>
      <c r="L218" s="127">
        <v>21</v>
      </c>
      <c r="M218" s="127">
        <f>G218*(1+L218/100)</f>
        <v>0</v>
      </c>
      <c r="N218" s="125">
        <v>0</v>
      </c>
      <c r="O218" s="125">
        <f>ROUND(E218*N218,5)</f>
        <v>0</v>
      </c>
      <c r="P218" s="125">
        <v>0</v>
      </c>
      <c r="Q218" s="125">
        <f>ROUND(E218*P218,5)</f>
        <v>0</v>
      </c>
      <c r="R218" s="125"/>
      <c r="S218" s="125"/>
      <c r="T218" s="126">
        <v>0</v>
      </c>
      <c r="U218" s="125">
        <f>ROUND(E218*T218,2)</f>
        <v>0</v>
      </c>
      <c r="V218" s="95"/>
      <c r="W218" s="95"/>
      <c r="X218" s="95"/>
      <c r="Y218" s="95"/>
      <c r="Z218" s="95"/>
      <c r="AA218" s="95"/>
      <c r="AB218" s="95"/>
      <c r="AC218" s="95"/>
      <c r="AD218" s="95"/>
      <c r="AE218" s="95" t="s">
        <v>160</v>
      </c>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row>
    <row r="219" spans="1:60" outlineLevel="1" x14ac:dyDescent="0.2">
      <c r="A219" s="128"/>
      <c r="B219" s="128"/>
      <c r="C219" s="205" t="s">
        <v>725</v>
      </c>
      <c r="D219" s="206"/>
      <c r="E219" s="207"/>
      <c r="F219" s="208"/>
      <c r="G219" s="209"/>
      <c r="H219" s="127"/>
      <c r="I219" s="127"/>
      <c r="J219" s="127"/>
      <c r="K219" s="127"/>
      <c r="L219" s="127"/>
      <c r="M219" s="127"/>
      <c r="N219" s="125"/>
      <c r="O219" s="125"/>
      <c r="P219" s="125"/>
      <c r="Q219" s="125"/>
      <c r="R219" s="125"/>
      <c r="S219" s="125"/>
      <c r="T219" s="126"/>
      <c r="U219" s="125"/>
      <c r="V219" s="95"/>
      <c r="W219" s="95"/>
      <c r="X219" s="95"/>
      <c r="Y219" s="95"/>
      <c r="Z219" s="95"/>
      <c r="AA219" s="95"/>
      <c r="AB219" s="95"/>
      <c r="AC219" s="95"/>
      <c r="AD219" s="95"/>
      <c r="AE219" s="95" t="s">
        <v>74</v>
      </c>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120" t="str">
        <f>C219</f>
        <v>Certifikovaný prvek vč. potřebných dokladů, návodu na používání, certifikátu apod.</v>
      </c>
      <c r="BB219" s="95"/>
      <c r="BC219" s="95"/>
      <c r="BD219" s="95"/>
      <c r="BE219" s="95"/>
      <c r="BF219" s="95"/>
      <c r="BG219" s="95"/>
      <c r="BH219" s="95"/>
    </row>
    <row r="220" spans="1:60" outlineLevel="1" x14ac:dyDescent="0.2">
      <c r="A220" s="128">
        <v>92</v>
      </c>
      <c r="B220" s="128" t="s">
        <v>314</v>
      </c>
      <c r="C220" s="130" t="s">
        <v>313</v>
      </c>
      <c r="D220" s="125" t="s">
        <v>174</v>
      </c>
      <c r="E220" s="129">
        <v>1</v>
      </c>
      <c r="F220" s="166">
        <f>H220+J220</f>
        <v>0</v>
      </c>
      <c r="G220" s="127">
        <f>ROUND(E220*F220,2)</f>
        <v>0</v>
      </c>
      <c r="H220" s="127"/>
      <c r="I220" s="127">
        <f>ROUND(E220*H220,2)</f>
        <v>0</v>
      </c>
      <c r="J220" s="127"/>
      <c r="K220" s="127">
        <f>ROUND(E220*J220,2)</f>
        <v>0</v>
      </c>
      <c r="L220" s="127">
        <v>21</v>
      </c>
      <c r="M220" s="127">
        <f>G220*(1+L220/100)</f>
        <v>0</v>
      </c>
      <c r="N220" s="125">
        <v>0</v>
      </c>
      <c r="O220" s="125">
        <f>ROUND(E220*N220,5)</f>
        <v>0</v>
      </c>
      <c r="P220" s="125">
        <v>0</v>
      </c>
      <c r="Q220" s="125">
        <f>ROUND(E220*P220,5)</f>
        <v>0</v>
      </c>
      <c r="R220" s="125"/>
      <c r="S220" s="125"/>
      <c r="T220" s="126">
        <v>0</v>
      </c>
      <c r="U220" s="125">
        <f>ROUND(E220*T220,2)</f>
        <v>0</v>
      </c>
      <c r="V220" s="95"/>
      <c r="W220" s="95"/>
      <c r="X220" s="95"/>
      <c r="Y220" s="95"/>
      <c r="Z220" s="95"/>
      <c r="AA220" s="95"/>
      <c r="AB220" s="95"/>
      <c r="AC220" s="95"/>
      <c r="AD220" s="95"/>
      <c r="AE220" s="95" t="s">
        <v>160</v>
      </c>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row>
    <row r="221" spans="1:60" outlineLevel="1" x14ac:dyDescent="0.2">
      <c r="A221" s="128"/>
      <c r="B221" s="128"/>
      <c r="C221" s="205" t="s">
        <v>725</v>
      </c>
      <c r="D221" s="206"/>
      <c r="E221" s="207"/>
      <c r="F221" s="208"/>
      <c r="G221" s="209"/>
      <c r="H221" s="127"/>
      <c r="I221" s="127"/>
      <c r="J221" s="127"/>
      <c r="K221" s="127"/>
      <c r="L221" s="127"/>
      <c r="M221" s="127"/>
      <c r="N221" s="125"/>
      <c r="O221" s="125"/>
      <c r="P221" s="125"/>
      <c r="Q221" s="125"/>
      <c r="R221" s="125"/>
      <c r="S221" s="125"/>
      <c r="T221" s="126"/>
      <c r="U221" s="125"/>
      <c r="V221" s="95"/>
      <c r="W221" s="95"/>
      <c r="X221" s="95"/>
      <c r="Y221" s="95"/>
      <c r="Z221" s="95"/>
      <c r="AA221" s="95"/>
      <c r="AB221" s="95"/>
      <c r="AC221" s="95"/>
      <c r="AD221" s="95"/>
      <c r="AE221" s="95" t="s">
        <v>74</v>
      </c>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120" t="str">
        <f>C221</f>
        <v>Certifikovaný prvek vč. potřebných dokladů, návodu na používání, certifikátu apod.</v>
      </c>
      <c r="BB221" s="95"/>
      <c r="BC221" s="95"/>
      <c r="BD221" s="95"/>
      <c r="BE221" s="95"/>
      <c r="BF221" s="95"/>
      <c r="BG221" s="95"/>
      <c r="BH221" s="95"/>
    </row>
    <row r="222" spans="1:60" outlineLevel="1" x14ac:dyDescent="0.2">
      <c r="A222" s="128">
        <v>93</v>
      </c>
      <c r="B222" s="128" t="s">
        <v>312</v>
      </c>
      <c r="C222" s="130" t="s">
        <v>311</v>
      </c>
      <c r="D222" s="125" t="s">
        <v>174</v>
      </c>
      <c r="E222" s="129">
        <v>1</v>
      </c>
      <c r="F222" s="166">
        <f>H222+J222</f>
        <v>0</v>
      </c>
      <c r="G222" s="127">
        <f>ROUND(E222*F222,2)</f>
        <v>0</v>
      </c>
      <c r="H222" s="127"/>
      <c r="I222" s="127">
        <f>ROUND(E222*H222,2)</f>
        <v>0</v>
      </c>
      <c r="J222" s="127"/>
      <c r="K222" s="127">
        <f>ROUND(E222*J222,2)</f>
        <v>0</v>
      </c>
      <c r="L222" s="127">
        <v>21</v>
      </c>
      <c r="M222" s="127">
        <f>G222*(1+L222/100)</f>
        <v>0</v>
      </c>
      <c r="N222" s="125">
        <v>0</v>
      </c>
      <c r="O222" s="125">
        <f>ROUND(E222*N222,5)</f>
        <v>0</v>
      </c>
      <c r="P222" s="125">
        <v>0</v>
      </c>
      <c r="Q222" s="125">
        <f>ROUND(E222*P222,5)</f>
        <v>0</v>
      </c>
      <c r="R222" s="125"/>
      <c r="S222" s="125"/>
      <c r="T222" s="126">
        <v>0</v>
      </c>
      <c r="U222" s="125">
        <f>ROUND(E222*T222,2)</f>
        <v>0</v>
      </c>
      <c r="V222" s="95"/>
      <c r="W222" s="95"/>
      <c r="X222" s="95"/>
      <c r="Y222" s="95"/>
      <c r="Z222" s="95"/>
      <c r="AA222" s="95"/>
      <c r="AB222" s="95"/>
      <c r="AC222" s="95"/>
      <c r="AD222" s="95"/>
      <c r="AE222" s="95" t="s">
        <v>160</v>
      </c>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row>
    <row r="223" spans="1:60" outlineLevel="1" x14ac:dyDescent="0.2">
      <c r="A223" s="128"/>
      <c r="B223" s="128"/>
      <c r="C223" s="205" t="s">
        <v>725</v>
      </c>
      <c r="D223" s="206"/>
      <c r="E223" s="207"/>
      <c r="F223" s="208"/>
      <c r="G223" s="209"/>
      <c r="H223" s="127"/>
      <c r="I223" s="127"/>
      <c r="J223" s="127"/>
      <c r="K223" s="127"/>
      <c r="L223" s="127"/>
      <c r="M223" s="127"/>
      <c r="N223" s="125"/>
      <c r="O223" s="125"/>
      <c r="P223" s="125"/>
      <c r="Q223" s="125"/>
      <c r="R223" s="125"/>
      <c r="S223" s="125"/>
      <c r="T223" s="126"/>
      <c r="U223" s="125"/>
      <c r="V223" s="95"/>
      <c r="W223" s="95"/>
      <c r="X223" s="95"/>
      <c r="Y223" s="95"/>
      <c r="Z223" s="95"/>
      <c r="AA223" s="95"/>
      <c r="AB223" s="95"/>
      <c r="AC223" s="95"/>
      <c r="AD223" s="95"/>
      <c r="AE223" s="95" t="s">
        <v>74</v>
      </c>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120" t="str">
        <f>C223</f>
        <v>Certifikovaný prvek vč. potřebných dokladů, návodu na používání, certifikátu apod.</v>
      </c>
      <c r="BB223" s="95"/>
      <c r="BC223" s="95"/>
      <c r="BD223" s="95"/>
      <c r="BE223" s="95"/>
      <c r="BF223" s="95"/>
      <c r="BG223" s="95"/>
      <c r="BH223" s="95"/>
    </row>
    <row r="224" spans="1:60" outlineLevel="1" x14ac:dyDescent="0.2">
      <c r="A224" s="128">
        <v>94</v>
      </c>
      <c r="B224" s="128" t="s">
        <v>310</v>
      </c>
      <c r="C224" s="130" t="s">
        <v>724</v>
      </c>
      <c r="D224" s="125" t="s">
        <v>174</v>
      </c>
      <c r="E224" s="129">
        <v>1</v>
      </c>
      <c r="F224" s="166">
        <f>H224+J224</f>
        <v>0</v>
      </c>
      <c r="G224" s="127">
        <f>ROUND(E224*F224,2)</f>
        <v>0</v>
      </c>
      <c r="H224" s="127"/>
      <c r="I224" s="127">
        <f>ROUND(E224*H224,2)</f>
        <v>0</v>
      </c>
      <c r="J224" s="127"/>
      <c r="K224" s="127">
        <f>ROUND(E224*J224,2)</f>
        <v>0</v>
      </c>
      <c r="L224" s="127">
        <v>21</v>
      </c>
      <c r="M224" s="127">
        <f>G224*(1+L224/100)</f>
        <v>0</v>
      </c>
      <c r="N224" s="125">
        <v>0</v>
      </c>
      <c r="O224" s="125">
        <f>ROUND(E224*N224,5)</f>
        <v>0</v>
      </c>
      <c r="P224" s="125">
        <v>0</v>
      </c>
      <c r="Q224" s="125">
        <f>ROUND(E224*P224,5)</f>
        <v>0</v>
      </c>
      <c r="R224" s="125"/>
      <c r="S224" s="125"/>
      <c r="T224" s="126">
        <v>0</v>
      </c>
      <c r="U224" s="125">
        <f>ROUND(E224*T224,2)</f>
        <v>0</v>
      </c>
      <c r="V224" s="95"/>
      <c r="W224" s="95"/>
      <c r="X224" s="95"/>
      <c r="Y224" s="95"/>
      <c r="Z224" s="95"/>
      <c r="AA224" s="95"/>
      <c r="AB224" s="95"/>
      <c r="AC224" s="95"/>
      <c r="AD224" s="95"/>
      <c r="AE224" s="95" t="s">
        <v>160</v>
      </c>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row>
    <row r="225" spans="1:60" outlineLevel="1" x14ac:dyDescent="0.2">
      <c r="A225" s="128">
        <v>95</v>
      </c>
      <c r="B225" s="128" t="s">
        <v>309</v>
      </c>
      <c r="C225" s="130" t="s">
        <v>308</v>
      </c>
      <c r="D225" s="125" t="s">
        <v>174</v>
      </c>
      <c r="E225" s="129">
        <v>1</v>
      </c>
      <c r="F225" s="166">
        <f>H225+J225</f>
        <v>0</v>
      </c>
      <c r="G225" s="127">
        <f>ROUND(E225*F225,2)</f>
        <v>0</v>
      </c>
      <c r="H225" s="127"/>
      <c r="I225" s="127">
        <f>ROUND(E225*H225,2)</f>
        <v>0</v>
      </c>
      <c r="J225" s="127"/>
      <c r="K225" s="127">
        <f>ROUND(E225*J225,2)</f>
        <v>0</v>
      </c>
      <c r="L225" s="127">
        <v>21</v>
      </c>
      <c r="M225" s="127">
        <f>G225*(1+L225/100)</f>
        <v>0</v>
      </c>
      <c r="N225" s="125">
        <v>0.01</v>
      </c>
      <c r="O225" s="125">
        <f>ROUND(E225*N225,5)</f>
        <v>0.01</v>
      </c>
      <c r="P225" s="125">
        <v>0</v>
      </c>
      <c r="Q225" s="125">
        <f>ROUND(E225*P225,5)</f>
        <v>0</v>
      </c>
      <c r="R225" s="125"/>
      <c r="S225" s="125"/>
      <c r="T225" s="126">
        <v>0</v>
      </c>
      <c r="U225" s="125">
        <f>ROUND(E225*T225,2)</f>
        <v>0</v>
      </c>
      <c r="V225" s="95"/>
      <c r="W225" s="95"/>
      <c r="X225" s="95"/>
      <c r="Y225" s="95"/>
      <c r="Z225" s="95"/>
      <c r="AA225" s="95"/>
      <c r="AB225" s="95"/>
      <c r="AC225" s="95"/>
      <c r="AD225" s="95"/>
      <c r="AE225" s="95" t="s">
        <v>160</v>
      </c>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row>
    <row r="226" spans="1:60" ht="22.5" outlineLevel="1" x14ac:dyDescent="0.2">
      <c r="A226" s="128"/>
      <c r="B226" s="128"/>
      <c r="C226" s="205" t="s">
        <v>307</v>
      </c>
      <c r="D226" s="206"/>
      <c r="E226" s="207"/>
      <c r="F226" s="208"/>
      <c r="G226" s="209"/>
      <c r="H226" s="127"/>
      <c r="I226" s="127"/>
      <c r="J226" s="127"/>
      <c r="K226" s="127"/>
      <c r="L226" s="127"/>
      <c r="M226" s="127"/>
      <c r="N226" s="125"/>
      <c r="O226" s="125"/>
      <c r="P226" s="125"/>
      <c r="Q226" s="125"/>
      <c r="R226" s="125"/>
      <c r="S226" s="125"/>
      <c r="T226" s="126"/>
      <c r="U226" s="125"/>
      <c r="V226" s="95"/>
      <c r="W226" s="95"/>
      <c r="X226" s="95"/>
      <c r="Y226" s="95"/>
      <c r="Z226" s="95"/>
      <c r="AA226" s="95"/>
      <c r="AB226" s="95"/>
      <c r="AC226" s="95"/>
      <c r="AD226" s="95"/>
      <c r="AE226" s="95" t="s">
        <v>74</v>
      </c>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120" t="str">
        <f>C226</f>
        <v>Překližka vodovzdorná, délka 116 cm, šířka 30 cm, výška 10 cm. Kotvit do bet. desky. Umožnit jeho demontáž v zimní období.</v>
      </c>
      <c r="BB226" s="95"/>
      <c r="BC226" s="95"/>
      <c r="BD226" s="95"/>
      <c r="BE226" s="95"/>
      <c r="BF226" s="95"/>
      <c r="BG226" s="95"/>
      <c r="BH226" s="95"/>
    </row>
    <row r="227" spans="1:60" outlineLevel="1" x14ac:dyDescent="0.2">
      <c r="A227" s="128">
        <v>96</v>
      </c>
      <c r="B227" s="128" t="s">
        <v>306</v>
      </c>
      <c r="C227" s="130" t="s">
        <v>305</v>
      </c>
      <c r="D227" s="125" t="s">
        <v>174</v>
      </c>
      <c r="E227" s="129">
        <v>1</v>
      </c>
      <c r="F227" s="166">
        <f>H227+J227</f>
        <v>0</v>
      </c>
      <c r="G227" s="127">
        <f>ROUND(E227*F227,2)</f>
        <v>0</v>
      </c>
      <c r="H227" s="127"/>
      <c r="I227" s="127">
        <f>ROUND(E227*H227,2)</f>
        <v>0</v>
      </c>
      <c r="J227" s="127"/>
      <c r="K227" s="127">
        <f>ROUND(E227*J227,2)</f>
        <v>0</v>
      </c>
      <c r="L227" s="127">
        <v>21</v>
      </c>
      <c r="M227" s="127">
        <f>G227*(1+L227/100)</f>
        <v>0</v>
      </c>
      <c r="N227" s="125">
        <v>0.05</v>
      </c>
      <c r="O227" s="125">
        <f>ROUND(E227*N227,5)</f>
        <v>0.05</v>
      </c>
      <c r="P227" s="125">
        <v>0</v>
      </c>
      <c r="Q227" s="125">
        <f>ROUND(E227*P227,5)</f>
        <v>0</v>
      </c>
      <c r="R227" s="125"/>
      <c r="S227" s="125"/>
      <c r="T227" s="126">
        <v>0</v>
      </c>
      <c r="U227" s="125">
        <f>ROUND(E227*T227,2)</f>
        <v>0</v>
      </c>
      <c r="V227" s="95"/>
      <c r="W227" s="95"/>
      <c r="X227" s="95"/>
      <c r="Y227" s="95"/>
      <c r="Z227" s="95"/>
      <c r="AA227" s="95"/>
      <c r="AB227" s="95"/>
      <c r="AC227" s="95"/>
      <c r="AD227" s="95"/>
      <c r="AE227" s="95" t="s">
        <v>160</v>
      </c>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row>
    <row r="228" spans="1:60" ht="22.5" outlineLevel="1" x14ac:dyDescent="0.2">
      <c r="A228" s="128"/>
      <c r="B228" s="128"/>
      <c r="C228" s="205" t="s">
        <v>304</v>
      </c>
      <c r="D228" s="206"/>
      <c r="E228" s="207"/>
      <c r="F228" s="208"/>
      <c r="G228" s="209"/>
      <c r="H228" s="127"/>
      <c r="I228" s="127"/>
      <c r="J228" s="127"/>
      <c r="K228" s="127"/>
      <c r="L228" s="127"/>
      <c r="M228" s="127"/>
      <c r="N228" s="125"/>
      <c r="O228" s="125"/>
      <c r="P228" s="125"/>
      <c r="Q228" s="125"/>
      <c r="R228" s="125"/>
      <c r="S228" s="125"/>
      <c r="T228" s="126"/>
      <c r="U228" s="125"/>
      <c r="V228" s="95"/>
      <c r="W228" s="95"/>
      <c r="X228" s="95"/>
      <c r="Y228" s="95"/>
      <c r="Z228" s="95"/>
      <c r="AA228" s="95"/>
      <c r="AB228" s="95"/>
      <c r="AC228" s="95"/>
      <c r="AD228" s="95"/>
      <c r="AE228" s="95" t="s">
        <v>74</v>
      </c>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120" t="str">
        <f>C228</f>
        <v>svařenec z ocelových pozinkovaných profilů je určen pro osazení do betonového základu, zaručuje možnost vyjmutí břevna pro skok do dálky, uložit do bet. základu C12/15 a napojit na drenážní potrubí</v>
      </c>
      <c r="BB228" s="95"/>
      <c r="BC228" s="95"/>
      <c r="BD228" s="95"/>
      <c r="BE228" s="95"/>
      <c r="BF228" s="95"/>
      <c r="BG228" s="95"/>
      <c r="BH228" s="95"/>
    </row>
    <row r="229" spans="1:60" ht="22.5" outlineLevel="1" x14ac:dyDescent="0.2">
      <c r="A229" s="128">
        <v>97</v>
      </c>
      <c r="B229" s="128" t="s">
        <v>303</v>
      </c>
      <c r="C229" s="130" t="s">
        <v>302</v>
      </c>
      <c r="D229" s="125" t="s">
        <v>174</v>
      </c>
      <c r="E229" s="129">
        <v>1</v>
      </c>
      <c r="F229" s="166">
        <f>H229+J229</f>
        <v>0</v>
      </c>
      <c r="G229" s="127">
        <f>ROUND(E229*F229,2)</f>
        <v>0</v>
      </c>
      <c r="H229" s="127"/>
      <c r="I229" s="127">
        <f>ROUND(E229*H229,2)</f>
        <v>0</v>
      </c>
      <c r="J229" s="127"/>
      <c r="K229" s="127">
        <f>ROUND(E229*J229,2)</f>
        <v>0</v>
      </c>
      <c r="L229" s="127">
        <v>21</v>
      </c>
      <c r="M229" s="127">
        <f>G229*(1+L229/100)</f>
        <v>0</v>
      </c>
      <c r="N229" s="125">
        <v>0.01</v>
      </c>
      <c r="O229" s="125">
        <f>ROUND(E229*N229,5)</f>
        <v>0.01</v>
      </c>
      <c r="P229" s="125">
        <v>0</v>
      </c>
      <c r="Q229" s="125">
        <f>ROUND(E229*P229,5)</f>
        <v>0</v>
      </c>
      <c r="R229" s="125"/>
      <c r="S229" s="125"/>
      <c r="T229" s="126">
        <v>0</v>
      </c>
      <c r="U229" s="125">
        <f>ROUND(E229*T229,2)</f>
        <v>0</v>
      </c>
      <c r="V229" s="95"/>
      <c r="W229" s="95"/>
      <c r="X229" s="95"/>
      <c r="Y229" s="95"/>
      <c r="Z229" s="95"/>
      <c r="AA229" s="95"/>
      <c r="AB229" s="95"/>
      <c r="AC229" s="95"/>
      <c r="AD229" s="95"/>
      <c r="AE229" s="95" t="s">
        <v>160</v>
      </c>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row>
    <row r="230" spans="1:60" outlineLevel="1" x14ac:dyDescent="0.2">
      <c r="A230" s="128"/>
      <c r="B230" s="128"/>
      <c r="C230" s="205" t="s">
        <v>301</v>
      </c>
      <c r="D230" s="206"/>
      <c r="E230" s="207"/>
      <c r="F230" s="208"/>
      <c r="G230" s="209"/>
      <c r="H230" s="127"/>
      <c r="I230" s="127"/>
      <c r="J230" s="127"/>
      <c r="K230" s="127"/>
      <c r="L230" s="127"/>
      <c r="M230" s="127"/>
      <c r="N230" s="125"/>
      <c r="O230" s="125"/>
      <c r="P230" s="125"/>
      <c r="Q230" s="125"/>
      <c r="R230" s="125"/>
      <c r="S230" s="125"/>
      <c r="T230" s="126"/>
      <c r="U230" s="125"/>
      <c r="V230" s="95"/>
      <c r="W230" s="95"/>
      <c r="X230" s="95"/>
      <c r="Y230" s="95"/>
      <c r="Z230" s="95"/>
      <c r="AA230" s="95"/>
      <c r="AB230" s="95"/>
      <c r="AC230" s="95"/>
      <c r="AD230" s="95"/>
      <c r="AE230" s="95" t="s">
        <v>74</v>
      </c>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120" t="str">
        <f>C230</f>
        <v>skok daleký</v>
      </c>
      <c r="BB230" s="95"/>
      <c r="BC230" s="95"/>
      <c r="BD230" s="95"/>
      <c r="BE230" s="95"/>
      <c r="BF230" s="95"/>
      <c r="BG230" s="95"/>
      <c r="BH230" s="95"/>
    </row>
    <row r="231" spans="1:60" ht="22.5" outlineLevel="1" x14ac:dyDescent="0.2">
      <c r="A231" s="128">
        <v>98</v>
      </c>
      <c r="B231" s="128" t="s">
        <v>300</v>
      </c>
      <c r="C231" s="130" t="s">
        <v>299</v>
      </c>
      <c r="D231" s="125" t="s">
        <v>174</v>
      </c>
      <c r="E231" s="129">
        <v>1</v>
      </c>
      <c r="F231" s="166">
        <f>H231+J231</f>
        <v>0</v>
      </c>
      <c r="G231" s="127">
        <f>ROUND(E231*F231,2)</f>
        <v>0</v>
      </c>
      <c r="H231" s="127"/>
      <c r="I231" s="127">
        <f>ROUND(E231*H231,2)</f>
        <v>0</v>
      </c>
      <c r="J231" s="127"/>
      <c r="K231" s="127">
        <f>ROUND(E231*J231,2)</f>
        <v>0</v>
      </c>
      <c r="L231" s="127">
        <v>21</v>
      </c>
      <c r="M231" s="127">
        <f>G231*(1+L231/100)</f>
        <v>0</v>
      </c>
      <c r="N231" s="125">
        <v>0.02</v>
      </c>
      <c r="O231" s="125">
        <f>ROUND(E231*N231,5)</f>
        <v>0.02</v>
      </c>
      <c r="P231" s="125">
        <v>0</v>
      </c>
      <c r="Q231" s="125">
        <f>ROUND(E231*P231,5)</f>
        <v>0</v>
      </c>
      <c r="R231" s="125"/>
      <c r="S231" s="125"/>
      <c r="T231" s="126">
        <v>0</v>
      </c>
      <c r="U231" s="125">
        <f>ROUND(E231*T231,2)</f>
        <v>0</v>
      </c>
      <c r="V231" s="95"/>
      <c r="W231" s="95"/>
      <c r="X231" s="95"/>
      <c r="Y231" s="95"/>
      <c r="Z231" s="95"/>
      <c r="AA231" s="95"/>
      <c r="AB231" s="95"/>
      <c r="AC231" s="95"/>
      <c r="AD231" s="95"/>
      <c r="AE231" s="95" t="s">
        <v>160</v>
      </c>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row>
    <row r="232" spans="1:60" ht="22.5" outlineLevel="1" x14ac:dyDescent="0.2">
      <c r="A232" s="128"/>
      <c r="B232" s="128"/>
      <c r="C232" s="205" t="s">
        <v>298</v>
      </c>
      <c r="D232" s="206"/>
      <c r="E232" s="207"/>
      <c r="F232" s="208"/>
      <c r="G232" s="209"/>
      <c r="H232" s="127"/>
      <c r="I232" s="127"/>
      <c r="J232" s="127"/>
      <c r="K232" s="127"/>
      <c r="L232" s="127"/>
      <c r="M232" s="127"/>
      <c r="N232" s="125"/>
      <c r="O232" s="125"/>
      <c r="P232" s="125"/>
      <c r="Q232" s="125"/>
      <c r="R232" s="125"/>
      <c r="S232" s="125"/>
      <c r="T232" s="126"/>
      <c r="U232" s="125"/>
      <c r="V232" s="95"/>
      <c r="W232" s="95"/>
      <c r="X232" s="95"/>
      <c r="Y232" s="95"/>
      <c r="Z232" s="95"/>
      <c r="AA232" s="95"/>
      <c r="AB232" s="95"/>
      <c r="AC232" s="95"/>
      <c r="AD232" s="95"/>
      <c r="AE232" s="95" t="s">
        <v>74</v>
      </c>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120" t="str">
        <f>C232</f>
        <v>PE min. 115 g/m2 s oky 1x1mm. Plachta bude prodyšná se zesílenými lemy a kovovými oky po obvodu pro uchycení pomocí háčků do roštu lapače. Háčky budou součástí dodávky.</v>
      </c>
      <c r="BB232" s="95"/>
      <c r="BC232" s="95"/>
      <c r="BD232" s="95"/>
      <c r="BE232" s="95"/>
      <c r="BF232" s="95"/>
      <c r="BG232" s="95"/>
      <c r="BH232" s="95"/>
    </row>
    <row r="233" spans="1:60" ht="22.5" outlineLevel="1" x14ac:dyDescent="0.2">
      <c r="A233" s="128">
        <v>99</v>
      </c>
      <c r="B233" s="128" t="s">
        <v>297</v>
      </c>
      <c r="C233" s="130" t="s">
        <v>296</v>
      </c>
      <c r="D233" s="125" t="s">
        <v>174</v>
      </c>
      <c r="E233" s="129">
        <v>4</v>
      </c>
      <c r="F233" s="166">
        <f>H233+J233</f>
        <v>0</v>
      </c>
      <c r="G233" s="127">
        <f>ROUND(E233*F233,2)</f>
        <v>0</v>
      </c>
      <c r="H233" s="127"/>
      <c r="I233" s="127">
        <f>ROUND(E233*H233,2)</f>
        <v>0</v>
      </c>
      <c r="J233" s="127"/>
      <c r="K233" s="127">
        <f>ROUND(E233*J233,2)</f>
        <v>0</v>
      </c>
      <c r="L233" s="127">
        <v>21</v>
      </c>
      <c r="M233" s="127">
        <f>G233*(1+L233/100)</f>
        <v>0</v>
      </c>
      <c r="N233" s="125">
        <v>0.02</v>
      </c>
      <c r="O233" s="125">
        <f>ROUND(E233*N233,5)</f>
        <v>0.08</v>
      </c>
      <c r="P233" s="125">
        <v>0</v>
      </c>
      <c r="Q233" s="125">
        <f>ROUND(E233*P233,5)</f>
        <v>0</v>
      </c>
      <c r="R233" s="125"/>
      <c r="S233" s="125"/>
      <c r="T233" s="126">
        <v>0</v>
      </c>
      <c r="U233" s="125">
        <f>ROUND(E233*T233,2)</f>
        <v>0</v>
      </c>
      <c r="V233" s="95"/>
      <c r="W233" s="95"/>
      <c r="X233" s="95"/>
      <c r="Y233" s="95"/>
      <c r="Z233" s="95"/>
      <c r="AA233" s="95"/>
      <c r="AB233" s="95"/>
      <c r="AC233" s="95"/>
      <c r="AD233" s="95"/>
      <c r="AE233" s="95" t="s">
        <v>160</v>
      </c>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row>
    <row r="234" spans="1:60" ht="45" outlineLevel="1" x14ac:dyDescent="0.2">
      <c r="A234" s="128"/>
      <c r="B234" s="128"/>
      <c r="C234" s="205" t="s">
        <v>295</v>
      </c>
      <c r="D234" s="206"/>
      <c r="E234" s="207"/>
      <c r="F234" s="208"/>
      <c r="G234" s="209"/>
      <c r="H234" s="127"/>
      <c r="I234" s="127"/>
      <c r="J234" s="127"/>
      <c r="K234" s="127"/>
      <c r="L234" s="127"/>
      <c r="M234" s="127"/>
      <c r="N234" s="125"/>
      <c r="O234" s="125"/>
      <c r="P234" s="125"/>
      <c r="Q234" s="125"/>
      <c r="R234" s="125"/>
      <c r="S234" s="125"/>
      <c r="T234" s="126"/>
      <c r="U234" s="125"/>
      <c r="V234" s="95"/>
      <c r="W234" s="95"/>
      <c r="X234" s="95"/>
      <c r="Y234" s="95"/>
      <c r="Z234" s="95"/>
      <c r="AA234" s="95"/>
      <c r="AB234" s="95"/>
      <c r="AC234" s="95"/>
      <c r="AD234" s="95"/>
      <c r="AE234" s="95" t="s">
        <v>74</v>
      </c>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120" t="str">
        <f>C234</f>
        <v>Speciální konstrukce umožňuje ukládání ochranného víčka do těla pouzdra. Viditelnou část pouzdra lze pokrýt povrchem hřiště. Pomocí adaptéru je možné ukotvit přenosné branky s čtverhranným profilem rámu. Aby bylo možné adaptér použít, nesmí mít branka zaslepenou spodní část rámu – tuto informaci nutno uvést při objednávce branky.</v>
      </c>
      <c r="BB234" s="95"/>
      <c r="BC234" s="95"/>
      <c r="BD234" s="95"/>
      <c r="BE234" s="95"/>
      <c r="BF234" s="95"/>
      <c r="BG234" s="95"/>
      <c r="BH234" s="95"/>
    </row>
    <row r="235" spans="1:60" outlineLevel="1" x14ac:dyDescent="0.2">
      <c r="A235" s="128">
        <v>100</v>
      </c>
      <c r="B235" s="128" t="s">
        <v>294</v>
      </c>
      <c r="C235" s="130" t="s">
        <v>293</v>
      </c>
      <c r="D235" s="125" t="s">
        <v>174</v>
      </c>
      <c r="E235" s="129">
        <v>2</v>
      </c>
      <c r="F235" s="166">
        <f>H235+J235</f>
        <v>0</v>
      </c>
      <c r="G235" s="127">
        <f>ROUND(E235*F235,2)</f>
        <v>0</v>
      </c>
      <c r="H235" s="127"/>
      <c r="I235" s="127">
        <f>ROUND(E235*H235,2)</f>
        <v>0</v>
      </c>
      <c r="J235" s="127"/>
      <c r="K235" s="127">
        <f>ROUND(E235*J235,2)</f>
        <v>0</v>
      </c>
      <c r="L235" s="127">
        <v>21</v>
      </c>
      <c r="M235" s="127">
        <f>G235*(1+L235/100)</f>
        <v>0</v>
      </c>
      <c r="N235" s="125">
        <v>3.5999999999999997E-2</v>
      </c>
      <c r="O235" s="125">
        <f>ROUND(E235*N235,5)</f>
        <v>7.1999999999999995E-2</v>
      </c>
      <c r="P235" s="125">
        <v>0</v>
      </c>
      <c r="Q235" s="125">
        <f>ROUND(E235*P235,5)</f>
        <v>0</v>
      </c>
      <c r="R235" s="125"/>
      <c r="S235" s="125"/>
      <c r="T235" s="126">
        <v>0</v>
      </c>
      <c r="U235" s="125">
        <f>ROUND(E235*T235,2)</f>
        <v>0</v>
      </c>
      <c r="V235" s="95"/>
      <c r="W235" s="95"/>
      <c r="X235" s="95"/>
      <c r="Y235" s="95"/>
      <c r="Z235" s="95"/>
      <c r="AA235" s="95"/>
      <c r="AB235" s="95"/>
      <c r="AC235" s="95"/>
      <c r="AD235" s="95"/>
      <c r="AE235" s="95" t="s">
        <v>160</v>
      </c>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row>
    <row r="236" spans="1:60" ht="56.25" outlineLevel="1" x14ac:dyDescent="0.2">
      <c r="A236" s="128"/>
      <c r="B236" s="128"/>
      <c r="C236" s="205" t="s">
        <v>292</v>
      </c>
      <c r="D236" s="206"/>
      <c r="E236" s="207"/>
      <c r="F236" s="208"/>
      <c r="G236" s="209"/>
      <c r="H236" s="127"/>
      <c r="I236" s="127"/>
      <c r="J236" s="127"/>
      <c r="K236" s="127"/>
      <c r="L236" s="127"/>
      <c r="M236" s="127"/>
      <c r="N236" s="125"/>
      <c r="O236" s="125"/>
      <c r="P236" s="125"/>
      <c r="Q236" s="125"/>
      <c r="R236" s="125"/>
      <c r="S236" s="125"/>
      <c r="T236" s="126"/>
      <c r="U236" s="125"/>
      <c r="V236" s="95"/>
      <c r="W236" s="95"/>
      <c r="X236" s="95"/>
      <c r="Y236" s="95"/>
      <c r="Z236" s="95"/>
      <c r="AA236" s="95"/>
      <c r="AB236" s="95"/>
      <c r="AC236" s="95"/>
      <c r="AD236" s="95"/>
      <c r="AE236" s="95" t="s">
        <v>74</v>
      </c>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120" t="str">
        <f>C236</f>
        <v>Hlavní rám branky je celý svařen z hliníkového profilu 80x80 mm. Síťové podpěry jsou vyrobeny z galvanizované oceli. Síť je připevněna přes síťové podpěry. Horní hloubka branky 80 cm, dolní hloubka 100 cm. Šířka branky 300 cm, výška 200 cm. Součástí dodávky bude bezuzlová síť pro fotbalovou branku z vysokopevnostního polypropylenu,  4 mm, zelená barva. Branka bude certifikována TÜV dle EN 749. Branky budou vybaveny technologií integrovaných úchytů sítě.</v>
      </c>
      <c r="BB236" s="95"/>
      <c r="BC236" s="95"/>
      <c r="BD236" s="95"/>
      <c r="BE236" s="95"/>
      <c r="BF236" s="95"/>
      <c r="BG236" s="95"/>
      <c r="BH236" s="95"/>
    </row>
    <row r="237" spans="1:60" x14ac:dyDescent="0.2">
      <c r="A237" s="157" t="s">
        <v>57</v>
      </c>
      <c r="B237" s="157" t="s">
        <v>291</v>
      </c>
      <c r="C237" s="156" t="s">
        <v>290</v>
      </c>
      <c r="D237" s="152"/>
      <c r="E237" s="155"/>
      <c r="F237" s="154"/>
      <c r="G237" s="154">
        <f>SUMIF(AE238:AE246,"&lt;&gt;NOR",G238:G246)</f>
        <v>0</v>
      </c>
      <c r="H237" s="154"/>
      <c r="I237" s="154">
        <f>SUM(I238:I246)</f>
        <v>0</v>
      </c>
      <c r="J237" s="154"/>
      <c r="K237" s="154">
        <f>SUM(K238:K246)</f>
        <v>0</v>
      </c>
      <c r="L237" s="154"/>
      <c r="M237" s="154">
        <f>SUM(M238:M246)</f>
        <v>0</v>
      </c>
      <c r="N237" s="152"/>
      <c r="O237" s="152">
        <f>SUM(O238:O246)</f>
        <v>0.01</v>
      </c>
      <c r="P237" s="152"/>
      <c r="Q237" s="152">
        <f>SUM(Q238:Q246)</f>
        <v>1.9279999999999999</v>
      </c>
      <c r="R237" s="152"/>
      <c r="S237" s="152"/>
      <c r="T237" s="153"/>
      <c r="U237" s="152">
        <f>SUM(U238:U246)</f>
        <v>17.559999999999999</v>
      </c>
      <c r="AE237" t="s">
        <v>58</v>
      </c>
    </row>
    <row r="238" spans="1:60" outlineLevel="1" x14ac:dyDescent="0.2">
      <c r="A238" s="128">
        <v>101</v>
      </c>
      <c r="B238" s="128" t="s">
        <v>289</v>
      </c>
      <c r="C238" s="130" t="s">
        <v>288</v>
      </c>
      <c r="D238" s="125" t="s">
        <v>174</v>
      </c>
      <c r="E238" s="129">
        <v>4</v>
      </c>
      <c r="F238" s="166">
        <f>H238+J238</f>
        <v>0</v>
      </c>
      <c r="G238" s="127">
        <f>ROUND(E238*F238,2)</f>
        <v>0</v>
      </c>
      <c r="H238" s="127"/>
      <c r="I238" s="127">
        <f>ROUND(E238*H238,2)</f>
        <v>0</v>
      </c>
      <c r="J238" s="127"/>
      <c r="K238" s="127">
        <f>ROUND(E238*J238,2)</f>
        <v>0</v>
      </c>
      <c r="L238" s="127">
        <v>21</v>
      </c>
      <c r="M238" s="127">
        <f>G238*(1+L238/100)</f>
        <v>0</v>
      </c>
      <c r="N238" s="125">
        <v>0</v>
      </c>
      <c r="O238" s="125">
        <f>ROUND(E238*N238,5)</f>
        <v>0</v>
      </c>
      <c r="P238" s="125">
        <v>0</v>
      </c>
      <c r="Q238" s="125">
        <f>ROUND(E238*P238,5)</f>
        <v>0</v>
      </c>
      <c r="R238" s="125"/>
      <c r="S238" s="125"/>
      <c r="T238" s="126">
        <v>0.29899999999999999</v>
      </c>
      <c r="U238" s="125">
        <f>ROUND(E238*T238,2)</f>
        <v>1.2</v>
      </c>
      <c r="V238" s="95"/>
      <c r="W238" s="95"/>
      <c r="X238" s="95"/>
      <c r="Y238" s="95"/>
      <c r="Z238" s="95"/>
      <c r="AA238" s="95"/>
      <c r="AB238" s="95"/>
      <c r="AC238" s="95"/>
      <c r="AD238" s="95"/>
      <c r="AE238" s="95" t="s">
        <v>77</v>
      </c>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row>
    <row r="239" spans="1:60" outlineLevel="1" x14ac:dyDescent="0.2">
      <c r="A239" s="128"/>
      <c r="B239" s="128"/>
      <c r="C239" s="205" t="s">
        <v>283</v>
      </c>
      <c r="D239" s="206"/>
      <c r="E239" s="207"/>
      <c r="F239" s="208"/>
      <c r="G239" s="209"/>
      <c r="H239" s="127"/>
      <c r="I239" s="127"/>
      <c r="J239" s="127"/>
      <c r="K239" s="127"/>
      <c r="L239" s="127"/>
      <c r="M239" s="127"/>
      <c r="N239" s="125"/>
      <c r="O239" s="125"/>
      <c r="P239" s="125"/>
      <c r="Q239" s="125"/>
      <c r="R239" s="125"/>
      <c r="S239" s="125"/>
      <c r="T239" s="126"/>
      <c r="U239" s="125"/>
      <c r="V239" s="95"/>
      <c r="W239" s="95"/>
      <c r="X239" s="95"/>
      <c r="Y239" s="95"/>
      <c r="Z239" s="95"/>
      <c r="AA239" s="95"/>
      <c r="AB239" s="95"/>
      <c r="AC239" s="95"/>
      <c r="AD239" s="95"/>
      <c r="AE239" s="95" t="s">
        <v>74</v>
      </c>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120" t="str">
        <f>C239</f>
        <v>demontáž stávajících oc. branek</v>
      </c>
      <c r="BB239" s="95"/>
      <c r="BC239" s="95"/>
      <c r="BD239" s="95"/>
      <c r="BE239" s="95"/>
      <c r="BF239" s="95"/>
      <c r="BG239" s="95"/>
      <c r="BH239" s="95"/>
    </row>
    <row r="240" spans="1:60" outlineLevel="1" x14ac:dyDescent="0.2">
      <c r="A240" s="128">
        <v>102</v>
      </c>
      <c r="B240" s="128" t="s">
        <v>287</v>
      </c>
      <c r="C240" s="130" t="s">
        <v>286</v>
      </c>
      <c r="D240" s="125" t="s">
        <v>174</v>
      </c>
      <c r="E240" s="129">
        <v>4</v>
      </c>
      <c r="F240" s="166">
        <f>H240+J240</f>
        <v>0</v>
      </c>
      <c r="G240" s="127">
        <f>ROUND(E240*F240,2)</f>
        <v>0</v>
      </c>
      <c r="H240" s="127"/>
      <c r="I240" s="127">
        <f>ROUND(E240*H240,2)</f>
        <v>0</v>
      </c>
      <c r="J240" s="127"/>
      <c r="K240" s="127">
        <f>ROUND(E240*J240,2)</f>
        <v>0</v>
      </c>
      <c r="L240" s="127">
        <v>21</v>
      </c>
      <c r="M240" s="127">
        <f>G240*(1+L240/100)</f>
        <v>0</v>
      </c>
      <c r="N240" s="125">
        <v>0</v>
      </c>
      <c r="O240" s="125">
        <f>ROUND(E240*N240,5)</f>
        <v>0</v>
      </c>
      <c r="P240" s="125">
        <v>0</v>
      </c>
      <c r="Q240" s="125">
        <f>ROUND(E240*P240,5)</f>
        <v>0</v>
      </c>
      <c r="R240" s="125"/>
      <c r="S240" s="125"/>
      <c r="T240" s="126">
        <v>0.2</v>
      </c>
      <c r="U240" s="125">
        <f>ROUND(E240*T240,2)</f>
        <v>0.8</v>
      </c>
      <c r="V240" s="95"/>
      <c r="W240" s="95"/>
      <c r="X240" s="95"/>
      <c r="Y240" s="95"/>
      <c r="Z240" s="95"/>
      <c r="AA240" s="95"/>
      <c r="AB240" s="95"/>
      <c r="AC240" s="95"/>
      <c r="AD240" s="95"/>
      <c r="AE240" s="95" t="s">
        <v>77</v>
      </c>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row>
    <row r="241" spans="1:60" outlineLevel="1" x14ac:dyDescent="0.2">
      <c r="A241" s="128"/>
      <c r="B241" s="128"/>
      <c r="C241" s="205" t="s">
        <v>283</v>
      </c>
      <c r="D241" s="206"/>
      <c r="E241" s="207"/>
      <c r="F241" s="208"/>
      <c r="G241" s="209"/>
      <c r="H241" s="127"/>
      <c r="I241" s="127"/>
      <c r="J241" s="127"/>
      <c r="K241" s="127"/>
      <c r="L241" s="127"/>
      <c r="M241" s="127"/>
      <c r="N241" s="125"/>
      <c r="O241" s="125"/>
      <c r="P241" s="125"/>
      <c r="Q241" s="125"/>
      <c r="R241" s="125"/>
      <c r="S241" s="125"/>
      <c r="T241" s="126"/>
      <c r="U241" s="125"/>
      <c r="V241" s="95"/>
      <c r="W241" s="95"/>
      <c r="X241" s="95"/>
      <c r="Y241" s="95"/>
      <c r="Z241" s="95"/>
      <c r="AA241" s="95"/>
      <c r="AB241" s="95"/>
      <c r="AC241" s="95"/>
      <c r="AD241" s="95"/>
      <c r="AE241" s="95" t="s">
        <v>74</v>
      </c>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120" t="str">
        <f>C241</f>
        <v>demontáž stávajících oc. branek</v>
      </c>
      <c r="BB241" s="95"/>
      <c r="BC241" s="95"/>
      <c r="BD241" s="95"/>
      <c r="BE241" s="95"/>
      <c r="BF241" s="95"/>
      <c r="BG241" s="95"/>
      <c r="BH241" s="95"/>
    </row>
    <row r="242" spans="1:60" outlineLevel="1" x14ac:dyDescent="0.2">
      <c r="A242" s="128">
        <v>103</v>
      </c>
      <c r="B242" s="128" t="s">
        <v>285</v>
      </c>
      <c r="C242" s="130" t="s">
        <v>284</v>
      </c>
      <c r="D242" s="125" t="s">
        <v>223</v>
      </c>
      <c r="E242" s="129">
        <v>200</v>
      </c>
      <c r="F242" s="166">
        <f>H242+J242</f>
        <v>0</v>
      </c>
      <c r="G242" s="127">
        <f>ROUND(E242*F242,2)</f>
        <v>0</v>
      </c>
      <c r="H242" s="127"/>
      <c r="I242" s="127">
        <f>ROUND(E242*H242,2)</f>
        <v>0</v>
      </c>
      <c r="J242" s="127"/>
      <c r="K242" s="127">
        <f>ROUND(E242*J242,2)</f>
        <v>0</v>
      </c>
      <c r="L242" s="127">
        <v>21</v>
      </c>
      <c r="M242" s="127">
        <f>G242*(1+L242/100)</f>
        <v>0</v>
      </c>
      <c r="N242" s="125">
        <v>5.0000000000000002E-5</v>
      </c>
      <c r="O242" s="125">
        <f>ROUND(E242*N242,5)</f>
        <v>0.01</v>
      </c>
      <c r="P242" s="125">
        <v>1E-3</v>
      </c>
      <c r="Q242" s="125">
        <f>ROUND(E242*P242,5)</f>
        <v>0.2</v>
      </c>
      <c r="R242" s="125"/>
      <c r="S242" s="125"/>
      <c r="T242" s="126">
        <v>0.05</v>
      </c>
      <c r="U242" s="125">
        <f>ROUND(E242*T242,2)</f>
        <v>10</v>
      </c>
      <c r="V242" s="95"/>
      <c r="W242" s="95"/>
      <c r="X242" s="95"/>
      <c r="Y242" s="95"/>
      <c r="Z242" s="95"/>
      <c r="AA242" s="95"/>
      <c r="AB242" s="95"/>
      <c r="AC242" s="95"/>
      <c r="AD242" s="95"/>
      <c r="AE242" s="95" t="s">
        <v>77</v>
      </c>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row>
    <row r="243" spans="1:60" outlineLevel="1" x14ac:dyDescent="0.2">
      <c r="A243" s="128"/>
      <c r="B243" s="128"/>
      <c r="C243" s="205" t="s">
        <v>283</v>
      </c>
      <c r="D243" s="206"/>
      <c r="E243" s="207"/>
      <c r="F243" s="208"/>
      <c r="G243" s="209"/>
      <c r="H243" s="127"/>
      <c r="I243" s="127"/>
      <c r="J243" s="127"/>
      <c r="K243" s="127"/>
      <c r="L243" s="127"/>
      <c r="M243" s="127"/>
      <c r="N243" s="125"/>
      <c r="O243" s="125"/>
      <c r="P243" s="125"/>
      <c r="Q243" s="125"/>
      <c r="R243" s="125"/>
      <c r="S243" s="125"/>
      <c r="T243" s="126"/>
      <c r="U243" s="125"/>
      <c r="V243" s="95"/>
      <c r="W243" s="95"/>
      <c r="X243" s="95"/>
      <c r="Y243" s="95"/>
      <c r="Z243" s="95"/>
      <c r="AA243" s="95"/>
      <c r="AB243" s="95"/>
      <c r="AC243" s="95"/>
      <c r="AD243" s="95"/>
      <c r="AE243" s="95" t="s">
        <v>74</v>
      </c>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120" t="str">
        <f>C243</f>
        <v>demontáž stávajících oc. branek</v>
      </c>
      <c r="BB243" s="95"/>
      <c r="BC243" s="95"/>
      <c r="BD243" s="95"/>
      <c r="BE243" s="95"/>
      <c r="BF243" s="95"/>
      <c r="BG243" s="95"/>
      <c r="BH243" s="95"/>
    </row>
    <row r="244" spans="1:60" outlineLevel="1" x14ac:dyDescent="0.2">
      <c r="A244" s="128"/>
      <c r="B244" s="128"/>
      <c r="C244" s="151" t="s">
        <v>282</v>
      </c>
      <c r="D244" s="150"/>
      <c r="E244" s="149">
        <v>200</v>
      </c>
      <c r="F244" s="127"/>
      <c r="G244" s="127"/>
      <c r="H244" s="127"/>
      <c r="I244" s="127"/>
      <c r="J244" s="127"/>
      <c r="K244" s="127"/>
      <c r="L244" s="127"/>
      <c r="M244" s="127"/>
      <c r="N244" s="125"/>
      <c r="O244" s="125"/>
      <c r="P244" s="125"/>
      <c r="Q244" s="125"/>
      <c r="R244" s="125"/>
      <c r="S244" s="125"/>
      <c r="T244" s="126"/>
      <c r="U244" s="125"/>
      <c r="V244" s="95"/>
      <c r="W244" s="95"/>
      <c r="X244" s="95"/>
      <c r="Y244" s="95"/>
      <c r="Z244" s="95"/>
      <c r="AA244" s="95"/>
      <c r="AB244" s="95"/>
      <c r="AC244" s="95"/>
      <c r="AD244" s="95"/>
      <c r="AE244" s="95" t="s">
        <v>136</v>
      </c>
      <c r="AF244" s="95">
        <v>0</v>
      </c>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row>
    <row r="245" spans="1:60" outlineLevel="1" x14ac:dyDescent="0.2">
      <c r="A245" s="128">
        <v>104</v>
      </c>
      <c r="B245" s="128" t="s">
        <v>281</v>
      </c>
      <c r="C245" s="130" t="s">
        <v>280</v>
      </c>
      <c r="D245" s="125" t="s">
        <v>247</v>
      </c>
      <c r="E245" s="129">
        <v>0.86399999999999999</v>
      </c>
      <c r="F245" s="166">
        <f>H245+J245</f>
        <v>0</v>
      </c>
      <c r="G245" s="127">
        <f>ROUND(E245*F245,2)</f>
        <v>0</v>
      </c>
      <c r="H245" s="127"/>
      <c r="I245" s="127">
        <f>ROUND(E245*H245,2)</f>
        <v>0</v>
      </c>
      <c r="J245" s="127"/>
      <c r="K245" s="127">
        <f>ROUND(E245*J245,2)</f>
        <v>0</v>
      </c>
      <c r="L245" s="127">
        <v>21</v>
      </c>
      <c r="M245" s="127">
        <f>G245*(1+L245/100)</f>
        <v>0</v>
      </c>
      <c r="N245" s="125">
        <v>0</v>
      </c>
      <c r="O245" s="125">
        <f>ROUND(E245*N245,5)</f>
        <v>0</v>
      </c>
      <c r="P245" s="125">
        <v>2</v>
      </c>
      <c r="Q245" s="125">
        <f>ROUND(E245*P245,5)</f>
        <v>1.728</v>
      </c>
      <c r="R245" s="125"/>
      <c r="S245" s="125"/>
      <c r="T245" s="126">
        <v>6.4359999999999999</v>
      </c>
      <c r="U245" s="125">
        <f>ROUND(E245*T245,2)</f>
        <v>5.56</v>
      </c>
      <c r="V245" s="95"/>
      <c r="W245" s="95"/>
      <c r="X245" s="95"/>
      <c r="Y245" s="95"/>
      <c r="Z245" s="95"/>
      <c r="AA245" s="95"/>
      <c r="AB245" s="95"/>
      <c r="AC245" s="95"/>
      <c r="AD245" s="95"/>
      <c r="AE245" s="95" t="s">
        <v>77</v>
      </c>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row>
    <row r="246" spans="1:60" outlineLevel="1" x14ac:dyDescent="0.2">
      <c r="A246" s="128"/>
      <c r="B246" s="128"/>
      <c r="C246" s="151" t="s">
        <v>279</v>
      </c>
      <c r="D246" s="150"/>
      <c r="E246" s="149">
        <v>0.86399999999999999</v>
      </c>
      <c r="F246" s="127"/>
      <c r="G246" s="127"/>
      <c r="H246" s="127"/>
      <c r="I246" s="127"/>
      <c r="J246" s="127"/>
      <c r="K246" s="127"/>
      <c r="L246" s="127"/>
      <c r="M246" s="127"/>
      <c r="N246" s="125"/>
      <c r="O246" s="125"/>
      <c r="P246" s="125"/>
      <c r="Q246" s="125"/>
      <c r="R246" s="125"/>
      <c r="S246" s="125"/>
      <c r="T246" s="126"/>
      <c r="U246" s="125"/>
      <c r="V246" s="95"/>
      <c r="W246" s="95"/>
      <c r="X246" s="95"/>
      <c r="Y246" s="95"/>
      <c r="Z246" s="95"/>
      <c r="AA246" s="95"/>
      <c r="AB246" s="95"/>
      <c r="AC246" s="95"/>
      <c r="AD246" s="95"/>
      <c r="AE246" s="95" t="s">
        <v>136</v>
      </c>
      <c r="AF246" s="95">
        <v>0</v>
      </c>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row>
    <row r="247" spans="1:60" x14ac:dyDescent="0.2">
      <c r="A247" s="157" t="s">
        <v>57</v>
      </c>
      <c r="B247" s="157" t="s">
        <v>278</v>
      </c>
      <c r="C247" s="156" t="s">
        <v>277</v>
      </c>
      <c r="D247" s="152"/>
      <c r="E247" s="155"/>
      <c r="F247" s="154"/>
      <c r="G247" s="154">
        <f>SUMIF(AE248:AE252,"&lt;&gt;NOR",G248:G252)</f>
        <v>0</v>
      </c>
      <c r="H247" s="154"/>
      <c r="I247" s="154">
        <f>SUM(I248:I252)</f>
        <v>0</v>
      </c>
      <c r="J247" s="154"/>
      <c r="K247" s="154">
        <f>SUM(K248:K252)</f>
        <v>0</v>
      </c>
      <c r="L247" s="154"/>
      <c r="M247" s="154">
        <f>SUM(M248:M252)</f>
        <v>0</v>
      </c>
      <c r="N247" s="152"/>
      <c r="O247" s="152">
        <f>SUM(O248:O252)</f>
        <v>0</v>
      </c>
      <c r="P247" s="152"/>
      <c r="Q247" s="152">
        <f>SUM(Q248:Q252)</f>
        <v>0</v>
      </c>
      <c r="R247" s="152"/>
      <c r="S247" s="152"/>
      <c r="T247" s="153"/>
      <c r="U247" s="152">
        <f>SUM(U248:U252)</f>
        <v>131.19</v>
      </c>
      <c r="AE247" t="s">
        <v>58</v>
      </c>
    </row>
    <row r="248" spans="1:60" outlineLevel="1" x14ac:dyDescent="0.2">
      <c r="A248" s="128">
        <v>105</v>
      </c>
      <c r="B248" s="128" t="s">
        <v>276</v>
      </c>
      <c r="C248" s="130" t="s">
        <v>275</v>
      </c>
      <c r="D248" s="125" t="s">
        <v>131</v>
      </c>
      <c r="E248" s="129">
        <v>8.9662199999999999</v>
      </c>
      <c r="F248" s="166">
        <f>H248+J248</f>
        <v>0</v>
      </c>
      <c r="G248" s="127">
        <f>ROUND(E248*F248,2)</f>
        <v>0</v>
      </c>
      <c r="H248" s="127"/>
      <c r="I248" s="127">
        <f>ROUND(E248*H248,2)</f>
        <v>0</v>
      </c>
      <c r="J248" s="127"/>
      <c r="K248" s="127">
        <f>ROUND(E248*J248,2)</f>
        <v>0</v>
      </c>
      <c r="L248" s="127">
        <v>21</v>
      </c>
      <c r="M248" s="127">
        <f>G248*(1+L248/100)</f>
        <v>0</v>
      </c>
      <c r="N248" s="125">
        <v>0</v>
      </c>
      <c r="O248" s="125">
        <f>ROUND(E248*N248,5)</f>
        <v>0</v>
      </c>
      <c r="P248" s="125">
        <v>0</v>
      </c>
      <c r="Q248" s="125">
        <f>ROUND(E248*P248,5)</f>
        <v>0</v>
      </c>
      <c r="R248" s="125"/>
      <c r="S248" s="125"/>
      <c r="T248" s="126">
        <v>0.1</v>
      </c>
      <c r="U248" s="125">
        <f>ROUND(E248*T248,2)</f>
        <v>0.9</v>
      </c>
      <c r="V248" s="95"/>
      <c r="W248" s="95"/>
      <c r="X248" s="95"/>
      <c r="Y248" s="95"/>
      <c r="Z248" s="95"/>
      <c r="AA248" s="95"/>
      <c r="AB248" s="95"/>
      <c r="AC248" s="95"/>
      <c r="AD248" s="95"/>
      <c r="AE248" s="95" t="s">
        <v>77</v>
      </c>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row>
    <row r="249" spans="1:60" outlineLevel="1" x14ac:dyDescent="0.2">
      <c r="A249" s="128">
        <v>106</v>
      </c>
      <c r="B249" s="128" t="s">
        <v>274</v>
      </c>
      <c r="C249" s="130" t="s">
        <v>273</v>
      </c>
      <c r="D249" s="125" t="s">
        <v>131</v>
      </c>
      <c r="E249" s="129">
        <v>29.768270000000001</v>
      </c>
      <c r="F249" s="166">
        <f>H249+J249</f>
        <v>0</v>
      </c>
      <c r="G249" s="127">
        <f>ROUND(E249*F249,2)</f>
        <v>0</v>
      </c>
      <c r="H249" s="127"/>
      <c r="I249" s="127">
        <f>ROUND(E249*H249,2)</f>
        <v>0</v>
      </c>
      <c r="J249" s="127"/>
      <c r="K249" s="127">
        <f>ROUND(E249*J249,2)</f>
        <v>0</v>
      </c>
      <c r="L249" s="127">
        <v>21</v>
      </c>
      <c r="M249" s="127">
        <f>G249*(1+L249/100)</f>
        <v>0</v>
      </c>
      <c r="N249" s="125">
        <v>0</v>
      </c>
      <c r="O249" s="125">
        <f>ROUND(E249*N249,5)</f>
        <v>0</v>
      </c>
      <c r="P249" s="125">
        <v>0</v>
      </c>
      <c r="Q249" s="125">
        <f>ROUND(E249*P249,5)</f>
        <v>0</v>
      </c>
      <c r="R249" s="125"/>
      <c r="S249" s="125"/>
      <c r="T249" s="126">
        <v>0.31</v>
      </c>
      <c r="U249" s="125">
        <f>ROUND(E249*T249,2)</f>
        <v>9.23</v>
      </c>
      <c r="V249" s="95"/>
      <c r="W249" s="95"/>
      <c r="X249" s="95"/>
      <c r="Y249" s="95"/>
      <c r="Z249" s="95"/>
      <c r="AA249" s="95"/>
      <c r="AB249" s="95"/>
      <c r="AC249" s="95"/>
      <c r="AD249" s="95"/>
      <c r="AE249" s="95" t="s">
        <v>77</v>
      </c>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row>
    <row r="250" spans="1:60" outlineLevel="1" x14ac:dyDescent="0.2">
      <c r="A250" s="128">
        <v>107</v>
      </c>
      <c r="B250" s="128" t="s">
        <v>272</v>
      </c>
      <c r="C250" s="130" t="s">
        <v>271</v>
      </c>
      <c r="D250" s="125" t="s">
        <v>131</v>
      </c>
      <c r="E250" s="129">
        <v>1726.7353499999999</v>
      </c>
      <c r="F250" s="166">
        <f>H250+J250</f>
        <v>0</v>
      </c>
      <c r="G250" s="127">
        <f>ROUND(E250*F250,2)</f>
        <v>0</v>
      </c>
      <c r="H250" s="127"/>
      <c r="I250" s="127">
        <f>ROUND(E250*H250,2)</f>
        <v>0</v>
      </c>
      <c r="J250" s="127"/>
      <c r="K250" s="127">
        <f>ROUND(E250*J250,2)</f>
        <v>0</v>
      </c>
      <c r="L250" s="127">
        <v>21</v>
      </c>
      <c r="M250" s="127">
        <f>G250*(1+L250/100)</f>
        <v>0</v>
      </c>
      <c r="N250" s="125">
        <v>0</v>
      </c>
      <c r="O250" s="125">
        <f>ROUND(E250*N250,5)</f>
        <v>0</v>
      </c>
      <c r="P250" s="125">
        <v>0</v>
      </c>
      <c r="Q250" s="125">
        <f>ROUND(E250*P250,5)</f>
        <v>0</v>
      </c>
      <c r="R250" s="125"/>
      <c r="S250" s="125"/>
      <c r="T250" s="126">
        <v>0.02</v>
      </c>
      <c r="U250" s="125">
        <f>ROUND(E250*T250,2)</f>
        <v>34.53</v>
      </c>
      <c r="V250" s="95"/>
      <c r="W250" s="95"/>
      <c r="X250" s="95"/>
      <c r="Y250" s="95"/>
      <c r="Z250" s="95"/>
      <c r="AA250" s="95"/>
      <c r="AB250" s="95"/>
      <c r="AC250" s="95"/>
      <c r="AD250" s="95"/>
      <c r="AE250" s="95" t="s">
        <v>77</v>
      </c>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row>
    <row r="251" spans="1:60" outlineLevel="1" x14ac:dyDescent="0.2">
      <c r="A251" s="128">
        <v>108</v>
      </c>
      <c r="B251" s="128" t="s">
        <v>270</v>
      </c>
      <c r="C251" s="130" t="s">
        <v>269</v>
      </c>
      <c r="D251" s="125" t="s">
        <v>131</v>
      </c>
      <c r="E251" s="129">
        <v>202.91130999999999</v>
      </c>
      <c r="F251" s="166">
        <f>H251+J251</f>
        <v>0</v>
      </c>
      <c r="G251" s="127">
        <f>ROUND(E251*F251,2)</f>
        <v>0</v>
      </c>
      <c r="H251" s="127"/>
      <c r="I251" s="127">
        <f>ROUND(E251*H251,2)</f>
        <v>0</v>
      </c>
      <c r="J251" s="127"/>
      <c r="K251" s="127">
        <f>ROUND(E251*J251,2)</f>
        <v>0</v>
      </c>
      <c r="L251" s="127">
        <v>21</v>
      </c>
      <c r="M251" s="127">
        <f>G251*(1+L251/100)</f>
        <v>0</v>
      </c>
      <c r="N251" s="125">
        <v>0</v>
      </c>
      <c r="O251" s="125">
        <f>ROUND(E251*N251,5)</f>
        <v>0</v>
      </c>
      <c r="P251" s="125">
        <v>0</v>
      </c>
      <c r="Q251" s="125">
        <f>ROUND(E251*P251,5)</f>
        <v>0</v>
      </c>
      <c r="R251" s="125"/>
      <c r="S251" s="125"/>
      <c r="T251" s="126">
        <v>0.39</v>
      </c>
      <c r="U251" s="125">
        <f>ROUND(E251*T251,2)</f>
        <v>79.14</v>
      </c>
      <c r="V251" s="95"/>
      <c r="W251" s="95"/>
      <c r="X251" s="95"/>
      <c r="Y251" s="95"/>
      <c r="Z251" s="95"/>
      <c r="AA251" s="95"/>
      <c r="AB251" s="95"/>
      <c r="AC251" s="95"/>
      <c r="AD251" s="95"/>
      <c r="AE251" s="95" t="s">
        <v>77</v>
      </c>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row>
    <row r="252" spans="1:60" outlineLevel="1" x14ac:dyDescent="0.2">
      <c r="A252" s="128">
        <v>109</v>
      </c>
      <c r="B252" s="128" t="s">
        <v>268</v>
      </c>
      <c r="C252" s="130" t="s">
        <v>267</v>
      </c>
      <c r="D252" s="125" t="s">
        <v>131</v>
      </c>
      <c r="E252" s="129">
        <v>462.07368000000002</v>
      </c>
      <c r="F252" s="166">
        <f>H252+J252</f>
        <v>0</v>
      </c>
      <c r="G252" s="127">
        <f>ROUND(E252*F252,2)</f>
        <v>0</v>
      </c>
      <c r="H252" s="127"/>
      <c r="I252" s="127">
        <f>ROUND(E252*H252,2)</f>
        <v>0</v>
      </c>
      <c r="J252" s="127"/>
      <c r="K252" s="127">
        <f>ROUND(E252*J252,2)</f>
        <v>0</v>
      </c>
      <c r="L252" s="127">
        <v>21</v>
      </c>
      <c r="M252" s="127">
        <f>G252*(1+L252/100)</f>
        <v>0</v>
      </c>
      <c r="N252" s="125">
        <v>0</v>
      </c>
      <c r="O252" s="125">
        <f>ROUND(E252*N252,5)</f>
        <v>0</v>
      </c>
      <c r="P252" s="125">
        <v>0</v>
      </c>
      <c r="Q252" s="125">
        <f>ROUND(E252*P252,5)</f>
        <v>0</v>
      </c>
      <c r="R252" s="125"/>
      <c r="S252" s="125"/>
      <c r="T252" s="126">
        <v>1.6E-2</v>
      </c>
      <c r="U252" s="125">
        <f>ROUND(E252*T252,2)</f>
        <v>7.39</v>
      </c>
      <c r="V252" s="95"/>
      <c r="W252" s="95"/>
      <c r="X252" s="95"/>
      <c r="Y252" s="95"/>
      <c r="Z252" s="95"/>
      <c r="AA252" s="95"/>
      <c r="AB252" s="95"/>
      <c r="AC252" s="95"/>
      <c r="AD252" s="95"/>
      <c r="AE252" s="95" t="s">
        <v>77</v>
      </c>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row>
    <row r="253" spans="1:60" x14ac:dyDescent="0.2">
      <c r="A253" s="157" t="s">
        <v>57</v>
      </c>
      <c r="B253" s="157" t="s">
        <v>266</v>
      </c>
      <c r="C253" s="156" t="s">
        <v>265</v>
      </c>
      <c r="D253" s="152"/>
      <c r="E253" s="155"/>
      <c r="F253" s="154"/>
      <c r="G253" s="154">
        <f>SUMIF(AE254:AE259,"&lt;&gt;NOR",G254:G259)</f>
        <v>0</v>
      </c>
      <c r="H253" s="154"/>
      <c r="I253" s="154">
        <f>SUM(I254:I259)</f>
        <v>0</v>
      </c>
      <c r="J253" s="154"/>
      <c r="K253" s="154">
        <f>SUM(K254:K259)</f>
        <v>0</v>
      </c>
      <c r="L253" s="154"/>
      <c r="M253" s="154">
        <f>SUM(M254:M259)</f>
        <v>0</v>
      </c>
      <c r="N253" s="152"/>
      <c r="O253" s="152">
        <f>SUM(O254:O259)</f>
        <v>4.7400000000000003E-3</v>
      </c>
      <c r="P253" s="152"/>
      <c r="Q253" s="152">
        <f>SUM(Q254:Q259)</f>
        <v>3.5599999999999998E-3</v>
      </c>
      <c r="R253" s="152"/>
      <c r="S253" s="152"/>
      <c r="T253" s="153"/>
      <c r="U253" s="152">
        <f>SUM(U254:U259)</f>
        <v>0.94</v>
      </c>
      <c r="AE253" t="s">
        <v>58</v>
      </c>
    </row>
    <row r="254" spans="1:60" outlineLevel="1" x14ac:dyDescent="0.2">
      <c r="A254" s="128">
        <v>110</v>
      </c>
      <c r="B254" s="128" t="s">
        <v>264</v>
      </c>
      <c r="C254" s="130" t="s">
        <v>263</v>
      </c>
      <c r="D254" s="125" t="s">
        <v>164</v>
      </c>
      <c r="E254" s="129">
        <v>1</v>
      </c>
      <c r="F254" s="166">
        <f>H254+J254</f>
        <v>0</v>
      </c>
      <c r="G254" s="127">
        <f>ROUND(E254*F254,2)</f>
        <v>0</v>
      </c>
      <c r="H254" s="127"/>
      <c r="I254" s="127">
        <f>ROUND(E254*H254,2)</f>
        <v>0</v>
      </c>
      <c r="J254" s="127"/>
      <c r="K254" s="127">
        <f>ROUND(E254*J254,2)</f>
        <v>0</v>
      </c>
      <c r="L254" s="127">
        <v>21</v>
      </c>
      <c r="M254" s="127">
        <f>G254*(1+L254/100)</f>
        <v>0</v>
      </c>
      <c r="N254" s="125">
        <v>0</v>
      </c>
      <c r="O254" s="125">
        <f>ROUND(E254*N254,5)</f>
        <v>0</v>
      </c>
      <c r="P254" s="125">
        <v>3.5599999999999998E-3</v>
      </c>
      <c r="Q254" s="125">
        <f>ROUND(E254*P254,5)</f>
        <v>3.5599999999999998E-3</v>
      </c>
      <c r="R254" s="125"/>
      <c r="S254" s="125"/>
      <c r="T254" s="126">
        <v>7.0000000000000007E-2</v>
      </c>
      <c r="U254" s="125">
        <f>ROUND(E254*T254,2)</f>
        <v>7.0000000000000007E-2</v>
      </c>
      <c r="V254" s="95"/>
      <c r="W254" s="95"/>
      <c r="X254" s="95"/>
      <c r="Y254" s="95"/>
      <c r="Z254" s="95"/>
      <c r="AA254" s="95"/>
      <c r="AB254" s="95"/>
      <c r="AC254" s="95"/>
      <c r="AD254" s="95"/>
      <c r="AE254" s="95" t="s">
        <v>77</v>
      </c>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row>
    <row r="255" spans="1:60" outlineLevel="1" x14ac:dyDescent="0.2">
      <c r="A255" s="128"/>
      <c r="B255" s="128"/>
      <c r="C255" s="151" t="s">
        <v>262</v>
      </c>
      <c r="D255" s="150"/>
      <c r="E255" s="149">
        <v>0.5</v>
      </c>
      <c r="F255" s="127"/>
      <c r="G255" s="127"/>
      <c r="H255" s="127"/>
      <c r="I255" s="127"/>
      <c r="J255" s="127"/>
      <c r="K255" s="127"/>
      <c r="L255" s="127"/>
      <c r="M255" s="127"/>
      <c r="N255" s="125"/>
      <c r="O255" s="125"/>
      <c r="P255" s="125"/>
      <c r="Q255" s="125"/>
      <c r="R255" s="125"/>
      <c r="S255" s="125"/>
      <c r="T255" s="126"/>
      <c r="U255" s="125"/>
      <c r="V255" s="95"/>
      <c r="W255" s="95"/>
      <c r="X255" s="95"/>
      <c r="Y255" s="95"/>
      <c r="Z255" s="95"/>
      <c r="AA255" s="95"/>
      <c r="AB255" s="95"/>
      <c r="AC255" s="95"/>
      <c r="AD255" s="95"/>
      <c r="AE255" s="95" t="s">
        <v>136</v>
      </c>
      <c r="AF255" s="95">
        <v>0</v>
      </c>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row>
    <row r="256" spans="1:60" outlineLevel="1" x14ac:dyDescent="0.2">
      <c r="A256" s="128"/>
      <c r="B256" s="128"/>
      <c r="C256" s="151" t="s">
        <v>261</v>
      </c>
      <c r="D256" s="150"/>
      <c r="E256" s="149">
        <v>0.5</v>
      </c>
      <c r="F256" s="127"/>
      <c r="G256" s="127"/>
      <c r="H256" s="127"/>
      <c r="I256" s="127"/>
      <c r="J256" s="127"/>
      <c r="K256" s="127"/>
      <c r="L256" s="127"/>
      <c r="M256" s="127"/>
      <c r="N256" s="125"/>
      <c r="O256" s="125"/>
      <c r="P256" s="125"/>
      <c r="Q256" s="125"/>
      <c r="R256" s="125"/>
      <c r="S256" s="125"/>
      <c r="T256" s="126"/>
      <c r="U256" s="125"/>
      <c r="V256" s="95"/>
      <c r="W256" s="95"/>
      <c r="X256" s="95"/>
      <c r="Y256" s="95"/>
      <c r="Z256" s="95"/>
      <c r="AA256" s="95"/>
      <c r="AB256" s="95"/>
      <c r="AC256" s="95"/>
      <c r="AD256" s="95"/>
      <c r="AE256" s="95" t="s">
        <v>136</v>
      </c>
      <c r="AF256" s="95">
        <v>0</v>
      </c>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row>
    <row r="257" spans="1:60" outlineLevel="1" x14ac:dyDescent="0.2">
      <c r="A257" s="128">
        <v>111</v>
      </c>
      <c r="B257" s="128" t="s">
        <v>260</v>
      </c>
      <c r="C257" s="130" t="s">
        <v>259</v>
      </c>
      <c r="D257" s="125" t="s">
        <v>164</v>
      </c>
      <c r="E257" s="129">
        <v>0.5</v>
      </c>
      <c r="F257" s="166">
        <f>H257+J257</f>
        <v>0</v>
      </c>
      <c r="G257" s="127">
        <f>ROUND(E257*F257,2)</f>
        <v>0</v>
      </c>
      <c r="H257" s="127"/>
      <c r="I257" s="127">
        <f>ROUND(E257*H257,2)</f>
        <v>0</v>
      </c>
      <c r="J257" s="127"/>
      <c r="K257" s="127">
        <f>ROUND(E257*J257,2)</f>
        <v>0</v>
      </c>
      <c r="L257" s="127">
        <v>21</v>
      </c>
      <c r="M257" s="127">
        <f>G257*(1+L257/100)</f>
        <v>0</v>
      </c>
      <c r="N257" s="125">
        <v>3.16E-3</v>
      </c>
      <c r="O257" s="125">
        <f>ROUND(E257*N257,5)</f>
        <v>1.58E-3</v>
      </c>
      <c r="P257" s="125">
        <v>0</v>
      </c>
      <c r="Q257" s="125">
        <f>ROUND(E257*P257,5)</f>
        <v>0</v>
      </c>
      <c r="R257" s="125"/>
      <c r="S257" s="125"/>
      <c r="T257" s="126">
        <v>0.56694999999999995</v>
      </c>
      <c r="U257" s="125">
        <f>ROUND(E257*T257,2)</f>
        <v>0.28000000000000003</v>
      </c>
      <c r="V257" s="95"/>
      <c r="W257" s="95"/>
      <c r="X257" s="95"/>
      <c r="Y257" s="95"/>
      <c r="Z257" s="95"/>
      <c r="AA257" s="95"/>
      <c r="AB257" s="95"/>
      <c r="AC257" s="95"/>
      <c r="AD257" s="95"/>
      <c r="AE257" s="95" t="s">
        <v>77</v>
      </c>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row>
    <row r="258" spans="1:60" outlineLevel="1" x14ac:dyDescent="0.2">
      <c r="A258" s="128">
        <v>112</v>
      </c>
      <c r="B258" s="128" t="s">
        <v>258</v>
      </c>
      <c r="C258" s="130" t="s">
        <v>257</v>
      </c>
      <c r="D258" s="125" t="s">
        <v>161</v>
      </c>
      <c r="E258" s="129">
        <v>1</v>
      </c>
      <c r="F258" s="166">
        <f>H258+J258</f>
        <v>0</v>
      </c>
      <c r="G258" s="127">
        <f>ROUND(E258*F258,2)</f>
        <v>0</v>
      </c>
      <c r="H258" s="127"/>
      <c r="I258" s="127">
        <f>ROUND(E258*H258,2)</f>
        <v>0</v>
      </c>
      <c r="J258" s="127"/>
      <c r="K258" s="127">
        <f>ROUND(E258*J258,2)</f>
        <v>0</v>
      </c>
      <c r="L258" s="127">
        <v>21</v>
      </c>
      <c r="M258" s="127">
        <f>G258*(1+L258/100)</f>
        <v>0</v>
      </c>
      <c r="N258" s="125">
        <v>3.16E-3</v>
      </c>
      <c r="O258" s="125">
        <f>ROUND(E258*N258,5)</f>
        <v>3.16E-3</v>
      </c>
      <c r="P258" s="125">
        <v>0</v>
      </c>
      <c r="Q258" s="125">
        <f>ROUND(E258*P258,5)</f>
        <v>0</v>
      </c>
      <c r="R258" s="125"/>
      <c r="S258" s="125"/>
      <c r="T258" s="126">
        <v>0.56694999999999995</v>
      </c>
      <c r="U258" s="125">
        <f>ROUND(E258*T258,2)</f>
        <v>0.56999999999999995</v>
      </c>
      <c r="V258" s="95"/>
      <c r="W258" s="95"/>
      <c r="X258" s="95"/>
      <c r="Y258" s="95"/>
      <c r="Z258" s="95"/>
      <c r="AA258" s="95"/>
      <c r="AB258" s="95"/>
      <c r="AC258" s="95"/>
      <c r="AD258" s="95"/>
      <c r="AE258" s="95" t="s">
        <v>77</v>
      </c>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row>
    <row r="259" spans="1:60" outlineLevel="1" x14ac:dyDescent="0.2">
      <c r="A259" s="128">
        <v>113</v>
      </c>
      <c r="B259" s="128" t="s">
        <v>256</v>
      </c>
      <c r="C259" s="130" t="s">
        <v>255</v>
      </c>
      <c r="D259" s="125" t="s">
        <v>131</v>
      </c>
      <c r="E259" s="129">
        <v>4.7400000000000003E-3</v>
      </c>
      <c r="F259" s="166">
        <f>H259+J259</f>
        <v>0</v>
      </c>
      <c r="G259" s="127">
        <f>ROUND(E259*F259,2)</f>
        <v>0</v>
      </c>
      <c r="H259" s="127"/>
      <c r="I259" s="127">
        <f>ROUND(E259*H259,2)</f>
        <v>0</v>
      </c>
      <c r="J259" s="127"/>
      <c r="K259" s="127">
        <f>ROUND(E259*J259,2)</f>
        <v>0</v>
      </c>
      <c r="L259" s="127">
        <v>21</v>
      </c>
      <c r="M259" s="127">
        <f>G259*(1+L259/100)</f>
        <v>0</v>
      </c>
      <c r="N259" s="125">
        <v>0</v>
      </c>
      <c r="O259" s="125">
        <f>ROUND(E259*N259,5)</f>
        <v>0</v>
      </c>
      <c r="P259" s="125">
        <v>0</v>
      </c>
      <c r="Q259" s="125">
        <f>ROUND(E259*P259,5)</f>
        <v>0</v>
      </c>
      <c r="R259" s="125"/>
      <c r="S259" s="125"/>
      <c r="T259" s="126">
        <v>4.7370000000000001</v>
      </c>
      <c r="U259" s="125">
        <f>ROUND(E259*T259,2)</f>
        <v>0.02</v>
      </c>
      <c r="V259" s="95"/>
      <c r="W259" s="95"/>
      <c r="X259" s="95"/>
      <c r="Y259" s="95"/>
      <c r="Z259" s="95"/>
      <c r="AA259" s="95"/>
      <c r="AB259" s="95"/>
      <c r="AC259" s="95"/>
      <c r="AD259" s="95"/>
      <c r="AE259" s="95" t="s">
        <v>77</v>
      </c>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row>
    <row r="260" spans="1:60" x14ac:dyDescent="0.2">
      <c r="A260" s="157" t="s">
        <v>57</v>
      </c>
      <c r="B260" s="157" t="s">
        <v>254</v>
      </c>
      <c r="C260" s="156" t="s">
        <v>253</v>
      </c>
      <c r="D260" s="152"/>
      <c r="E260" s="155"/>
      <c r="F260" s="154"/>
      <c r="G260" s="154">
        <f>SUMIF(AE261:AE265,"&lt;&gt;NOR",G261:G265)</f>
        <v>0</v>
      </c>
      <c r="H260" s="154"/>
      <c r="I260" s="154">
        <f>SUM(I261:I265)</f>
        <v>0</v>
      </c>
      <c r="J260" s="154"/>
      <c r="K260" s="154">
        <f>SUM(K261:K265)</f>
        <v>0</v>
      </c>
      <c r="L260" s="154"/>
      <c r="M260" s="154">
        <f>SUM(M261:M265)</f>
        <v>0</v>
      </c>
      <c r="N260" s="152"/>
      <c r="O260" s="152">
        <f>SUM(O261:O265)</f>
        <v>2.82586</v>
      </c>
      <c r="P260" s="152"/>
      <c r="Q260" s="152">
        <f>SUM(Q261:Q265)</f>
        <v>0</v>
      </c>
      <c r="R260" s="152"/>
      <c r="S260" s="152"/>
      <c r="T260" s="153"/>
      <c r="U260" s="152">
        <f>SUM(U261:U265)</f>
        <v>142.99</v>
      </c>
      <c r="AE260" t="s">
        <v>58</v>
      </c>
    </row>
    <row r="261" spans="1:60" outlineLevel="1" x14ac:dyDescent="0.2">
      <c r="A261" s="128">
        <v>114</v>
      </c>
      <c r="B261" s="128" t="s">
        <v>252</v>
      </c>
      <c r="C261" s="130" t="s">
        <v>251</v>
      </c>
      <c r="D261" s="125" t="s">
        <v>164</v>
      </c>
      <c r="E261" s="129">
        <v>792</v>
      </c>
      <c r="F261" s="166">
        <f>H261+J261</f>
        <v>0</v>
      </c>
      <c r="G261" s="127">
        <f>ROUND(E261*F261,2)</f>
        <v>0</v>
      </c>
      <c r="H261" s="127"/>
      <c r="I261" s="127">
        <f>ROUND(E261*H261,2)</f>
        <v>0</v>
      </c>
      <c r="J261" s="127"/>
      <c r="K261" s="127">
        <f>ROUND(E261*J261,2)</f>
        <v>0</v>
      </c>
      <c r="L261" s="127">
        <v>21</v>
      </c>
      <c r="M261" s="127">
        <f>G261*(1+L261/100)</f>
        <v>0</v>
      </c>
      <c r="N261" s="125">
        <v>1.8000000000000001E-4</v>
      </c>
      <c r="O261" s="125">
        <f>ROUND(E261*N261,5)</f>
        <v>0.14255999999999999</v>
      </c>
      <c r="P261" s="125">
        <v>0</v>
      </c>
      <c r="Q261" s="125">
        <f>ROUND(E261*P261,5)</f>
        <v>0</v>
      </c>
      <c r="R261" s="125"/>
      <c r="S261" s="125"/>
      <c r="T261" s="126">
        <v>0.17249999999999999</v>
      </c>
      <c r="U261" s="125">
        <f>ROUND(E261*T261,2)</f>
        <v>136.62</v>
      </c>
      <c r="V261" s="95"/>
      <c r="W261" s="95"/>
      <c r="X261" s="95"/>
      <c r="Y261" s="95"/>
      <c r="Z261" s="95"/>
      <c r="AA261" s="95"/>
      <c r="AB261" s="95"/>
      <c r="AC261" s="95"/>
      <c r="AD261" s="95"/>
      <c r="AE261" s="95" t="s">
        <v>77</v>
      </c>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row>
    <row r="262" spans="1:60" outlineLevel="1" x14ac:dyDescent="0.2">
      <c r="A262" s="128"/>
      <c r="B262" s="128"/>
      <c r="C262" s="205" t="s">
        <v>250</v>
      </c>
      <c r="D262" s="206"/>
      <c r="E262" s="207"/>
      <c r="F262" s="208"/>
      <c r="G262" s="209"/>
      <c r="H262" s="127"/>
      <c r="I262" s="127"/>
      <c r="J262" s="127"/>
      <c r="K262" s="127"/>
      <c r="L262" s="127"/>
      <c r="M262" s="127"/>
      <c r="N262" s="125"/>
      <c r="O262" s="125"/>
      <c r="P262" s="125"/>
      <c r="Q262" s="125"/>
      <c r="R262" s="125"/>
      <c r="S262" s="125"/>
      <c r="T262" s="126"/>
      <c r="U262" s="125"/>
      <c r="V262" s="95"/>
      <c r="W262" s="95"/>
      <c r="X262" s="95"/>
      <c r="Y262" s="95"/>
      <c r="Z262" s="95"/>
      <c r="AA262" s="95"/>
      <c r="AB262" s="95"/>
      <c r="AC262" s="95"/>
      <c r="AD262" s="95"/>
      <c r="AE262" s="95" t="s">
        <v>74</v>
      </c>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120" t="str">
        <f>C262</f>
        <v>momtáž mantinelu oplocení hřiště</v>
      </c>
      <c r="BB262" s="95"/>
      <c r="BC262" s="95"/>
      <c r="BD262" s="95"/>
      <c r="BE262" s="95"/>
      <c r="BF262" s="95"/>
      <c r="BG262" s="95"/>
      <c r="BH262" s="95"/>
    </row>
    <row r="263" spans="1:60" outlineLevel="1" x14ac:dyDescent="0.2">
      <c r="A263" s="128">
        <v>115</v>
      </c>
      <c r="B263" s="128" t="s">
        <v>249</v>
      </c>
      <c r="C263" s="130" t="s">
        <v>248</v>
      </c>
      <c r="D263" s="125" t="s">
        <v>247</v>
      </c>
      <c r="E263" s="129">
        <v>4.8787200000000004</v>
      </c>
      <c r="F263" s="166">
        <f>H263+J263</f>
        <v>0</v>
      </c>
      <c r="G263" s="127">
        <f>ROUND(E263*F263,2)</f>
        <v>0</v>
      </c>
      <c r="H263" s="127"/>
      <c r="I263" s="127">
        <f>ROUND(E263*H263,2)</f>
        <v>0</v>
      </c>
      <c r="J263" s="127"/>
      <c r="K263" s="127">
        <f>ROUND(E263*J263,2)</f>
        <v>0</v>
      </c>
      <c r="L263" s="127">
        <v>21</v>
      </c>
      <c r="M263" s="127">
        <f>G263*(1+L263/100)</f>
        <v>0</v>
      </c>
      <c r="N263" s="125">
        <v>0.55000000000000004</v>
      </c>
      <c r="O263" s="125">
        <f>ROUND(E263*N263,5)</f>
        <v>2.6833</v>
      </c>
      <c r="P263" s="125">
        <v>0</v>
      </c>
      <c r="Q263" s="125">
        <f>ROUND(E263*P263,5)</f>
        <v>0</v>
      </c>
      <c r="R263" s="125"/>
      <c r="S263" s="125"/>
      <c r="T263" s="126">
        <v>0</v>
      </c>
      <c r="U263" s="125">
        <f>ROUND(E263*T263,2)</f>
        <v>0</v>
      </c>
      <c r="V263" s="95"/>
      <c r="W263" s="95"/>
      <c r="X263" s="95"/>
      <c r="Y263" s="95"/>
      <c r="Z263" s="95"/>
      <c r="AA263" s="95"/>
      <c r="AB263" s="95"/>
      <c r="AC263" s="95"/>
      <c r="AD263" s="95"/>
      <c r="AE263" s="95" t="s">
        <v>160</v>
      </c>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row>
    <row r="264" spans="1:60" outlineLevel="1" x14ac:dyDescent="0.2">
      <c r="A264" s="128"/>
      <c r="B264" s="128"/>
      <c r="C264" s="151" t="s">
        <v>246</v>
      </c>
      <c r="D264" s="150"/>
      <c r="E264" s="149">
        <v>4.8787200000000004</v>
      </c>
      <c r="F264" s="127"/>
      <c r="G264" s="127"/>
      <c r="H264" s="127"/>
      <c r="I264" s="127"/>
      <c r="J264" s="127"/>
      <c r="K264" s="127"/>
      <c r="L264" s="127"/>
      <c r="M264" s="127"/>
      <c r="N264" s="125"/>
      <c r="O264" s="125"/>
      <c r="P264" s="125"/>
      <c r="Q264" s="125"/>
      <c r="R264" s="125"/>
      <c r="S264" s="125"/>
      <c r="T264" s="126"/>
      <c r="U264" s="125"/>
      <c r="V264" s="95"/>
      <c r="W264" s="95"/>
      <c r="X264" s="95"/>
      <c r="Y264" s="95"/>
      <c r="Z264" s="95"/>
      <c r="AA264" s="95"/>
      <c r="AB264" s="95"/>
      <c r="AC264" s="95"/>
      <c r="AD264" s="95"/>
      <c r="AE264" s="95" t="s">
        <v>136</v>
      </c>
      <c r="AF264" s="95">
        <v>0</v>
      </c>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row>
    <row r="265" spans="1:60" outlineLevel="1" x14ac:dyDescent="0.2">
      <c r="A265" s="128">
        <v>116</v>
      </c>
      <c r="B265" s="128" t="s">
        <v>245</v>
      </c>
      <c r="C265" s="130" t="s">
        <v>244</v>
      </c>
      <c r="D265" s="125" t="s">
        <v>131</v>
      </c>
      <c r="E265" s="129">
        <v>2.82586</v>
      </c>
      <c r="F265" s="166">
        <f>H265+J265</f>
        <v>0</v>
      </c>
      <c r="G265" s="127">
        <f>ROUND(E265*F265,2)</f>
        <v>0</v>
      </c>
      <c r="H265" s="127"/>
      <c r="I265" s="127">
        <f>ROUND(E265*H265,2)</f>
        <v>0</v>
      </c>
      <c r="J265" s="127"/>
      <c r="K265" s="127">
        <f>ROUND(E265*J265,2)</f>
        <v>0</v>
      </c>
      <c r="L265" s="127">
        <v>21</v>
      </c>
      <c r="M265" s="127">
        <f>G265*(1+L265/100)</f>
        <v>0</v>
      </c>
      <c r="N265" s="125">
        <v>0</v>
      </c>
      <c r="O265" s="125">
        <f>ROUND(E265*N265,5)</f>
        <v>0</v>
      </c>
      <c r="P265" s="125">
        <v>0</v>
      </c>
      <c r="Q265" s="125">
        <f>ROUND(E265*P265,5)</f>
        <v>0</v>
      </c>
      <c r="R265" s="125"/>
      <c r="S265" s="125"/>
      <c r="T265" s="126">
        <v>2.2549999999999999</v>
      </c>
      <c r="U265" s="125">
        <f>ROUND(E265*T265,2)</f>
        <v>6.37</v>
      </c>
      <c r="V265" s="95"/>
      <c r="W265" s="95"/>
      <c r="X265" s="95"/>
      <c r="Y265" s="95"/>
      <c r="Z265" s="95"/>
      <c r="AA265" s="95"/>
      <c r="AB265" s="95"/>
      <c r="AC265" s="95"/>
      <c r="AD265" s="95"/>
      <c r="AE265" s="95" t="s">
        <v>77</v>
      </c>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row>
    <row r="266" spans="1:60" x14ac:dyDescent="0.2">
      <c r="A266" s="157" t="s">
        <v>57</v>
      </c>
      <c r="B266" s="157" t="s">
        <v>243</v>
      </c>
      <c r="C266" s="156" t="s">
        <v>242</v>
      </c>
      <c r="D266" s="152"/>
      <c r="E266" s="155"/>
      <c r="F266" s="154"/>
      <c r="G266" s="154">
        <f>SUMIF(AE267:AE294,"&lt;&gt;NOR",G267:G294)</f>
        <v>0</v>
      </c>
      <c r="H266" s="154"/>
      <c r="I266" s="154">
        <f>SUM(I267:I294)</f>
        <v>0</v>
      </c>
      <c r="J266" s="154"/>
      <c r="K266" s="154">
        <f>SUM(K267:K294)</f>
        <v>0</v>
      </c>
      <c r="L266" s="154"/>
      <c r="M266" s="154">
        <f>SUM(M267:M294)</f>
        <v>0</v>
      </c>
      <c r="N266" s="152"/>
      <c r="O266" s="152">
        <f>SUM(O267:O294)</f>
        <v>1.42011</v>
      </c>
      <c r="P266" s="152"/>
      <c r="Q266" s="152">
        <f>SUM(Q267:Q294)</f>
        <v>0</v>
      </c>
      <c r="R266" s="152"/>
      <c r="S266" s="152"/>
      <c r="T266" s="153"/>
      <c r="U266" s="152">
        <f>SUM(U267:U294)</f>
        <v>275.32</v>
      </c>
      <c r="AE266" t="s">
        <v>58</v>
      </c>
    </row>
    <row r="267" spans="1:60" outlineLevel="1" x14ac:dyDescent="0.2">
      <c r="A267" s="128">
        <v>117</v>
      </c>
      <c r="B267" s="128" t="s">
        <v>241</v>
      </c>
      <c r="C267" s="130" t="s">
        <v>240</v>
      </c>
      <c r="D267" s="125" t="s">
        <v>223</v>
      </c>
      <c r="E267" s="129">
        <v>34.6</v>
      </c>
      <c r="F267" s="166">
        <f>H267+J267</f>
        <v>0</v>
      </c>
      <c r="G267" s="127">
        <f>ROUND(E267*F267,2)</f>
        <v>0</v>
      </c>
      <c r="H267" s="127"/>
      <c r="I267" s="127">
        <f>ROUND(E267*H267,2)</f>
        <v>0</v>
      </c>
      <c r="J267" s="127"/>
      <c r="K267" s="127">
        <f>ROUND(E267*J267,2)</f>
        <v>0</v>
      </c>
      <c r="L267" s="127">
        <v>21</v>
      </c>
      <c r="M267" s="127">
        <f>G267*(1+L267/100)</f>
        <v>0</v>
      </c>
      <c r="N267" s="125">
        <v>1.0499999999999999E-3</v>
      </c>
      <c r="O267" s="125">
        <f>ROUND(E267*N267,5)</f>
        <v>3.6330000000000001E-2</v>
      </c>
      <c r="P267" s="125">
        <v>0</v>
      </c>
      <c r="Q267" s="125">
        <f>ROUND(E267*P267,5)</f>
        <v>0</v>
      </c>
      <c r="R267" s="125"/>
      <c r="S267" s="125"/>
      <c r="T267" s="126">
        <v>0.10316</v>
      </c>
      <c r="U267" s="125">
        <f>ROUND(E267*T267,2)</f>
        <v>3.57</v>
      </c>
      <c r="V267" s="95"/>
      <c r="W267" s="95"/>
      <c r="X267" s="95"/>
      <c r="Y267" s="95"/>
      <c r="Z267" s="95"/>
      <c r="AA267" s="95"/>
      <c r="AB267" s="95"/>
      <c r="AC267" s="95"/>
      <c r="AD267" s="95"/>
      <c r="AE267" s="95" t="s">
        <v>239</v>
      </c>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row>
    <row r="268" spans="1:60" ht="22.5" outlineLevel="1" x14ac:dyDescent="0.2">
      <c r="A268" s="128"/>
      <c r="B268" s="128"/>
      <c r="C268" s="205" t="s">
        <v>238</v>
      </c>
      <c r="D268" s="206"/>
      <c r="E268" s="207"/>
      <c r="F268" s="208"/>
      <c r="G268" s="209"/>
      <c r="H268" s="127"/>
      <c r="I268" s="127"/>
      <c r="J268" s="127"/>
      <c r="K268" s="127"/>
      <c r="L268" s="127"/>
      <c r="M268" s="127"/>
      <c r="N268" s="125"/>
      <c r="O268" s="125"/>
      <c r="P268" s="125"/>
      <c r="Q268" s="125"/>
      <c r="R268" s="125"/>
      <c r="S268" s="125"/>
      <c r="T268" s="126"/>
      <c r="U268" s="125"/>
      <c r="V268" s="95"/>
      <c r="W268" s="95"/>
      <c r="X268" s="95"/>
      <c r="Y268" s="95"/>
      <c r="Z268" s="95"/>
      <c r="AA268" s="95"/>
      <c r="AB268" s="95"/>
      <c r="AC268" s="95"/>
      <c r="AD268" s="95"/>
      <c r="AE268" s="95" t="s">
        <v>74</v>
      </c>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120" t="str">
        <f>C268</f>
        <v>oc. pozink. rám 100/5mm, 6,7m, vnitřní průměr 2 135 mm, osazen 20 mm nad betonem, v rámu vytvořit otvory pro odtok vody,</v>
      </c>
      <c r="BB268" s="95"/>
      <c r="BC268" s="95"/>
      <c r="BD268" s="95"/>
      <c r="BE268" s="95"/>
      <c r="BF268" s="95"/>
      <c r="BG268" s="95"/>
      <c r="BH268" s="95"/>
    </row>
    <row r="269" spans="1:60" outlineLevel="1" x14ac:dyDescent="0.2">
      <c r="A269" s="128"/>
      <c r="B269" s="128"/>
      <c r="C269" s="205" t="s">
        <v>237</v>
      </c>
      <c r="D269" s="206"/>
      <c r="E269" s="207"/>
      <c r="F269" s="208"/>
      <c r="G269" s="209"/>
      <c r="H269" s="127"/>
      <c r="I269" s="127"/>
      <c r="J269" s="127"/>
      <c r="K269" s="127"/>
      <c r="L269" s="127"/>
      <c r="M269" s="127"/>
      <c r="N269" s="125"/>
      <c r="O269" s="125"/>
      <c r="P269" s="125"/>
      <c r="Q269" s="125"/>
      <c r="R269" s="125"/>
      <c r="S269" s="125"/>
      <c r="T269" s="126"/>
      <c r="U269" s="125"/>
      <c r="V269" s="95"/>
      <c r="W269" s="95"/>
      <c r="X269" s="95"/>
      <c r="Y269" s="95"/>
      <c r="Z269" s="95"/>
      <c r="AA269" s="95"/>
      <c r="AB269" s="95"/>
      <c r="AC269" s="95"/>
      <c r="AD269" s="95"/>
      <c r="AE269" s="95" t="s">
        <v>74</v>
      </c>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120" t="str">
        <f>C269</f>
        <v>výztuha rámu z pásoviny 50/5 mm, 4,22 m, pozinkováno</v>
      </c>
      <c r="BB269" s="95"/>
      <c r="BC269" s="95"/>
      <c r="BD269" s="95"/>
      <c r="BE269" s="95"/>
      <c r="BF269" s="95"/>
      <c r="BG269" s="95"/>
      <c r="BH269" s="95"/>
    </row>
    <row r="270" spans="1:60" outlineLevel="1" x14ac:dyDescent="0.2">
      <c r="A270" s="128"/>
      <c r="B270" s="128"/>
      <c r="C270" s="151" t="s">
        <v>236</v>
      </c>
      <c r="D270" s="150"/>
      <c r="E270" s="149">
        <v>34.6</v>
      </c>
      <c r="F270" s="127"/>
      <c r="G270" s="127"/>
      <c r="H270" s="127"/>
      <c r="I270" s="127"/>
      <c r="J270" s="127"/>
      <c r="K270" s="127"/>
      <c r="L270" s="127"/>
      <c r="M270" s="127"/>
      <c r="N270" s="125"/>
      <c r="O270" s="125"/>
      <c r="P270" s="125"/>
      <c r="Q270" s="125"/>
      <c r="R270" s="125"/>
      <c r="S270" s="125"/>
      <c r="T270" s="126"/>
      <c r="U270" s="125"/>
      <c r="V270" s="95"/>
      <c r="W270" s="95"/>
      <c r="X270" s="95"/>
      <c r="Y270" s="95"/>
      <c r="Z270" s="95"/>
      <c r="AA270" s="95"/>
      <c r="AB270" s="95"/>
      <c r="AC270" s="95"/>
      <c r="AD270" s="95"/>
      <c r="AE270" s="95" t="s">
        <v>136</v>
      </c>
      <c r="AF270" s="95">
        <v>0</v>
      </c>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row>
    <row r="271" spans="1:60" outlineLevel="1" x14ac:dyDescent="0.2">
      <c r="A271" s="128">
        <v>118</v>
      </c>
      <c r="B271" s="128" t="s">
        <v>235</v>
      </c>
      <c r="C271" s="130" t="s">
        <v>234</v>
      </c>
      <c r="D271" s="125" t="s">
        <v>164</v>
      </c>
      <c r="E271" s="129">
        <v>133</v>
      </c>
      <c r="F271" s="166">
        <f>H271+J271</f>
        <v>0</v>
      </c>
      <c r="G271" s="127">
        <f>ROUND(E271*F271,2)</f>
        <v>0</v>
      </c>
      <c r="H271" s="127"/>
      <c r="I271" s="127">
        <f>ROUND(E271*H271,2)</f>
        <v>0</v>
      </c>
      <c r="J271" s="127"/>
      <c r="K271" s="127">
        <f>ROUND(E271*J271,2)</f>
        <v>0</v>
      </c>
      <c r="L271" s="127">
        <v>21</v>
      </c>
      <c r="M271" s="127">
        <f>G271*(1+L271/100)</f>
        <v>0</v>
      </c>
      <c r="N271" s="125">
        <v>0</v>
      </c>
      <c r="O271" s="125">
        <f>ROUND(E271*N271,5)</f>
        <v>0</v>
      </c>
      <c r="P271" s="125">
        <v>0</v>
      </c>
      <c r="Q271" s="125">
        <f>ROUND(E271*P271,5)</f>
        <v>0</v>
      </c>
      <c r="R271" s="125"/>
      <c r="S271" s="125"/>
      <c r="T271" s="126">
        <v>0.33</v>
      </c>
      <c r="U271" s="125">
        <f>ROUND(E271*T271,2)</f>
        <v>43.89</v>
      </c>
      <c r="V271" s="95"/>
      <c r="W271" s="95"/>
      <c r="X271" s="95"/>
      <c r="Y271" s="95"/>
      <c r="Z271" s="95"/>
      <c r="AA271" s="95"/>
      <c r="AB271" s="95"/>
      <c r="AC271" s="95"/>
      <c r="AD271" s="95"/>
      <c r="AE271" s="95" t="s">
        <v>77</v>
      </c>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row>
    <row r="272" spans="1:60" outlineLevel="1" x14ac:dyDescent="0.2">
      <c r="A272" s="128"/>
      <c r="B272" s="128"/>
      <c r="C272" s="151" t="s">
        <v>233</v>
      </c>
      <c r="D272" s="150"/>
      <c r="E272" s="149">
        <v>133</v>
      </c>
      <c r="F272" s="127"/>
      <c r="G272" s="127"/>
      <c r="H272" s="127"/>
      <c r="I272" s="127"/>
      <c r="J272" s="127"/>
      <c r="K272" s="127"/>
      <c r="L272" s="127"/>
      <c r="M272" s="127"/>
      <c r="N272" s="125"/>
      <c r="O272" s="125"/>
      <c r="P272" s="125"/>
      <c r="Q272" s="125"/>
      <c r="R272" s="125"/>
      <c r="S272" s="125"/>
      <c r="T272" s="126"/>
      <c r="U272" s="125"/>
      <c r="V272" s="95"/>
      <c r="W272" s="95"/>
      <c r="X272" s="95"/>
      <c r="Y272" s="95"/>
      <c r="Z272" s="95"/>
      <c r="AA272" s="95"/>
      <c r="AB272" s="95"/>
      <c r="AC272" s="95"/>
      <c r="AD272" s="95"/>
      <c r="AE272" s="95" t="s">
        <v>136</v>
      </c>
      <c r="AF272" s="95">
        <v>0</v>
      </c>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row>
    <row r="273" spans="1:60" ht="22.5" outlineLevel="1" x14ac:dyDescent="0.2">
      <c r="A273" s="128">
        <v>119</v>
      </c>
      <c r="B273" s="128" t="s">
        <v>232</v>
      </c>
      <c r="C273" s="130" t="s">
        <v>231</v>
      </c>
      <c r="D273" s="125" t="s">
        <v>150</v>
      </c>
      <c r="E273" s="129">
        <v>398.2</v>
      </c>
      <c r="F273" s="166">
        <f>H273+J273</f>
        <v>0</v>
      </c>
      <c r="G273" s="127">
        <f>ROUND(E273*F273,2)</f>
        <v>0</v>
      </c>
      <c r="H273" s="127"/>
      <c r="I273" s="127">
        <f>ROUND(E273*H273,2)</f>
        <v>0</v>
      </c>
      <c r="J273" s="127"/>
      <c r="K273" s="127">
        <f>ROUND(E273*J273,2)</f>
        <v>0</v>
      </c>
      <c r="L273" s="127">
        <v>21</v>
      </c>
      <c r="M273" s="127">
        <f>G273*(1+L273/100)</f>
        <v>0</v>
      </c>
      <c r="N273" s="125">
        <v>4.0000000000000002E-4</v>
      </c>
      <c r="O273" s="125">
        <f>ROUND(E273*N273,5)</f>
        <v>0.15928</v>
      </c>
      <c r="P273" s="125">
        <v>0</v>
      </c>
      <c r="Q273" s="125">
        <f>ROUND(E273*P273,5)</f>
        <v>0</v>
      </c>
      <c r="R273" s="125"/>
      <c r="S273" s="125"/>
      <c r="T273" s="126">
        <v>0</v>
      </c>
      <c r="U273" s="125">
        <f>ROUND(E273*T273,2)</f>
        <v>0</v>
      </c>
      <c r="V273" s="95"/>
      <c r="W273" s="95"/>
      <c r="X273" s="95"/>
      <c r="Y273" s="95"/>
      <c r="Z273" s="95"/>
      <c r="AA273" s="95"/>
      <c r="AB273" s="95"/>
      <c r="AC273" s="95"/>
      <c r="AD273" s="95"/>
      <c r="AE273" s="95" t="s">
        <v>160</v>
      </c>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row>
    <row r="274" spans="1:60" outlineLevel="1" x14ac:dyDescent="0.2">
      <c r="A274" s="128"/>
      <c r="B274" s="128"/>
      <c r="C274" s="151" t="s">
        <v>230</v>
      </c>
      <c r="D274" s="150"/>
      <c r="E274" s="149">
        <v>187</v>
      </c>
      <c r="F274" s="127"/>
      <c r="G274" s="127"/>
      <c r="H274" s="127"/>
      <c r="I274" s="127"/>
      <c r="J274" s="127"/>
      <c r="K274" s="127"/>
      <c r="L274" s="127"/>
      <c r="M274" s="127"/>
      <c r="N274" s="125"/>
      <c r="O274" s="125"/>
      <c r="P274" s="125"/>
      <c r="Q274" s="125"/>
      <c r="R274" s="125"/>
      <c r="S274" s="125"/>
      <c r="T274" s="126"/>
      <c r="U274" s="125"/>
      <c r="V274" s="95"/>
      <c r="W274" s="95"/>
      <c r="X274" s="95"/>
      <c r="Y274" s="95"/>
      <c r="Z274" s="95"/>
      <c r="AA274" s="95"/>
      <c r="AB274" s="95"/>
      <c r="AC274" s="95"/>
      <c r="AD274" s="95"/>
      <c r="AE274" s="95" t="s">
        <v>136</v>
      </c>
      <c r="AF274" s="95">
        <v>0</v>
      </c>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row>
    <row r="275" spans="1:60" outlineLevel="1" x14ac:dyDescent="0.2">
      <c r="A275" s="128"/>
      <c r="B275" s="128"/>
      <c r="C275" s="151" t="s">
        <v>229</v>
      </c>
      <c r="D275" s="150"/>
      <c r="E275" s="149">
        <v>211.2</v>
      </c>
      <c r="F275" s="127"/>
      <c r="G275" s="127"/>
      <c r="H275" s="127"/>
      <c r="I275" s="127"/>
      <c r="J275" s="127"/>
      <c r="K275" s="127"/>
      <c r="L275" s="127"/>
      <c r="M275" s="127"/>
      <c r="N275" s="125"/>
      <c r="O275" s="125"/>
      <c r="P275" s="125"/>
      <c r="Q275" s="125"/>
      <c r="R275" s="125"/>
      <c r="S275" s="125"/>
      <c r="T275" s="126"/>
      <c r="U275" s="125"/>
      <c r="V275" s="95"/>
      <c r="W275" s="95"/>
      <c r="X275" s="95"/>
      <c r="Y275" s="95"/>
      <c r="Z275" s="95"/>
      <c r="AA275" s="95"/>
      <c r="AB275" s="95"/>
      <c r="AC275" s="95"/>
      <c r="AD275" s="95"/>
      <c r="AE275" s="95" t="s">
        <v>136</v>
      </c>
      <c r="AF275" s="95">
        <v>0</v>
      </c>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row>
    <row r="276" spans="1:60" outlineLevel="1" x14ac:dyDescent="0.2">
      <c r="A276" s="128">
        <v>120</v>
      </c>
      <c r="B276" s="128" t="s">
        <v>228</v>
      </c>
      <c r="C276" s="130" t="s">
        <v>227</v>
      </c>
      <c r="D276" s="125" t="s">
        <v>223</v>
      </c>
      <c r="E276" s="129">
        <v>912.45</v>
      </c>
      <c r="F276" s="166">
        <f>H276+J276</f>
        <v>0</v>
      </c>
      <c r="G276" s="127">
        <f>ROUND(E276*F276,2)</f>
        <v>0</v>
      </c>
      <c r="H276" s="127"/>
      <c r="I276" s="127">
        <f>ROUND(E276*H276,2)</f>
        <v>0</v>
      </c>
      <c r="J276" s="127"/>
      <c r="K276" s="127">
        <f>ROUND(E276*J276,2)</f>
        <v>0</v>
      </c>
      <c r="L276" s="127">
        <v>21</v>
      </c>
      <c r="M276" s="127">
        <f>G276*(1+L276/100)</f>
        <v>0</v>
      </c>
      <c r="N276" s="125">
        <v>1E-3</v>
      </c>
      <c r="O276" s="125">
        <f>ROUND(E276*N276,5)</f>
        <v>0.91244999999999998</v>
      </c>
      <c r="P276" s="125">
        <v>0</v>
      </c>
      <c r="Q276" s="125">
        <f>ROUND(E276*P276,5)</f>
        <v>0</v>
      </c>
      <c r="R276" s="125"/>
      <c r="S276" s="125"/>
      <c r="T276" s="126">
        <v>0.221</v>
      </c>
      <c r="U276" s="125">
        <f>ROUND(E276*T276,2)</f>
        <v>201.65</v>
      </c>
      <c r="V276" s="95"/>
      <c r="W276" s="95"/>
      <c r="X276" s="95"/>
      <c r="Y276" s="95"/>
      <c r="Z276" s="95"/>
      <c r="AA276" s="95"/>
      <c r="AB276" s="95"/>
      <c r="AC276" s="95"/>
      <c r="AD276" s="95"/>
      <c r="AE276" s="95" t="s">
        <v>77</v>
      </c>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row>
    <row r="277" spans="1:60" ht="33.75" outlineLevel="1" x14ac:dyDescent="0.2">
      <c r="A277" s="128"/>
      <c r="B277" s="128"/>
      <c r="C277" s="151" t="s">
        <v>226</v>
      </c>
      <c r="D277" s="150"/>
      <c r="E277" s="149">
        <v>912.45</v>
      </c>
      <c r="F277" s="127"/>
      <c r="G277" s="127"/>
      <c r="H277" s="127"/>
      <c r="I277" s="127"/>
      <c r="J277" s="127"/>
      <c r="K277" s="127"/>
      <c r="L277" s="127"/>
      <c r="M277" s="127"/>
      <c r="N277" s="125"/>
      <c r="O277" s="125"/>
      <c r="P277" s="125"/>
      <c r="Q277" s="125"/>
      <c r="R277" s="125"/>
      <c r="S277" s="125"/>
      <c r="T277" s="126"/>
      <c r="U277" s="125"/>
      <c r="V277" s="95"/>
      <c r="W277" s="95"/>
      <c r="X277" s="95"/>
      <c r="Y277" s="95"/>
      <c r="Z277" s="95"/>
      <c r="AA277" s="95"/>
      <c r="AB277" s="95"/>
      <c r="AC277" s="95"/>
      <c r="AD277" s="95"/>
      <c r="AE277" s="95" t="s">
        <v>136</v>
      </c>
      <c r="AF277" s="95">
        <v>0</v>
      </c>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row>
    <row r="278" spans="1:60" ht="22.5" outlineLevel="1" x14ac:dyDescent="0.2">
      <c r="A278" s="128">
        <v>121</v>
      </c>
      <c r="B278" s="128" t="s">
        <v>225</v>
      </c>
      <c r="C278" s="130" t="s">
        <v>224</v>
      </c>
      <c r="D278" s="125" t="s">
        <v>223</v>
      </c>
      <c r="E278" s="129">
        <v>2300</v>
      </c>
      <c r="F278" s="166">
        <f>H278+J278</f>
        <v>0</v>
      </c>
      <c r="G278" s="127">
        <f>ROUND(E278*F278,2)</f>
        <v>0</v>
      </c>
      <c r="H278" s="127"/>
      <c r="I278" s="127">
        <f>ROUND(E278*H278,2)</f>
        <v>0</v>
      </c>
      <c r="J278" s="127"/>
      <c r="K278" s="127">
        <f>ROUND(E278*J278,2)</f>
        <v>0</v>
      </c>
      <c r="L278" s="127">
        <v>21</v>
      </c>
      <c r="M278" s="127">
        <f>G278*(1+L278/100)</f>
        <v>0</v>
      </c>
      <c r="N278" s="125">
        <v>0</v>
      </c>
      <c r="O278" s="125">
        <f>ROUND(E278*N278,5)</f>
        <v>0</v>
      </c>
      <c r="P278" s="125">
        <v>0</v>
      </c>
      <c r="Q278" s="125">
        <f>ROUND(E278*P278,5)</f>
        <v>0</v>
      </c>
      <c r="R278" s="125"/>
      <c r="S278" s="125"/>
      <c r="T278" s="126">
        <v>0</v>
      </c>
      <c r="U278" s="125">
        <f>ROUND(E278*T278,2)</f>
        <v>0</v>
      </c>
      <c r="V278" s="95"/>
      <c r="W278" s="95"/>
      <c r="X278" s="95"/>
      <c r="Y278" s="95"/>
      <c r="Z278" s="95"/>
      <c r="AA278" s="95"/>
      <c r="AB278" s="95"/>
      <c r="AC278" s="95"/>
      <c r="AD278" s="95"/>
      <c r="AE278" s="95" t="s">
        <v>77</v>
      </c>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row>
    <row r="279" spans="1:60" outlineLevel="1" x14ac:dyDescent="0.2">
      <c r="A279" s="128"/>
      <c r="B279" s="128"/>
      <c r="C279" s="151" t="s">
        <v>222</v>
      </c>
      <c r="D279" s="150"/>
      <c r="E279" s="149">
        <v>2265.4</v>
      </c>
      <c r="F279" s="127"/>
      <c r="G279" s="127"/>
      <c r="H279" s="127"/>
      <c r="I279" s="127"/>
      <c r="J279" s="127"/>
      <c r="K279" s="127"/>
      <c r="L279" s="127"/>
      <c r="M279" s="127"/>
      <c r="N279" s="125"/>
      <c r="O279" s="125"/>
      <c r="P279" s="125"/>
      <c r="Q279" s="125"/>
      <c r="R279" s="125"/>
      <c r="S279" s="125"/>
      <c r="T279" s="126"/>
      <c r="U279" s="125"/>
      <c r="V279" s="95"/>
      <c r="W279" s="95"/>
      <c r="X279" s="95"/>
      <c r="Y279" s="95"/>
      <c r="Z279" s="95"/>
      <c r="AA279" s="95"/>
      <c r="AB279" s="95"/>
      <c r="AC279" s="95"/>
      <c r="AD279" s="95"/>
      <c r="AE279" s="95" t="s">
        <v>136</v>
      </c>
      <c r="AF279" s="95">
        <v>0</v>
      </c>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row>
    <row r="280" spans="1:60" outlineLevel="1" x14ac:dyDescent="0.2">
      <c r="A280" s="128"/>
      <c r="B280" s="128"/>
      <c r="C280" s="151" t="s">
        <v>221</v>
      </c>
      <c r="D280" s="150"/>
      <c r="E280" s="149">
        <v>34.6</v>
      </c>
      <c r="F280" s="127"/>
      <c r="G280" s="127"/>
      <c r="H280" s="127"/>
      <c r="I280" s="127"/>
      <c r="J280" s="127"/>
      <c r="K280" s="127"/>
      <c r="L280" s="127"/>
      <c r="M280" s="127"/>
      <c r="N280" s="125"/>
      <c r="O280" s="125"/>
      <c r="P280" s="125"/>
      <c r="Q280" s="125"/>
      <c r="R280" s="125"/>
      <c r="S280" s="125"/>
      <c r="T280" s="126"/>
      <c r="U280" s="125"/>
      <c r="V280" s="95"/>
      <c r="W280" s="95"/>
      <c r="X280" s="95"/>
      <c r="Y280" s="95"/>
      <c r="Z280" s="95"/>
      <c r="AA280" s="95"/>
      <c r="AB280" s="95"/>
      <c r="AC280" s="95"/>
      <c r="AD280" s="95"/>
      <c r="AE280" s="95" t="s">
        <v>136</v>
      </c>
      <c r="AF280" s="95">
        <v>0</v>
      </c>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row>
    <row r="281" spans="1:60" outlineLevel="1" x14ac:dyDescent="0.2">
      <c r="A281" s="128">
        <v>122</v>
      </c>
      <c r="B281" s="128" t="s">
        <v>220</v>
      </c>
      <c r="C281" s="130" t="s">
        <v>219</v>
      </c>
      <c r="D281" s="125" t="s">
        <v>164</v>
      </c>
      <c r="E281" s="129">
        <v>34.799999999999997</v>
      </c>
      <c r="F281" s="166">
        <f>H281+J281</f>
        <v>0</v>
      </c>
      <c r="G281" s="127">
        <f>ROUND(E281*F281,2)</f>
        <v>0</v>
      </c>
      <c r="H281" s="127"/>
      <c r="I281" s="127">
        <f>ROUND(E281*H281,2)</f>
        <v>0</v>
      </c>
      <c r="J281" s="127"/>
      <c r="K281" s="127">
        <f>ROUND(E281*J281,2)</f>
        <v>0</v>
      </c>
      <c r="L281" s="127">
        <v>21</v>
      </c>
      <c r="M281" s="127">
        <f>G281*(1+L281/100)</f>
        <v>0</v>
      </c>
      <c r="N281" s="125">
        <v>0</v>
      </c>
      <c r="O281" s="125">
        <f>ROUND(E281*N281,5)</f>
        <v>0</v>
      </c>
      <c r="P281" s="125">
        <v>0</v>
      </c>
      <c r="Q281" s="125">
        <f>ROUND(E281*P281,5)</f>
        <v>0</v>
      </c>
      <c r="R281" s="125"/>
      <c r="S281" s="125"/>
      <c r="T281" s="126">
        <v>0.47</v>
      </c>
      <c r="U281" s="125">
        <f>ROUND(E281*T281,2)</f>
        <v>16.36</v>
      </c>
      <c r="V281" s="95"/>
      <c r="W281" s="95"/>
      <c r="X281" s="95"/>
      <c r="Y281" s="95"/>
      <c r="Z281" s="95"/>
      <c r="AA281" s="95"/>
      <c r="AB281" s="95"/>
      <c r="AC281" s="95"/>
      <c r="AD281" s="95"/>
      <c r="AE281" s="95" t="s">
        <v>77</v>
      </c>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row>
    <row r="282" spans="1:60" outlineLevel="1" x14ac:dyDescent="0.2">
      <c r="A282" s="128"/>
      <c r="B282" s="128"/>
      <c r="C282" s="151" t="s">
        <v>218</v>
      </c>
      <c r="D282" s="150"/>
      <c r="E282" s="149">
        <v>34.799999999999997</v>
      </c>
      <c r="F282" s="127"/>
      <c r="G282" s="127"/>
      <c r="H282" s="127"/>
      <c r="I282" s="127"/>
      <c r="J282" s="127"/>
      <c r="K282" s="127"/>
      <c r="L282" s="127"/>
      <c r="M282" s="127"/>
      <c r="N282" s="125"/>
      <c r="O282" s="125"/>
      <c r="P282" s="125"/>
      <c r="Q282" s="125"/>
      <c r="R282" s="125"/>
      <c r="S282" s="125"/>
      <c r="T282" s="126"/>
      <c r="U282" s="125"/>
      <c r="V282" s="95"/>
      <c r="W282" s="95"/>
      <c r="X282" s="95"/>
      <c r="Y282" s="95"/>
      <c r="Z282" s="95"/>
      <c r="AA282" s="95"/>
      <c r="AB282" s="95"/>
      <c r="AC282" s="95"/>
      <c r="AD282" s="95"/>
      <c r="AE282" s="95" t="s">
        <v>136</v>
      </c>
      <c r="AF282" s="95">
        <v>0</v>
      </c>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row>
    <row r="283" spans="1:60" ht="22.5" outlineLevel="1" x14ac:dyDescent="0.2">
      <c r="A283" s="128">
        <v>123</v>
      </c>
      <c r="B283" s="128" t="s">
        <v>217</v>
      </c>
      <c r="C283" s="130" t="s">
        <v>216</v>
      </c>
      <c r="D283" s="125" t="s">
        <v>161</v>
      </c>
      <c r="E283" s="129">
        <v>15</v>
      </c>
      <c r="F283" s="166">
        <f>H283+J283</f>
        <v>0</v>
      </c>
      <c r="G283" s="127">
        <f>ROUND(E283*F283,2)</f>
        <v>0</v>
      </c>
      <c r="H283" s="127"/>
      <c r="I283" s="127">
        <f>ROUND(E283*H283,2)</f>
        <v>0</v>
      </c>
      <c r="J283" s="127"/>
      <c r="K283" s="127">
        <f>ROUND(E283*J283,2)</f>
        <v>0</v>
      </c>
      <c r="L283" s="127">
        <v>21</v>
      </c>
      <c r="M283" s="127">
        <f>G283*(1+L283/100)</f>
        <v>0</v>
      </c>
      <c r="N283" s="125">
        <v>8.0000000000000002E-3</v>
      </c>
      <c r="O283" s="125">
        <f>ROUND(E283*N283,5)</f>
        <v>0.12</v>
      </c>
      <c r="P283" s="125">
        <v>0</v>
      </c>
      <c r="Q283" s="125">
        <f>ROUND(E283*P283,5)</f>
        <v>0</v>
      </c>
      <c r="R283" s="125"/>
      <c r="S283" s="125"/>
      <c r="T283" s="126">
        <v>0</v>
      </c>
      <c r="U283" s="125">
        <f>ROUND(E283*T283,2)</f>
        <v>0</v>
      </c>
      <c r="V283" s="95"/>
      <c r="W283" s="95"/>
      <c r="X283" s="95"/>
      <c r="Y283" s="95"/>
      <c r="Z283" s="95"/>
      <c r="AA283" s="95"/>
      <c r="AB283" s="95"/>
      <c r="AC283" s="95"/>
      <c r="AD283" s="95"/>
      <c r="AE283" s="95" t="s">
        <v>160</v>
      </c>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row>
    <row r="284" spans="1:60" ht="33.75" outlineLevel="1" x14ac:dyDescent="0.2">
      <c r="A284" s="128"/>
      <c r="B284" s="128"/>
      <c r="C284" s="205" t="s">
        <v>215</v>
      </c>
      <c r="D284" s="206"/>
      <c r="E284" s="207"/>
      <c r="F284" s="208"/>
      <c r="G284" s="209"/>
      <c r="H284" s="127"/>
      <c r="I284" s="127"/>
      <c r="J284" s="127"/>
      <c r="K284" s="127"/>
      <c r="L284" s="127"/>
      <c r="M284" s="127"/>
      <c r="N284" s="125"/>
      <c r="O284" s="125"/>
      <c r="P284" s="125"/>
      <c r="Q284" s="125"/>
      <c r="R284" s="125"/>
      <c r="S284" s="125"/>
      <c r="T284" s="126"/>
      <c r="U284" s="125"/>
      <c r="V284" s="95"/>
      <c r="W284" s="95"/>
      <c r="X284" s="95"/>
      <c r="Y284" s="95"/>
      <c r="Z284" s="95"/>
      <c r="AA284" s="95"/>
      <c r="AB284" s="95"/>
      <c r="AC284" s="95"/>
      <c r="AD284" s="95"/>
      <c r="AE284" s="95" t="s">
        <v>74</v>
      </c>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120" t="str">
        <f>C284</f>
        <v>svařovaný plotový 3D dílec o rozměru 2 500 x 1 530 mm s oky max. 75 x 200 mm. Průměr drátu 4 mm. Plotový dílce bude pozinkovaný a poplastovaný a bude kotvený ke sloupkům pomocí systémových kotev (součást dodávky dílů)</v>
      </c>
      <c r="BB284" s="95"/>
      <c r="BC284" s="95"/>
      <c r="BD284" s="95"/>
      <c r="BE284" s="95"/>
      <c r="BF284" s="95"/>
      <c r="BG284" s="95"/>
      <c r="BH284" s="95"/>
    </row>
    <row r="285" spans="1:60" ht="22.5" outlineLevel="1" x14ac:dyDescent="0.2">
      <c r="A285" s="128">
        <v>124</v>
      </c>
      <c r="B285" s="128" t="s">
        <v>214</v>
      </c>
      <c r="C285" s="130" t="s">
        <v>213</v>
      </c>
      <c r="D285" s="125" t="s">
        <v>164</v>
      </c>
      <c r="E285" s="129">
        <v>17.600000000000001</v>
      </c>
      <c r="F285" s="166">
        <f>H285+J285</f>
        <v>0</v>
      </c>
      <c r="G285" s="127">
        <f>ROUND(E285*F285,2)</f>
        <v>0</v>
      </c>
      <c r="H285" s="127"/>
      <c r="I285" s="127">
        <f>ROUND(E285*H285,2)</f>
        <v>0</v>
      </c>
      <c r="J285" s="127"/>
      <c r="K285" s="127">
        <f>ROUND(E285*J285,2)</f>
        <v>0</v>
      </c>
      <c r="L285" s="127">
        <v>21</v>
      </c>
      <c r="M285" s="127">
        <f>G285*(1+L285/100)</f>
        <v>0</v>
      </c>
      <c r="N285" s="125">
        <v>1.48E-3</v>
      </c>
      <c r="O285" s="125">
        <f>ROUND(E285*N285,5)</f>
        <v>2.605E-2</v>
      </c>
      <c r="P285" s="125">
        <v>0</v>
      </c>
      <c r="Q285" s="125">
        <f>ROUND(E285*P285,5)</f>
        <v>0</v>
      </c>
      <c r="R285" s="125"/>
      <c r="S285" s="125"/>
      <c r="T285" s="126">
        <v>0.3</v>
      </c>
      <c r="U285" s="125">
        <f>ROUND(E285*T285,2)</f>
        <v>5.28</v>
      </c>
      <c r="V285" s="95"/>
      <c r="W285" s="95"/>
      <c r="X285" s="95"/>
      <c r="Y285" s="95"/>
      <c r="Z285" s="95"/>
      <c r="AA285" s="95"/>
      <c r="AB285" s="95"/>
      <c r="AC285" s="95"/>
      <c r="AD285" s="95"/>
      <c r="AE285" s="95" t="s">
        <v>77</v>
      </c>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row>
    <row r="286" spans="1:60" outlineLevel="1" x14ac:dyDescent="0.2">
      <c r="A286" s="128"/>
      <c r="B286" s="128"/>
      <c r="C286" s="205" t="s">
        <v>212</v>
      </c>
      <c r="D286" s="206"/>
      <c r="E286" s="207"/>
      <c r="F286" s="208"/>
      <c r="G286" s="209"/>
      <c r="H286" s="127"/>
      <c r="I286" s="127"/>
      <c r="J286" s="127"/>
      <c r="K286" s="127"/>
      <c r="L286" s="127"/>
      <c r="M286" s="127"/>
      <c r="N286" s="125"/>
      <c r="O286" s="125"/>
      <c r="P286" s="125"/>
      <c r="Q286" s="125"/>
      <c r="R286" s="125"/>
      <c r="S286" s="125"/>
      <c r="T286" s="126"/>
      <c r="U286" s="125"/>
      <c r="V286" s="95"/>
      <c r="W286" s="95"/>
      <c r="X286" s="95"/>
      <c r="Y286" s="95"/>
      <c r="Z286" s="95"/>
      <c r="AA286" s="95"/>
      <c r="AB286" s="95"/>
      <c r="AC286" s="95"/>
      <c r="AD286" s="95"/>
      <c r="AE286" s="95" t="s">
        <v>74</v>
      </c>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120" t="str">
        <f>C286</f>
        <v>poplastované pletivo výšky 1 800 mm s oky max. 45 x 45 mm, průměr drátu 2,5 mm</v>
      </c>
      <c r="BB286" s="95"/>
      <c r="BC286" s="95"/>
      <c r="BD286" s="95"/>
      <c r="BE286" s="95"/>
      <c r="BF286" s="95"/>
      <c r="BG286" s="95"/>
      <c r="BH286" s="95"/>
    </row>
    <row r="287" spans="1:60" outlineLevel="1" x14ac:dyDescent="0.2">
      <c r="A287" s="128"/>
      <c r="B287" s="128"/>
      <c r="C287" s="151" t="s">
        <v>211</v>
      </c>
      <c r="D287" s="150"/>
      <c r="E287" s="149">
        <v>17.600000000000001</v>
      </c>
      <c r="F287" s="127"/>
      <c r="G287" s="127"/>
      <c r="H287" s="127"/>
      <c r="I287" s="127"/>
      <c r="J287" s="127"/>
      <c r="K287" s="127"/>
      <c r="L287" s="127"/>
      <c r="M287" s="127"/>
      <c r="N287" s="125"/>
      <c r="O287" s="125"/>
      <c r="P287" s="125"/>
      <c r="Q287" s="125"/>
      <c r="R287" s="125"/>
      <c r="S287" s="125"/>
      <c r="T287" s="126"/>
      <c r="U287" s="125"/>
      <c r="V287" s="95"/>
      <c r="W287" s="95"/>
      <c r="X287" s="95"/>
      <c r="Y287" s="95"/>
      <c r="Z287" s="95"/>
      <c r="AA287" s="95"/>
      <c r="AB287" s="95"/>
      <c r="AC287" s="95"/>
      <c r="AD287" s="95"/>
      <c r="AE287" s="95" t="s">
        <v>136</v>
      </c>
      <c r="AF287" s="95">
        <v>0</v>
      </c>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row>
    <row r="288" spans="1:60" ht="22.5" outlineLevel="1" x14ac:dyDescent="0.2">
      <c r="A288" s="128">
        <v>125</v>
      </c>
      <c r="B288" s="128" t="s">
        <v>210</v>
      </c>
      <c r="C288" s="130" t="s">
        <v>209</v>
      </c>
      <c r="D288" s="125" t="s">
        <v>174</v>
      </c>
      <c r="E288" s="129">
        <v>1</v>
      </c>
      <c r="F288" s="166">
        <f>H288+J288</f>
        <v>0</v>
      </c>
      <c r="G288" s="127">
        <f>ROUND(E288*F288,2)</f>
        <v>0</v>
      </c>
      <c r="H288" s="127"/>
      <c r="I288" s="127">
        <f>ROUND(E288*H288,2)</f>
        <v>0</v>
      </c>
      <c r="J288" s="127"/>
      <c r="K288" s="127">
        <f>ROUND(E288*J288,2)</f>
        <v>0</v>
      </c>
      <c r="L288" s="127">
        <v>21</v>
      </c>
      <c r="M288" s="127">
        <f>G288*(1+L288/100)</f>
        <v>0</v>
      </c>
      <c r="N288" s="125">
        <v>7.5999999999999998E-2</v>
      </c>
      <c r="O288" s="125">
        <f>ROUND(E288*N288,5)</f>
        <v>7.5999999999999998E-2</v>
      </c>
      <c r="P288" s="125">
        <v>0</v>
      </c>
      <c r="Q288" s="125">
        <f>ROUND(E288*P288,5)</f>
        <v>0</v>
      </c>
      <c r="R288" s="125"/>
      <c r="S288" s="125"/>
      <c r="T288" s="126">
        <v>0</v>
      </c>
      <c r="U288" s="125">
        <f>ROUND(E288*T288,2)</f>
        <v>0</v>
      </c>
      <c r="V288" s="95"/>
      <c r="W288" s="95"/>
      <c r="X288" s="95"/>
      <c r="Y288" s="95"/>
      <c r="Z288" s="95"/>
      <c r="AA288" s="95"/>
      <c r="AB288" s="95"/>
      <c r="AC288" s="95"/>
      <c r="AD288" s="95"/>
      <c r="AE288" s="95" t="s">
        <v>160</v>
      </c>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row>
    <row r="289" spans="1:60" ht="22.5" outlineLevel="1" x14ac:dyDescent="0.2">
      <c r="A289" s="128"/>
      <c r="B289" s="128"/>
      <c r="C289" s="205" t="s">
        <v>208</v>
      </c>
      <c r="D289" s="206"/>
      <c r="E289" s="207"/>
      <c r="F289" s="208"/>
      <c r="G289" s="209"/>
      <c r="H289" s="127"/>
      <c r="I289" s="127"/>
      <c r="J289" s="127"/>
      <c r="K289" s="127"/>
      <c r="L289" s="127"/>
      <c r="M289" s="127"/>
      <c r="N289" s="125"/>
      <c r="O289" s="125"/>
      <c r="P289" s="125"/>
      <c r="Q289" s="125"/>
      <c r="R289" s="125"/>
      <c r="S289" s="125"/>
      <c r="T289" s="126"/>
      <c r="U289" s="125"/>
      <c r="V289" s="95"/>
      <c r="W289" s="95"/>
      <c r="X289" s="95"/>
      <c r="Y289" s="95"/>
      <c r="Z289" s="95"/>
      <c r="AA289" s="95"/>
      <c r="AB289" s="95"/>
      <c r="AC289" s="95"/>
      <c r="AD289" s="95"/>
      <c r="AE289" s="95" t="s">
        <v>74</v>
      </c>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120" t="str">
        <f>C289</f>
        <v>2x sloupky (80x80 mm) včetně kloubových stavitelných závěsů a středovou zástrčí s dorazem, zadlabávací zámek pro vložku FAB, vložka FAB, hliníková klika a plastový doraz brány</v>
      </c>
      <c r="BB289" s="95"/>
      <c r="BC289" s="95"/>
      <c r="BD289" s="95"/>
      <c r="BE289" s="95"/>
      <c r="BF289" s="95"/>
      <c r="BG289" s="95"/>
      <c r="BH289" s="95"/>
    </row>
    <row r="290" spans="1:60" ht="22.5" outlineLevel="1" x14ac:dyDescent="0.2">
      <c r="A290" s="128">
        <v>126</v>
      </c>
      <c r="B290" s="128" t="s">
        <v>207</v>
      </c>
      <c r="C290" s="130" t="s">
        <v>206</v>
      </c>
      <c r="D290" s="125" t="s">
        <v>174</v>
      </c>
      <c r="E290" s="129">
        <v>1</v>
      </c>
      <c r="F290" s="166">
        <f>H290+J290</f>
        <v>0</v>
      </c>
      <c r="G290" s="127">
        <f>ROUND(E290*F290,2)</f>
        <v>0</v>
      </c>
      <c r="H290" s="127"/>
      <c r="I290" s="127">
        <f>ROUND(E290*H290,2)</f>
        <v>0</v>
      </c>
      <c r="J290" s="127"/>
      <c r="K290" s="127">
        <f>ROUND(E290*J290,2)</f>
        <v>0</v>
      </c>
      <c r="L290" s="127">
        <v>21</v>
      </c>
      <c r="M290" s="127">
        <f>G290*(1+L290/100)</f>
        <v>0</v>
      </c>
      <c r="N290" s="125">
        <v>4.4999999999999998E-2</v>
      </c>
      <c r="O290" s="125">
        <f>ROUND(E290*N290,5)</f>
        <v>4.4999999999999998E-2</v>
      </c>
      <c r="P290" s="125">
        <v>0</v>
      </c>
      <c r="Q290" s="125">
        <f>ROUND(E290*P290,5)</f>
        <v>0</v>
      </c>
      <c r="R290" s="125"/>
      <c r="S290" s="125"/>
      <c r="T290" s="126">
        <v>0</v>
      </c>
      <c r="U290" s="125">
        <f>ROUND(E290*T290,2)</f>
        <v>0</v>
      </c>
      <c r="V290" s="95"/>
      <c r="W290" s="95"/>
      <c r="X290" s="95"/>
      <c r="Y290" s="95"/>
      <c r="Z290" s="95"/>
      <c r="AA290" s="95"/>
      <c r="AB290" s="95"/>
      <c r="AC290" s="95"/>
      <c r="AD290" s="95"/>
      <c r="AE290" s="95" t="s">
        <v>160</v>
      </c>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row>
    <row r="291" spans="1:60" ht="22.5" outlineLevel="1" x14ac:dyDescent="0.2">
      <c r="A291" s="128"/>
      <c r="B291" s="128"/>
      <c r="C291" s="205" t="s">
        <v>205</v>
      </c>
      <c r="D291" s="206"/>
      <c r="E291" s="207"/>
      <c r="F291" s="208"/>
      <c r="G291" s="209"/>
      <c r="H291" s="127"/>
      <c r="I291" s="127"/>
      <c r="J291" s="127"/>
      <c r="K291" s="127"/>
      <c r="L291" s="127"/>
      <c r="M291" s="127"/>
      <c r="N291" s="125"/>
      <c r="O291" s="125"/>
      <c r="P291" s="125"/>
      <c r="Q291" s="125"/>
      <c r="R291" s="125"/>
      <c r="S291" s="125"/>
      <c r="T291" s="126"/>
      <c r="U291" s="125"/>
      <c r="V291" s="95"/>
      <c r="W291" s="95"/>
      <c r="X291" s="95"/>
      <c r="Y291" s="95"/>
      <c r="Z291" s="95"/>
      <c r="AA291" s="95"/>
      <c r="AB291" s="95"/>
      <c r="AC291" s="95"/>
      <c r="AD291" s="95"/>
      <c r="AE291" s="95" t="s">
        <v>74</v>
      </c>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120" t="str">
        <f>C291</f>
        <v>2x sloupky (O  76 mm) včetně kloubových stavitelných závěsů a středovou zástrčí s dorazem, zámek pro vložku FAB, vložka FAB, hliníková klika a doraz brány</v>
      </c>
      <c r="BB291" s="95"/>
      <c r="BC291" s="95"/>
      <c r="BD291" s="95"/>
      <c r="BE291" s="95"/>
      <c r="BF291" s="95"/>
      <c r="BG291" s="95"/>
      <c r="BH291" s="95"/>
    </row>
    <row r="292" spans="1:60" ht="22.5" outlineLevel="1" x14ac:dyDescent="0.2">
      <c r="A292" s="128">
        <v>127</v>
      </c>
      <c r="B292" s="128" t="s">
        <v>204</v>
      </c>
      <c r="C292" s="130" t="s">
        <v>203</v>
      </c>
      <c r="D292" s="125" t="s">
        <v>174</v>
      </c>
      <c r="E292" s="129">
        <v>1</v>
      </c>
      <c r="F292" s="166">
        <f>H292+J292</f>
        <v>0</v>
      </c>
      <c r="G292" s="127">
        <f>ROUND(E292*F292,2)</f>
        <v>0</v>
      </c>
      <c r="H292" s="127"/>
      <c r="I292" s="127">
        <f>ROUND(E292*H292,2)</f>
        <v>0</v>
      </c>
      <c r="J292" s="127"/>
      <c r="K292" s="127">
        <f>ROUND(E292*J292,2)</f>
        <v>0</v>
      </c>
      <c r="L292" s="127">
        <v>21</v>
      </c>
      <c r="M292" s="127">
        <f>G292*(1+L292/100)</f>
        <v>0</v>
      </c>
      <c r="N292" s="125">
        <v>4.4999999999999998E-2</v>
      </c>
      <c r="O292" s="125">
        <f>ROUND(E292*N292,5)</f>
        <v>4.4999999999999998E-2</v>
      </c>
      <c r="P292" s="125">
        <v>0</v>
      </c>
      <c r="Q292" s="125">
        <f>ROUND(E292*P292,5)</f>
        <v>0</v>
      </c>
      <c r="R292" s="125"/>
      <c r="S292" s="125"/>
      <c r="T292" s="126">
        <v>0</v>
      </c>
      <c r="U292" s="125">
        <f>ROUND(E292*T292,2)</f>
        <v>0</v>
      </c>
      <c r="V292" s="95"/>
      <c r="W292" s="95"/>
      <c r="X292" s="95"/>
      <c r="Y292" s="95"/>
      <c r="Z292" s="95"/>
      <c r="AA292" s="95"/>
      <c r="AB292" s="95"/>
      <c r="AC292" s="95"/>
      <c r="AD292" s="95"/>
      <c r="AE292" s="95" t="s">
        <v>160</v>
      </c>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row>
    <row r="293" spans="1:60" ht="33.75" outlineLevel="1" x14ac:dyDescent="0.2">
      <c r="A293" s="128"/>
      <c r="B293" s="128"/>
      <c r="C293" s="205" t="s">
        <v>202</v>
      </c>
      <c r="D293" s="206"/>
      <c r="E293" s="207"/>
      <c r="F293" s="208"/>
      <c r="G293" s="209"/>
      <c r="H293" s="127"/>
      <c r="I293" s="127"/>
      <c r="J293" s="127"/>
      <c r="K293" s="127"/>
      <c r="L293" s="127"/>
      <c r="M293" s="127"/>
      <c r="N293" s="125"/>
      <c r="O293" s="125"/>
      <c r="P293" s="125"/>
      <c r="Q293" s="125"/>
      <c r="R293" s="125"/>
      <c r="S293" s="125"/>
      <c r="T293" s="126"/>
      <c r="U293" s="125"/>
      <c r="V293" s="95"/>
      <c r="W293" s="95"/>
      <c r="X293" s="95"/>
      <c r="Y293" s="95"/>
      <c r="Z293" s="95"/>
      <c r="AA293" s="95"/>
      <c r="AB293" s="95"/>
      <c r="AC293" s="95"/>
      <c r="AD293" s="95"/>
      <c r="AE293" s="95" t="s">
        <v>74</v>
      </c>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120" t="str">
        <f>C293</f>
        <v>2x sloupky (O  76 mm) včetně kloubových stavitelných závěsů a středovou zástrčí s dorazem, zámek pro vložku FAB, vložka FAB, hliníková klika a doraz brány. Do sloupku branky zavés SLN a SLP kabeláž pro otevírání branky čipem.</v>
      </c>
      <c r="BB293" s="95"/>
      <c r="BC293" s="95"/>
      <c r="BD293" s="95"/>
      <c r="BE293" s="95"/>
      <c r="BF293" s="95"/>
      <c r="BG293" s="95"/>
      <c r="BH293" s="95"/>
    </row>
    <row r="294" spans="1:60" outlineLevel="1" x14ac:dyDescent="0.2">
      <c r="A294" s="128">
        <v>128</v>
      </c>
      <c r="B294" s="128" t="s">
        <v>201</v>
      </c>
      <c r="C294" s="130" t="s">
        <v>200</v>
      </c>
      <c r="D294" s="125" t="s">
        <v>131</v>
      </c>
      <c r="E294" s="129">
        <v>1.3751100000000001</v>
      </c>
      <c r="F294" s="166">
        <f>H294+J294</f>
        <v>0</v>
      </c>
      <c r="G294" s="127">
        <f>ROUND(E294*F294,2)</f>
        <v>0</v>
      </c>
      <c r="H294" s="127"/>
      <c r="I294" s="127">
        <f>ROUND(E294*H294,2)</f>
        <v>0</v>
      </c>
      <c r="J294" s="127"/>
      <c r="K294" s="127">
        <f>ROUND(E294*J294,2)</f>
        <v>0</v>
      </c>
      <c r="L294" s="127">
        <v>21</v>
      </c>
      <c r="M294" s="127">
        <f>G294*(1+L294/100)</f>
        <v>0</v>
      </c>
      <c r="N294" s="125">
        <v>0</v>
      </c>
      <c r="O294" s="125">
        <f>ROUND(E294*N294,5)</f>
        <v>0</v>
      </c>
      <c r="P294" s="125">
        <v>0</v>
      </c>
      <c r="Q294" s="125">
        <f>ROUND(E294*P294,5)</f>
        <v>0</v>
      </c>
      <c r="R294" s="125"/>
      <c r="S294" s="125"/>
      <c r="T294" s="126">
        <v>3.327</v>
      </c>
      <c r="U294" s="125">
        <f>ROUND(E294*T294,2)</f>
        <v>4.57</v>
      </c>
      <c r="V294" s="95"/>
      <c r="W294" s="95"/>
      <c r="X294" s="95"/>
      <c r="Y294" s="95"/>
      <c r="Z294" s="95"/>
      <c r="AA294" s="95"/>
      <c r="AB294" s="95"/>
      <c r="AC294" s="95"/>
      <c r="AD294" s="95"/>
      <c r="AE294" s="95" t="s">
        <v>77</v>
      </c>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row>
    <row r="295" spans="1:60" x14ac:dyDescent="0.2">
      <c r="A295" s="157" t="s">
        <v>57</v>
      </c>
      <c r="B295" s="157" t="s">
        <v>199</v>
      </c>
      <c r="C295" s="156" t="s">
        <v>198</v>
      </c>
      <c r="D295" s="152"/>
      <c r="E295" s="155"/>
      <c r="F295" s="154"/>
      <c r="G295" s="154">
        <f>SUMIF(AE296:AE298,"&lt;&gt;NOR",G296:G298)</f>
        <v>0</v>
      </c>
      <c r="H295" s="154"/>
      <c r="I295" s="154">
        <f>SUM(I296:I298)</f>
        <v>0</v>
      </c>
      <c r="J295" s="154"/>
      <c r="K295" s="154">
        <f>SUM(K296:K298)</f>
        <v>0</v>
      </c>
      <c r="L295" s="154"/>
      <c r="M295" s="154">
        <f>SUM(M296:M298)</f>
        <v>0</v>
      </c>
      <c r="N295" s="152"/>
      <c r="O295" s="152">
        <f>SUM(O296:O298)</f>
        <v>9.6939999999999998E-2</v>
      </c>
      <c r="P295" s="152"/>
      <c r="Q295" s="152">
        <f>SUM(Q296:Q298)</f>
        <v>0</v>
      </c>
      <c r="R295" s="152"/>
      <c r="S295" s="152"/>
      <c r="T295" s="153"/>
      <c r="U295" s="152">
        <f>SUM(U296:U298)</f>
        <v>97.23</v>
      </c>
      <c r="AE295" t="s">
        <v>58</v>
      </c>
    </row>
    <row r="296" spans="1:60" outlineLevel="1" x14ac:dyDescent="0.2">
      <c r="A296" s="128">
        <v>129</v>
      </c>
      <c r="B296" s="128" t="s">
        <v>197</v>
      </c>
      <c r="C296" s="130" t="s">
        <v>196</v>
      </c>
      <c r="D296" s="125" t="s">
        <v>150</v>
      </c>
      <c r="E296" s="129">
        <v>285.12</v>
      </c>
      <c r="F296" s="166">
        <f>H296+J296</f>
        <v>0</v>
      </c>
      <c r="G296" s="127">
        <f>ROUND(E296*F296,2)</f>
        <v>0</v>
      </c>
      <c r="H296" s="127"/>
      <c r="I296" s="127">
        <f>ROUND(E296*H296,2)</f>
        <v>0</v>
      </c>
      <c r="J296" s="127"/>
      <c r="K296" s="127">
        <f>ROUND(E296*J296,2)</f>
        <v>0</v>
      </c>
      <c r="L296" s="127">
        <v>21</v>
      </c>
      <c r="M296" s="127">
        <f>G296*(1+L296/100)</f>
        <v>0</v>
      </c>
      <c r="N296" s="125">
        <v>3.4000000000000002E-4</v>
      </c>
      <c r="O296" s="125">
        <f>ROUND(E296*N296,5)</f>
        <v>9.6939999999999998E-2</v>
      </c>
      <c r="P296" s="125">
        <v>0</v>
      </c>
      <c r="Q296" s="125">
        <f>ROUND(E296*P296,5)</f>
        <v>0</v>
      </c>
      <c r="R296" s="125"/>
      <c r="S296" s="125"/>
      <c r="T296" s="126">
        <v>0.34100000000000003</v>
      </c>
      <c r="U296" s="125">
        <f>ROUND(E296*T296,2)</f>
        <v>97.23</v>
      </c>
      <c r="V296" s="95"/>
      <c r="W296" s="95"/>
      <c r="X296" s="95"/>
      <c r="Y296" s="95"/>
      <c r="Z296" s="95"/>
      <c r="AA296" s="95"/>
      <c r="AB296" s="95"/>
      <c r="AC296" s="95"/>
      <c r="AD296" s="95"/>
      <c r="AE296" s="95" t="s">
        <v>77</v>
      </c>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row>
    <row r="297" spans="1:60" outlineLevel="1" x14ac:dyDescent="0.2">
      <c r="A297" s="128"/>
      <c r="B297" s="128"/>
      <c r="C297" s="205" t="s">
        <v>195</v>
      </c>
      <c r="D297" s="206"/>
      <c r="E297" s="207"/>
      <c r="F297" s="208"/>
      <c r="G297" s="209"/>
      <c r="H297" s="127"/>
      <c r="I297" s="127"/>
      <c r="J297" s="127"/>
      <c r="K297" s="127"/>
      <c r="L297" s="127"/>
      <c r="M297" s="127"/>
      <c r="N297" s="125"/>
      <c r="O297" s="125"/>
      <c r="P297" s="125"/>
      <c r="Q297" s="125"/>
      <c r="R297" s="125"/>
      <c r="S297" s="125"/>
      <c r="T297" s="126"/>
      <c r="U297" s="125"/>
      <c r="V297" s="95"/>
      <c r="W297" s="95"/>
      <c r="X297" s="95"/>
      <c r="Y297" s="95"/>
      <c r="Z297" s="95"/>
      <c r="AA297" s="95"/>
      <c r="AB297" s="95"/>
      <c r="AC297" s="95"/>
      <c r="AD297" s="95"/>
      <c r="AE297" s="95" t="s">
        <v>74</v>
      </c>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120" t="str">
        <f>C297</f>
        <v>vč. dodání lazury - kompletní ochrana dřeva proti houbám, proti zamodrání, proti dřevokaznému hmyzu</v>
      </c>
      <c r="BB297" s="95"/>
      <c r="BC297" s="95"/>
      <c r="BD297" s="95"/>
      <c r="BE297" s="95"/>
      <c r="BF297" s="95"/>
      <c r="BG297" s="95"/>
      <c r="BH297" s="95"/>
    </row>
    <row r="298" spans="1:60" outlineLevel="1" x14ac:dyDescent="0.2">
      <c r="A298" s="128"/>
      <c r="B298" s="128"/>
      <c r="C298" s="151" t="s">
        <v>194</v>
      </c>
      <c r="D298" s="150"/>
      <c r="E298" s="149">
        <v>285.12</v>
      </c>
      <c r="F298" s="127"/>
      <c r="G298" s="127"/>
      <c r="H298" s="127"/>
      <c r="I298" s="127"/>
      <c r="J298" s="127"/>
      <c r="K298" s="127"/>
      <c r="L298" s="127"/>
      <c r="M298" s="127"/>
      <c r="N298" s="125"/>
      <c r="O298" s="125"/>
      <c r="P298" s="125"/>
      <c r="Q298" s="125"/>
      <c r="R298" s="125"/>
      <c r="S298" s="125"/>
      <c r="T298" s="126"/>
      <c r="U298" s="125"/>
      <c r="V298" s="95"/>
      <c r="W298" s="95"/>
      <c r="X298" s="95"/>
      <c r="Y298" s="95"/>
      <c r="Z298" s="95"/>
      <c r="AA298" s="95"/>
      <c r="AB298" s="95"/>
      <c r="AC298" s="95"/>
      <c r="AD298" s="95"/>
      <c r="AE298" s="95" t="s">
        <v>136</v>
      </c>
      <c r="AF298" s="95">
        <v>0</v>
      </c>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row>
    <row r="299" spans="1:60" x14ac:dyDescent="0.2">
      <c r="A299" s="157" t="s">
        <v>57</v>
      </c>
      <c r="B299" s="157" t="s">
        <v>193</v>
      </c>
      <c r="C299" s="156" t="s">
        <v>192</v>
      </c>
      <c r="D299" s="152"/>
      <c r="E299" s="155"/>
      <c r="F299" s="154"/>
      <c r="G299" s="154">
        <f>SUMIF(AE300:AE301,"&lt;&gt;NOR",G300:G301)</f>
        <v>0</v>
      </c>
      <c r="H299" s="154"/>
      <c r="I299" s="154">
        <f>SUM(I300:I301)</f>
        <v>0</v>
      </c>
      <c r="J299" s="154"/>
      <c r="K299" s="154">
        <f>SUM(K300:K301)</f>
        <v>0</v>
      </c>
      <c r="L299" s="154"/>
      <c r="M299" s="154">
        <f>SUM(M300:M301)</f>
        <v>0</v>
      </c>
      <c r="N299" s="152"/>
      <c r="O299" s="152">
        <f>SUM(O300:O301)</f>
        <v>5.3600000000000002E-3</v>
      </c>
      <c r="P299" s="152"/>
      <c r="Q299" s="152">
        <f>SUM(Q300:Q301)</f>
        <v>0</v>
      </c>
      <c r="R299" s="152"/>
      <c r="S299" s="152"/>
      <c r="T299" s="153"/>
      <c r="U299" s="152">
        <f>SUM(U300:U301)</f>
        <v>2.3199999999999998</v>
      </c>
      <c r="AE299" t="s">
        <v>58</v>
      </c>
    </row>
    <row r="300" spans="1:60" ht="22.5" outlineLevel="1" x14ac:dyDescent="0.2">
      <c r="A300" s="128">
        <v>130</v>
      </c>
      <c r="B300" s="128" t="s">
        <v>191</v>
      </c>
      <c r="C300" s="130" t="s">
        <v>190</v>
      </c>
      <c r="D300" s="125" t="s">
        <v>164</v>
      </c>
      <c r="E300" s="129">
        <v>89.355000000000004</v>
      </c>
      <c r="F300" s="166">
        <f>H300+J300</f>
        <v>0</v>
      </c>
      <c r="G300" s="127">
        <f>ROUND(E300*F300,2)</f>
        <v>0</v>
      </c>
      <c r="H300" s="127"/>
      <c r="I300" s="127">
        <f>ROUND(E300*H300,2)</f>
        <v>0</v>
      </c>
      <c r="J300" s="127"/>
      <c r="K300" s="127">
        <f>ROUND(E300*J300,2)</f>
        <v>0</v>
      </c>
      <c r="L300" s="127">
        <v>21</v>
      </c>
      <c r="M300" s="127">
        <f>G300*(1+L300/100)</f>
        <v>0</v>
      </c>
      <c r="N300" s="125">
        <v>6.0000000000000002E-5</v>
      </c>
      <c r="O300" s="125">
        <f>ROUND(E300*N300,5)</f>
        <v>5.3600000000000002E-3</v>
      </c>
      <c r="P300" s="125">
        <v>0</v>
      </c>
      <c r="Q300" s="125">
        <f>ROUND(E300*P300,5)</f>
        <v>0</v>
      </c>
      <c r="R300" s="125"/>
      <c r="S300" s="125"/>
      <c r="T300" s="126">
        <v>2.5999999999999999E-2</v>
      </c>
      <c r="U300" s="125">
        <f>ROUND(E300*T300,2)</f>
        <v>2.3199999999999998</v>
      </c>
      <c r="V300" s="95"/>
      <c r="W300" s="95"/>
      <c r="X300" s="95"/>
      <c r="Y300" s="95"/>
      <c r="Z300" s="95"/>
      <c r="AA300" s="95"/>
      <c r="AB300" s="95"/>
      <c r="AC300" s="95"/>
      <c r="AD300" s="95"/>
      <c r="AE300" s="95" t="s">
        <v>77</v>
      </c>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row>
    <row r="301" spans="1:60" outlineLevel="1" x14ac:dyDescent="0.2">
      <c r="A301" s="128"/>
      <c r="B301" s="128"/>
      <c r="C301" s="151" t="s">
        <v>189</v>
      </c>
      <c r="D301" s="150"/>
      <c r="E301" s="149">
        <v>89.355000000000004</v>
      </c>
      <c r="F301" s="127"/>
      <c r="G301" s="127"/>
      <c r="H301" s="127"/>
      <c r="I301" s="127"/>
      <c r="J301" s="127"/>
      <c r="K301" s="127"/>
      <c r="L301" s="127"/>
      <c r="M301" s="127"/>
      <c r="N301" s="125"/>
      <c r="O301" s="125"/>
      <c r="P301" s="125"/>
      <c r="Q301" s="125"/>
      <c r="R301" s="125"/>
      <c r="S301" s="125"/>
      <c r="T301" s="126"/>
      <c r="U301" s="125"/>
      <c r="V301" s="95"/>
      <c r="W301" s="95"/>
      <c r="X301" s="95"/>
      <c r="Y301" s="95"/>
      <c r="Z301" s="95"/>
      <c r="AA301" s="95"/>
      <c r="AB301" s="95"/>
      <c r="AC301" s="95"/>
      <c r="AD301" s="95"/>
      <c r="AE301" s="95" t="s">
        <v>136</v>
      </c>
      <c r="AF301" s="95">
        <v>0</v>
      </c>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row>
    <row r="302" spans="1:60" x14ac:dyDescent="0.2">
      <c r="A302" s="157" t="s">
        <v>57</v>
      </c>
      <c r="B302" s="157" t="s">
        <v>188</v>
      </c>
      <c r="C302" s="156" t="s">
        <v>187</v>
      </c>
      <c r="D302" s="152"/>
      <c r="E302" s="155"/>
      <c r="F302" s="154"/>
      <c r="G302" s="154">
        <f>SUMIF(AE303:AE323,"&lt;&gt;NOR",G303:G323)</f>
        <v>0</v>
      </c>
      <c r="H302" s="154"/>
      <c r="I302" s="154">
        <f>SUM(I303:I323)</f>
        <v>0</v>
      </c>
      <c r="J302" s="154"/>
      <c r="K302" s="154">
        <f>SUM(K303:K323)</f>
        <v>0</v>
      </c>
      <c r="L302" s="154"/>
      <c r="M302" s="154">
        <f>SUM(M303:M323)</f>
        <v>0</v>
      </c>
      <c r="N302" s="152"/>
      <c r="O302" s="152">
        <f>SUM(O303:O323)</f>
        <v>6.1499999999999999E-2</v>
      </c>
      <c r="P302" s="152"/>
      <c r="Q302" s="152">
        <f>SUM(Q303:Q323)</f>
        <v>0</v>
      </c>
      <c r="R302" s="152"/>
      <c r="S302" s="152"/>
      <c r="T302" s="153"/>
      <c r="U302" s="152">
        <f>SUM(U303:U323)</f>
        <v>16.91</v>
      </c>
      <c r="AE302" t="s">
        <v>58</v>
      </c>
    </row>
    <row r="303" spans="1:60" outlineLevel="1" x14ac:dyDescent="0.2">
      <c r="A303" s="128">
        <v>131</v>
      </c>
      <c r="B303" s="128" t="s">
        <v>186</v>
      </c>
      <c r="C303" s="130" t="s">
        <v>185</v>
      </c>
      <c r="D303" s="125" t="s">
        <v>174</v>
      </c>
      <c r="E303" s="129">
        <v>1</v>
      </c>
      <c r="F303" s="166">
        <f t="shared" ref="F303:F314" si="0">H303+J303</f>
        <v>0</v>
      </c>
      <c r="G303" s="127">
        <f t="shared" ref="G303:G314" si="1">ROUND(E303*F303,2)</f>
        <v>0</v>
      </c>
      <c r="H303" s="127"/>
      <c r="I303" s="127">
        <f t="shared" ref="I303:I314" si="2">ROUND(E303*H303,2)</f>
        <v>0</v>
      </c>
      <c r="J303" s="127"/>
      <c r="K303" s="127">
        <f t="shared" ref="K303:K314" si="3">ROUND(E303*J303,2)</f>
        <v>0</v>
      </c>
      <c r="L303" s="127">
        <v>21</v>
      </c>
      <c r="M303" s="127">
        <f t="shared" ref="M303:M314" si="4">G303*(1+L303/100)</f>
        <v>0</v>
      </c>
      <c r="N303" s="125">
        <v>0</v>
      </c>
      <c r="O303" s="125">
        <f t="shared" ref="O303:O314" si="5">ROUND(E303*N303,5)</f>
        <v>0</v>
      </c>
      <c r="P303" s="125">
        <v>0</v>
      </c>
      <c r="Q303" s="125">
        <f t="shared" ref="Q303:Q314" si="6">ROUND(E303*P303,5)</f>
        <v>0</v>
      </c>
      <c r="R303" s="125"/>
      <c r="S303" s="125"/>
      <c r="T303" s="126">
        <v>0.34</v>
      </c>
      <c r="U303" s="125">
        <f t="shared" ref="U303:U314" si="7">ROUND(E303*T303,2)</f>
        <v>0.34</v>
      </c>
      <c r="V303" s="95"/>
      <c r="W303" s="95"/>
      <c r="X303" s="95"/>
      <c r="Y303" s="95"/>
      <c r="Z303" s="95"/>
      <c r="AA303" s="95"/>
      <c r="AB303" s="95"/>
      <c r="AC303" s="95"/>
      <c r="AD303" s="95"/>
      <c r="AE303" s="95" t="s">
        <v>77</v>
      </c>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row>
    <row r="304" spans="1:60" outlineLevel="1" x14ac:dyDescent="0.2">
      <c r="A304" s="128">
        <v>132</v>
      </c>
      <c r="B304" s="128" t="s">
        <v>184</v>
      </c>
      <c r="C304" s="130" t="s">
        <v>183</v>
      </c>
      <c r="D304" s="125" t="s">
        <v>174</v>
      </c>
      <c r="E304" s="129">
        <v>1</v>
      </c>
      <c r="F304" s="166">
        <f t="shared" si="0"/>
        <v>0</v>
      </c>
      <c r="G304" s="127">
        <f t="shared" si="1"/>
        <v>0</v>
      </c>
      <c r="H304" s="127"/>
      <c r="I304" s="127">
        <f t="shared" si="2"/>
        <v>0</v>
      </c>
      <c r="J304" s="127"/>
      <c r="K304" s="127">
        <f t="shared" si="3"/>
        <v>0</v>
      </c>
      <c r="L304" s="127">
        <v>21</v>
      </c>
      <c r="M304" s="127">
        <f t="shared" si="4"/>
        <v>0</v>
      </c>
      <c r="N304" s="125">
        <v>0</v>
      </c>
      <c r="O304" s="125">
        <f t="shared" si="5"/>
        <v>0</v>
      </c>
      <c r="P304" s="125">
        <v>0</v>
      </c>
      <c r="Q304" s="125">
        <f t="shared" si="6"/>
        <v>0</v>
      </c>
      <c r="R304" s="125"/>
      <c r="S304" s="125"/>
      <c r="T304" s="126">
        <v>0.34</v>
      </c>
      <c r="U304" s="125">
        <f t="shared" si="7"/>
        <v>0.34</v>
      </c>
      <c r="V304" s="95"/>
      <c r="W304" s="95"/>
      <c r="X304" s="95"/>
      <c r="Y304" s="95"/>
      <c r="Z304" s="95"/>
      <c r="AA304" s="95"/>
      <c r="AB304" s="95"/>
      <c r="AC304" s="95"/>
      <c r="AD304" s="95"/>
      <c r="AE304" s="95" t="s">
        <v>77</v>
      </c>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row>
    <row r="305" spans="1:60" ht="22.5" outlineLevel="1" x14ac:dyDescent="0.2">
      <c r="A305" s="128">
        <v>133</v>
      </c>
      <c r="B305" s="128" t="s">
        <v>182</v>
      </c>
      <c r="C305" s="130" t="s">
        <v>181</v>
      </c>
      <c r="D305" s="125" t="s">
        <v>174</v>
      </c>
      <c r="E305" s="129">
        <v>3</v>
      </c>
      <c r="F305" s="166">
        <f t="shared" si="0"/>
        <v>0</v>
      </c>
      <c r="G305" s="127">
        <f t="shared" si="1"/>
        <v>0</v>
      </c>
      <c r="H305" s="127"/>
      <c r="I305" s="127">
        <f t="shared" si="2"/>
        <v>0</v>
      </c>
      <c r="J305" s="127"/>
      <c r="K305" s="127">
        <f t="shared" si="3"/>
        <v>0</v>
      </c>
      <c r="L305" s="127">
        <v>21</v>
      </c>
      <c r="M305" s="127">
        <f t="shared" si="4"/>
        <v>0</v>
      </c>
      <c r="N305" s="125">
        <v>0</v>
      </c>
      <c r="O305" s="125">
        <f t="shared" si="5"/>
        <v>0</v>
      </c>
      <c r="P305" s="125">
        <v>0</v>
      </c>
      <c r="Q305" s="125">
        <f t="shared" si="6"/>
        <v>0</v>
      </c>
      <c r="R305" s="125"/>
      <c r="S305" s="125"/>
      <c r="T305" s="126">
        <v>0.34</v>
      </c>
      <c r="U305" s="125">
        <f t="shared" si="7"/>
        <v>1.02</v>
      </c>
      <c r="V305" s="95"/>
      <c r="W305" s="95"/>
      <c r="X305" s="95"/>
      <c r="Y305" s="95"/>
      <c r="Z305" s="95"/>
      <c r="AA305" s="95"/>
      <c r="AB305" s="95"/>
      <c r="AC305" s="95"/>
      <c r="AD305" s="95"/>
      <c r="AE305" s="95" t="s">
        <v>77</v>
      </c>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row>
    <row r="306" spans="1:60" outlineLevel="1" x14ac:dyDescent="0.2">
      <c r="A306" s="128">
        <v>134</v>
      </c>
      <c r="B306" s="128" t="s">
        <v>180</v>
      </c>
      <c r="C306" s="130" t="s">
        <v>179</v>
      </c>
      <c r="D306" s="125" t="s">
        <v>174</v>
      </c>
      <c r="E306" s="129">
        <v>5</v>
      </c>
      <c r="F306" s="166">
        <f t="shared" si="0"/>
        <v>0</v>
      </c>
      <c r="G306" s="127">
        <f t="shared" si="1"/>
        <v>0</v>
      </c>
      <c r="H306" s="127"/>
      <c r="I306" s="127">
        <f t="shared" si="2"/>
        <v>0</v>
      </c>
      <c r="J306" s="127"/>
      <c r="K306" s="127">
        <f t="shared" si="3"/>
        <v>0</v>
      </c>
      <c r="L306" s="127">
        <v>21</v>
      </c>
      <c r="M306" s="127">
        <f t="shared" si="4"/>
        <v>0</v>
      </c>
      <c r="N306" s="125">
        <v>0</v>
      </c>
      <c r="O306" s="125">
        <f t="shared" si="5"/>
        <v>0</v>
      </c>
      <c r="P306" s="125">
        <v>0</v>
      </c>
      <c r="Q306" s="125">
        <f t="shared" si="6"/>
        <v>0</v>
      </c>
      <c r="R306" s="125"/>
      <c r="S306" s="125"/>
      <c r="T306" s="126">
        <v>0.34</v>
      </c>
      <c r="U306" s="125">
        <f t="shared" si="7"/>
        <v>1.7</v>
      </c>
      <c r="V306" s="95"/>
      <c r="W306" s="95"/>
      <c r="X306" s="95"/>
      <c r="Y306" s="95"/>
      <c r="Z306" s="95"/>
      <c r="AA306" s="95"/>
      <c r="AB306" s="95"/>
      <c r="AC306" s="95"/>
      <c r="AD306" s="95"/>
      <c r="AE306" s="95" t="s">
        <v>77</v>
      </c>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row>
    <row r="307" spans="1:60" ht="22.5" outlineLevel="1" x14ac:dyDescent="0.2">
      <c r="A307" s="128">
        <v>135</v>
      </c>
      <c r="B307" s="128" t="s">
        <v>178</v>
      </c>
      <c r="C307" s="130" t="s">
        <v>177</v>
      </c>
      <c r="D307" s="125" t="s">
        <v>174</v>
      </c>
      <c r="E307" s="129">
        <v>1</v>
      </c>
      <c r="F307" s="166">
        <f t="shared" si="0"/>
        <v>0</v>
      </c>
      <c r="G307" s="127">
        <f t="shared" si="1"/>
        <v>0</v>
      </c>
      <c r="H307" s="127"/>
      <c r="I307" s="127">
        <f t="shared" si="2"/>
        <v>0</v>
      </c>
      <c r="J307" s="127"/>
      <c r="K307" s="127">
        <f t="shared" si="3"/>
        <v>0</v>
      </c>
      <c r="L307" s="127">
        <v>21</v>
      </c>
      <c r="M307" s="127">
        <f t="shared" si="4"/>
        <v>0</v>
      </c>
      <c r="N307" s="125">
        <v>0</v>
      </c>
      <c r="O307" s="125">
        <f t="shared" si="5"/>
        <v>0</v>
      </c>
      <c r="P307" s="125">
        <v>0</v>
      </c>
      <c r="Q307" s="125">
        <f t="shared" si="6"/>
        <v>0</v>
      </c>
      <c r="R307" s="125"/>
      <c r="S307" s="125"/>
      <c r="T307" s="126">
        <v>0.34</v>
      </c>
      <c r="U307" s="125">
        <f t="shared" si="7"/>
        <v>0.34</v>
      </c>
      <c r="V307" s="95"/>
      <c r="W307" s="95"/>
      <c r="X307" s="95"/>
      <c r="Y307" s="95"/>
      <c r="Z307" s="95"/>
      <c r="AA307" s="95"/>
      <c r="AB307" s="95"/>
      <c r="AC307" s="95"/>
      <c r="AD307" s="95"/>
      <c r="AE307" s="95" t="s">
        <v>77</v>
      </c>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row>
    <row r="308" spans="1:60" ht="22.5" outlineLevel="1" x14ac:dyDescent="0.2">
      <c r="A308" s="128">
        <v>136</v>
      </c>
      <c r="B308" s="128" t="s">
        <v>176</v>
      </c>
      <c r="C308" s="130" t="s">
        <v>175</v>
      </c>
      <c r="D308" s="125" t="s">
        <v>174</v>
      </c>
      <c r="E308" s="129">
        <v>2</v>
      </c>
      <c r="F308" s="166">
        <f t="shared" si="0"/>
        <v>0</v>
      </c>
      <c r="G308" s="127">
        <f t="shared" si="1"/>
        <v>0</v>
      </c>
      <c r="H308" s="127"/>
      <c r="I308" s="127">
        <f t="shared" si="2"/>
        <v>0</v>
      </c>
      <c r="J308" s="127"/>
      <c r="K308" s="127">
        <f t="shared" si="3"/>
        <v>0</v>
      </c>
      <c r="L308" s="127">
        <v>21</v>
      </c>
      <c r="M308" s="127">
        <f t="shared" si="4"/>
        <v>0</v>
      </c>
      <c r="N308" s="125">
        <v>0</v>
      </c>
      <c r="O308" s="125">
        <f t="shared" si="5"/>
        <v>0</v>
      </c>
      <c r="P308" s="125">
        <v>0</v>
      </c>
      <c r="Q308" s="125">
        <f t="shared" si="6"/>
        <v>0</v>
      </c>
      <c r="R308" s="125"/>
      <c r="S308" s="125"/>
      <c r="T308" s="126">
        <v>0.34</v>
      </c>
      <c r="U308" s="125">
        <f t="shared" si="7"/>
        <v>0.68</v>
      </c>
      <c r="V308" s="95"/>
      <c r="W308" s="95"/>
      <c r="X308" s="95"/>
      <c r="Y308" s="95"/>
      <c r="Z308" s="95"/>
      <c r="AA308" s="95"/>
      <c r="AB308" s="95"/>
      <c r="AC308" s="95"/>
      <c r="AD308" s="95"/>
      <c r="AE308" s="95" t="s">
        <v>77</v>
      </c>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row>
    <row r="309" spans="1:60" outlineLevel="1" x14ac:dyDescent="0.2">
      <c r="A309" s="128">
        <v>137</v>
      </c>
      <c r="B309" s="128" t="s">
        <v>173</v>
      </c>
      <c r="C309" s="130" t="s">
        <v>172</v>
      </c>
      <c r="D309" s="125" t="s">
        <v>155</v>
      </c>
      <c r="E309" s="129">
        <v>1</v>
      </c>
      <c r="F309" s="166">
        <f t="shared" si="0"/>
        <v>0</v>
      </c>
      <c r="G309" s="127">
        <f t="shared" si="1"/>
        <v>0</v>
      </c>
      <c r="H309" s="127"/>
      <c r="I309" s="127">
        <f t="shared" si="2"/>
        <v>0</v>
      </c>
      <c r="J309" s="127"/>
      <c r="K309" s="127">
        <f t="shared" si="3"/>
        <v>0</v>
      </c>
      <c r="L309" s="127">
        <v>21</v>
      </c>
      <c r="M309" s="127">
        <f t="shared" si="4"/>
        <v>0</v>
      </c>
      <c r="N309" s="125">
        <v>0</v>
      </c>
      <c r="O309" s="125">
        <f t="shared" si="5"/>
        <v>0</v>
      </c>
      <c r="P309" s="125">
        <v>0</v>
      </c>
      <c r="Q309" s="125">
        <f t="shared" si="6"/>
        <v>0</v>
      </c>
      <c r="R309" s="125"/>
      <c r="S309" s="125"/>
      <c r="T309" s="126">
        <v>0.34</v>
      </c>
      <c r="U309" s="125">
        <f t="shared" si="7"/>
        <v>0.34</v>
      </c>
      <c r="V309" s="95"/>
      <c r="W309" s="95"/>
      <c r="X309" s="95"/>
      <c r="Y309" s="95"/>
      <c r="Z309" s="95"/>
      <c r="AA309" s="95"/>
      <c r="AB309" s="95"/>
      <c r="AC309" s="95"/>
      <c r="AD309" s="95"/>
      <c r="AE309" s="95" t="s">
        <v>77</v>
      </c>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row>
    <row r="310" spans="1:60" ht="22.5" outlineLevel="1" x14ac:dyDescent="0.2">
      <c r="A310" s="128">
        <v>138</v>
      </c>
      <c r="B310" s="128" t="s">
        <v>171</v>
      </c>
      <c r="C310" s="130" t="s">
        <v>170</v>
      </c>
      <c r="D310" s="125" t="s">
        <v>164</v>
      </c>
      <c r="E310" s="129">
        <v>100</v>
      </c>
      <c r="F310" s="166">
        <f t="shared" si="0"/>
        <v>0</v>
      </c>
      <c r="G310" s="127">
        <f t="shared" si="1"/>
        <v>0</v>
      </c>
      <c r="H310" s="127"/>
      <c r="I310" s="127">
        <f t="shared" si="2"/>
        <v>0</v>
      </c>
      <c r="J310" s="127"/>
      <c r="K310" s="127">
        <f t="shared" si="3"/>
        <v>0</v>
      </c>
      <c r="L310" s="127">
        <v>21</v>
      </c>
      <c r="M310" s="127">
        <f t="shared" si="4"/>
        <v>0</v>
      </c>
      <c r="N310" s="125">
        <v>2.3000000000000001E-4</v>
      </c>
      <c r="O310" s="125">
        <f t="shared" si="5"/>
        <v>2.3E-2</v>
      </c>
      <c r="P310" s="125">
        <v>0</v>
      </c>
      <c r="Q310" s="125">
        <f t="shared" si="6"/>
        <v>0</v>
      </c>
      <c r="R310" s="125"/>
      <c r="S310" s="125"/>
      <c r="T310" s="126">
        <v>0</v>
      </c>
      <c r="U310" s="125">
        <f t="shared" si="7"/>
        <v>0</v>
      </c>
      <c r="V310" s="95"/>
      <c r="W310" s="95"/>
      <c r="X310" s="95"/>
      <c r="Y310" s="95"/>
      <c r="Z310" s="95"/>
      <c r="AA310" s="95"/>
      <c r="AB310" s="95"/>
      <c r="AC310" s="95"/>
      <c r="AD310" s="95"/>
      <c r="AE310" s="95" t="s">
        <v>160</v>
      </c>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row>
    <row r="311" spans="1:60" outlineLevel="1" x14ac:dyDescent="0.2">
      <c r="A311" s="128">
        <v>139</v>
      </c>
      <c r="B311" s="128" t="s">
        <v>169</v>
      </c>
      <c r="C311" s="130" t="s">
        <v>168</v>
      </c>
      <c r="D311" s="125" t="s">
        <v>164</v>
      </c>
      <c r="E311" s="129">
        <v>120</v>
      </c>
      <c r="F311" s="166">
        <f t="shared" si="0"/>
        <v>0</v>
      </c>
      <c r="G311" s="127">
        <f t="shared" si="1"/>
        <v>0</v>
      </c>
      <c r="H311" s="127"/>
      <c r="I311" s="127">
        <f t="shared" si="2"/>
        <v>0</v>
      </c>
      <c r="J311" s="127"/>
      <c r="K311" s="127">
        <f t="shared" si="3"/>
        <v>0</v>
      </c>
      <c r="L311" s="127">
        <v>21</v>
      </c>
      <c r="M311" s="127">
        <f t="shared" si="4"/>
        <v>0</v>
      </c>
      <c r="N311" s="125">
        <v>2.0000000000000001E-4</v>
      </c>
      <c r="O311" s="125">
        <f t="shared" si="5"/>
        <v>2.4E-2</v>
      </c>
      <c r="P311" s="125">
        <v>0</v>
      </c>
      <c r="Q311" s="125">
        <f t="shared" si="6"/>
        <v>0</v>
      </c>
      <c r="R311" s="125"/>
      <c r="S311" s="125"/>
      <c r="T311" s="126">
        <v>0</v>
      </c>
      <c r="U311" s="125">
        <f t="shared" si="7"/>
        <v>0</v>
      </c>
      <c r="V311" s="95"/>
      <c r="W311" s="95"/>
      <c r="X311" s="95"/>
      <c r="Y311" s="95"/>
      <c r="Z311" s="95"/>
      <c r="AA311" s="95"/>
      <c r="AB311" s="95"/>
      <c r="AC311" s="95"/>
      <c r="AD311" s="95"/>
      <c r="AE311" s="95" t="s">
        <v>160</v>
      </c>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row>
    <row r="312" spans="1:60" outlineLevel="1" x14ac:dyDescent="0.2">
      <c r="A312" s="128">
        <v>140</v>
      </c>
      <c r="B312" s="128" t="s">
        <v>167</v>
      </c>
      <c r="C312" s="130" t="s">
        <v>166</v>
      </c>
      <c r="D312" s="125" t="s">
        <v>164</v>
      </c>
      <c r="E312" s="129">
        <v>30</v>
      </c>
      <c r="F312" s="166">
        <f t="shared" si="0"/>
        <v>0</v>
      </c>
      <c r="G312" s="127">
        <f t="shared" si="1"/>
        <v>0</v>
      </c>
      <c r="H312" s="127"/>
      <c r="I312" s="127">
        <f t="shared" si="2"/>
        <v>0</v>
      </c>
      <c r="J312" s="127"/>
      <c r="K312" s="127">
        <f t="shared" si="3"/>
        <v>0</v>
      </c>
      <c r="L312" s="127">
        <v>21</v>
      </c>
      <c r="M312" s="127">
        <f t="shared" si="4"/>
        <v>0</v>
      </c>
      <c r="N312" s="125">
        <v>1.4999999999999999E-4</v>
      </c>
      <c r="O312" s="125">
        <f t="shared" si="5"/>
        <v>4.4999999999999997E-3</v>
      </c>
      <c r="P312" s="125">
        <v>0</v>
      </c>
      <c r="Q312" s="125">
        <f t="shared" si="6"/>
        <v>0</v>
      </c>
      <c r="R312" s="125"/>
      <c r="S312" s="125"/>
      <c r="T312" s="126">
        <v>0</v>
      </c>
      <c r="U312" s="125">
        <f t="shared" si="7"/>
        <v>0</v>
      </c>
      <c r="V312" s="95"/>
      <c r="W312" s="95"/>
      <c r="X312" s="95"/>
      <c r="Y312" s="95"/>
      <c r="Z312" s="95"/>
      <c r="AA312" s="95"/>
      <c r="AB312" s="95"/>
      <c r="AC312" s="95"/>
      <c r="AD312" s="95"/>
      <c r="AE312" s="95" t="s">
        <v>160</v>
      </c>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row>
    <row r="313" spans="1:60" outlineLevel="1" x14ac:dyDescent="0.2">
      <c r="A313" s="128">
        <v>141</v>
      </c>
      <c r="B313" s="128" t="s">
        <v>163</v>
      </c>
      <c r="C313" s="130" t="s">
        <v>165</v>
      </c>
      <c r="D313" s="125" t="s">
        <v>164</v>
      </c>
      <c r="E313" s="129">
        <v>120</v>
      </c>
      <c r="F313" s="166">
        <f t="shared" si="0"/>
        <v>0</v>
      </c>
      <c r="G313" s="127">
        <f t="shared" si="1"/>
        <v>0</v>
      </c>
      <c r="H313" s="127"/>
      <c r="I313" s="127">
        <f t="shared" si="2"/>
        <v>0</v>
      </c>
      <c r="J313" s="127"/>
      <c r="K313" s="127">
        <f t="shared" si="3"/>
        <v>0</v>
      </c>
      <c r="L313" s="127">
        <v>21</v>
      </c>
      <c r="M313" s="127">
        <f t="shared" si="4"/>
        <v>0</v>
      </c>
      <c r="N313" s="125">
        <v>0</v>
      </c>
      <c r="O313" s="125">
        <f t="shared" si="5"/>
        <v>0</v>
      </c>
      <c r="P313" s="125">
        <v>0</v>
      </c>
      <c r="Q313" s="125">
        <f t="shared" si="6"/>
        <v>0</v>
      </c>
      <c r="R313" s="125"/>
      <c r="S313" s="125"/>
      <c r="T313" s="126">
        <v>0</v>
      </c>
      <c r="U313" s="125">
        <f t="shared" si="7"/>
        <v>0</v>
      </c>
      <c r="V313" s="95"/>
      <c r="W313" s="95"/>
      <c r="X313" s="95"/>
      <c r="Y313" s="95"/>
      <c r="Z313" s="95"/>
      <c r="AA313" s="95"/>
      <c r="AB313" s="95"/>
      <c r="AC313" s="95"/>
      <c r="AD313" s="95"/>
      <c r="AE313" s="95" t="s">
        <v>160</v>
      </c>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row>
    <row r="314" spans="1:60" outlineLevel="1" x14ac:dyDescent="0.2">
      <c r="A314" s="128">
        <v>142</v>
      </c>
      <c r="B314" s="128" t="s">
        <v>163</v>
      </c>
      <c r="C314" s="130" t="s">
        <v>162</v>
      </c>
      <c r="D314" s="125" t="s">
        <v>161</v>
      </c>
      <c r="E314" s="129">
        <v>2</v>
      </c>
      <c r="F314" s="166">
        <f t="shared" si="0"/>
        <v>0</v>
      </c>
      <c r="G314" s="127">
        <f t="shared" si="1"/>
        <v>0</v>
      </c>
      <c r="H314" s="127"/>
      <c r="I314" s="127">
        <f t="shared" si="2"/>
        <v>0</v>
      </c>
      <c r="J314" s="127"/>
      <c r="K314" s="127">
        <f t="shared" si="3"/>
        <v>0</v>
      </c>
      <c r="L314" s="127">
        <v>21</v>
      </c>
      <c r="M314" s="127">
        <f t="shared" si="4"/>
        <v>0</v>
      </c>
      <c r="N314" s="125">
        <v>5.0000000000000001E-3</v>
      </c>
      <c r="O314" s="125">
        <f t="shared" si="5"/>
        <v>0.01</v>
      </c>
      <c r="P314" s="125">
        <v>0</v>
      </c>
      <c r="Q314" s="125">
        <f t="shared" si="6"/>
        <v>0</v>
      </c>
      <c r="R314" s="125"/>
      <c r="S314" s="125"/>
      <c r="T314" s="126">
        <v>0</v>
      </c>
      <c r="U314" s="125">
        <f t="shared" si="7"/>
        <v>0</v>
      </c>
      <c r="V314" s="95"/>
      <c r="W314" s="95"/>
      <c r="X314" s="95"/>
      <c r="Y314" s="95"/>
      <c r="Z314" s="95"/>
      <c r="AA314" s="95"/>
      <c r="AB314" s="95"/>
      <c r="AC314" s="95"/>
      <c r="AD314" s="95"/>
      <c r="AE314" s="95" t="s">
        <v>160</v>
      </c>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row>
    <row r="315" spans="1:60" ht="33.75" outlineLevel="1" x14ac:dyDescent="0.2">
      <c r="A315" s="128"/>
      <c r="B315" s="128"/>
      <c r="C315" s="205" t="s">
        <v>159</v>
      </c>
      <c r="D315" s="206"/>
      <c r="E315" s="207"/>
      <c r="F315" s="208"/>
      <c r="G315" s="209"/>
      <c r="H315" s="127"/>
      <c r="I315" s="127"/>
      <c r="J315" s="127"/>
      <c r="K315" s="127"/>
      <c r="L315" s="127"/>
      <c r="M315" s="127"/>
      <c r="N315" s="125"/>
      <c r="O315" s="125"/>
      <c r="P315" s="125"/>
      <c r="Q315" s="125"/>
      <c r="R315" s="125"/>
      <c r="S315" s="125"/>
      <c r="T315" s="126"/>
      <c r="U315" s="125"/>
      <c r="V315" s="95"/>
      <c r="W315" s="95"/>
      <c r="X315" s="95"/>
      <c r="Y315" s="95"/>
      <c r="Z315" s="95"/>
      <c r="AA315" s="95"/>
      <c r="AB315" s="95"/>
      <c r="AC315" s="95"/>
      <c r="AD315" s="95"/>
      <c r="AE315" s="95" t="s">
        <v>74</v>
      </c>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120" t="str">
        <f>C315</f>
        <v>Zásuvkový sloupek - SEZ RS-16-4 Energo sloupek 4x230 V - v barevném provedení lakovaný kov (RAL 7016), krytí IP44, 16A, 400V. Přívod spodním otvorem ve sloupku a připojení na svorkovnici pod odjímatelným vrchním víkem sloupku.</v>
      </c>
      <c r="BB315" s="95"/>
      <c r="BC315" s="95"/>
      <c r="BD315" s="95"/>
      <c r="BE315" s="95"/>
      <c r="BF315" s="95"/>
      <c r="BG315" s="95"/>
      <c r="BH315" s="95"/>
    </row>
    <row r="316" spans="1:60" outlineLevel="1" x14ac:dyDescent="0.2">
      <c r="A316" s="128"/>
      <c r="B316" s="128"/>
      <c r="C316" s="205" t="s">
        <v>158</v>
      </c>
      <c r="D316" s="206"/>
      <c r="E316" s="207"/>
      <c r="F316" s="208"/>
      <c r="G316" s="209"/>
      <c r="H316" s="127"/>
      <c r="I316" s="127"/>
      <c r="J316" s="127"/>
      <c r="K316" s="127"/>
      <c r="L316" s="127"/>
      <c r="M316" s="127"/>
      <c r="N316" s="125"/>
      <c r="O316" s="125"/>
      <c r="P316" s="125"/>
      <c r="Q316" s="125"/>
      <c r="R316" s="125"/>
      <c r="S316" s="125"/>
      <c r="T316" s="126"/>
      <c r="U316" s="125"/>
      <c r="V316" s="95"/>
      <c r="W316" s="95"/>
      <c r="X316" s="95"/>
      <c r="Y316" s="95"/>
      <c r="Z316" s="95"/>
      <c r="AA316" s="95"/>
      <c r="AB316" s="95"/>
      <c r="AC316" s="95"/>
      <c r="AD316" s="95"/>
      <c r="AE316" s="95" t="s">
        <v>74</v>
      </c>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120" t="str">
        <f>C316</f>
        <v>Vč. upevňovací kotvy pro Energo slouky.</v>
      </c>
      <c r="BB316" s="95"/>
      <c r="BC316" s="95"/>
      <c r="BD316" s="95"/>
      <c r="BE316" s="95"/>
      <c r="BF316" s="95"/>
      <c r="BG316" s="95"/>
      <c r="BH316" s="95"/>
    </row>
    <row r="317" spans="1:60" ht="22.5" outlineLevel="1" x14ac:dyDescent="0.2">
      <c r="A317" s="128">
        <v>143</v>
      </c>
      <c r="B317" s="128" t="s">
        <v>157</v>
      </c>
      <c r="C317" s="130" t="s">
        <v>156</v>
      </c>
      <c r="D317" s="125" t="s">
        <v>155</v>
      </c>
      <c r="E317" s="129">
        <v>1</v>
      </c>
      <c r="F317" s="166">
        <f>H317+J317</f>
        <v>0</v>
      </c>
      <c r="G317" s="127">
        <f>ROUND(E317*F317,2)</f>
        <v>0</v>
      </c>
      <c r="H317" s="127"/>
      <c r="I317" s="127">
        <f>ROUND(E317*H317,2)</f>
        <v>0</v>
      </c>
      <c r="J317" s="127"/>
      <c r="K317" s="127">
        <f>ROUND(E317*J317,2)</f>
        <v>0</v>
      </c>
      <c r="L317" s="127">
        <v>21</v>
      </c>
      <c r="M317" s="127">
        <f>G317*(1+L317/100)</f>
        <v>0</v>
      </c>
      <c r="N317" s="125">
        <v>0</v>
      </c>
      <c r="O317" s="125">
        <f>ROUND(E317*N317,5)</f>
        <v>0</v>
      </c>
      <c r="P317" s="125">
        <v>0</v>
      </c>
      <c r="Q317" s="125">
        <f>ROUND(E317*P317,5)</f>
        <v>0</v>
      </c>
      <c r="R317" s="125"/>
      <c r="S317" s="125"/>
      <c r="T317" s="126">
        <v>0.34</v>
      </c>
      <c r="U317" s="125">
        <f>ROUND(E317*T317,2)</f>
        <v>0.34</v>
      </c>
      <c r="V317" s="95"/>
      <c r="W317" s="95"/>
      <c r="X317" s="95"/>
      <c r="Y317" s="95"/>
      <c r="Z317" s="95"/>
      <c r="AA317" s="95"/>
      <c r="AB317" s="95"/>
      <c r="AC317" s="95"/>
      <c r="AD317" s="95"/>
      <c r="AE317" s="95" t="s">
        <v>77</v>
      </c>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row>
    <row r="318" spans="1:60" outlineLevel="1" x14ac:dyDescent="0.2">
      <c r="A318" s="128">
        <v>144</v>
      </c>
      <c r="B318" s="128" t="s">
        <v>154</v>
      </c>
      <c r="C318" s="130" t="s">
        <v>153</v>
      </c>
      <c r="D318" s="125" t="s">
        <v>150</v>
      </c>
      <c r="E318" s="129">
        <v>12.7</v>
      </c>
      <c r="F318" s="166">
        <f>H318+J318</f>
        <v>0</v>
      </c>
      <c r="G318" s="127">
        <f>ROUND(E318*F318,2)</f>
        <v>0</v>
      </c>
      <c r="H318" s="127"/>
      <c r="I318" s="127">
        <f>ROUND(E318*H318,2)</f>
        <v>0</v>
      </c>
      <c r="J318" s="127"/>
      <c r="K318" s="127">
        <f>ROUND(E318*J318,2)</f>
        <v>0</v>
      </c>
      <c r="L318" s="127">
        <v>21</v>
      </c>
      <c r="M318" s="127">
        <f>G318*(1+L318/100)</f>
        <v>0</v>
      </c>
      <c r="N318" s="125">
        <v>0</v>
      </c>
      <c r="O318" s="125">
        <f>ROUND(E318*N318,5)</f>
        <v>0</v>
      </c>
      <c r="P318" s="125">
        <v>0</v>
      </c>
      <c r="Q318" s="125">
        <f>ROUND(E318*P318,5)</f>
        <v>0</v>
      </c>
      <c r="R318" s="125"/>
      <c r="S318" s="125"/>
      <c r="T318" s="126">
        <v>0.51</v>
      </c>
      <c r="U318" s="125">
        <f>ROUND(E318*T318,2)</f>
        <v>6.48</v>
      </c>
      <c r="V318" s="95"/>
      <c r="W318" s="95"/>
      <c r="X318" s="95"/>
      <c r="Y318" s="95"/>
      <c r="Z318" s="95"/>
      <c r="AA318" s="95"/>
      <c r="AB318" s="95"/>
      <c r="AC318" s="95"/>
      <c r="AD318" s="95"/>
      <c r="AE318" s="95" t="s">
        <v>77</v>
      </c>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row>
    <row r="319" spans="1:60" outlineLevel="1" x14ac:dyDescent="0.2">
      <c r="A319" s="128"/>
      <c r="B319" s="128"/>
      <c r="C319" s="151" t="s">
        <v>149</v>
      </c>
      <c r="D319" s="150"/>
      <c r="E319" s="149">
        <v>2.5</v>
      </c>
      <c r="F319" s="127"/>
      <c r="G319" s="127"/>
      <c r="H319" s="127"/>
      <c r="I319" s="127"/>
      <c r="J319" s="127"/>
      <c r="K319" s="127"/>
      <c r="L319" s="127"/>
      <c r="M319" s="127"/>
      <c r="N319" s="125"/>
      <c r="O319" s="125"/>
      <c r="P319" s="125"/>
      <c r="Q319" s="125"/>
      <c r="R319" s="125"/>
      <c r="S319" s="125"/>
      <c r="T319" s="126"/>
      <c r="U319" s="125"/>
      <c r="V319" s="95"/>
      <c r="W319" s="95"/>
      <c r="X319" s="95"/>
      <c r="Y319" s="95"/>
      <c r="Z319" s="95"/>
      <c r="AA319" s="95"/>
      <c r="AB319" s="95"/>
      <c r="AC319" s="95"/>
      <c r="AD319" s="95"/>
      <c r="AE319" s="95" t="s">
        <v>136</v>
      </c>
      <c r="AF319" s="95">
        <v>0</v>
      </c>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row>
    <row r="320" spans="1:60" outlineLevel="1" x14ac:dyDescent="0.2">
      <c r="A320" s="128"/>
      <c r="B320" s="128"/>
      <c r="C320" s="151" t="s">
        <v>148</v>
      </c>
      <c r="D320" s="150"/>
      <c r="E320" s="149">
        <v>10.199999999999999</v>
      </c>
      <c r="F320" s="127"/>
      <c r="G320" s="127"/>
      <c r="H320" s="127"/>
      <c r="I320" s="127"/>
      <c r="J320" s="127"/>
      <c r="K320" s="127"/>
      <c r="L320" s="127"/>
      <c r="M320" s="127"/>
      <c r="N320" s="125"/>
      <c r="O320" s="125"/>
      <c r="P320" s="125"/>
      <c r="Q320" s="125"/>
      <c r="R320" s="125"/>
      <c r="S320" s="125"/>
      <c r="T320" s="126"/>
      <c r="U320" s="125"/>
      <c r="V320" s="95"/>
      <c r="W320" s="95"/>
      <c r="X320" s="95"/>
      <c r="Y320" s="95"/>
      <c r="Z320" s="95"/>
      <c r="AA320" s="95"/>
      <c r="AB320" s="95"/>
      <c r="AC320" s="95"/>
      <c r="AD320" s="95"/>
      <c r="AE320" s="95" t="s">
        <v>136</v>
      </c>
      <c r="AF320" s="95">
        <v>0</v>
      </c>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row>
    <row r="321" spans="1:60" ht="22.5" outlineLevel="1" x14ac:dyDescent="0.2">
      <c r="A321" s="128">
        <v>145</v>
      </c>
      <c r="B321" s="128" t="s">
        <v>152</v>
      </c>
      <c r="C321" s="130" t="s">
        <v>151</v>
      </c>
      <c r="D321" s="125" t="s">
        <v>150</v>
      </c>
      <c r="E321" s="129">
        <v>12.7</v>
      </c>
      <c r="F321" s="166">
        <f>H321+J321</f>
        <v>0</v>
      </c>
      <c r="G321" s="127">
        <f>ROUND(E321*F321,2)</f>
        <v>0</v>
      </c>
      <c r="H321" s="127"/>
      <c r="I321" s="127">
        <f>ROUND(E321*H321,2)</f>
        <v>0</v>
      </c>
      <c r="J321" s="127"/>
      <c r="K321" s="127">
        <f>ROUND(E321*J321,2)</f>
        <v>0</v>
      </c>
      <c r="L321" s="127">
        <v>21</v>
      </c>
      <c r="M321" s="127">
        <f>G321*(1+L321/100)</f>
        <v>0</v>
      </c>
      <c r="N321" s="125">
        <v>0</v>
      </c>
      <c r="O321" s="125">
        <f>ROUND(E321*N321,5)</f>
        <v>0</v>
      </c>
      <c r="P321" s="125">
        <v>0</v>
      </c>
      <c r="Q321" s="125">
        <f>ROUND(E321*P321,5)</f>
        <v>0</v>
      </c>
      <c r="R321" s="125"/>
      <c r="S321" s="125"/>
      <c r="T321" s="126">
        <v>0.42</v>
      </c>
      <c r="U321" s="125">
        <f>ROUND(E321*T321,2)</f>
        <v>5.33</v>
      </c>
      <c r="V321" s="95"/>
      <c r="W321" s="95"/>
      <c r="X321" s="95"/>
      <c r="Y321" s="95"/>
      <c r="Z321" s="95"/>
      <c r="AA321" s="95"/>
      <c r="AB321" s="95"/>
      <c r="AC321" s="95"/>
      <c r="AD321" s="95"/>
      <c r="AE321" s="95" t="s">
        <v>77</v>
      </c>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row>
    <row r="322" spans="1:60" outlineLevel="1" x14ac:dyDescent="0.2">
      <c r="A322" s="128"/>
      <c r="B322" s="128"/>
      <c r="C322" s="151" t="s">
        <v>149</v>
      </c>
      <c r="D322" s="150"/>
      <c r="E322" s="149">
        <v>2.5</v>
      </c>
      <c r="F322" s="127"/>
      <c r="G322" s="127"/>
      <c r="H322" s="127"/>
      <c r="I322" s="127"/>
      <c r="J322" s="127"/>
      <c r="K322" s="127"/>
      <c r="L322" s="127"/>
      <c r="M322" s="127"/>
      <c r="N322" s="125"/>
      <c r="O322" s="125"/>
      <c r="P322" s="125"/>
      <c r="Q322" s="125"/>
      <c r="R322" s="125"/>
      <c r="S322" s="125"/>
      <c r="T322" s="126"/>
      <c r="U322" s="125"/>
      <c r="V322" s="95"/>
      <c r="W322" s="95"/>
      <c r="X322" s="95"/>
      <c r="Y322" s="95"/>
      <c r="Z322" s="95"/>
      <c r="AA322" s="95"/>
      <c r="AB322" s="95"/>
      <c r="AC322" s="95"/>
      <c r="AD322" s="95"/>
      <c r="AE322" s="95" t="s">
        <v>136</v>
      </c>
      <c r="AF322" s="95">
        <v>0</v>
      </c>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row>
    <row r="323" spans="1:60" outlineLevel="1" x14ac:dyDescent="0.2">
      <c r="A323" s="128"/>
      <c r="B323" s="128"/>
      <c r="C323" s="151" t="s">
        <v>148</v>
      </c>
      <c r="D323" s="150"/>
      <c r="E323" s="149">
        <v>10.199999999999999</v>
      </c>
      <c r="F323" s="127"/>
      <c r="G323" s="127"/>
      <c r="H323" s="127"/>
      <c r="I323" s="127"/>
      <c r="J323" s="127"/>
      <c r="K323" s="127"/>
      <c r="L323" s="127"/>
      <c r="M323" s="127"/>
      <c r="N323" s="125"/>
      <c r="O323" s="125"/>
      <c r="P323" s="125"/>
      <c r="Q323" s="125"/>
      <c r="R323" s="125"/>
      <c r="S323" s="125"/>
      <c r="T323" s="126"/>
      <c r="U323" s="125"/>
      <c r="V323" s="95"/>
      <c r="W323" s="95"/>
      <c r="X323" s="95"/>
      <c r="Y323" s="95"/>
      <c r="Z323" s="95"/>
      <c r="AA323" s="95"/>
      <c r="AB323" s="95"/>
      <c r="AC323" s="95"/>
      <c r="AD323" s="95"/>
      <c r="AE323" s="95" t="s">
        <v>136</v>
      </c>
      <c r="AF323" s="95">
        <v>0</v>
      </c>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row>
    <row r="324" spans="1:60" x14ac:dyDescent="0.2">
      <c r="A324" s="157" t="s">
        <v>57</v>
      </c>
      <c r="B324" s="157" t="s">
        <v>147</v>
      </c>
      <c r="C324" s="156" t="s">
        <v>146</v>
      </c>
      <c r="D324" s="152"/>
      <c r="E324" s="155"/>
      <c r="F324" s="154"/>
      <c r="G324" s="154">
        <f>SUMIF(AE325:AE331,"&lt;&gt;NOR",G325:G331)</f>
        <v>0</v>
      </c>
      <c r="H324" s="154"/>
      <c r="I324" s="154">
        <f>SUM(I325:I331)</f>
        <v>0</v>
      </c>
      <c r="J324" s="154"/>
      <c r="K324" s="154">
        <f>SUM(K325:K331)</f>
        <v>0</v>
      </c>
      <c r="L324" s="154"/>
      <c r="M324" s="154">
        <f>SUM(M325:M331)</f>
        <v>0</v>
      </c>
      <c r="N324" s="152"/>
      <c r="O324" s="152">
        <f>SUM(O325:O331)</f>
        <v>0</v>
      </c>
      <c r="P324" s="152"/>
      <c r="Q324" s="152">
        <f>SUM(Q325:Q331)</f>
        <v>0</v>
      </c>
      <c r="R324" s="152"/>
      <c r="S324" s="152"/>
      <c r="T324" s="153"/>
      <c r="U324" s="152">
        <f>SUM(U325:U331)</f>
        <v>43.370000000000005</v>
      </c>
      <c r="AE324" t="s">
        <v>58</v>
      </c>
    </row>
    <row r="325" spans="1:60" outlineLevel="1" x14ac:dyDescent="0.2">
      <c r="A325" s="128">
        <v>146</v>
      </c>
      <c r="B325" s="128" t="s">
        <v>145</v>
      </c>
      <c r="C325" s="130" t="s">
        <v>144</v>
      </c>
      <c r="D325" s="125" t="s">
        <v>131</v>
      </c>
      <c r="E325" s="129">
        <v>39.826999999999998</v>
      </c>
      <c r="F325" s="166">
        <f>H325+J325</f>
        <v>0</v>
      </c>
      <c r="G325" s="127">
        <f>ROUND(E325*F325,2)</f>
        <v>0</v>
      </c>
      <c r="H325" s="127"/>
      <c r="I325" s="127">
        <f>ROUND(E325*H325,2)</f>
        <v>0</v>
      </c>
      <c r="J325" s="127"/>
      <c r="K325" s="127">
        <f>ROUND(E325*J325,2)</f>
        <v>0</v>
      </c>
      <c r="L325" s="127">
        <v>21</v>
      </c>
      <c r="M325" s="127">
        <f>G325*(1+L325/100)</f>
        <v>0</v>
      </c>
      <c r="N325" s="125">
        <v>0</v>
      </c>
      <c r="O325" s="125">
        <f>ROUND(E325*N325,5)</f>
        <v>0</v>
      </c>
      <c r="P325" s="125">
        <v>0</v>
      </c>
      <c r="Q325" s="125">
        <f>ROUND(E325*P325,5)</f>
        <v>0</v>
      </c>
      <c r="R325" s="125"/>
      <c r="S325" s="125"/>
      <c r="T325" s="126">
        <v>9.9000000000000005E-2</v>
      </c>
      <c r="U325" s="125">
        <f>ROUND(E325*T325,2)</f>
        <v>3.94</v>
      </c>
      <c r="V325" s="95"/>
      <c r="W325" s="95"/>
      <c r="X325" s="95"/>
      <c r="Y325" s="95"/>
      <c r="Z325" s="95"/>
      <c r="AA325" s="95"/>
      <c r="AB325" s="95"/>
      <c r="AC325" s="95"/>
      <c r="AD325" s="95"/>
      <c r="AE325" s="95" t="s">
        <v>77</v>
      </c>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row>
    <row r="326" spans="1:60" outlineLevel="1" x14ac:dyDescent="0.2">
      <c r="A326" s="128">
        <v>147</v>
      </c>
      <c r="B326" s="128" t="s">
        <v>143</v>
      </c>
      <c r="C326" s="130" t="s">
        <v>142</v>
      </c>
      <c r="D326" s="125" t="s">
        <v>131</v>
      </c>
      <c r="E326" s="129">
        <v>39.826999999999998</v>
      </c>
      <c r="F326" s="166">
        <f>H326+J326</f>
        <v>0</v>
      </c>
      <c r="G326" s="127">
        <f>ROUND(E326*F326,2)</f>
        <v>0</v>
      </c>
      <c r="H326" s="127"/>
      <c r="I326" s="127">
        <f>ROUND(E326*H326,2)</f>
        <v>0</v>
      </c>
      <c r="J326" s="127"/>
      <c r="K326" s="127">
        <f>ROUND(E326*J326,2)</f>
        <v>0</v>
      </c>
      <c r="L326" s="127">
        <v>21</v>
      </c>
      <c r="M326" s="127">
        <f>G326*(1+L326/100)</f>
        <v>0</v>
      </c>
      <c r="N326" s="125">
        <v>0</v>
      </c>
      <c r="O326" s="125">
        <f>ROUND(E326*N326,5)</f>
        <v>0</v>
      </c>
      <c r="P326" s="125">
        <v>0</v>
      </c>
      <c r="Q326" s="125">
        <f>ROUND(E326*P326,5)</f>
        <v>0</v>
      </c>
      <c r="R326" s="125"/>
      <c r="S326" s="125"/>
      <c r="T326" s="126">
        <v>0.94199999999999995</v>
      </c>
      <c r="U326" s="125">
        <f>ROUND(E326*T326,2)</f>
        <v>37.520000000000003</v>
      </c>
      <c r="V326" s="95"/>
      <c r="W326" s="95"/>
      <c r="X326" s="95"/>
      <c r="Y326" s="95"/>
      <c r="Z326" s="95"/>
      <c r="AA326" s="95"/>
      <c r="AB326" s="95"/>
      <c r="AC326" s="95"/>
      <c r="AD326" s="95"/>
      <c r="AE326" s="95" t="s">
        <v>77</v>
      </c>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row>
    <row r="327" spans="1:60" outlineLevel="1" x14ac:dyDescent="0.2">
      <c r="A327" s="128">
        <v>148</v>
      </c>
      <c r="B327" s="128" t="s">
        <v>141</v>
      </c>
      <c r="C327" s="130" t="s">
        <v>140</v>
      </c>
      <c r="D327" s="125" t="s">
        <v>131</v>
      </c>
      <c r="E327" s="129">
        <v>39.826999999999998</v>
      </c>
      <c r="F327" s="166">
        <f>H327+J327</f>
        <v>0</v>
      </c>
      <c r="G327" s="127">
        <f>ROUND(E327*F327,2)</f>
        <v>0</v>
      </c>
      <c r="H327" s="127"/>
      <c r="I327" s="127">
        <f>ROUND(E327*H327,2)</f>
        <v>0</v>
      </c>
      <c r="J327" s="127"/>
      <c r="K327" s="127">
        <f>ROUND(E327*J327,2)</f>
        <v>0</v>
      </c>
      <c r="L327" s="127">
        <v>21</v>
      </c>
      <c r="M327" s="127">
        <f>G327*(1+L327/100)</f>
        <v>0</v>
      </c>
      <c r="N327" s="125">
        <v>0</v>
      </c>
      <c r="O327" s="125">
        <f>ROUND(E327*N327,5)</f>
        <v>0</v>
      </c>
      <c r="P327" s="125">
        <v>0</v>
      </c>
      <c r="Q327" s="125">
        <f>ROUND(E327*P327,5)</f>
        <v>0</v>
      </c>
      <c r="R327" s="125"/>
      <c r="S327" s="125"/>
      <c r="T327" s="126">
        <v>4.2000000000000003E-2</v>
      </c>
      <c r="U327" s="125">
        <f>ROUND(E327*T327,2)</f>
        <v>1.67</v>
      </c>
      <c r="V327" s="95"/>
      <c r="W327" s="95"/>
      <c r="X327" s="95"/>
      <c r="Y327" s="95"/>
      <c r="Z327" s="95"/>
      <c r="AA327" s="95"/>
      <c r="AB327" s="95"/>
      <c r="AC327" s="95"/>
      <c r="AD327" s="95"/>
      <c r="AE327" s="95" t="s">
        <v>77</v>
      </c>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row>
    <row r="328" spans="1:60" outlineLevel="1" x14ac:dyDescent="0.2">
      <c r="A328" s="128">
        <v>149</v>
      </c>
      <c r="B328" s="128" t="s">
        <v>139</v>
      </c>
      <c r="C328" s="130" t="s">
        <v>138</v>
      </c>
      <c r="D328" s="125" t="s">
        <v>131</v>
      </c>
      <c r="E328" s="129">
        <v>159.30799999999999</v>
      </c>
      <c r="F328" s="166">
        <f>H328+J328</f>
        <v>0</v>
      </c>
      <c r="G328" s="127">
        <f>ROUND(E328*F328,2)</f>
        <v>0</v>
      </c>
      <c r="H328" s="127"/>
      <c r="I328" s="127">
        <f>ROUND(E328*H328,2)</f>
        <v>0</v>
      </c>
      <c r="J328" s="127"/>
      <c r="K328" s="127">
        <f>ROUND(E328*J328,2)</f>
        <v>0</v>
      </c>
      <c r="L328" s="127">
        <v>21</v>
      </c>
      <c r="M328" s="127">
        <f>G328*(1+L328/100)</f>
        <v>0</v>
      </c>
      <c r="N328" s="125">
        <v>0</v>
      </c>
      <c r="O328" s="125">
        <f>ROUND(E328*N328,5)</f>
        <v>0</v>
      </c>
      <c r="P328" s="125">
        <v>0</v>
      </c>
      <c r="Q328" s="125">
        <f>ROUND(E328*P328,5)</f>
        <v>0</v>
      </c>
      <c r="R328" s="125"/>
      <c r="S328" s="125"/>
      <c r="T328" s="126">
        <v>0</v>
      </c>
      <c r="U328" s="125">
        <f>ROUND(E328*T328,2)</f>
        <v>0</v>
      </c>
      <c r="V328" s="95"/>
      <c r="W328" s="95"/>
      <c r="X328" s="95"/>
      <c r="Y328" s="95"/>
      <c r="Z328" s="95"/>
      <c r="AA328" s="95"/>
      <c r="AB328" s="95"/>
      <c r="AC328" s="95"/>
      <c r="AD328" s="95"/>
      <c r="AE328" s="95" t="s">
        <v>77</v>
      </c>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row>
    <row r="329" spans="1:60" outlineLevel="1" x14ac:dyDescent="0.2">
      <c r="A329" s="128"/>
      <c r="B329" s="128"/>
      <c r="C329" s="151" t="s">
        <v>137</v>
      </c>
      <c r="D329" s="150"/>
      <c r="E329" s="149">
        <v>159.30799999999999</v>
      </c>
      <c r="F329" s="127"/>
      <c r="G329" s="127"/>
      <c r="H329" s="127"/>
      <c r="I329" s="127"/>
      <c r="J329" s="127"/>
      <c r="K329" s="127"/>
      <c r="L329" s="127"/>
      <c r="M329" s="127"/>
      <c r="N329" s="125"/>
      <c r="O329" s="125"/>
      <c r="P329" s="125"/>
      <c r="Q329" s="125"/>
      <c r="R329" s="125"/>
      <c r="S329" s="125"/>
      <c r="T329" s="126"/>
      <c r="U329" s="125"/>
      <c r="V329" s="95"/>
      <c r="W329" s="95"/>
      <c r="X329" s="95"/>
      <c r="Y329" s="95"/>
      <c r="Z329" s="95"/>
      <c r="AA329" s="95"/>
      <c r="AB329" s="95"/>
      <c r="AC329" s="95"/>
      <c r="AD329" s="95"/>
      <c r="AE329" s="95" t="s">
        <v>136</v>
      </c>
      <c r="AF329" s="95">
        <v>0</v>
      </c>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row>
    <row r="330" spans="1:60" outlineLevel="1" x14ac:dyDescent="0.2">
      <c r="A330" s="128">
        <v>150</v>
      </c>
      <c r="B330" s="128" t="s">
        <v>135</v>
      </c>
      <c r="C330" s="130" t="s">
        <v>134</v>
      </c>
      <c r="D330" s="125" t="s">
        <v>131</v>
      </c>
      <c r="E330" s="129">
        <v>39.826999999999998</v>
      </c>
      <c r="F330" s="166">
        <f>H330+J330</f>
        <v>0</v>
      </c>
      <c r="G330" s="127">
        <f>ROUND(E330*F330,2)</f>
        <v>0</v>
      </c>
      <c r="H330" s="127"/>
      <c r="I330" s="127">
        <f>ROUND(E330*H330,2)</f>
        <v>0</v>
      </c>
      <c r="J330" s="127"/>
      <c r="K330" s="127">
        <f>ROUND(E330*J330,2)</f>
        <v>0</v>
      </c>
      <c r="L330" s="127">
        <v>21</v>
      </c>
      <c r="M330" s="127">
        <f>G330*(1+L330/100)</f>
        <v>0</v>
      </c>
      <c r="N330" s="125">
        <v>0</v>
      </c>
      <c r="O330" s="125">
        <f>ROUND(E330*N330,5)</f>
        <v>0</v>
      </c>
      <c r="P330" s="125">
        <v>0</v>
      </c>
      <c r="Q330" s="125">
        <f>ROUND(E330*P330,5)</f>
        <v>0</v>
      </c>
      <c r="R330" s="125"/>
      <c r="S330" s="125"/>
      <c r="T330" s="126">
        <v>0</v>
      </c>
      <c r="U330" s="125">
        <f>ROUND(E330*T330,2)</f>
        <v>0</v>
      </c>
      <c r="V330" s="95"/>
      <c r="W330" s="95"/>
      <c r="X330" s="95"/>
      <c r="Y330" s="95"/>
      <c r="Z330" s="95"/>
      <c r="AA330" s="95"/>
      <c r="AB330" s="95"/>
      <c r="AC330" s="95"/>
      <c r="AD330" s="95"/>
      <c r="AE330" s="95" t="s">
        <v>77</v>
      </c>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row>
    <row r="331" spans="1:60" outlineLevel="1" x14ac:dyDescent="0.2">
      <c r="A331" s="124">
        <v>151</v>
      </c>
      <c r="B331" s="124" t="s">
        <v>133</v>
      </c>
      <c r="C331" s="148" t="s">
        <v>132</v>
      </c>
      <c r="D331" s="121" t="s">
        <v>131</v>
      </c>
      <c r="E331" s="147">
        <v>39.826999999999998</v>
      </c>
      <c r="F331" s="167">
        <f>H331+J331</f>
        <v>0</v>
      </c>
      <c r="G331" s="123">
        <f>ROUND(E331*F331,2)</f>
        <v>0</v>
      </c>
      <c r="H331" s="123"/>
      <c r="I331" s="123">
        <f>ROUND(E331*H331,2)</f>
        <v>0</v>
      </c>
      <c r="J331" s="123"/>
      <c r="K331" s="123">
        <f>ROUND(E331*J331,2)</f>
        <v>0</v>
      </c>
      <c r="L331" s="123">
        <v>21</v>
      </c>
      <c r="M331" s="123">
        <f>G331*(1+L331/100)</f>
        <v>0</v>
      </c>
      <c r="N331" s="121">
        <v>0</v>
      </c>
      <c r="O331" s="121">
        <f>ROUND(E331*N331,5)</f>
        <v>0</v>
      </c>
      <c r="P331" s="121">
        <v>0</v>
      </c>
      <c r="Q331" s="121">
        <f>ROUND(E331*P331,5)</f>
        <v>0</v>
      </c>
      <c r="R331" s="121"/>
      <c r="S331" s="121"/>
      <c r="T331" s="122">
        <v>6.0000000000000001E-3</v>
      </c>
      <c r="U331" s="121">
        <f>ROUND(E331*T331,2)</f>
        <v>0.24</v>
      </c>
      <c r="V331" s="95"/>
      <c r="W331" s="95"/>
      <c r="X331" s="95"/>
      <c r="Y331" s="95"/>
      <c r="Z331" s="95"/>
      <c r="AA331" s="95"/>
      <c r="AB331" s="95"/>
      <c r="AC331" s="95"/>
      <c r="AD331" s="95"/>
      <c r="AE331" s="95" t="s">
        <v>77</v>
      </c>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row>
    <row r="332" spans="1:60" x14ac:dyDescent="0.2">
      <c r="A332" s="3"/>
      <c r="B332" s="4" t="s">
        <v>73</v>
      </c>
      <c r="C332" s="96" t="s">
        <v>73</v>
      </c>
      <c r="D332" s="3"/>
      <c r="E332" s="3"/>
      <c r="F332" s="3"/>
      <c r="G332" s="3"/>
      <c r="H332" s="3"/>
      <c r="I332" s="3"/>
      <c r="J332" s="3"/>
      <c r="K332" s="3"/>
      <c r="L332" s="3"/>
      <c r="M332" s="3"/>
      <c r="N332" s="3"/>
      <c r="O332" s="3"/>
      <c r="P332" s="3"/>
      <c r="Q332" s="3"/>
      <c r="R332" s="3"/>
      <c r="S332" s="3"/>
      <c r="T332" s="3"/>
      <c r="U332" s="3"/>
      <c r="AC332">
        <v>12</v>
      </c>
      <c r="AD332">
        <v>21</v>
      </c>
    </row>
    <row r="333" spans="1:60" x14ac:dyDescent="0.2">
      <c r="A333" s="165"/>
      <c r="B333" s="164" t="s">
        <v>24</v>
      </c>
      <c r="C333" s="163" t="s">
        <v>73</v>
      </c>
      <c r="D333" s="162"/>
      <c r="E333" s="162"/>
      <c r="F333" s="162"/>
      <c r="G333" s="161">
        <f>G8+G87+G122+G145+G197+G212+G237+G247+G253+G260+G266+G295+G299+G302+G324</f>
        <v>0</v>
      </c>
      <c r="H333" s="3"/>
      <c r="I333" s="3"/>
      <c r="J333" s="3"/>
      <c r="K333" s="3"/>
      <c r="L333" s="3"/>
      <c r="M333" s="3"/>
      <c r="N333" s="3"/>
      <c r="O333" s="3"/>
      <c r="P333" s="3"/>
      <c r="Q333" s="3"/>
      <c r="R333" s="3"/>
      <c r="S333" s="3"/>
      <c r="T333" s="3"/>
      <c r="U333" s="3"/>
      <c r="AC333">
        <f>SUMIF(L7:L331,AC332,G7:G331)</f>
        <v>0</v>
      </c>
      <c r="AD333">
        <f>SUMIF(L7:L331,AD332,G7:G331)</f>
        <v>0</v>
      </c>
      <c r="AE333" t="s">
        <v>722</v>
      </c>
    </row>
    <row r="334" spans="1:60" x14ac:dyDescent="0.2">
      <c r="A334" s="3"/>
      <c r="B334" s="4" t="s">
        <v>73</v>
      </c>
      <c r="C334" s="96" t="s">
        <v>73</v>
      </c>
      <c r="D334" s="3"/>
      <c r="E334" s="3"/>
      <c r="F334" s="3"/>
      <c r="G334" s="3"/>
      <c r="H334" s="3"/>
      <c r="I334" s="3"/>
      <c r="J334" s="3"/>
      <c r="K334" s="3"/>
      <c r="L334" s="3"/>
      <c r="M334" s="3"/>
      <c r="N334" s="3"/>
      <c r="O334" s="3"/>
      <c r="P334" s="3"/>
      <c r="Q334" s="3"/>
      <c r="R334" s="3"/>
      <c r="S334" s="3"/>
      <c r="T334" s="3"/>
      <c r="U334" s="3"/>
    </row>
    <row r="335" spans="1:60" x14ac:dyDescent="0.2">
      <c r="A335" s="3"/>
      <c r="B335" s="4" t="s">
        <v>73</v>
      </c>
      <c r="C335" s="96" t="s">
        <v>73</v>
      </c>
      <c r="D335" s="3"/>
      <c r="E335" s="3"/>
      <c r="F335" s="3"/>
      <c r="G335" s="3"/>
      <c r="H335" s="3"/>
      <c r="I335" s="3"/>
      <c r="J335" s="3"/>
      <c r="K335" s="3"/>
      <c r="L335" s="3"/>
      <c r="M335" s="3"/>
      <c r="N335" s="3"/>
      <c r="O335" s="3"/>
      <c r="P335" s="3"/>
      <c r="Q335" s="3"/>
      <c r="R335" s="3"/>
      <c r="S335" s="3"/>
      <c r="T335" s="3"/>
      <c r="U335" s="3"/>
    </row>
    <row r="336" spans="1:60" x14ac:dyDescent="0.2">
      <c r="A336" s="215" t="s">
        <v>721</v>
      </c>
      <c r="B336" s="215"/>
      <c r="C336" s="216"/>
      <c r="D336" s="3"/>
      <c r="E336" s="3"/>
      <c r="F336" s="3"/>
      <c r="G336" s="3"/>
      <c r="H336" s="3"/>
      <c r="I336" s="3"/>
      <c r="J336" s="3"/>
      <c r="K336" s="3"/>
      <c r="L336" s="3"/>
      <c r="M336" s="3"/>
      <c r="N336" s="3"/>
      <c r="O336" s="3"/>
      <c r="P336" s="3"/>
      <c r="Q336" s="3"/>
      <c r="R336" s="3"/>
      <c r="S336" s="3"/>
      <c r="T336" s="3"/>
      <c r="U336" s="3"/>
    </row>
    <row r="337" spans="1:31" x14ac:dyDescent="0.2">
      <c r="A337" s="217"/>
      <c r="B337" s="218"/>
      <c r="C337" s="219"/>
      <c r="D337" s="218"/>
      <c r="E337" s="218"/>
      <c r="F337" s="218"/>
      <c r="G337" s="220"/>
      <c r="H337" s="3"/>
      <c r="I337" s="3"/>
      <c r="J337" s="3"/>
      <c r="K337" s="3"/>
      <c r="L337" s="3"/>
      <c r="M337" s="3"/>
      <c r="N337" s="3"/>
      <c r="O337" s="3"/>
      <c r="P337" s="3"/>
      <c r="Q337" s="3"/>
      <c r="R337" s="3"/>
      <c r="S337" s="3"/>
      <c r="T337" s="3"/>
      <c r="U337" s="3"/>
      <c r="AE337" t="s">
        <v>720</v>
      </c>
    </row>
    <row r="338" spans="1:31" x14ac:dyDescent="0.2">
      <c r="A338" s="221"/>
      <c r="B338" s="222"/>
      <c r="C338" s="223"/>
      <c r="D338" s="222"/>
      <c r="E338" s="222"/>
      <c r="F338" s="222"/>
      <c r="G338" s="224"/>
      <c r="H338" s="3"/>
      <c r="I338" s="3"/>
      <c r="J338" s="3"/>
      <c r="K338" s="3"/>
      <c r="L338" s="3"/>
      <c r="M338" s="3"/>
      <c r="N338" s="3"/>
      <c r="O338" s="3"/>
      <c r="P338" s="3"/>
      <c r="Q338" s="3"/>
      <c r="R338" s="3"/>
      <c r="S338" s="3"/>
      <c r="T338" s="3"/>
      <c r="U338" s="3"/>
    </row>
    <row r="339" spans="1:31" x14ac:dyDescent="0.2">
      <c r="A339" s="221"/>
      <c r="B339" s="222"/>
      <c r="C339" s="223"/>
      <c r="D339" s="222"/>
      <c r="E339" s="222"/>
      <c r="F339" s="222"/>
      <c r="G339" s="224"/>
      <c r="H339" s="3"/>
      <c r="I339" s="3"/>
      <c r="J339" s="3"/>
      <c r="K339" s="3"/>
      <c r="L339" s="3"/>
      <c r="M339" s="3"/>
      <c r="N339" s="3"/>
      <c r="O339" s="3"/>
      <c r="P339" s="3"/>
      <c r="Q339" s="3"/>
      <c r="R339" s="3"/>
      <c r="S339" s="3"/>
      <c r="T339" s="3"/>
      <c r="U339" s="3"/>
    </row>
    <row r="340" spans="1:31" x14ac:dyDescent="0.2">
      <c r="A340" s="221"/>
      <c r="B340" s="222"/>
      <c r="C340" s="223"/>
      <c r="D340" s="222"/>
      <c r="E340" s="222"/>
      <c r="F340" s="222"/>
      <c r="G340" s="224"/>
      <c r="H340" s="3"/>
      <c r="I340" s="3"/>
      <c r="J340" s="3"/>
      <c r="K340" s="3"/>
      <c r="L340" s="3"/>
      <c r="M340" s="3"/>
      <c r="N340" s="3"/>
      <c r="O340" s="3"/>
      <c r="P340" s="3"/>
      <c r="Q340" s="3"/>
      <c r="R340" s="3"/>
      <c r="S340" s="3"/>
      <c r="T340" s="3"/>
      <c r="U340" s="3"/>
    </row>
    <row r="341" spans="1:31" x14ac:dyDescent="0.2">
      <c r="A341" s="225"/>
      <c r="B341" s="226"/>
      <c r="C341" s="227"/>
      <c r="D341" s="226"/>
      <c r="E341" s="226"/>
      <c r="F341" s="226"/>
      <c r="G341" s="228"/>
      <c r="H341" s="3"/>
      <c r="I341" s="3"/>
      <c r="J341" s="3"/>
      <c r="K341" s="3"/>
      <c r="L341" s="3"/>
      <c r="M341" s="3"/>
      <c r="N341" s="3"/>
      <c r="O341" s="3"/>
      <c r="P341" s="3"/>
      <c r="Q341" s="3"/>
      <c r="R341" s="3"/>
      <c r="S341" s="3"/>
      <c r="T341" s="3"/>
      <c r="U341" s="3"/>
    </row>
    <row r="342" spans="1:31" x14ac:dyDescent="0.2">
      <c r="A342" s="3"/>
      <c r="B342" s="4" t="s">
        <v>73</v>
      </c>
      <c r="C342" s="96" t="s">
        <v>73</v>
      </c>
      <c r="D342" s="3"/>
      <c r="E342" s="3"/>
      <c r="F342" s="3"/>
      <c r="G342" s="3"/>
      <c r="H342" s="3"/>
      <c r="I342" s="3"/>
      <c r="J342" s="3"/>
      <c r="K342" s="3"/>
      <c r="L342" s="3"/>
      <c r="M342" s="3"/>
      <c r="N342" s="3"/>
      <c r="O342" s="3"/>
      <c r="P342" s="3"/>
      <c r="Q342" s="3"/>
      <c r="R342" s="3"/>
      <c r="S342" s="3"/>
      <c r="T342" s="3"/>
      <c r="U342" s="3"/>
    </row>
    <row r="343" spans="1:31" x14ac:dyDescent="0.2">
      <c r="A343" t="s">
        <v>130</v>
      </c>
      <c r="C343" s="160"/>
      <c r="AE343" t="s">
        <v>60</v>
      </c>
    </row>
    <row r="344" spans="1:31" x14ac:dyDescent="0.2">
      <c r="A344" t="s">
        <v>723</v>
      </c>
    </row>
    <row r="345" spans="1:31" x14ac:dyDescent="0.2">
      <c r="A345" t="s">
        <v>129</v>
      </c>
    </row>
  </sheetData>
  <mergeCells count="60">
    <mergeCell ref="C21:G21"/>
    <mergeCell ref="C31:G31"/>
    <mergeCell ref="C34:G34"/>
    <mergeCell ref="C37:G37"/>
    <mergeCell ref="A1:G1"/>
    <mergeCell ref="C2:G2"/>
    <mergeCell ref="C3:G3"/>
    <mergeCell ref="C4:G4"/>
    <mergeCell ref="C12:G12"/>
    <mergeCell ref="C59:G59"/>
    <mergeCell ref="C62:G62"/>
    <mergeCell ref="C189:G189"/>
    <mergeCell ref="C68:G68"/>
    <mergeCell ref="C72:G72"/>
    <mergeCell ref="C74:G74"/>
    <mergeCell ref="C79:G79"/>
    <mergeCell ref="C89:G89"/>
    <mergeCell ref="C109:G109"/>
    <mergeCell ref="C130:G130"/>
    <mergeCell ref="C66:G66"/>
    <mergeCell ref="C140:G140"/>
    <mergeCell ref="C178:G178"/>
    <mergeCell ref="C182:G182"/>
    <mergeCell ref="C187:G187"/>
    <mergeCell ref="C219:G219"/>
    <mergeCell ref="C192:G192"/>
    <mergeCell ref="C194:G194"/>
    <mergeCell ref="C196:G196"/>
    <mergeCell ref="C201:G201"/>
    <mergeCell ref="C204:G204"/>
    <mergeCell ref="C232:G232"/>
    <mergeCell ref="C234:G234"/>
    <mergeCell ref="C236:G236"/>
    <mergeCell ref="C239:G239"/>
    <mergeCell ref="C206:G206"/>
    <mergeCell ref="C209:G209"/>
    <mergeCell ref="C210:G210"/>
    <mergeCell ref="C211:G211"/>
    <mergeCell ref="C215:G215"/>
    <mergeCell ref="C217:G217"/>
    <mergeCell ref="C221:G221"/>
    <mergeCell ref="C223:G223"/>
    <mergeCell ref="C226:G226"/>
    <mergeCell ref="C228:G228"/>
    <mergeCell ref="C230:G230"/>
    <mergeCell ref="A337:G341"/>
    <mergeCell ref="C268:G268"/>
    <mergeCell ref="C269:G269"/>
    <mergeCell ref="C284:G284"/>
    <mergeCell ref="C286:G286"/>
    <mergeCell ref="C289:G289"/>
    <mergeCell ref="C291:G291"/>
    <mergeCell ref="C293:G293"/>
    <mergeCell ref="C297:G297"/>
    <mergeCell ref="C315:G315"/>
    <mergeCell ref="C316:G316"/>
    <mergeCell ref="A336:C336"/>
    <mergeCell ref="C241:G241"/>
    <mergeCell ref="C243:G243"/>
    <mergeCell ref="C262:G262"/>
  </mergeCells>
  <pageMargins left="0.39370078740157499" right="0.19685039370078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C5155-061D-4ECB-B473-7883D9D8B98A}">
  <sheetPr>
    <outlinePr summaryBelow="0"/>
  </sheetPr>
  <dimension ref="A1:BH122"/>
  <sheetViews>
    <sheetView workbookViewId="0">
      <selection activeCell="F9" sqref="F9"/>
    </sheetView>
  </sheetViews>
  <sheetFormatPr defaultRowHeight="12.75" outlineLevelRow="1" x14ac:dyDescent="0.2"/>
  <cols>
    <col min="1" max="1" width="4.28515625" customWidth="1"/>
    <col min="2" max="2" width="14.42578125" style="75" customWidth="1"/>
    <col min="3" max="3" width="38.28515625" style="75"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x14ac:dyDescent="0.25">
      <c r="A1" s="229" t="s">
        <v>5</v>
      </c>
      <c r="B1" s="229"/>
      <c r="C1" s="229"/>
      <c r="D1" s="229"/>
      <c r="E1" s="229"/>
      <c r="F1" s="229"/>
      <c r="G1" s="229"/>
      <c r="AE1" t="s">
        <v>36</v>
      </c>
    </row>
    <row r="2" spans="1:60" ht="24.95" customHeight="1" x14ac:dyDescent="0.2">
      <c r="A2" s="146" t="s">
        <v>6</v>
      </c>
      <c r="B2" s="145"/>
      <c r="C2" s="230" t="s">
        <v>719</v>
      </c>
      <c r="D2" s="231"/>
      <c r="E2" s="231"/>
      <c r="F2" s="231"/>
      <c r="G2" s="232"/>
      <c r="AE2" t="s">
        <v>37</v>
      </c>
    </row>
    <row r="3" spans="1:60" ht="24.95" customHeight="1" x14ac:dyDescent="0.2">
      <c r="A3" s="146" t="s">
        <v>7</v>
      </c>
      <c r="B3" s="145"/>
      <c r="C3" s="230" t="s">
        <v>718</v>
      </c>
      <c r="D3" s="231"/>
      <c r="E3" s="231"/>
      <c r="F3" s="231"/>
      <c r="G3" s="232"/>
      <c r="AE3" t="s">
        <v>38</v>
      </c>
    </row>
    <row r="4" spans="1:60" ht="24.95" hidden="1" customHeight="1" x14ac:dyDescent="0.2">
      <c r="A4" s="146" t="s">
        <v>8</v>
      </c>
      <c r="B4" s="145"/>
      <c r="C4" s="230"/>
      <c r="D4" s="231"/>
      <c r="E4" s="231"/>
      <c r="F4" s="231"/>
      <c r="G4" s="232"/>
      <c r="AE4" t="s">
        <v>39</v>
      </c>
    </row>
    <row r="5" spans="1:60" hidden="1" x14ac:dyDescent="0.2">
      <c r="A5" s="144" t="s">
        <v>126</v>
      </c>
      <c r="B5" s="143"/>
      <c r="C5" s="143"/>
      <c r="D5" s="142"/>
      <c r="E5" s="142"/>
      <c r="F5" s="142"/>
      <c r="G5" s="141"/>
      <c r="AE5" t="s">
        <v>125</v>
      </c>
    </row>
    <row r="7" spans="1:60" ht="38.25" x14ac:dyDescent="0.2">
      <c r="A7" s="138" t="s">
        <v>40</v>
      </c>
      <c r="B7" s="140" t="s">
        <v>41</v>
      </c>
      <c r="C7" s="140" t="s">
        <v>42</v>
      </c>
      <c r="D7" s="138" t="s">
        <v>43</v>
      </c>
      <c r="E7" s="138" t="s">
        <v>44</v>
      </c>
      <c r="F7" s="139" t="s">
        <v>45</v>
      </c>
      <c r="G7" s="138" t="s">
        <v>24</v>
      </c>
      <c r="H7" s="137" t="s">
        <v>25</v>
      </c>
      <c r="I7" s="137" t="s">
        <v>46</v>
      </c>
      <c r="J7" s="137" t="s">
        <v>26</v>
      </c>
      <c r="K7" s="137" t="s">
        <v>47</v>
      </c>
      <c r="L7" s="137" t="s">
        <v>48</v>
      </c>
      <c r="M7" s="137" t="s">
        <v>49</v>
      </c>
      <c r="N7" s="137" t="s">
        <v>50</v>
      </c>
      <c r="O7" s="137" t="s">
        <v>51</v>
      </c>
      <c r="P7" s="137" t="s">
        <v>52</v>
      </c>
      <c r="Q7" s="137" t="s">
        <v>53</v>
      </c>
      <c r="R7" s="137" t="s">
        <v>54</v>
      </c>
      <c r="S7" s="137" t="s">
        <v>124</v>
      </c>
      <c r="T7" s="137" t="s">
        <v>55</v>
      </c>
      <c r="U7" s="137" t="s">
        <v>56</v>
      </c>
    </row>
    <row r="8" spans="1:60" x14ac:dyDescent="0.2">
      <c r="A8" s="132" t="s">
        <v>57</v>
      </c>
      <c r="B8" s="136" t="s">
        <v>70</v>
      </c>
      <c r="C8" s="135" t="s">
        <v>601</v>
      </c>
      <c r="D8" s="131"/>
      <c r="E8" s="134"/>
      <c r="F8" s="133"/>
      <c r="G8" s="133">
        <f>SUMIF(AE9:AE38,"&lt;&gt;NOR",G9:G38)</f>
        <v>0</v>
      </c>
      <c r="H8" s="133"/>
      <c r="I8" s="133">
        <f>SUM(I9:I38)</f>
        <v>0</v>
      </c>
      <c r="J8" s="133"/>
      <c r="K8" s="133">
        <f>SUM(K9:K38)</f>
        <v>0</v>
      </c>
      <c r="L8" s="133"/>
      <c r="M8" s="133">
        <f>SUM(M9:M38)</f>
        <v>0</v>
      </c>
      <c r="N8" s="131"/>
      <c r="O8" s="131">
        <f>SUM(O9:O38)</f>
        <v>13.04621</v>
      </c>
      <c r="P8" s="131"/>
      <c r="Q8" s="131">
        <f>SUM(Q9:Q38)</f>
        <v>0</v>
      </c>
      <c r="R8" s="131"/>
      <c r="S8" s="131"/>
      <c r="T8" s="132"/>
      <c r="U8" s="131">
        <f>SUM(U9:U38)</f>
        <v>445.11999999999995</v>
      </c>
      <c r="AE8" t="s">
        <v>58</v>
      </c>
    </row>
    <row r="9" spans="1:60" ht="22.5" outlineLevel="1" x14ac:dyDescent="0.2">
      <c r="A9" s="128">
        <v>1</v>
      </c>
      <c r="B9" s="128" t="s">
        <v>717</v>
      </c>
      <c r="C9" s="130" t="s">
        <v>716</v>
      </c>
      <c r="D9" s="125" t="s">
        <v>247</v>
      </c>
      <c r="E9" s="129">
        <v>96.991200000000006</v>
      </c>
      <c r="F9" s="166">
        <f>H9+J9</f>
        <v>0</v>
      </c>
      <c r="G9" s="127">
        <f>ROUND(E9*F9,2)</f>
        <v>0</v>
      </c>
      <c r="H9" s="127"/>
      <c r="I9" s="127">
        <f>ROUND(E9*H9,2)</f>
        <v>0</v>
      </c>
      <c r="J9" s="127"/>
      <c r="K9" s="127">
        <f>ROUND(E9*J9,2)</f>
        <v>0</v>
      </c>
      <c r="L9" s="127">
        <v>21</v>
      </c>
      <c r="M9" s="127">
        <f>G9*(1+L9/100)</f>
        <v>0</v>
      </c>
      <c r="N9" s="125">
        <v>0</v>
      </c>
      <c r="O9" s="125">
        <f>ROUND(E9*N9,5)</f>
        <v>0</v>
      </c>
      <c r="P9" s="125">
        <v>0</v>
      </c>
      <c r="Q9" s="125">
        <f>ROUND(E9*P9,5)</f>
        <v>0</v>
      </c>
      <c r="R9" s="125"/>
      <c r="S9" s="125"/>
      <c r="T9" s="126">
        <v>0.39</v>
      </c>
      <c r="U9" s="125">
        <f>ROUND(E9*T9,2)</f>
        <v>37.83</v>
      </c>
      <c r="V9" s="95"/>
      <c r="W9" s="95"/>
      <c r="X9" s="95"/>
      <c r="Y9" s="95"/>
      <c r="Z9" s="95"/>
      <c r="AA9" s="95"/>
      <c r="AB9" s="95"/>
      <c r="AC9" s="95"/>
      <c r="AD9" s="95"/>
      <c r="AE9" s="95" t="s">
        <v>77</v>
      </c>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row>
    <row r="10" spans="1:60" outlineLevel="1" x14ac:dyDescent="0.2">
      <c r="A10" s="128"/>
      <c r="B10" s="128"/>
      <c r="C10" s="151" t="s">
        <v>715</v>
      </c>
      <c r="D10" s="150"/>
      <c r="E10" s="149">
        <v>37.76</v>
      </c>
      <c r="F10" s="127"/>
      <c r="G10" s="127"/>
      <c r="H10" s="127"/>
      <c r="I10" s="127"/>
      <c r="J10" s="127"/>
      <c r="K10" s="127"/>
      <c r="L10" s="127"/>
      <c r="M10" s="127"/>
      <c r="N10" s="125"/>
      <c r="O10" s="125"/>
      <c r="P10" s="125"/>
      <c r="Q10" s="125"/>
      <c r="R10" s="125"/>
      <c r="S10" s="125"/>
      <c r="T10" s="126"/>
      <c r="U10" s="125"/>
      <c r="V10" s="95"/>
      <c r="W10" s="95"/>
      <c r="X10" s="95"/>
      <c r="Y10" s="95"/>
      <c r="Z10" s="95"/>
      <c r="AA10" s="95"/>
      <c r="AB10" s="95"/>
      <c r="AC10" s="95"/>
      <c r="AD10" s="95"/>
      <c r="AE10" s="95" t="s">
        <v>136</v>
      </c>
      <c r="AF10" s="95">
        <v>0</v>
      </c>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row>
    <row r="11" spans="1:60" outlineLevel="1" x14ac:dyDescent="0.2">
      <c r="A11" s="128"/>
      <c r="B11" s="128"/>
      <c r="C11" s="151" t="s">
        <v>714</v>
      </c>
      <c r="D11" s="150"/>
      <c r="E11" s="149">
        <v>1.52</v>
      </c>
      <c r="F11" s="127"/>
      <c r="G11" s="127"/>
      <c r="H11" s="127"/>
      <c r="I11" s="127"/>
      <c r="J11" s="127"/>
      <c r="K11" s="127"/>
      <c r="L11" s="127"/>
      <c r="M11" s="127"/>
      <c r="N11" s="125"/>
      <c r="O11" s="125"/>
      <c r="P11" s="125"/>
      <c r="Q11" s="125"/>
      <c r="R11" s="125"/>
      <c r="S11" s="125"/>
      <c r="T11" s="126"/>
      <c r="U11" s="125"/>
      <c r="V11" s="95"/>
      <c r="W11" s="95"/>
      <c r="X11" s="95"/>
      <c r="Y11" s="95"/>
      <c r="Z11" s="95"/>
      <c r="AA11" s="95"/>
      <c r="AB11" s="95"/>
      <c r="AC11" s="95"/>
      <c r="AD11" s="95"/>
      <c r="AE11" s="95" t="s">
        <v>136</v>
      </c>
      <c r="AF11" s="95">
        <v>0</v>
      </c>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row>
    <row r="12" spans="1:60" outlineLevel="1" x14ac:dyDescent="0.2">
      <c r="A12" s="128"/>
      <c r="B12" s="128"/>
      <c r="C12" s="151" t="s">
        <v>713</v>
      </c>
      <c r="D12" s="150"/>
      <c r="E12" s="149">
        <v>23.776</v>
      </c>
      <c r="F12" s="127"/>
      <c r="G12" s="127"/>
      <c r="H12" s="127"/>
      <c r="I12" s="127"/>
      <c r="J12" s="127"/>
      <c r="K12" s="127"/>
      <c r="L12" s="127"/>
      <c r="M12" s="127"/>
      <c r="N12" s="125"/>
      <c r="O12" s="125"/>
      <c r="P12" s="125"/>
      <c r="Q12" s="125"/>
      <c r="R12" s="125"/>
      <c r="S12" s="125"/>
      <c r="T12" s="126"/>
      <c r="U12" s="125"/>
      <c r="V12" s="95"/>
      <c r="W12" s="95"/>
      <c r="X12" s="95"/>
      <c r="Y12" s="95"/>
      <c r="Z12" s="95"/>
      <c r="AA12" s="95"/>
      <c r="AB12" s="95"/>
      <c r="AC12" s="95"/>
      <c r="AD12" s="95"/>
      <c r="AE12" s="95" t="s">
        <v>136</v>
      </c>
      <c r="AF12" s="95">
        <v>0</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row>
    <row r="13" spans="1:60" outlineLevel="1" x14ac:dyDescent="0.2">
      <c r="A13" s="128"/>
      <c r="B13" s="128"/>
      <c r="C13" s="151" t="s">
        <v>712</v>
      </c>
      <c r="D13" s="150"/>
      <c r="E13" s="149">
        <v>11.22</v>
      </c>
      <c r="F13" s="127"/>
      <c r="G13" s="127"/>
      <c r="H13" s="127"/>
      <c r="I13" s="127"/>
      <c r="J13" s="127"/>
      <c r="K13" s="127"/>
      <c r="L13" s="127"/>
      <c r="M13" s="127"/>
      <c r="N13" s="125"/>
      <c r="O13" s="125"/>
      <c r="P13" s="125"/>
      <c r="Q13" s="125"/>
      <c r="R13" s="125"/>
      <c r="S13" s="125"/>
      <c r="T13" s="126"/>
      <c r="U13" s="125"/>
      <c r="V13" s="95"/>
      <c r="W13" s="95"/>
      <c r="X13" s="95"/>
      <c r="Y13" s="95"/>
      <c r="Z13" s="95"/>
      <c r="AA13" s="95"/>
      <c r="AB13" s="95"/>
      <c r="AC13" s="95"/>
      <c r="AD13" s="95"/>
      <c r="AE13" s="95" t="s">
        <v>136</v>
      </c>
      <c r="AF13" s="95">
        <v>0</v>
      </c>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row>
    <row r="14" spans="1:60" outlineLevel="1" x14ac:dyDescent="0.2">
      <c r="A14" s="128"/>
      <c r="B14" s="128"/>
      <c r="C14" s="151" t="s">
        <v>711</v>
      </c>
      <c r="D14" s="150"/>
      <c r="E14" s="149">
        <v>22.715199999999999</v>
      </c>
      <c r="F14" s="127"/>
      <c r="G14" s="127"/>
      <c r="H14" s="127"/>
      <c r="I14" s="127"/>
      <c r="J14" s="127"/>
      <c r="K14" s="127"/>
      <c r="L14" s="127"/>
      <c r="M14" s="127"/>
      <c r="N14" s="125"/>
      <c r="O14" s="125"/>
      <c r="P14" s="125"/>
      <c r="Q14" s="125"/>
      <c r="R14" s="125"/>
      <c r="S14" s="125"/>
      <c r="T14" s="126"/>
      <c r="U14" s="125"/>
      <c r="V14" s="95"/>
      <c r="W14" s="95"/>
      <c r="X14" s="95"/>
      <c r="Y14" s="95"/>
      <c r="Z14" s="95"/>
      <c r="AA14" s="95"/>
      <c r="AB14" s="95"/>
      <c r="AC14" s="95"/>
      <c r="AD14" s="95"/>
      <c r="AE14" s="95" t="s">
        <v>136</v>
      </c>
      <c r="AF14" s="95">
        <v>0</v>
      </c>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row>
    <row r="15" spans="1:60" outlineLevel="1" x14ac:dyDescent="0.2">
      <c r="A15" s="128">
        <v>2</v>
      </c>
      <c r="B15" s="128" t="s">
        <v>710</v>
      </c>
      <c r="C15" s="130" t="s">
        <v>709</v>
      </c>
      <c r="D15" s="125" t="s">
        <v>247</v>
      </c>
      <c r="E15" s="129">
        <v>100.348</v>
      </c>
      <c r="F15" s="166">
        <f>H15+J15</f>
        <v>0</v>
      </c>
      <c r="G15" s="127">
        <f>ROUND(E15*F15,2)</f>
        <v>0</v>
      </c>
      <c r="H15" s="127"/>
      <c r="I15" s="127">
        <f>ROUND(E15*H15,2)</f>
        <v>0</v>
      </c>
      <c r="J15" s="127"/>
      <c r="K15" s="127">
        <f>ROUND(E15*J15,2)</f>
        <v>0</v>
      </c>
      <c r="L15" s="127">
        <v>21</v>
      </c>
      <c r="M15" s="127">
        <f>G15*(1+L15/100)</f>
        <v>0</v>
      </c>
      <c r="N15" s="125">
        <v>0</v>
      </c>
      <c r="O15" s="125">
        <f>ROUND(E15*N15,5)</f>
        <v>0</v>
      </c>
      <c r="P15" s="125">
        <v>0</v>
      </c>
      <c r="Q15" s="125">
        <f>ROUND(E15*P15,5)</f>
        <v>0</v>
      </c>
      <c r="R15" s="125"/>
      <c r="S15" s="125"/>
      <c r="T15" s="126">
        <v>2.6629999999999998</v>
      </c>
      <c r="U15" s="125">
        <f>ROUND(E15*T15,2)</f>
        <v>267.23</v>
      </c>
      <c r="V15" s="95"/>
      <c r="W15" s="95"/>
      <c r="X15" s="95"/>
      <c r="Y15" s="95"/>
      <c r="Z15" s="95"/>
      <c r="AA15" s="95"/>
      <c r="AB15" s="95"/>
      <c r="AC15" s="95"/>
      <c r="AD15" s="95"/>
      <c r="AE15" s="95" t="s">
        <v>77</v>
      </c>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row>
    <row r="16" spans="1:60" outlineLevel="1" x14ac:dyDescent="0.2">
      <c r="A16" s="128"/>
      <c r="B16" s="128"/>
      <c r="C16" s="151" t="s">
        <v>708</v>
      </c>
      <c r="D16" s="150"/>
      <c r="E16" s="149">
        <v>37.200000000000003</v>
      </c>
      <c r="F16" s="127"/>
      <c r="G16" s="127"/>
      <c r="H16" s="127"/>
      <c r="I16" s="127"/>
      <c r="J16" s="127"/>
      <c r="K16" s="127"/>
      <c r="L16" s="127"/>
      <c r="M16" s="127"/>
      <c r="N16" s="125"/>
      <c r="O16" s="125"/>
      <c r="P16" s="125"/>
      <c r="Q16" s="125"/>
      <c r="R16" s="125"/>
      <c r="S16" s="125"/>
      <c r="T16" s="126"/>
      <c r="U16" s="125"/>
      <c r="V16" s="95"/>
      <c r="W16" s="95"/>
      <c r="X16" s="95"/>
      <c r="Y16" s="95"/>
      <c r="Z16" s="95"/>
      <c r="AA16" s="95"/>
      <c r="AB16" s="95"/>
      <c r="AC16" s="95"/>
      <c r="AD16" s="95"/>
      <c r="AE16" s="95" t="s">
        <v>136</v>
      </c>
      <c r="AF16" s="95">
        <v>0</v>
      </c>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row>
    <row r="17" spans="1:60" outlineLevel="1" x14ac:dyDescent="0.2">
      <c r="A17" s="128"/>
      <c r="B17" s="128"/>
      <c r="C17" s="151" t="s">
        <v>707</v>
      </c>
      <c r="D17" s="150"/>
      <c r="E17" s="149">
        <v>44</v>
      </c>
      <c r="F17" s="127"/>
      <c r="G17" s="127"/>
      <c r="H17" s="127"/>
      <c r="I17" s="127"/>
      <c r="J17" s="127"/>
      <c r="K17" s="127"/>
      <c r="L17" s="127"/>
      <c r="M17" s="127"/>
      <c r="N17" s="125"/>
      <c r="O17" s="125"/>
      <c r="P17" s="125"/>
      <c r="Q17" s="125"/>
      <c r="R17" s="125"/>
      <c r="S17" s="125"/>
      <c r="T17" s="126"/>
      <c r="U17" s="125"/>
      <c r="V17" s="95"/>
      <c r="W17" s="95"/>
      <c r="X17" s="95"/>
      <c r="Y17" s="95"/>
      <c r="Z17" s="95"/>
      <c r="AA17" s="95"/>
      <c r="AB17" s="95"/>
      <c r="AC17" s="95"/>
      <c r="AD17" s="95"/>
      <c r="AE17" s="95" t="s">
        <v>136</v>
      </c>
      <c r="AF17" s="95">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row>
    <row r="18" spans="1:60" outlineLevel="1" x14ac:dyDescent="0.2">
      <c r="A18" s="128"/>
      <c r="B18" s="128"/>
      <c r="C18" s="151" t="s">
        <v>706</v>
      </c>
      <c r="D18" s="150"/>
      <c r="E18" s="149">
        <v>8.17</v>
      </c>
      <c r="F18" s="127"/>
      <c r="G18" s="127"/>
      <c r="H18" s="127"/>
      <c r="I18" s="127"/>
      <c r="J18" s="127"/>
      <c r="K18" s="127"/>
      <c r="L18" s="127"/>
      <c r="M18" s="127"/>
      <c r="N18" s="125"/>
      <c r="O18" s="125"/>
      <c r="P18" s="125"/>
      <c r="Q18" s="125"/>
      <c r="R18" s="125"/>
      <c r="S18" s="125"/>
      <c r="T18" s="126"/>
      <c r="U18" s="125"/>
      <c r="V18" s="95"/>
      <c r="W18" s="95"/>
      <c r="X18" s="95"/>
      <c r="Y18" s="95"/>
      <c r="Z18" s="95"/>
      <c r="AA18" s="95"/>
      <c r="AB18" s="95"/>
      <c r="AC18" s="95"/>
      <c r="AD18" s="95"/>
      <c r="AE18" s="95" t="s">
        <v>136</v>
      </c>
      <c r="AF18" s="95">
        <v>0</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row>
    <row r="19" spans="1:60" outlineLevel="1" x14ac:dyDescent="0.2">
      <c r="A19" s="128"/>
      <c r="B19" s="128"/>
      <c r="C19" s="151" t="s">
        <v>705</v>
      </c>
      <c r="D19" s="150"/>
      <c r="E19" s="149">
        <v>7.65</v>
      </c>
      <c r="F19" s="127"/>
      <c r="G19" s="127"/>
      <c r="H19" s="127"/>
      <c r="I19" s="127"/>
      <c r="J19" s="127"/>
      <c r="K19" s="127"/>
      <c r="L19" s="127"/>
      <c r="M19" s="127"/>
      <c r="N19" s="125"/>
      <c r="O19" s="125"/>
      <c r="P19" s="125"/>
      <c r="Q19" s="125"/>
      <c r="R19" s="125"/>
      <c r="S19" s="125"/>
      <c r="T19" s="126"/>
      <c r="U19" s="125"/>
      <c r="V19" s="95"/>
      <c r="W19" s="95"/>
      <c r="X19" s="95"/>
      <c r="Y19" s="95"/>
      <c r="Z19" s="95"/>
      <c r="AA19" s="95"/>
      <c r="AB19" s="95"/>
      <c r="AC19" s="95"/>
      <c r="AD19" s="95"/>
      <c r="AE19" s="95" t="s">
        <v>136</v>
      </c>
      <c r="AF19" s="95">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row>
    <row r="20" spans="1:60" outlineLevel="1" x14ac:dyDescent="0.2">
      <c r="A20" s="128"/>
      <c r="B20" s="128"/>
      <c r="C20" s="151" t="s">
        <v>704</v>
      </c>
      <c r="D20" s="150"/>
      <c r="E20" s="149">
        <v>1.28</v>
      </c>
      <c r="F20" s="127"/>
      <c r="G20" s="127"/>
      <c r="H20" s="127"/>
      <c r="I20" s="127"/>
      <c r="J20" s="127"/>
      <c r="K20" s="127"/>
      <c r="L20" s="127"/>
      <c r="M20" s="127"/>
      <c r="N20" s="125"/>
      <c r="O20" s="125"/>
      <c r="P20" s="125"/>
      <c r="Q20" s="125"/>
      <c r="R20" s="125"/>
      <c r="S20" s="125"/>
      <c r="T20" s="126"/>
      <c r="U20" s="125"/>
      <c r="V20" s="95"/>
      <c r="W20" s="95"/>
      <c r="X20" s="95"/>
      <c r="Y20" s="95"/>
      <c r="Z20" s="95"/>
      <c r="AA20" s="95"/>
      <c r="AB20" s="95"/>
      <c r="AC20" s="95"/>
      <c r="AD20" s="95"/>
      <c r="AE20" s="95" t="s">
        <v>136</v>
      </c>
      <c r="AF20" s="95">
        <v>0</v>
      </c>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row>
    <row r="21" spans="1:60" outlineLevel="1" x14ac:dyDescent="0.2">
      <c r="A21" s="128"/>
      <c r="B21" s="128"/>
      <c r="C21" s="151" t="s">
        <v>703</v>
      </c>
      <c r="D21" s="150"/>
      <c r="E21" s="149">
        <v>1.024</v>
      </c>
      <c r="F21" s="127"/>
      <c r="G21" s="127"/>
      <c r="H21" s="127"/>
      <c r="I21" s="127"/>
      <c r="J21" s="127"/>
      <c r="K21" s="127"/>
      <c r="L21" s="127"/>
      <c r="M21" s="127"/>
      <c r="N21" s="125"/>
      <c r="O21" s="125"/>
      <c r="P21" s="125"/>
      <c r="Q21" s="125"/>
      <c r="R21" s="125"/>
      <c r="S21" s="125"/>
      <c r="T21" s="126"/>
      <c r="U21" s="125"/>
      <c r="V21" s="95"/>
      <c r="W21" s="95"/>
      <c r="X21" s="95"/>
      <c r="Y21" s="95"/>
      <c r="Z21" s="95"/>
      <c r="AA21" s="95"/>
      <c r="AB21" s="95"/>
      <c r="AC21" s="95"/>
      <c r="AD21" s="95"/>
      <c r="AE21" s="95" t="s">
        <v>136</v>
      </c>
      <c r="AF21" s="95">
        <v>0</v>
      </c>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row>
    <row r="22" spans="1:60" outlineLevel="1" x14ac:dyDescent="0.2">
      <c r="A22" s="128"/>
      <c r="B22" s="128"/>
      <c r="C22" s="151" t="s">
        <v>703</v>
      </c>
      <c r="D22" s="150"/>
      <c r="E22" s="149">
        <v>1.024</v>
      </c>
      <c r="F22" s="127"/>
      <c r="G22" s="127"/>
      <c r="H22" s="127"/>
      <c r="I22" s="127"/>
      <c r="J22" s="127"/>
      <c r="K22" s="127"/>
      <c r="L22" s="127"/>
      <c r="M22" s="127"/>
      <c r="N22" s="125"/>
      <c r="O22" s="125"/>
      <c r="P22" s="125"/>
      <c r="Q22" s="125"/>
      <c r="R22" s="125"/>
      <c r="S22" s="125"/>
      <c r="T22" s="126"/>
      <c r="U22" s="125"/>
      <c r="V22" s="95"/>
      <c r="W22" s="95"/>
      <c r="X22" s="95"/>
      <c r="Y22" s="95"/>
      <c r="Z22" s="95"/>
      <c r="AA22" s="95"/>
      <c r="AB22" s="95"/>
      <c r="AC22" s="95"/>
      <c r="AD22" s="95"/>
      <c r="AE22" s="95" t="s">
        <v>136</v>
      </c>
      <c r="AF22" s="95">
        <v>0</v>
      </c>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row>
    <row r="23" spans="1:60" outlineLevel="1" x14ac:dyDescent="0.2">
      <c r="A23" s="128"/>
      <c r="B23" s="128"/>
      <c r="C23" s="205" t="s">
        <v>726</v>
      </c>
      <c r="D23" s="206"/>
      <c r="E23" s="207"/>
      <c r="F23" s="208"/>
      <c r="G23" s="209"/>
      <c r="H23" s="127"/>
      <c r="I23" s="127"/>
      <c r="J23" s="127"/>
      <c r="K23" s="127"/>
      <c r="L23" s="127"/>
      <c r="M23" s="127"/>
      <c r="N23" s="125"/>
      <c r="O23" s="125"/>
      <c r="P23" s="125"/>
      <c r="Q23" s="125"/>
      <c r="R23" s="125"/>
      <c r="S23" s="125"/>
      <c r="T23" s="126"/>
      <c r="U23" s="12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row>
    <row r="24" spans="1:60" outlineLevel="1" x14ac:dyDescent="0.2">
      <c r="A24" s="128">
        <v>3</v>
      </c>
      <c r="B24" s="128" t="s">
        <v>702</v>
      </c>
      <c r="C24" s="130" t="s">
        <v>701</v>
      </c>
      <c r="D24" s="125" t="s">
        <v>247</v>
      </c>
      <c r="E24" s="129">
        <v>14.041999999999998</v>
      </c>
      <c r="F24" s="166">
        <f>H24+J24</f>
        <v>0</v>
      </c>
      <c r="G24" s="127">
        <f>ROUND(E24*F24,2)</f>
        <v>0</v>
      </c>
      <c r="H24" s="127"/>
      <c r="I24" s="127">
        <f>ROUND(E24*H24,2)</f>
        <v>0</v>
      </c>
      <c r="J24" s="127"/>
      <c r="K24" s="127">
        <f>ROUND(E24*J24,2)</f>
        <v>0</v>
      </c>
      <c r="L24" s="127">
        <v>21</v>
      </c>
      <c r="M24" s="127">
        <f>G24*(1+L24/100)</f>
        <v>0</v>
      </c>
      <c r="N24" s="125">
        <v>3.5300000000000002E-3</v>
      </c>
      <c r="O24" s="125">
        <f>ROUND(E24*N24,5)</f>
        <v>4.9570000000000003E-2</v>
      </c>
      <c r="P24" s="125">
        <v>0</v>
      </c>
      <c r="Q24" s="125">
        <f>ROUND(E24*P24,5)</f>
        <v>0</v>
      </c>
      <c r="R24" s="125"/>
      <c r="S24" s="125"/>
      <c r="T24" s="126">
        <v>3.8559999999999999</v>
      </c>
      <c r="U24" s="125">
        <f>ROUND(E24*T24,2)</f>
        <v>54.15</v>
      </c>
      <c r="V24" s="95"/>
      <c r="W24" s="95"/>
      <c r="X24" s="95"/>
      <c r="Y24" s="95"/>
      <c r="Z24" s="95"/>
      <c r="AA24" s="95"/>
      <c r="AB24" s="95"/>
      <c r="AC24" s="95"/>
      <c r="AD24" s="95"/>
      <c r="AE24" s="95" t="s">
        <v>77</v>
      </c>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row>
    <row r="25" spans="1:60" outlineLevel="1" x14ac:dyDescent="0.2">
      <c r="A25" s="128"/>
      <c r="B25" s="128"/>
      <c r="C25" s="151" t="s">
        <v>700</v>
      </c>
      <c r="D25" s="150"/>
      <c r="E25" s="149">
        <v>14.042</v>
      </c>
      <c r="F25" s="127"/>
      <c r="G25" s="127"/>
      <c r="H25" s="127"/>
      <c r="I25" s="127"/>
      <c r="J25" s="127"/>
      <c r="K25" s="127"/>
      <c r="L25" s="127"/>
      <c r="M25" s="127"/>
      <c r="N25" s="125"/>
      <c r="O25" s="125"/>
      <c r="P25" s="125"/>
      <c r="Q25" s="125"/>
      <c r="R25" s="125"/>
      <c r="S25" s="125"/>
      <c r="T25" s="126"/>
      <c r="U25" s="125"/>
      <c r="V25" s="95"/>
      <c r="W25" s="95"/>
      <c r="X25" s="95"/>
      <c r="Y25" s="95"/>
      <c r="Z25" s="95"/>
      <c r="AA25" s="95"/>
      <c r="AB25" s="95"/>
      <c r="AC25" s="95"/>
      <c r="AD25" s="95"/>
      <c r="AE25" s="95" t="s">
        <v>136</v>
      </c>
      <c r="AF25" s="95">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row>
    <row r="26" spans="1:60" outlineLevel="1" x14ac:dyDescent="0.2">
      <c r="A26" s="128">
        <v>4</v>
      </c>
      <c r="B26" s="128" t="s">
        <v>699</v>
      </c>
      <c r="C26" s="130" t="s">
        <v>698</v>
      </c>
      <c r="D26" s="125" t="s">
        <v>247</v>
      </c>
      <c r="E26" s="129">
        <v>6.5040000000000013</v>
      </c>
      <c r="F26" s="166">
        <f>H26+J26</f>
        <v>0</v>
      </c>
      <c r="G26" s="127">
        <f>ROUND(E26*F26,2)</f>
        <v>0</v>
      </c>
      <c r="H26" s="127"/>
      <c r="I26" s="127">
        <f>ROUND(E26*H26,2)</f>
        <v>0</v>
      </c>
      <c r="J26" s="127"/>
      <c r="K26" s="127">
        <f>ROUND(E26*J26,2)</f>
        <v>0</v>
      </c>
      <c r="L26" s="127">
        <v>21</v>
      </c>
      <c r="M26" s="127">
        <f>G26*(1+L26/100)</f>
        <v>0</v>
      </c>
      <c r="N26" s="125">
        <v>1.554E-2</v>
      </c>
      <c r="O26" s="125">
        <f>ROUND(E26*N26,5)</f>
        <v>0.10106999999999999</v>
      </c>
      <c r="P26" s="125">
        <v>0</v>
      </c>
      <c r="Q26" s="125">
        <f>ROUND(E26*P26,5)</f>
        <v>0</v>
      </c>
      <c r="R26" s="125"/>
      <c r="S26" s="125"/>
      <c r="T26" s="126">
        <v>2.609</v>
      </c>
      <c r="U26" s="125">
        <f>ROUND(E26*T26,2)</f>
        <v>16.97</v>
      </c>
      <c r="V26" s="95"/>
      <c r="W26" s="95"/>
      <c r="X26" s="95"/>
      <c r="Y26" s="95"/>
      <c r="Z26" s="95"/>
      <c r="AA26" s="95"/>
      <c r="AB26" s="95"/>
      <c r="AC26" s="95"/>
      <c r="AD26" s="95"/>
      <c r="AE26" s="95" t="s">
        <v>77</v>
      </c>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row>
    <row r="27" spans="1:60" outlineLevel="1" x14ac:dyDescent="0.2">
      <c r="A27" s="128"/>
      <c r="B27" s="128"/>
      <c r="C27" s="151" t="s">
        <v>697</v>
      </c>
      <c r="D27" s="150"/>
      <c r="E27" s="149">
        <v>6.5039999999999996</v>
      </c>
      <c r="F27" s="127"/>
      <c r="G27" s="127"/>
      <c r="H27" s="127"/>
      <c r="I27" s="127"/>
      <c r="J27" s="127"/>
      <c r="K27" s="127"/>
      <c r="L27" s="127"/>
      <c r="M27" s="127"/>
      <c r="N27" s="125"/>
      <c r="O27" s="125"/>
      <c r="P27" s="125"/>
      <c r="Q27" s="125"/>
      <c r="R27" s="125"/>
      <c r="S27" s="125"/>
      <c r="T27" s="126"/>
      <c r="U27" s="125"/>
      <c r="V27" s="95"/>
      <c r="W27" s="95"/>
      <c r="X27" s="95"/>
      <c r="Y27" s="95"/>
      <c r="Z27" s="95"/>
      <c r="AA27" s="95"/>
      <c r="AB27" s="95"/>
      <c r="AC27" s="95"/>
      <c r="AD27" s="95"/>
      <c r="AE27" s="95" t="s">
        <v>136</v>
      </c>
      <c r="AF27" s="95">
        <v>0</v>
      </c>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row>
    <row r="28" spans="1:60" outlineLevel="1" x14ac:dyDescent="0.2">
      <c r="A28" s="128">
        <v>5</v>
      </c>
      <c r="B28" s="128" t="s">
        <v>696</v>
      </c>
      <c r="C28" s="130" t="s">
        <v>695</v>
      </c>
      <c r="D28" s="125" t="s">
        <v>247</v>
      </c>
      <c r="E28" s="129">
        <v>7.056</v>
      </c>
      <c r="F28" s="166">
        <f>H28+J28</f>
        <v>0</v>
      </c>
      <c r="G28" s="127">
        <f>ROUND(E28*F28,2)</f>
        <v>0</v>
      </c>
      <c r="H28" s="127"/>
      <c r="I28" s="127">
        <f>ROUND(E28*H28,2)</f>
        <v>0</v>
      </c>
      <c r="J28" s="127"/>
      <c r="K28" s="127">
        <f>ROUND(E28*J28,2)</f>
        <v>0</v>
      </c>
      <c r="L28" s="127">
        <v>21</v>
      </c>
      <c r="M28" s="127">
        <f>G28*(1+L28/100)</f>
        <v>0</v>
      </c>
      <c r="N28" s="125">
        <v>1.7489999999999999E-2</v>
      </c>
      <c r="O28" s="125">
        <f>ROUND(E28*N28,5)</f>
        <v>0.12341000000000001</v>
      </c>
      <c r="P28" s="125">
        <v>0</v>
      </c>
      <c r="Q28" s="125">
        <f>ROUND(E28*P28,5)</f>
        <v>0</v>
      </c>
      <c r="R28" s="125"/>
      <c r="S28" s="125"/>
      <c r="T28" s="126">
        <v>3.26</v>
      </c>
      <c r="U28" s="125">
        <f>ROUND(E28*T28,2)</f>
        <v>23</v>
      </c>
      <c r="V28" s="95"/>
      <c r="W28" s="95"/>
      <c r="X28" s="95"/>
      <c r="Y28" s="95"/>
      <c r="Z28" s="95"/>
      <c r="AA28" s="95"/>
      <c r="AB28" s="95"/>
      <c r="AC28" s="95"/>
      <c r="AD28" s="95"/>
      <c r="AE28" s="95" t="s">
        <v>77</v>
      </c>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row>
    <row r="29" spans="1:60" outlineLevel="1" x14ac:dyDescent="0.2">
      <c r="A29" s="128"/>
      <c r="B29" s="128"/>
      <c r="C29" s="151" t="s">
        <v>694</v>
      </c>
      <c r="D29" s="150"/>
      <c r="E29" s="149">
        <v>7.056</v>
      </c>
      <c r="F29" s="127"/>
      <c r="G29" s="127"/>
      <c r="H29" s="127"/>
      <c r="I29" s="127"/>
      <c r="J29" s="127"/>
      <c r="K29" s="127"/>
      <c r="L29" s="127"/>
      <c r="M29" s="127"/>
      <c r="N29" s="125"/>
      <c r="O29" s="125"/>
      <c r="P29" s="125"/>
      <c r="Q29" s="125"/>
      <c r="R29" s="125"/>
      <c r="S29" s="125"/>
      <c r="T29" s="126"/>
      <c r="U29" s="125"/>
      <c r="V29" s="95"/>
      <c r="W29" s="95"/>
      <c r="X29" s="95"/>
      <c r="Y29" s="95"/>
      <c r="Z29" s="95"/>
      <c r="AA29" s="95"/>
      <c r="AB29" s="95"/>
      <c r="AC29" s="95"/>
      <c r="AD29" s="95"/>
      <c r="AE29" s="95" t="s">
        <v>136</v>
      </c>
      <c r="AF29" s="95">
        <v>0</v>
      </c>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row>
    <row r="30" spans="1:60" outlineLevel="1" x14ac:dyDescent="0.2">
      <c r="A30" s="128">
        <v>6</v>
      </c>
      <c r="B30" s="128" t="s">
        <v>565</v>
      </c>
      <c r="C30" s="130" t="s">
        <v>564</v>
      </c>
      <c r="D30" s="125" t="s">
        <v>247</v>
      </c>
      <c r="E30" s="129">
        <v>143.93400000000003</v>
      </c>
      <c r="F30" s="166">
        <f>H30+J30</f>
        <v>0</v>
      </c>
      <c r="G30" s="127">
        <f>ROUND(E30*F30,2)</f>
        <v>0</v>
      </c>
      <c r="H30" s="127"/>
      <c r="I30" s="127">
        <f>ROUND(E30*H30,2)</f>
        <v>0</v>
      </c>
      <c r="J30" s="127"/>
      <c r="K30" s="127">
        <f>ROUND(E30*J30,2)</f>
        <v>0</v>
      </c>
      <c r="L30" s="127">
        <v>21</v>
      </c>
      <c r="M30" s="127">
        <f>G30*(1+L30/100)</f>
        <v>0</v>
      </c>
      <c r="N30" s="125">
        <v>0</v>
      </c>
      <c r="O30" s="125">
        <f>ROUND(E30*N30,5)</f>
        <v>0</v>
      </c>
      <c r="P30" s="125">
        <v>0</v>
      </c>
      <c r="Q30" s="125">
        <f>ROUND(E30*P30,5)</f>
        <v>0</v>
      </c>
      <c r="R30" s="125"/>
      <c r="S30" s="125"/>
      <c r="T30" s="126">
        <v>0.20200000000000001</v>
      </c>
      <c r="U30" s="125">
        <f>ROUND(E30*T30,2)</f>
        <v>29.07</v>
      </c>
      <c r="V30" s="95"/>
      <c r="W30" s="95"/>
      <c r="X30" s="95"/>
      <c r="Y30" s="95"/>
      <c r="Z30" s="95"/>
      <c r="AA30" s="95"/>
      <c r="AB30" s="95"/>
      <c r="AC30" s="95"/>
      <c r="AD30" s="95"/>
      <c r="AE30" s="95" t="s">
        <v>77</v>
      </c>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row>
    <row r="31" spans="1:60" ht="22.5" outlineLevel="1" x14ac:dyDescent="0.2">
      <c r="A31" s="128"/>
      <c r="B31" s="128"/>
      <c r="C31" s="151" t="s">
        <v>693</v>
      </c>
      <c r="D31" s="150"/>
      <c r="E31" s="149">
        <v>143.934</v>
      </c>
      <c r="F31" s="127"/>
      <c r="G31" s="127"/>
      <c r="H31" s="127"/>
      <c r="I31" s="127"/>
      <c r="J31" s="127"/>
      <c r="K31" s="127"/>
      <c r="L31" s="127"/>
      <c r="M31" s="127"/>
      <c r="N31" s="125"/>
      <c r="O31" s="125"/>
      <c r="P31" s="125"/>
      <c r="Q31" s="125"/>
      <c r="R31" s="125"/>
      <c r="S31" s="125"/>
      <c r="T31" s="126"/>
      <c r="U31" s="125"/>
      <c r="V31" s="95"/>
      <c r="W31" s="95"/>
      <c r="X31" s="95"/>
      <c r="Y31" s="95"/>
      <c r="Z31" s="95"/>
      <c r="AA31" s="95"/>
      <c r="AB31" s="95"/>
      <c r="AC31" s="95"/>
      <c r="AD31" s="95"/>
      <c r="AE31" s="95" t="s">
        <v>136</v>
      </c>
      <c r="AF31" s="95">
        <v>0</v>
      </c>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row>
    <row r="32" spans="1:60" outlineLevel="1" x14ac:dyDescent="0.2">
      <c r="A32" s="128">
        <v>7</v>
      </c>
      <c r="B32" s="128" t="s">
        <v>536</v>
      </c>
      <c r="C32" s="130" t="s">
        <v>535</v>
      </c>
      <c r="D32" s="125" t="s">
        <v>247</v>
      </c>
      <c r="E32" s="129">
        <v>7.6479999999999997</v>
      </c>
      <c r="F32" s="166">
        <f>H32+J32</f>
        <v>0</v>
      </c>
      <c r="G32" s="127">
        <f>ROUND(E32*F32,2)</f>
        <v>0</v>
      </c>
      <c r="H32" s="127"/>
      <c r="I32" s="127">
        <f>ROUND(E32*H32,2)</f>
        <v>0</v>
      </c>
      <c r="J32" s="127"/>
      <c r="K32" s="127">
        <f>ROUND(E32*J32,2)</f>
        <v>0</v>
      </c>
      <c r="L32" s="127">
        <v>21</v>
      </c>
      <c r="M32" s="127">
        <f>G32*(1+L32/100)</f>
        <v>0</v>
      </c>
      <c r="N32" s="125">
        <v>1.67</v>
      </c>
      <c r="O32" s="125">
        <f>ROUND(E32*N32,5)</f>
        <v>12.77216</v>
      </c>
      <c r="P32" s="125">
        <v>0</v>
      </c>
      <c r="Q32" s="125">
        <f>ROUND(E32*P32,5)</f>
        <v>0</v>
      </c>
      <c r="R32" s="125"/>
      <c r="S32" s="125"/>
      <c r="T32" s="126">
        <v>2.206</v>
      </c>
      <c r="U32" s="125">
        <f>ROUND(E32*T32,2)</f>
        <v>16.87</v>
      </c>
      <c r="V32" s="95"/>
      <c r="W32" s="95"/>
      <c r="X32" s="95"/>
      <c r="Y32" s="95"/>
      <c r="Z32" s="95"/>
      <c r="AA32" s="95"/>
      <c r="AB32" s="95"/>
      <c r="AC32" s="95"/>
      <c r="AD32" s="95"/>
      <c r="AE32" s="95" t="s">
        <v>77</v>
      </c>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row>
    <row r="33" spans="1:60" outlineLevel="1" x14ac:dyDescent="0.2">
      <c r="A33" s="128"/>
      <c r="B33" s="128"/>
      <c r="C33" s="151" t="s">
        <v>609</v>
      </c>
      <c r="D33" s="150"/>
      <c r="E33" s="149">
        <v>5.8479999999999999</v>
      </c>
      <c r="F33" s="127"/>
      <c r="G33" s="127"/>
      <c r="H33" s="127"/>
      <c r="I33" s="127"/>
      <c r="J33" s="127"/>
      <c r="K33" s="127"/>
      <c r="L33" s="127"/>
      <c r="M33" s="127"/>
      <c r="N33" s="125"/>
      <c r="O33" s="125"/>
      <c r="P33" s="125"/>
      <c r="Q33" s="125"/>
      <c r="R33" s="125"/>
      <c r="S33" s="125"/>
      <c r="T33" s="126"/>
      <c r="U33" s="125"/>
      <c r="V33" s="95"/>
      <c r="W33" s="95"/>
      <c r="X33" s="95"/>
      <c r="Y33" s="95"/>
      <c r="Z33" s="95"/>
      <c r="AA33" s="95"/>
      <c r="AB33" s="95"/>
      <c r="AC33" s="95"/>
      <c r="AD33" s="95"/>
      <c r="AE33" s="95" t="s">
        <v>136</v>
      </c>
      <c r="AF33" s="95">
        <v>0</v>
      </c>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row>
    <row r="34" spans="1:60" outlineLevel="1" x14ac:dyDescent="0.2">
      <c r="A34" s="128"/>
      <c r="B34" s="128"/>
      <c r="C34" s="151" t="s">
        <v>692</v>
      </c>
      <c r="D34" s="150"/>
      <c r="E34" s="149">
        <v>1.8</v>
      </c>
      <c r="F34" s="127"/>
      <c r="G34" s="127"/>
      <c r="H34" s="127"/>
      <c r="I34" s="127"/>
      <c r="J34" s="127"/>
      <c r="K34" s="127"/>
      <c r="L34" s="127"/>
      <c r="M34" s="127"/>
      <c r="N34" s="125"/>
      <c r="O34" s="125"/>
      <c r="P34" s="125"/>
      <c r="Q34" s="125"/>
      <c r="R34" s="125"/>
      <c r="S34" s="125"/>
      <c r="T34" s="126"/>
      <c r="U34" s="125"/>
      <c r="V34" s="95"/>
      <c r="W34" s="95"/>
      <c r="X34" s="95"/>
      <c r="Y34" s="95"/>
      <c r="Z34" s="95"/>
      <c r="AA34" s="95"/>
      <c r="AB34" s="95"/>
      <c r="AC34" s="95"/>
      <c r="AD34" s="95"/>
      <c r="AE34" s="95" t="s">
        <v>136</v>
      </c>
      <c r="AF34" s="95">
        <v>0</v>
      </c>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row>
    <row r="35" spans="1:60" ht="22.5" outlineLevel="1" x14ac:dyDescent="0.2">
      <c r="A35" s="128">
        <v>8</v>
      </c>
      <c r="B35" s="128" t="s">
        <v>70</v>
      </c>
      <c r="C35" s="130" t="s">
        <v>542</v>
      </c>
      <c r="D35" s="125" t="s">
        <v>247</v>
      </c>
      <c r="E35" s="129">
        <v>105.30936000000001</v>
      </c>
      <c r="F35" s="166">
        <f>H35+J35</f>
        <v>0</v>
      </c>
      <c r="G35" s="127">
        <f>ROUND(E35*F35,2)</f>
        <v>0</v>
      </c>
      <c r="H35" s="127"/>
      <c r="I35" s="127">
        <f>ROUND(E35*H35,2)</f>
        <v>0</v>
      </c>
      <c r="J35" s="127"/>
      <c r="K35" s="127">
        <f>ROUND(E35*J35,2)</f>
        <v>0</v>
      </c>
      <c r="L35" s="127">
        <v>21</v>
      </c>
      <c r="M35" s="127">
        <f>G35*(1+L35/100)</f>
        <v>0</v>
      </c>
      <c r="N35" s="125">
        <v>0</v>
      </c>
      <c r="O35" s="125">
        <f>ROUND(E35*N35,5)</f>
        <v>0</v>
      </c>
      <c r="P35" s="125">
        <v>0</v>
      </c>
      <c r="Q35" s="125">
        <f>ROUND(E35*P35,5)</f>
        <v>0</v>
      </c>
      <c r="R35" s="125"/>
      <c r="S35" s="125"/>
      <c r="T35" s="126">
        <v>0</v>
      </c>
      <c r="U35" s="125">
        <f>ROUND(E35*T35,2)</f>
        <v>0</v>
      </c>
      <c r="V35" s="95"/>
      <c r="W35" s="95"/>
      <c r="X35" s="95"/>
      <c r="Y35" s="95"/>
      <c r="Z35" s="95"/>
      <c r="AA35" s="95"/>
      <c r="AB35" s="95"/>
      <c r="AC35" s="95"/>
      <c r="AD35" s="95"/>
      <c r="AE35" s="95" t="s">
        <v>77</v>
      </c>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row>
    <row r="36" spans="1:60" ht="22.5" outlineLevel="1" x14ac:dyDescent="0.2">
      <c r="A36" s="128"/>
      <c r="B36" s="128"/>
      <c r="C36" s="205" t="s">
        <v>691</v>
      </c>
      <c r="D36" s="206"/>
      <c r="E36" s="207"/>
      <c r="F36" s="208"/>
      <c r="G36" s="209"/>
      <c r="H36" s="127"/>
      <c r="I36" s="127"/>
      <c r="J36" s="127"/>
      <c r="K36" s="127"/>
      <c r="L36" s="127"/>
      <c r="M36" s="127"/>
      <c r="N36" s="125"/>
      <c r="O36" s="125"/>
      <c r="P36" s="125"/>
      <c r="Q36" s="125"/>
      <c r="R36" s="125"/>
      <c r="S36" s="125"/>
      <c r="T36" s="126"/>
      <c r="U36" s="125"/>
      <c r="V36" s="95"/>
      <c r="W36" s="95"/>
      <c r="X36" s="95"/>
      <c r="Y36" s="95"/>
      <c r="Z36" s="95"/>
      <c r="AA36" s="95"/>
      <c r="AB36" s="95"/>
      <c r="AC36" s="95"/>
      <c r="AD36" s="95"/>
      <c r="AE36" s="95" t="s">
        <v>74</v>
      </c>
      <c r="AF36" s="95"/>
      <c r="AG36" s="95"/>
      <c r="AH36" s="95"/>
      <c r="AI36" s="95"/>
      <c r="AJ36" s="95"/>
      <c r="AK36" s="95"/>
      <c r="AL36" s="95"/>
      <c r="AM36" s="95"/>
      <c r="AN36" s="95"/>
      <c r="AO36" s="95"/>
      <c r="AP36" s="95"/>
      <c r="AQ36" s="95"/>
      <c r="AR36" s="95"/>
      <c r="AS36" s="95"/>
      <c r="AT36" s="95"/>
      <c r="AU36" s="95"/>
      <c r="AV36" s="95"/>
      <c r="AW36" s="95"/>
      <c r="AX36" s="95"/>
      <c r="AY36" s="95"/>
      <c r="AZ36" s="95"/>
      <c r="BA36" s="120" t="str">
        <f>C36</f>
        <v>Poplatek za skládku horniny 1- 7, č. dle katal. odpadů 17 05 04, vč. nakypření dle ČSN 73 3050, popř. náklady spojené s recyklací pro opětovné využití materiálu</v>
      </c>
      <c r="BB36" s="95"/>
      <c r="BC36" s="95"/>
      <c r="BD36" s="95"/>
      <c r="BE36" s="95"/>
      <c r="BF36" s="95"/>
      <c r="BG36" s="95"/>
      <c r="BH36" s="95"/>
    </row>
    <row r="37" spans="1:60" outlineLevel="1" x14ac:dyDescent="0.2">
      <c r="A37" s="128"/>
      <c r="B37" s="128"/>
      <c r="C37" s="205" t="s">
        <v>639</v>
      </c>
      <c r="D37" s="206"/>
      <c r="E37" s="207"/>
      <c r="F37" s="208"/>
      <c r="G37" s="209"/>
      <c r="H37" s="127"/>
      <c r="I37" s="127"/>
      <c r="J37" s="127"/>
      <c r="K37" s="127"/>
      <c r="L37" s="127"/>
      <c r="M37" s="127"/>
      <c r="N37" s="125"/>
      <c r="O37" s="125"/>
      <c r="P37" s="125"/>
      <c r="Q37" s="125"/>
      <c r="R37" s="125"/>
      <c r="S37" s="125"/>
      <c r="T37" s="126"/>
      <c r="U37" s="125"/>
      <c r="V37" s="95"/>
      <c r="W37" s="95"/>
      <c r="X37" s="95"/>
      <c r="Y37" s="95"/>
      <c r="Z37" s="95"/>
      <c r="AA37" s="95"/>
      <c r="AB37" s="95"/>
      <c r="AC37" s="95"/>
      <c r="AD37" s="95"/>
      <c r="AE37" s="95" t="s">
        <v>74</v>
      </c>
      <c r="AF37" s="95"/>
      <c r="AG37" s="95"/>
      <c r="AH37" s="95"/>
      <c r="AI37" s="95"/>
      <c r="AJ37" s="95"/>
      <c r="AK37" s="95"/>
      <c r="AL37" s="95"/>
      <c r="AM37" s="95"/>
      <c r="AN37" s="95"/>
      <c r="AO37" s="95"/>
      <c r="AP37" s="95"/>
      <c r="AQ37" s="95"/>
      <c r="AR37" s="95"/>
      <c r="AS37" s="95"/>
      <c r="AT37" s="95"/>
      <c r="AU37" s="95"/>
      <c r="AV37" s="95"/>
      <c r="AW37" s="95"/>
      <c r="AX37" s="95"/>
      <c r="AY37" s="95"/>
      <c r="AZ37" s="95"/>
      <c r="BA37" s="120" t="str">
        <f>C37</f>
        <v>Není obsaženo v databázi RTS, cenová soustava vlastní</v>
      </c>
      <c r="BB37" s="95"/>
      <c r="BC37" s="95"/>
      <c r="BD37" s="95"/>
      <c r="BE37" s="95"/>
      <c r="BF37" s="95"/>
      <c r="BG37" s="95"/>
      <c r="BH37" s="95"/>
    </row>
    <row r="38" spans="1:60" ht="22.5" outlineLevel="1" x14ac:dyDescent="0.2">
      <c r="A38" s="128"/>
      <c r="B38" s="128"/>
      <c r="C38" s="151" t="s">
        <v>690</v>
      </c>
      <c r="D38" s="150"/>
      <c r="E38" s="149">
        <v>105.30936</v>
      </c>
      <c r="F38" s="127"/>
      <c r="G38" s="127"/>
      <c r="H38" s="127"/>
      <c r="I38" s="127"/>
      <c r="J38" s="127"/>
      <c r="K38" s="127"/>
      <c r="L38" s="127"/>
      <c r="M38" s="127"/>
      <c r="N38" s="125"/>
      <c r="O38" s="125"/>
      <c r="P38" s="125"/>
      <c r="Q38" s="125"/>
      <c r="R38" s="125"/>
      <c r="S38" s="125"/>
      <c r="T38" s="126"/>
      <c r="U38" s="125"/>
      <c r="V38" s="95"/>
      <c r="W38" s="95"/>
      <c r="X38" s="95"/>
      <c r="Y38" s="95"/>
      <c r="Z38" s="95"/>
      <c r="AA38" s="95"/>
      <c r="AB38" s="95"/>
      <c r="AC38" s="95"/>
      <c r="AD38" s="95"/>
      <c r="AE38" s="95" t="s">
        <v>136</v>
      </c>
      <c r="AF38" s="95">
        <v>0</v>
      </c>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row>
    <row r="39" spans="1:60" x14ac:dyDescent="0.2">
      <c r="A39" s="157" t="s">
        <v>57</v>
      </c>
      <c r="B39" s="157" t="s">
        <v>496</v>
      </c>
      <c r="C39" s="156" t="s">
        <v>689</v>
      </c>
      <c r="D39" s="152"/>
      <c r="E39" s="155"/>
      <c r="F39" s="154"/>
      <c r="G39" s="154">
        <f>SUMIF(AE40:AE65,"&lt;&gt;NOR",G40:G65)</f>
        <v>0</v>
      </c>
      <c r="H39" s="154"/>
      <c r="I39" s="154">
        <f>SUM(I40:I65)</f>
        <v>0</v>
      </c>
      <c r="J39" s="154"/>
      <c r="K39" s="154">
        <f>SUM(K40:K65)</f>
        <v>0</v>
      </c>
      <c r="L39" s="154"/>
      <c r="M39" s="154">
        <f>SUM(M40:M65)</f>
        <v>0</v>
      </c>
      <c r="N39" s="152"/>
      <c r="O39" s="152">
        <f>SUM(O40:O65)</f>
        <v>177.3921</v>
      </c>
      <c r="P39" s="152"/>
      <c r="Q39" s="152">
        <f>SUM(Q40:Q65)</f>
        <v>0</v>
      </c>
      <c r="R39" s="152"/>
      <c r="S39" s="152"/>
      <c r="T39" s="153"/>
      <c r="U39" s="152">
        <f>SUM(U40:U65)</f>
        <v>424.36999999999995</v>
      </c>
      <c r="AE39" t="s">
        <v>58</v>
      </c>
    </row>
    <row r="40" spans="1:60" outlineLevel="1" x14ac:dyDescent="0.2">
      <c r="A40" s="128">
        <v>9</v>
      </c>
      <c r="B40" s="128" t="s">
        <v>688</v>
      </c>
      <c r="C40" s="130" t="s">
        <v>687</v>
      </c>
      <c r="D40" s="125" t="s">
        <v>174</v>
      </c>
      <c r="E40" s="129">
        <v>154</v>
      </c>
      <c r="F40" s="166">
        <f>H40+J40</f>
        <v>0</v>
      </c>
      <c r="G40" s="127">
        <f>ROUND(E40*F40,2)</f>
        <v>0</v>
      </c>
      <c r="H40" s="127"/>
      <c r="I40" s="127">
        <f>ROUND(E40*H40,2)</f>
        <v>0</v>
      </c>
      <c r="J40" s="127"/>
      <c r="K40" s="127">
        <f>ROUND(E40*J40,2)</f>
        <v>0</v>
      </c>
      <c r="L40" s="127">
        <v>21</v>
      </c>
      <c r="M40" s="127">
        <f>G40*(1+L40/100)</f>
        <v>0</v>
      </c>
      <c r="N40" s="125">
        <v>0</v>
      </c>
      <c r="O40" s="125">
        <f>ROUND(E40*N40,5)</f>
        <v>0</v>
      </c>
      <c r="P40" s="125">
        <v>0</v>
      </c>
      <c r="Q40" s="125">
        <f>ROUND(E40*P40,5)</f>
        <v>0</v>
      </c>
      <c r="R40" s="125"/>
      <c r="S40" s="125"/>
      <c r="T40" s="126">
        <v>0.27</v>
      </c>
      <c r="U40" s="125">
        <f>ROUND(E40*T40,2)</f>
        <v>41.58</v>
      </c>
      <c r="V40" s="95"/>
      <c r="W40" s="95"/>
      <c r="X40" s="95"/>
      <c r="Y40" s="95"/>
      <c r="Z40" s="95"/>
      <c r="AA40" s="95"/>
      <c r="AB40" s="95"/>
      <c r="AC40" s="95"/>
      <c r="AD40" s="95"/>
      <c r="AE40" s="95" t="s">
        <v>77</v>
      </c>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row>
    <row r="41" spans="1:60" outlineLevel="1" x14ac:dyDescent="0.2">
      <c r="A41" s="128">
        <v>10</v>
      </c>
      <c r="B41" s="128" t="s">
        <v>496</v>
      </c>
      <c r="C41" s="130" t="s">
        <v>686</v>
      </c>
      <c r="D41" s="125" t="s">
        <v>174</v>
      </c>
      <c r="E41" s="129">
        <v>140</v>
      </c>
      <c r="F41" s="166">
        <f>H41+J41</f>
        <v>0</v>
      </c>
      <c r="G41" s="127">
        <f>ROUND(E41*F41,2)</f>
        <v>0</v>
      </c>
      <c r="H41" s="127"/>
      <c r="I41" s="127">
        <f>ROUND(E41*H41,2)</f>
        <v>0</v>
      </c>
      <c r="J41" s="127"/>
      <c r="K41" s="127">
        <f>ROUND(E41*J41,2)</f>
        <v>0</v>
      </c>
      <c r="L41" s="127">
        <v>21</v>
      </c>
      <c r="M41" s="127">
        <f>G41*(1+L41/100)</f>
        <v>0</v>
      </c>
      <c r="N41" s="125">
        <v>1.0500000000000001E-2</v>
      </c>
      <c r="O41" s="125">
        <f>ROUND(E41*N41,5)</f>
        <v>1.47</v>
      </c>
      <c r="P41" s="125">
        <v>0</v>
      </c>
      <c r="Q41" s="125">
        <f>ROUND(E41*P41,5)</f>
        <v>0</v>
      </c>
      <c r="R41" s="125"/>
      <c r="S41" s="125"/>
      <c r="T41" s="126">
        <v>0</v>
      </c>
      <c r="U41" s="125">
        <f>ROUND(E41*T41,2)</f>
        <v>0</v>
      </c>
      <c r="V41" s="95"/>
      <c r="W41" s="95"/>
      <c r="X41" s="95"/>
      <c r="Y41" s="95"/>
      <c r="Z41" s="95"/>
      <c r="AA41" s="95"/>
      <c r="AB41" s="95"/>
      <c r="AC41" s="95"/>
      <c r="AD41" s="95"/>
      <c r="AE41" s="95" t="s">
        <v>77</v>
      </c>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row>
    <row r="42" spans="1:60" outlineLevel="1" x14ac:dyDescent="0.2">
      <c r="A42" s="128"/>
      <c r="B42" s="128"/>
      <c r="C42" s="205" t="s">
        <v>639</v>
      </c>
      <c r="D42" s="206"/>
      <c r="E42" s="207"/>
      <c r="F42" s="208"/>
      <c r="G42" s="209"/>
      <c r="H42" s="127"/>
      <c r="I42" s="127"/>
      <c r="J42" s="127"/>
      <c r="K42" s="127"/>
      <c r="L42" s="127"/>
      <c r="M42" s="127"/>
      <c r="N42" s="125"/>
      <c r="O42" s="125"/>
      <c r="P42" s="125"/>
      <c r="Q42" s="125"/>
      <c r="R42" s="125"/>
      <c r="S42" s="125"/>
      <c r="T42" s="126"/>
      <c r="U42" s="125"/>
      <c r="V42" s="95"/>
      <c r="W42" s="95"/>
      <c r="X42" s="95"/>
      <c r="Y42" s="95"/>
      <c r="Z42" s="95"/>
      <c r="AA42" s="95"/>
      <c r="AB42" s="95"/>
      <c r="AC42" s="95"/>
      <c r="AD42" s="95"/>
      <c r="AE42" s="95" t="s">
        <v>74</v>
      </c>
      <c r="AF42" s="95"/>
      <c r="AG42" s="95"/>
      <c r="AH42" s="95"/>
      <c r="AI42" s="95"/>
      <c r="AJ42" s="95"/>
      <c r="AK42" s="95"/>
      <c r="AL42" s="95"/>
      <c r="AM42" s="95"/>
      <c r="AN42" s="95"/>
      <c r="AO42" s="95"/>
      <c r="AP42" s="95"/>
      <c r="AQ42" s="95"/>
      <c r="AR42" s="95"/>
      <c r="AS42" s="95"/>
      <c r="AT42" s="95"/>
      <c r="AU42" s="95"/>
      <c r="AV42" s="95"/>
      <c r="AW42" s="95"/>
      <c r="AX42" s="95"/>
      <c r="AY42" s="95"/>
      <c r="AZ42" s="95"/>
      <c r="BA42" s="120" t="str">
        <f>C42</f>
        <v>Není obsaženo v databázi RTS, cenová soustava vlastní</v>
      </c>
      <c r="BB42" s="95"/>
      <c r="BC42" s="95"/>
      <c r="BD42" s="95"/>
      <c r="BE42" s="95"/>
      <c r="BF42" s="95"/>
      <c r="BG42" s="95"/>
      <c r="BH42" s="95"/>
    </row>
    <row r="43" spans="1:60" outlineLevel="1" x14ac:dyDescent="0.2">
      <c r="A43" s="128">
        <v>11</v>
      </c>
      <c r="B43" s="128" t="s">
        <v>450</v>
      </c>
      <c r="C43" s="130" t="s">
        <v>685</v>
      </c>
      <c r="D43" s="125" t="s">
        <v>174</v>
      </c>
      <c r="E43" s="129">
        <v>12</v>
      </c>
      <c r="F43" s="166">
        <f>H43+J43</f>
        <v>0</v>
      </c>
      <c r="G43" s="127">
        <f>ROUND(E43*F43,2)</f>
        <v>0</v>
      </c>
      <c r="H43" s="127"/>
      <c r="I43" s="127">
        <f>ROUND(E43*H43,2)</f>
        <v>0</v>
      </c>
      <c r="J43" s="127"/>
      <c r="K43" s="127">
        <f>ROUND(E43*J43,2)</f>
        <v>0</v>
      </c>
      <c r="L43" s="127">
        <v>21</v>
      </c>
      <c r="M43" s="127">
        <f>G43*(1+L43/100)</f>
        <v>0</v>
      </c>
      <c r="N43" s="125">
        <v>1.0500000000000001E-2</v>
      </c>
      <c r="O43" s="125">
        <f>ROUND(E43*N43,5)</f>
        <v>0.126</v>
      </c>
      <c r="P43" s="125">
        <v>0</v>
      </c>
      <c r="Q43" s="125">
        <f>ROUND(E43*P43,5)</f>
        <v>0</v>
      </c>
      <c r="R43" s="125"/>
      <c r="S43" s="125"/>
      <c r="T43" s="126">
        <v>0</v>
      </c>
      <c r="U43" s="125">
        <f>ROUND(E43*T43,2)</f>
        <v>0</v>
      </c>
      <c r="V43" s="95"/>
      <c r="W43" s="95"/>
      <c r="X43" s="95"/>
      <c r="Y43" s="95"/>
      <c r="Z43" s="95"/>
      <c r="AA43" s="95"/>
      <c r="AB43" s="95"/>
      <c r="AC43" s="95"/>
      <c r="AD43" s="95"/>
      <c r="AE43" s="95" t="s">
        <v>77</v>
      </c>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row>
    <row r="44" spans="1:60" outlineLevel="1" x14ac:dyDescent="0.2">
      <c r="A44" s="128"/>
      <c r="B44" s="128"/>
      <c r="C44" s="205" t="s">
        <v>639</v>
      </c>
      <c r="D44" s="206"/>
      <c r="E44" s="207"/>
      <c r="F44" s="208"/>
      <c r="G44" s="209"/>
      <c r="H44" s="127"/>
      <c r="I44" s="127"/>
      <c r="J44" s="127"/>
      <c r="K44" s="127"/>
      <c r="L44" s="127"/>
      <c r="M44" s="127"/>
      <c r="N44" s="125"/>
      <c r="O44" s="125"/>
      <c r="P44" s="125"/>
      <c r="Q44" s="125"/>
      <c r="R44" s="125"/>
      <c r="S44" s="125"/>
      <c r="T44" s="126"/>
      <c r="U44" s="125"/>
      <c r="V44" s="95"/>
      <c r="W44" s="95"/>
      <c r="X44" s="95"/>
      <c r="Y44" s="95"/>
      <c r="Z44" s="95"/>
      <c r="AA44" s="95"/>
      <c r="AB44" s="95"/>
      <c r="AC44" s="95"/>
      <c r="AD44" s="95"/>
      <c r="AE44" s="95" t="s">
        <v>74</v>
      </c>
      <c r="AF44" s="95"/>
      <c r="AG44" s="95"/>
      <c r="AH44" s="95"/>
      <c r="AI44" s="95"/>
      <c r="AJ44" s="95"/>
      <c r="AK44" s="95"/>
      <c r="AL44" s="95"/>
      <c r="AM44" s="95"/>
      <c r="AN44" s="95"/>
      <c r="AO44" s="95"/>
      <c r="AP44" s="95"/>
      <c r="AQ44" s="95"/>
      <c r="AR44" s="95"/>
      <c r="AS44" s="95"/>
      <c r="AT44" s="95"/>
      <c r="AU44" s="95"/>
      <c r="AV44" s="95"/>
      <c r="AW44" s="95"/>
      <c r="AX44" s="95"/>
      <c r="AY44" s="95"/>
      <c r="AZ44" s="95"/>
      <c r="BA44" s="120" t="str">
        <f>C44</f>
        <v>Není obsaženo v databázi RTS, cenová soustava vlastní</v>
      </c>
      <c r="BB44" s="95"/>
      <c r="BC44" s="95"/>
      <c r="BD44" s="95"/>
      <c r="BE44" s="95"/>
      <c r="BF44" s="95"/>
      <c r="BG44" s="95"/>
      <c r="BH44" s="95"/>
    </row>
    <row r="45" spans="1:60" ht="22.5" outlineLevel="1" x14ac:dyDescent="0.2">
      <c r="A45" s="128">
        <v>12</v>
      </c>
      <c r="B45" s="128" t="s">
        <v>480</v>
      </c>
      <c r="C45" s="130" t="s">
        <v>684</v>
      </c>
      <c r="D45" s="125" t="s">
        <v>174</v>
      </c>
      <c r="E45" s="129">
        <v>2</v>
      </c>
      <c r="F45" s="166">
        <f>H45+J45</f>
        <v>0</v>
      </c>
      <c r="G45" s="127">
        <f>ROUND(E45*F45,2)</f>
        <v>0</v>
      </c>
      <c r="H45" s="127"/>
      <c r="I45" s="127">
        <f>ROUND(E45*H45,2)</f>
        <v>0</v>
      </c>
      <c r="J45" s="127"/>
      <c r="K45" s="127">
        <f>ROUND(E45*J45,2)</f>
        <v>0</v>
      </c>
      <c r="L45" s="127">
        <v>21</v>
      </c>
      <c r="M45" s="127">
        <f>G45*(1+L45/100)</f>
        <v>0</v>
      </c>
      <c r="N45" s="125">
        <v>1.0500000000000001E-2</v>
      </c>
      <c r="O45" s="125">
        <f>ROUND(E45*N45,5)</f>
        <v>2.1000000000000001E-2</v>
      </c>
      <c r="P45" s="125">
        <v>0</v>
      </c>
      <c r="Q45" s="125">
        <f>ROUND(E45*P45,5)</f>
        <v>0</v>
      </c>
      <c r="R45" s="125"/>
      <c r="S45" s="125"/>
      <c r="T45" s="126">
        <v>0</v>
      </c>
      <c r="U45" s="125">
        <f>ROUND(E45*T45,2)</f>
        <v>0</v>
      </c>
      <c r="V45" s="95"/>
      <c r="W45" s="95"/>
      <c r="X45" s="95"/>
      <c r="Y45" s="95"/>
      <c r="Z45" s="95"/>
      <c r="AA45" s="95"/>
      <c r="AB45" s="95"/>
      <c r="AC45" s="95"/>
      <c r="AD45" s="95"/>
      <c r="AE45" s="95" t="s">
        <v>77</v>
      </c>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row>
    <row r="46" spans="1:60" outlineLevel="1" x14ac:dyDescent="0.2">
      <c r="A46" s="128"/>
      <c r="B46" s="128"/>
      <c r="C46" s="205" t="s">
        <v>639</v>
      </c>
      <c r="D46" s="206"/>
      <c r="E46" s="207"/>
      <c r="F46" s="208"/>
      <c r="G46" s="209"/>
      <c r="H46" s="127"/>
      <c r="I46" s="127"/>
      <c r="J46" s="127"/>
      <c r="K46" s="127"/>
      <c r="L46" s="127"/>
      <c r="M46" s="127"/>
      <c r="N46" s="125"/>
      <c r="O46" s="125"/>
      <c r="P46" s="125"/>
      <c r="Q46" s="125"/>
      <c r="R46" s="125"/>
      <c r="S46" s="125"/>
      <c r="T46" s="126"/>
      <c r="U46" s="125"/>
      <c r="V46" s="95"/>
      <c r="W46" s="95"/>
      <c r="X46" s="95"/>
      <c r="Y46" s="95"/>
      <c r="Z46" s="95"/>
      <c r="AA46" s="95"/>
      <c r="AB46" s="95"/>
      <c r="AC46" s="95"/>
      <c r="AD46" s="95"/>
      <c r="AE46" s="95" t="s">
        <v>74</v>
      </c>
      <c r="AF46" s="95"/>
      <c r="AG46" s="95"/>
      <c r="AH46" s="95"/>
      <c r="AI46" s="95"/>
      <c r="AJ46" s="95"/>
      <c r="AK46" s="95"/>
      <c r="AL46" s="95"/>
      <c r="AM46" s="95"/>
      <c r="AN46" s="95"/>
      <c r="AO46" s="95"/>
      <c r="AP46" s="95"/>
      <c r="AQ46" s="95"/>
      <c r="AR46" s="95"/>
      <c r="AS46" s="95"/>
      <c r="AT46" s="95"/>
      <c r="AU46" s="95"/>
      <c r="AV46" s="95"/>
      <c r="AW46" s="95"/>
      <c r="AX46" s="95"/>
      <c r="AY46" s="95"/>
      <c r="AZ46" s="95"/>
      <c r="BA46" s="120" t="str">
        <f>C46</f>
        <v>Není obsaženo v databázi RTS, cenová soustava vlastní</v>
      </c>
      <c r="BB46" s="95"/>
      <c r="BC46" s="95"/>
      <c r="BD46" s="95"/>
      <c r="BE46" s="95"/>
      <c r="BF46" s="95"/>
      <c r="BG46" s="95"/>
      <c r="BH46" s="95"/>
    </row>
    <row r="47" spans="1:60" ht="22.5" outlineLevel="1" x14ac:dyDescent="0.2">
      <c r="A47" s="128">
        <v>13</v>
      </c>
      <c r="B47" s="128" t="s">
        <v>415</v>
      </c>
      <c r="C47" s="130" t="s">
        <v>683</v>
      </c>
      <c r="D47" s="125" t="s">
        <v>174</v>
      </c>
      <c r="E47" s="129">
        <v>1</v>
      </c>
      <c r="F47" s="166">
        <f>H47+J47</f>
        <v>0</v>
      </c>
      <c r="G47" s="127">
        <f>ROUND(E47*F47,2)</f>
        <v>0</v>
      </c>
      <c r="H47" s="127"/>
      <c r="I47" s="127">
        <f>ROUND(E47*H47,2)</f>
        <v>0</v>
      </c>
      <c r="J47" s="127"/>
      <c r="K47" s="127">
        <f>ROUND(E47*J47,2)</f>
        <v>0</v>
      </c>
      <c r="L47" s="127">
        <v>21</v>
      </c>
      <c r="M47" s="127">
        <f>G47*(1+L47/100)</f>
        <v>0</v>
      </c>
      <c r="N47" s="125">
        <v>0</v>
      </c>
      <c r="O47" s="125">
        <f>ROUND(E47*N47,5)</f>
        <v>0</v>
      </c>
      <c r="P47" s="125">
        <v>0</v>
      </c>
      <c r="Q47" s="125">
        <f>ROUND(E47*P47,5)</f>
        <v>0</v>
      </c>
      <c r="R47" s="125"/>
      <c r="S47" s="125"/>
      <c r="T47" s="126">
        <v>0</v>
      </c>
      <c r="U47" s="125">
        <f>ROUND(E47*T47,2)</f>
        <v>0</v>
      </c>
      <c r="V47" s="95"/>
      <c r="W47" s="95"/>
      <c r="X47" s="95"/>
      <c r="Y47" s="95"/>
      <c r="Z47" s="95"/>
      <c r="AA47" s="95"/>
      <c r="AB47" s="95"/>
      <c r="AC47" s="95"/>
      <c r="AD47" s="95"/>
      <c r="AE47" s="95" t="s">
        <v>77</v>
      </c>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row>
    <row r="48" spans="1:60" outlineLevel="1" x14ac:dyDescent="0.2">
      <c r="A48" s="128"/>
      <c r="B48" s="128"/>
      <c r="C48" s="205" t="s">
        <v>639</v>
      </c>
      <c r="D48" s="206"/>
      <c r="E48" s="207"/>
      <c r="F48" s="208"/>
      <c r="G48" s="209"/>
      <c r="H48" s="127"/>
      <c r="I48" s="127"/>
      <c r="J48" s="127"/>
      <c r="K48" s="127"/>
      <c r="L48" s="127"/>
      <c r="M48" s="127"/>
      <c r="N48" s="125"/>
      <c r="O48" s="125"/>
      <c r="P48" s="125"/>
      <c r="Q48" s="125"/>
      <c r="R48" s="125"/>
      <c r="S48" s="125"/>
      <c r="T48" s="126"/>
      <c r="U48" s="125"/>
      <c r="V48" s="95"/>
      <c r="W48" s="95"/>
      <c r="X48" s="95"/>
      <c r="Y48" s="95"/>
      <c r="Z48" s="95"/>
      <c r="AA48" s="95"/>
      <c r="AB48" s="95"/>
      <c r="AC48" s="95"/>
      <c r="AD48" s="95"/>
      <c r="AE48" s="95" t="s">
        <v>74</v>
      </c>
      <c r="AF48" s="95"/>
      <c r="AG48" s="95"/>
      <c r="AH48" s="95"/>
      <c r="AI48" s="95"/>
      <c r="AJ48" s="95"/>
      <c r="AK48" s="95"/>
      <c r="AL48" s="95"/>
      <c r="AM48" s="95"/>
      <c r="AN48" s="95"/>
      <c r="AO48" s="95"/>
      <c r="AP48" s="95"/>
      <c r="AQ48" s="95"/>
      <c r="AR48" s="95"/>
      <c r="AS48" s="95"/>
      <c r="AT48" s="95"/>
      <c r="AU48" s="95"/>
      <c r="AV48" s="95"/>
      <c r="AW48" s="95"/>
      <c r="AX48" s="95"/>
      <c r="AY48" s="95"/>
      <c r="AZ48" s="95"/>
      <c r="BA48" s="120" t="str">
        <f>C48</f>
        <v>Není obsaženo v databázi RTS, cenová soustava vlastní</v>
      </c>
      <c r="BB48" s="95"/>
      <c r="BC48" s="95"/>
      <c r="BD48" s="95"/>
      <c r="BE48" s="95"/>
      <c r="BF48" s="95"/>
      <c r="BG48" s="95"/>
      <c r="BH48" s="95"/>
    </row>
    <row r="49" spans="1:60" ht="22.5" outlineLevel="1" x14ac:dyDescent="0.2">
      <c r="A49" s="128">
        <v>14</v>
      </c>
      <c r="B49" s="128" t="s">
        <v>682</v>
      </c>
      <c r="C49" s="130" t="s">
        <v>681</v>
      </c>
      <c r="D49" s="125" t="s">
        <v>174</v>
      </c>
      <c r="E49" s="129">
        <v>1</v>
      </c>
      <c r="F49" s="166">
        <f>H49+J49</f>
        <v>0</v>
      </c>
      <c r="G49" s="127">
        <f>ROUND(E49*F49,2)</f>
        <v>0</v>
      </c>
      <c r="H49" s="127"/>
      <c r="I49" s="127">
        <f>ROUND(E49*H49,2)</f>
        <v>0</v>
      </c>
      <c r="J49" s="127"/>
      <c r="K49" s="127">
        <f>ROUND(E49*J49,2)</f>
        <v>0</v>
      </c>
      <c r="L49" s="127">
        <v>21</v>
      </c>
      <c r="M49" s="127">
        <f>G49*(1+L49/100)</f>
        <v>0</v>
      </c>
      <c r="N49" s="125">
        <v>0</v>
      </c>
      <c r="O49" s="125">
        <f>ROUND(E49*N49,5)</f>
        <v>0</v>
      </c>
      <c r="P49" s="125">
        <v>0</v>
      </c>
      <c r="Q49" s="125">
        <f>ROUND(E49*P49,5)</f>
        <v>0</v>
      </c>
      <c r="R49" s="125"/>
      <c r="S49" s="125"/>
      <c r="T49" s="126">
        <v>0</v>
      </c>
      <c r="U49" s="125">
        <f>ROUND(E49*T49,2)</f>
        <v>0</v>
      </c>
      <c r="V49" s="95"/>
      <c r="W49" s="95"/>
      <c r="X49" s="95"/>
      <c r="Y49" s="95"/>
      <c r="Z49" s="95"/>
      <c r="AA49" s="95"/>
      <c r="AB49" s="95"/>
      <c r="AC49" s="95"/>
      <c r="AD49" s="95"/>
      <c r="AE49" s="95" t="s">
        <v>77</v>
      </c>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row>
    <row r="50" spans="1:60" outlineLevel="1" x14ac:dyDescent="0.2">
      <c r="A50" s="128"/>
      <c r="B50" s="128"/>
      <c r="C50" s="205" t="s">
        <v>639</v>
      </c>
      <c r="D50" s="206"/>
      <c r="E50" s="207"/>
      <c r="F50" s="208"/>
      <c r="G50" s="209"/>
      <c r="H50" s="127"/>
      <c r="I50" s="127"/>
      <c r="J50" s="127"/>
      <c r="K50" s="127"/>
      <c r="L50" s="127"/>
      <c r="M50" s="127"/>
      <c r="N50" s="125"/>
      <c r="O50" s="125"/>
      <c r="P50" s="125"/>
      <c r="Q50" s="125"/>
      <c r="R50" s="125"/>
      <c r="S50" s="125"/>
      <c r="T50" s="126"/>
      <c r="U50" s="125"/>
      <c r="V50" s="95"/>
      <c r="W50" s="95"/>
      <c r="X50" s="95"/>
      <c r="Y50" s="95"/>
      <c r="Z50" s="95"/>
      <c r="AA50" s="95"/>
      <c r="AB50" s="95"/>
      <c r="AC50" s="95"/>
      <c r="AD50" s="95"/>
      <c r="AE50" s="95" t="s">
        <v>74</v>
      </c>
      <c r="AF50" s="95"/>
      <c r="AG50" s="95"/>
      <c r="AH50" s="95"/>
      <c r="AI50" s="95"/>
      <c r="AJ50" s="95"/>
      <c r="AK50" s="95"/>
      <c r="AL50" s="95"/>
      <c r="AM50" s="95"/>
      <c r="AN50" s="95"/>
      <c r="AO50" s="95"/>
      <c r="AP50" s="95"/>
      <c r="AQ50" s="95"/>
      <c r="AR50" s="95"/>
      <c r="AS50" s="95"/>
      <c r="AT50" s="95"/>
      <c r="AU50" s="95"/>
      <c r="AV50" s="95"/>
      <c r="AW50" s="95"/>
      <c r="AX50" s="95"/>
      <c r="AY50" s="95"/>
      <c r="AZ50" s="95"/>
      <c r="BA50" s="120" t="str">
        <f>C50</f>
        <v>Není obsaženo v databázi RTS, cenová soustava vlastní</v>
      </c>
      <c r="BB50" s="95"/>
      <c r="BC50" s="95"/>
      <c r="BD50" s="95"/>
      <c r="BE50" s="95"/>
      <c r="BF50" s="95"/>
      <c r="BG50" s="95"/>
      <c r="BH50" s="95"/>
    </row>
    <row r="51" spans="1:60" outlineLevel="1" x14ac:dyDescent="0.2">
      <c r="A51" s="128">
        <v>15</v>
      </c>
      <c r="B51" s="128" t="s">
        <v>680</v>
      </c>
      <c r="C51" s="130" t="s">
        <v>679</v>
      </c>
      <c r="D51" s="125" t="s">
        <v>174</v>
      </c>
      <c r="E51" s="129">
        <v>1</v>
      </c>
      <c r="F51" s="166">
        <f>H51+J51</f>
        <v>0</v>
      </c>
      <c r="G51" s="127">
        <f>ROUND(E51*F51,2)</f>
        <v>0</v>
      </c>
      <c r="H51" s="127"/>
      <c r="I51" s="127">
        <f>ROUND(E51*H51,2)</f>
        <v>0</v>
      </c>
      <c r="J51" s="127"/>
      <c r="K51" s="127">
        <f>ROUND(E51*J51,2)</f>
        <v>0</v>
      </c>
      <c r="L51" s="127">
        <v>21</v>
      </c>
      <c r="M51" s="127">
        <f>G51*(1+L51/100)</f>
        <v>0</v>
      </c>
      <c r="N51" s="125">
        <v>0</v>
      </c>
      <c r="O51" s="125">
        <f>ROUND(E51*N51,5)</f>
        <v>0</v>
      </c>
      <c r="P51" s="125">
        <v>0</v>
      </c>
      <c r="Q51" s="125">
        <f>ROUND(E51*P51,5)</f>
        <v>0</v>
      </c>
      <c r="R51" s="125"/>
      <c r="S51" s="125"/>
      <c r="T51" s="126">
        <v>0</v>
      </c>
      <c r="U51" s="125">
        <f>ROUND(E51*T51,2)</f>
        <v>0</v>
      </c>
      <c r="V51" s="95"/>
      <c r="W51" s="95"/>
      <c r="X51" s="95"/>
      <c r="Y51" s="95"/>
      <c r="Z51" s="95"/>
      <c r="AA51" s="95"/>
      <c r="AB51" s="95"/>
      <c r="AC51" s="95"/>
      <c r="AD51" s="95"/>
      <c r="AE51" s="95" t="s">
        <v>77</v>
      </c>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row>
    <row r="52" spans="1:60" outlineLevel="1" x14ac:dyDescent="0.2">
      <c r="A52" s="128"/>
      <c r="B52" s="128"/>
      <c r="C52" s="205" t="s">
        <v>639</v>
      </c>
      <c r="D52" s="206"/>
      <c r="E52" s="207"/>
      <c r="F52" s="208"/>
      <c r="G52" s="209"/>
      <c r="H52" s="127"/>
      <c r="I52" s="127"/>
      <c r="J52" s="127"/>
      <c r="K52" s="127"/>
      <c r="L52" s="127"/>
      <c r="M52" s="127"/>
      <c r="N52" s="125"/>
      <c r="O52" s="125"/>
      <c r="P52" s="125"/>
      <c r="Q52" s="125"/>
      <c r="R52" s="125"/>
      <c r="S52" s="125"/>
      <c r="T52" s="126"/>
      <c r="U52" s="125"/>
      <c r="V52" s="95"/>
      <c r="W52" s="95"/>
      <c r="X52" s="95"/>
      <c r="Y52" s="95"/>
      <c r="Z52" s="95"/>
      <c r="AA52" s="95"/>
      <c r="AB52" s="95"/>
      <c r="AC52" s="95"/>
      <c r="AD52" s="95"/>
      <c r="AE52" s="95" t="s">
        <v>74</v>
      </c>
      <c r="AF52" s="95"/>
      <c r="AG52" s="95"/>
      <c r="AH52" s="95"/>
      <c r="AI52" s="95"/>
      <c r="AJ52" s="95"/>
      <c r="AK52" s="95"/>
      <c r="AL52" s="95"/>
      <c r="AM52" s="95"/>
      <c r="AN52" s="95"/>
      <c r="AO52" s="95"/>
      <c r="AP52" s="95"/>
      <c r="AQ52" s="95"/>
      <c r="AR52" s="95"/>
      <c r="AS52" s="95"/>
      <c r="AT52" s="95"/>
      <c r="AU52" s="95"/>
      <c r="AV52" s="95"/>
      <c r="AW52" s="95"/>
      <c r="AX52" s="95"/>
      <c r="AY52" s="95"/>
      <c r="AZ52" s="95"/>
      <c r="BA52" s="120" t="str">
        <f>C52</f>
        <v>Není obsaženo v databázi RTS, cenová soustava vlastní</v>
      </c>
      <c r="BB52" s="95"/>
      <c r="BC52" s="95"/>
      <c r="BD52" s="95"/>
      <c r="BE52" s="95"/>
      <c r="BF52" s="95"/>
      <c r="BG52" s="95"/>
      <c r="BH52" s="95"/>
    </row>
    <row r="53" spans="1:60" ht="22.5" outlineLevel="1" x14ac:dyDescent="0.2">
      <c r="A53" s="128">
        <v>16</v>
      </c>
      <c r="B53" s="128" t="s">
        <v>678</v>
      </c>
      <c r="C53" s="130" t="s">
        <v>677</v>
      </c>
      <c r="D53" s="125" t="s">
        <v>164</v>
      </c>
      <c r="E53" s="129">
        <v>236</v>
      </c>
      <c r="F53" s="166">
        <f>H53+J53</f>
        <v>0</v>
      </c>
      <c r="G53" s="127">
        <f>ROUND(E53*F53,2)</f>
        <v>0</v>
      </c>
      <c r="H53" s="127"/>
      <c r="I53" s="127">
        <f>ROUND(E53*H53,2)</f>
        <v>0</v>
      </c>
      <c r="J53" s="127"/>
      <c r="K53" s="127">
        <f>ROUND(E53*J53,2)</f>
        <v>0</v>
      </c>
      <c r="L53" s="127">
        <v>21</v>
      </c>
      <c r="M53" s="127">
        <f>G53*(1+L53/100)</f>
        <v>0</v>
      </c>
      <c r="N53" s="125">
        <v>0.44168000000000002</v>
      </c>
      <c r="O53" s="125">
        <f>ROUND(E53*N53,5)</f>
        <v>104.23648</v>
      </c>
      <c r="P53" s="125">
        <v>0</v>
      </c>
      <c r="Q53" s="125">
        <f>ROUND(E53*P53,5)</f>
        <v>0</v>
      </c>
      <c r="R53" s="125"/>
      <c r="S53" s="125"/>
      <c r="T53" s="126">
        <v>0.80525999999999998</v>
      </c>
      <c r="U53" s="125">
        <f>ROUND(E53*T53,2)</f>
        <v>190.04</v>
      </c>
      <c r="V53" s="95"/>
      <c r="W53" s="95"/>
      <c r="X53" s="95"/>
      <c r="Y53" s="95"/>
      <c r="Z53" s="95"/>
      <c r="AA53" s="95"/>
      <c r="AB53" s="95"/>
      <c r="AC53" s="95"/>
      <c r="AD53" s="95"/>
      <c r="AE53" s="95" t="s">
        <v>77</v>
      </c>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row>
    <row r="54" spans="1:60" ht="22.5" outlineLevel="1" x14ac:dyDescent="0.2">
      <c r="A54" s="128">
        <v>17</v>
      </c>
      <c r="B54" s="128" t="s">
        <v>676</v>
      </c>
      <c r="C54" s="130" t="s">
        <v>675</v>
      </c>
      <c r="D54" s="125" t="s">
        <v>164</v>
      </c>
      <c r="E54" s="129">
        <v>9.5</v>
      </c>
      <c r="F54" s="166">
        <f>H54+J54</f>
        <v>0</v>
      </c>
      <c r="G54" s="127">
        <f>ROUND(E54*F54,2)</f>
        <v>0</v>
      </c>
      <c r="H54" s="127"/>
      <c r="I54" s="127">
        <f>ROUND(E54*H54,2)</f>
        <v>0</v>
      </c>
      <c r="J54" s="127"/>
      <c r="K54" s="127">
        <f>ROUND(E54*J54,2)</f>
        <v>0</v>
      </c>
      <c r="L54" s="127">
        <v>21</v>
      </c>
      <c r="M54" s="127">
        <f>G54*(1+L54/100)</f>
        <v>0</v>
      </c>
      <c r="N54" s="125">
        <v>0.44379999999999997</v>
      </c>
      <c r="O54" s="125">
        <f>ROUND(E54*N54,5)</f>
        <v>4.2161</v>
      </c>
      <c r="P54" s="125">
        <v>0</v>
      </c>
      <c r="Q54" s="125">
        <f>ROUND(E54*P54,5)</f>
        <v>0</v>
      </c>
      <c r="R54" s="125"/>
      <c r="S54" s="125"/>
      <c r="T54" s="126">
        <v>0.80706999999999995</v>
      </c>
      <c r="U54" s="125">
        <f>ROUND(E54*T54,2)</f>
        <v>7.67</v>
      </c>
      <c r="V54" s="95"/>
      <c r="W54" s="95"/>
      <c r="X54" s="95"/>
      <c r="Y54" s="95"/>
      <c r="Z54" s="95"/>
      <c r="AA54" s="95"/>
      <c r="AB54" s="95"/>
      <c r="AC54" s="95"/>
      <c r="AD54" s="95"/>
      <c r="AE54" s="95" t="s">
        <v>77</v>
      </c>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row>
    <row r="55" spans="1:60" ht="22.5" outlineLevel="1" x14ac:dyDescent="0.2">
      <c r="A55" s="128">
        <v>18</v>
      </c>
      <c r="B55" s="128" t="s">
        <v>674</v>
      </c>
      <c r="C55" s="130" t="s">
        <v>673</v>
      </c>
      <c r="D55" s="125" t="s">
        <v>164</v>
      </c>
      <c r="E55" s="129">
        <v>148.6</v>
      </c>
      <c r="F55" s="166">
        <f>H55+J55</f>
        <v>0</v>
      </c>
      <c r="G55" s="127">
        <f>ROUND(E55*F55,2)</f>
        <v>0</v>
      </c>
      <c r="H55" s="127"/>
      <c r="I55" s="127">
        <f>ROUND(E55*H55,2)</f>
        <v>0</v>
      </c>
      <c r="J55" s="127"/>
      <c r="K55" s="127">
        <f>ROUND(E55*J55,2)</f>
        <v>0</v>
      </c>
      <c r="L55" s="127">
        <v>21</v>
      </c>
      <c r="M55" s="127">
        <f>G55*(1+L55/100)</f>
        <v>0</v>
      </c>
      <c r="N55" s="125">
        <v>0.45050000000000001</v>
      </c>
      <c r="O55" s="125">
        <f>ROUND(E55*N55,5)</f>
        <v>66.944299999999998</v>
      </c>
      <c r="P55" s="125">
        <v>0</v>
      </c>
      <c r="Q55" s="125">
        <f>ROUND(E55*P55,5)</f>
        <v>0</v>
      </c>
      <c r="R55" s="125"/>
      <c r="S55" s="125"/>
      <c r="T55" s="126">
        <v>0.83277999999999996</v>
      </c>
      <c r="U55" s="125">
        <f>ROUND(E55*T55,2)</f>
        <v>123.75</v>
      </c>
      <c r="V55" s="95"/>
      <c r="W55" s="95"/>
      <c r="X55" s="95"/>
      <c r="Y55" s="95"/>
      <c r="Z55" s="95"/>
      <c r="AA55" s="95"/>
      <c r="AB55" s="95"/>
      <c r="AC55" s="95"/>
      <c r="AD55" s="95"/>
      <c r="AE55" s="95" t="s">
        <v>77</v>
      </c>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row>
    <row r="56" spans="1:60" outlineLevel="1" x14ac:dyDescent="0.2">
      <c r="A56" s="128">
        <v>19</v>
      </c>
      <c r="B56" s="128" t="s">
        <v>672</v>
      </c>
      <c r="C56" s="130" t="s">
        <v>671</v>
      </c>
      <c r="D56" s="125" t="s">
        <v>150</v>
      </c>
      <c r="E56" s="129">
        <v>1022.208</v>
      </c>
      <c r="F56" s="166">
        <f>H56+J56</f>
        <v>0</v>
      </c>
      <c r="G56" s="127">
        <f>ROUND(E56*F56,2)</f>
        <v>0</v>
      </c>
      <c r="H56" s="127"/>
      <c r="I56" s="127">
        <f>ROUND(E56*H56,2)</f>
        <v>0</v>
      </c>
      <c r="J56" s="127"/>
      <c r="K56" s="127">
        <f>ROUND(E56*J56,2)</f>
        <v>0</v>
      </c>
      <c r="L56" s="127">
        <v>21</v>
      </c>
      <c r="M56" s="127">
        <f>G56*(1+L56/100)</f>
        <v>0</v>
      </c>
      <c r="N56" s="125">
        <v>4.0000000000000003E-5</v>
      </c>
      <c r="O56" s="125">
        <f>ROUND(E56*N56,5)</f>
        <v>4.0890000000000003E-2</v>
      </c>
      <c r="P56" s="125">
        <v>0</v>
      </c>
      <c r="Q56" s="125">
        <f>ROUND(E56*P56,5)</f>
        <v>0</v>
      </c>
      <c r="R56" s="125"/>
      <c r="S56" s="125"/>
      <c r="T56" s="126">
        <v>0.06</v>
      </c>
      <c r="U56" s="125">
        <f>ROUND(E56*T56,2)</f>
        <v>61.33</v>
      </c>
      <c r="V56" s="95"/>
      <c r="W56" s="95"/>
      <c r="X56" s="95"/>
      <c r="Y56" s="95"/>
      <c r="Z56" s="95"/>
      <c r="AA56" s="95"/>
      <c r="AB56" s="95"/>
      <c r="AC56" s="95"/>
      <c r="AD56" s="95"/>
      <c r="AE56" s="95" t="s">
        <v>77</v>
      </c>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row>
    <row r="57" spans="1:60" outlineLevel="1" x14ac:dyDescent="0.2">
      <c r="A57" s="128">
        <v>20</v>
      </c>
      <c r="B57" s="128" t="s">
        <v>653</v>
      </c>
      <c r="C57" s="130" t="s">
        <v>670</v>
      </c>
      <c r="D57" s="125" t="s">
        <v>150</v>
      </c>
      <c r="E57" s="129">
        <v>1022.208</v>
      </c>
      <c r="F57" s="166">
        <f>H57+J57</f>
        <v>0</v>
      </c>
      <c r="G57" s="127">
        <f>ROUND(E57*F57,2)</f>
        <v>0</v>
      </c>
      <c r="H57" s="127"/>
      <c r="I57" s="127">
        <f>ROUND(E57*H57,2)</f>
        <v>0</v>
      </c>
      <c r="J57" s="127"/>
      <c r="K57" s="127">
        <f>ROUND(E57*J57,2)</f>
        <v>0</v>
      </c>
      <c r="L57" s="127">
        <v>21</v>
      </c>
      <c r="M57" s="127">
        <f>G57*(1+L57/100)</f>
        <v>0</v>
      </c>
      <c r="N57" s="125">
        <v>3.3E-4</v>
      </c>
      <c r="O57" s="125">
        <f>ROUND(E57*N57,5)</f>
        <v>0.33733000000000002</v>
      </c>
      <c r="P57" s="125">
        <v>0</v>
      </c>
      <c r="Q57" s="125">
        <f>ROUND(E57*P57,5)</f>
        <v>0</v>
      </c>
      <c r="R57" s="125"/>
      <c r="S57" s="125"/>
      <c r="T57" s="126">
        <v>0</v>
      </c>
      <c r="U57" s="125">
        <f>ROUND(E57*T57,2)</f>
        <v>0</v>
      </c>
      <c r="V57" s="95"/>
      <c r="W57" s="95"/>
      <c r="X57" s="95"/>
      <c r="Y57" s="95"/>
      <c r="Z57" s="95"/>
      <c r="AA57" s="95"/>
      <c r="AB57" s="95"/>
      <c r="AC57" s="95"/>
      <c r="AD57" s="95"/>
      <c r="AE57" s="95" t="s">
        <v>160</v>
      </c>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row>
    <row r="58" spans="1:60" outlineLevel="1" x14ac:dyDescent="0.2">
      <c r="A58" s="128"/>
      <c r="B58" s="128"/>
      <c r="C58" s="205" t="s">
        <v>639</v>
      </c>
      <c r="D58" s="206"/>
      <c r="E58" s="207"/>
      <c r="F58" s="208"/>
      <c r="G58" s="209"/>
      <c r="H58" s="127"/>
      <c r="I58" s="127"/>
      <c r="J58" s="127"/>
      <c r="K58" s="127"/>
      <c r="L58" s="127"/>
      <c r="M58" s="127"/>
      <c r="N58" s="125"/>
      <c r="O58" s="125"/>
      <c r="P58" s="125"/>
      <c r="Q58" s="125"/>
      <c r="R58" s="125"/>
      <c r="S58" s="125"/>
      <c r="T58" s="126"/>
      <c r="U58" s="125"/>
      <c r="V58" s="95"/>
      <c r="W58" s="95"/>
      <c r="X58" s="95"/>
      <c r="Y58" s="95"/>
      <c r="Z58" s="95"/>
      <c r="AA58" s="95"/>
      <c r="AB58" s="95"/>
      <c r="AC58" s="95"/>
      <c r="AD58" s="95"/>
      <c r="AE58" s="95" t="s">
        <v>74</v>
      </c>
      <c r="AF58" s="95"/>
      <c r="AG58" s="95"/>
      <c r="AH58" s="95"/>
      <c r="AI58" s="95"/>
      <c r="AJ58" s="95"/>
      <c r="AK58" s="95"/>
      <c r="AL58" s="95"/>
      <c r="AM58" s="95"/>
      <c r="AN58" s="95"/>
      <c r="AO58" s="95"/>
      <c r="AP58" s="95"/>
      <c r="AQ58" s="95"/>
      <c r="AR58" s="95"/>
      <c r="AS58" s="95"/>
      <c r="AT58" s="95"/>
      <c r="AU58" s="95"/>
      <c r="AV58" s="95"/>
      <c r="AW58" s="95"/>
      <c r="AX58" s="95"/>
      <c r="AY58" s="95"/>
      <c r="AZ58" s="95"/>
      <c r="BA58" s="120" t="str">
        <f>C58</f>
        <v>Není obsaženo v databázi RTS, cenová soustava vlastní</v>
      </c>
      <c r="BB58" s="95"/>
      <c r="BC58" s="95"/>
      <c r="BD58" s="95"/>
      <c r="BE58" s="95"/>
      <c r="BF58" s="95"/>
      <c r="BG58" s="95"/>
      <c r="BH58" s="95"/>
    </row>
    <row r="59" spans="1:60" outlineLevel="1" x14ac:dyDescent="0.2">
      <c r="A59" s="128"/>
      <c r="B59" s="128"/>
      <c r="C59" s="151" t="s">
        <v>669</v>
      </c>
      <c r="D59" s="150"/>
      <c r="E59" s="149">
        <v>377.6</v>
      </c>
      <c r="F59" s="127"/>
      <c r="G59" s="127"/>
      <c r="H59" s="127"/>
      <c r="I59" s="127"/>
      <c r="J59" s="127"/>
      <c r="K59" s="127"/>
      <c r="L59" s="127"/>
      <c r="M59" s="127"/>
      <c r="N59" s="125"/>
      <c r="O59" s="125"/>
      <c r="P59" s="125"/>
      <c r="Q59" s="125"/>
      <c r="R59" s="125"/>
      <c r="S59" s="125"/>
      <c r="T59" s="126"/>
      <c r="U59" s="125"/>
      <c r="V59" s="95"/>
      <c r="W59" s="95"/>
      <c r="X59" s="95"/>
      <c r="Y59" s="95"/>
      <c r="Z59" s="95"/>
      <c r="AA59" s="95"/>
      <c r="AB59" s="95"/>
      <c r="AC59" s="95"/>
      <c r="AD59" s="95"/>
      <c r="AE59" s="95" t="s">
        <v>136</v>
      </c>
      <c r="AF59" s="95">
        <v>0</v>
      </c>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row>
    <row r="60" spans="1:60" outlineLevel="1" x14ac:dyDescent="0.2">
      <c r="A60" s="128"/>
      <c r="B60" s="128"/>
      <c r="C60" s="151" t="s">
        <v>668</v>
      </c>
      <c r="D60" s="150"/>
      <c r="E60" s="149">
        <v>15.2</v>
      </c>
      <c r="F60" s="127"/>
      <c r="G60" s="127"/>
      <c r="H60" s="127"/>
      <c r="I60" s="127"/>
      <c r="J60" s="127"/>
      <c r="K60" s="127"/>
      <c r="L60" s="127"/>
      <c r="M60" s="127"/>
      <c r="N60" s="125"/>
      <c r="O60" s="125"/>
      <c r="P60" s="125"/>
      <c r="Q60" s="125"/>
      <c r="R60" s="125"/>
      <c r="S60" s="125"/>
      <c r="T60" s="126"/>
      <c r="U60" s="125"/>
      <c r="V60" s="95"/>
      <c r="W60" s="95"/>
      <c r="X60" s="95"/>
      <c r="Y60" s="95"/>
      <c r="Z60" s="95"/>
      <c r="AA60" s="95"/>
      <c r="AB60" s="95"/>
      <c r="AC60" s="95"/>
      <c r="AD60" s="95"/>
      <c r="AE60" s="95" t="s">
        <v>136</v>
      </c>
      <c r="AF60" s="95">
        <v>0</v>
      </c>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row>
    <row r="61" spans="1:60" outlineLevel="1" x14ac:dyDescent="0.2">
      <c r="A61" s="128"/>
      <c r="B61" s="128"/>
      <c r="C61" s="151" t="s">
        <v>667</v>
      </c>
      <c r="D61" s="150"/>
      <c r="E61" s="149">
        <v>237.76</v>
      </c>
      <c r="F61" s="127"/>
      <c r="G61" s="127"/>
      <c r="H61" s="127"/>
      <c r="I61" s="127"/>
      <c r="J61" s="127"/>
      <c r="K61" s="127"/>
      <c r="L61" s="127"/>
      <c r="M61" s="127"/>
      <c r="N61" s="125"/>
      <c r="O61" s="125"/>
      <c r="P61" s="125"/>
      <c r="Q61" s="125"/>
      <c r="R61" s="125"/>
      <c r="S61" s="125"/>
      <c r="T61" s="126"/>
      <c r="U61" s="125"/>
      <c r="V61" s="95"/>
      <c r="W61" s="95"/>
      <c r="X61" s="95"/>
      <c r="Y61" s="95"/>
      <c r="Z61" s="95"/>
      <c r="AA61" s="95"/>
      <c r="AB61" s="95"/>
      <c r="AC61" s="95"/>
      <c r="AD61" s="95"/>
      <c r="AE61" s="95" t="s">
        <v>136</v>
      </c>
      <c r="AF61" s="95">
        <v>0</v>
      </c>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row>
    <row r="62" spans="1:60" outlineLevel="1" x14ac:dyDescent="0.2">
      <c r="A62" s="128"/>
      <c r="B62" s="128"/>
      <c r="C62" s="151" t="s">
        <v>666</v>
      </c>
      <c r="D62" s="150"/>
      <c r="E62" s="149">
        <v>221.76</v>
      </c>
      <c r="F62" s="127"/>
      <c r="G62" s="127"/>
      <c r="H62" s="127"/>
      <c r="I62" s="127"/>
      <c r="J62" s="127"/>
      <c r="K62" s="127"/>
      <c r="L62" s="127"/>
      <c r="M62" s="127"/>
      <c r="N62" s="125"/>
      <c r="O62" s="125"/>
      <c r="P62" s="125"/>
      <c r="Q62" s="125"/>
      <c r="R62" s="125"/>
      <c r="S62" s="125"/>
      <c r="T62" s="126"/>
      <c r="U62" s="125"/>
      <c r="V62" s="95"/>
      <c r="W62" s="95"/>
      <c r="X62" s="95"/>
      <c r="Y62" s="95"/>
      <c r="Z62" s="95"/>
      <c r="AA62" s="95"/>
      <c r="AB62" s="95"/>
      <c r="AC62" s="95"/>
      <c r="AD62" s="95"/>
      <c r="AE62" s="95" t="s">
        <v>136</v>
      </c>
      <c r="AF62" s="95">
        <v>0</v>
      </c>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row>
    <row r="63" spans="1:60" outlineLevel="1" x14ac:dyDescent="0.2">
      <c r="A63" s="128"/>
      <c r="B63" s="128"/>
      <c r="C63" s="151" t="s">
        <v>665</v>
      </c>
      <c r="D63" s="150"/>
      <c r="E63" s="149">
        <v>10.08</v>
      </c>
      <c r="F63" s="127"/>
      <c r="G63" s="127"/>
      <c r="H63" s="127"/>
      <c r="I63" s="127"/>
      <c r="J63" s="127"/>
      <c r="K63" s="127"/>
      <c r="L63" s="127"/>
      <c r="M63" s="127"/>
      <c r="N63" s="125"/>
      <c r="O63" s="125"/>
      <c r="P63" s="125"/>
      <c r="Q63" s="125"/>
      <c r="R63" s="125"/>
      <c r="S63" s="125"/>
      <c r="T63" s="126"/>
      <c r="U63" s="125"/>
      <c r="V63" s="95"/>
      <c r="W63" s="95"/>
      <c r="X63" s="95"/>
      <c r="Y63" s="95"/>
      <c r="Z63" s="95"/>
      <c r="AA63" s="95"/>
      <c r="AB63" s="95"/>
      <c r="AC63" s="95"/>
      <c r="AD63" s="95"/>
      <c r="AE63" s="95" t="s">
        <v>136</v>
      </c>
      <c r="AF63" s="95">
        <v>0</v>
      </c>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row>
    <row r="64" spans="1:60" outlineLevel="1" x14ac:dyDescent="0.2">
      <c r="A64" s="128"/>
      <c r="B64" s="128"/>
      <c r="C64" s="151" t="s">
        <v>664</v>
      </c>
      <c r="D64" s="150"/>
      <c r="E64" s="149">
        <v>7.92</v>
      </c>
      <c r="F64" s="127"/>
      <c r="G64" s="127"/>
      <c r="H64" s="127"/>
      <c r="I64" s="127"/>
      <c r="J64" s="127"/>
      <c r="K64" s="127"/>
      <c r="L64" s="127"/>
      <c r="M64" s="127"/>
      <c r="N64" s="125"/>
      <c r="O64" s="125"/>
      <c r="P64" s="125"/>
      <c r="Q64" s="125"/>
      <c r="R64" s="125"/>
      <c r="S64" s="125"/>
      <c r="T64" s="126"/>
      <c r="U64" s="125"/>
      <c r="V64" s="95"/>
      <c r="W64" s="95"/>
      <c r="X64" s="95"/>
      <c r="Y64" s="95"/>
      <c r="Z64" s="95"/>
      <c r="AA64" s="95"/>
      <c r="AB64" s="95"/>
      <c r="AC64" s="95"/>
      <c r="AD64" s="95"/>
      <c r="AE64" s="95" t="s">
        <v>136</v>
      </c>
      <c r="AF64" s="95">
        <v>0</v>
      </c>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row>
    <row r="65" spans="1:60" outlineLevel="1" x14ac:dyDescent="0.2">
      <c r="A65" s="128"/>
      <c r="B65" s="128"/>
      <c r="C65" s="151" t="s">
        <v>663</v>
      </c>
      <c r="D65" s="150"/>
      <c r="E65" s="149">
        <v>151.88800000000001</v>
      </c>
      <c r="F65" s="127"/>
      <c r="G65" s="127"/>
      <c r="H65" s="127"/>
      <c r="I65" s="127"/>
      <c r="J65" s="127"/>
      <c r="K65" s="127"/>
      <c r="L65" s="127"/>
      <c r="M65" s="127"/>
      <c r="N65" s="125"/>
      <c r="O65" s="125"/>
      <c r="P65" s="125"/>
      <c r="Q65" s="125"/>
      <c r="R65" s="125"/>
      <c r="S65" s="125"/>
      <c r="T65" s="126"/>
      <c r="U65" s="125"/>
      <c r="V65" s="95"/>
      <c r="W65" s="95"/>
      <c r="X65" s="95"/>
      <c r="Y65" s="95"/>
      <c r="Z65" s="95"/>
      <c r="AA65" s="95"/>
      <c r="AB65" s="95"/>
      <c r="AC65" s="95"/>
      <c r="AD65" s="95"/>
      <c r="AE65" s="95" t="s">
        <v>136</v>
      </c>
      <c r="AF65" s="95">
        <v>0</v>
      </c>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row>
    <row r="66" spans="1:60" x14ac:dyDescent="0.2">
      <c r="A66" s="157" t="s">
        <v>57</v>
      </c>
      <c r="B66" s="157" t="s">
        <v>480</v>
      </c>
      <c r="C66" s="156" t="s">
        <v>662</v>
      </c>
      <c r="D66" s="152"/>
      <c r="E66" s="155"/>
      <c r="F66" s="154"/>
      <c r="G66" s="154">
        <f>SUMIF(AE67:AE75,"&lt;&gt;NOR",G67:G75)</f>
        <v>0</v>
      </c>
      <c r="H66" s="154"/>
      <c r="I66" s="154">
        <f>SUM(I67:I75)</f>
        <v>0</v>
      </c>
      <c r="J66" s="154"/>
      <c r="K66" s="154">
        <f>SUM(K67:K75)</f>
        <v>0</v>
      </c>
      <c r="L66" s="154"/>
      <c r="M66" s="154">
        <f>SUM(M67:M75)</f>
        <v>0</v>
      </c>
      <c r="N66" s="152"/>
      <c r="O66" s="152">
        <f>SUM(O67:O75)</f>
        <v>35.756230000000002</v>
      </c>
      <c r="P66" s="152"/>
      <c r="Q66" s="152">
        <f>SUM(Q67:Q75)</f>
        <v>0</v>
      </c>
      <c r="R66" s="152"/>
      <c r="S66" s="152"/>
      <c r="T66" s="153"/>
      <c r="U66" s="152">
        <f>SUM(U67:U75)</f>
        <v>53.53</v>
      </c>
      <c r="AE66" t="s">
        <v>58</v>
      </c>
    </row>
    <row r="67" spans="1:60" outlineLevel="1" x14ac:dyDescent="0.2">
      <c r="A67" s="128">
        <v>21</v>
      </c>
      <c r="B67" s="128" t="s">
        <v>661</v>
      </c>
      <c r="C67" s="130" t="s">
        <v>660</v>
      </c>
      <c r="D67" s="125" t="s">
        <v>247</v>
      </c>
      <c r="E67" s="129">
        <v>31.581200000000003</v>
      </c>
      <c r="F67" s="166">
        <f>H67+J67</f>
        <v>0</v>
      </c>
      <c r="G67" s="127">
        <f>ROUND(E67*F67,2)</f>
        <v>0</v>
      </c>
      <c r="H67" s="127"/>
      <c r="I67" s="127">
        <f>ROUND(E67*H67,2)</f>
        <v>0</v>
      </c>
      <c r="J67" s="127"/>
      <c r="K67" s="127">
        <f>ROUND(E67*J67,2)</f>
        <v>0</v>
      </c>
      <c r="L67" s="127">
        <v>21</v>
      </c>
      <c r="M67" s="127">
        <f>G67*(1+L67/100)</f>
        <v>0</v>
      </c>
      <c r="N67" s="125">
        <v>1.1322000000000001</v>
      </c>
      <c r="O67" s="125">
        <f>ROUND(E67*N67,5)</f>
        <v>35.756230000000002</v>
      </c>
      <c r="P67" s="125">
        <v>0</v>
      </c>
      <c r="Q67" s="125">
        <f>ROUND(E67*P67,5)</f>
        <v>0</v>
      </c>
      <c r="R67" s="125"/>
      <c r="S67" s="125"/>
      <c r="T67" s="126">
        <v>1.6950000000000001</v>
      </c>
      <c r="U67" s="125">
        <f>ROUND(E67*T67,2)</f>
        <v>53.53</v>
      </c>
      <c r="V67" s="95"/>
      <c r="W67" s="95"/>
      <c r="X67" s="95"/>
      <c r="Y67" s="95"/>
      <c r="Z67" s="95"/>
      <c r="AA67" s="95"/>
      <c r="AB67" s="95"/>
      <c r="AC67" s="95"/>
      <c r="AD67" s="95"/>
      <c r="AE67" s="95" t="s">
        <v>77</v>
      </c>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row>
    <row r="68" spans="1:60" outlineLevel="1" x14ac:dyDescent="0.2">
      <c r="A68" s="128"/>
      <c r="B68" s="128"/>
      <c r="C68" s="151" t="s">
        <v>659</v>
      </c>
      <c r="D68" s="150"/>
      <c r="E68" s="149">
        <v>6.7320000000000002</v>
      </c>
      <c r="F68" s="127"/>
      <c r="G68" s="127"/>
      <c r="H68" s="127"/>
      <c r="I68" s="127"/>
      <c r="J68" s="127"/>
      <c r="K68" s="127"/>
      <c r="L68" s="127"/>
      <c r="M68" s="127"/>
      <c r="N68" s="125"/>
      <c r="O68" s="125"/>
      <c r="P68" s="125"/>
      <c r="Q68" s="125"/>
      <c r="R68" s="125"/>
      <c r="S68" s="125"/>
      <c r="T68" s="126"/>
      <c r="U68" s="125"/>
      <c r="V68" s="95"/>
      <c r="W68" s="95"/>
      <c r="X68" s="95"/>
      <c r="Y68" s="95"/>
      <c r="Z68" s="95"/>
      <c r="AA68" s="95"/>
      <c r="AB68" s="95"/>
      <c r="AC68" s="95"/>
      <c r="AD68" s="95"/>
      <c r="AE68" s="95" t="s">
        <v>136</v>
      </c>
      <c r="AF68" s="95">
        <v>0</v>
      </c>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row>
    <row r="69" spans="1:60" outlineLevel="1" x14ac:dyDescent="0.2">
      <c r="A69" s="128"/>
      <c r="B69" s="128"/>
      <c r="C69" s="151" t="s">
        <v>658</v>
      </c>
      <c r="D69" s="150"/>
      <c r="E69" s="149">
        <v>22.715199999999999</v>
      </c>
      <c r="F69" s="127"/>
      <c r="G69" s="127"/>
      <c r="H69" s="127"/>
      <c r="I69" s="127"/>
      <c r="J69" s="127"/>
      <c r="K69" s="127"/>
      <c r="L69" s="127"/>
      <c r="M69" s="127"/>
      <c r="N69" s="125"/>
      <c r="O69" s="125"/>
      <c r="P69" s="125"/>
      <c r="Q69" s="125"/>
      <c r="R69" s="125"/>
      <c r="S69" s="125"/>
      <c r="T69" s="126"/>
      <c r="U69" s="125"/>
      <c r="V69" s="95"/>
      <c r="W69" s="95"/>
      <c r="X69" s="95"/>
      <c r="Y69" s="95"/>
      <c r="Z69" s="95"/>
      <c r="AA69" s="95"/>
      <c r="AB69" s="95"/>
      <c r="AC69" s="95"/>
      <c r="AD69" s="95"/>
      <c r="AE69" s="95" t="s">
        <v>136</v>
      </c>
      <c r="AF69" s="95">
        <v>0</v>
      </c>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row>
    <row r="70" spans="1:60" outlineLevel="1" x14ac:dyDescent="0.2">
      <c r="A70" s="128"/>
      <c r="B70" s="128"/>
      <c r="C70" s="151" t="s">
        <v>657</v>
      </c>
      <c r="D70" s="150"/>
      <c r="E70" s="149">
        <v>0.48599999999999999</v>
      </c>
      <c r="F70" s="127"/>
      <c r="G70" s="127"/>
      <c r="H70" s="127"/>
      <c r="I70" s="127"/>
      <c r="J70" s="127"/>
      <c r="K70" s="127"/>
      <c r="L70" s="127"/>
      <c r="M70" s="127"/>
      <c r="N70" s="125"/>
      <c r="O70" s="125"/>
      <c r="P70" s="125"/>
      <c r="Q70" s="125"/>
      <c r="R70" s="125"/>
      <c r="S70" s="125"/>
      <c r="T70" s="126"/>
      <c r="U70" s="125"/>
      <c r="V70" s="95"/>
      <c r="W70" s="95"/>
      <c r="X70" s="95"/>
      <c r="Y70" s="95"/>
      <c r="Z70" s="95"/>
      <c r="AA70" s="95"/>
      <c r="AB70" s="95"/>
      <c r="AC70" s="95"/>
      <c r="AD70" s="95"/>
      <c r="AE70" s="95" t="s">
        <v>136</v>
      </c>
      <c r="AF70" s="95">
        <v>0</v>
      </c>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row>
    <row r="71" spans="1:60" outlineLevel="1" x14ac:dyDescent="0.2">
      <c r="A71" s="128"/>
      <c r="B71" s="128"/>
      <c r="C71" s="151" t="s">
        <v>656</v>
      </c>
      <c r="D71" s="150"/>
      <c r="E71" s="149">
        <v>0.43</v>
      </c>
      <c r="F71" s="127"/>
      <c r="G71" s="127"/>
      <c r="H71" s="127"/>
      <c r="I71" s="127"/>
      <c r="J71" s="127"/>
      <c r="K71" s="127"/>
      <c r="L71" s="127"/>
      <c r="M71" s="127"/>
      <c r="N71" s="125"/>
      <c r="O71" s="125"/>
      <c r="P71" s="125"/>
      <c r="Q71" s="125"/>
      <c r="R71" s="125"/>
      <c r="S71" s="125"/>
      <c r="T71" s="126"/>
      <c r="U71" s="125"/>
      <c r="V71" s="95"/>
      <c r="W71" s="95"/>
      <c r="X71" s="95"/>
      <c r="Y71" s="95"/>
      <c r="Z71" s="95"/>
      <c r="AA71" s="95"/>
      <c r="AB71" s="95"/>
      <c r="AC71" s="95"/>
      <c r="AD71" s="95"/>
      <c r="AE71" s="95" t="s">
        <v>136</v>
      </c>
      <c r="AF71" s="95">
        <v>0</v>
      </c>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row>
    <row r="72" spans="1:60" outlineLevel="1" x14ac:dyDescent="0.2">
      <c r="A72" s="128"/>
      <c r="B72" s="128"/>
      <c r="C72" s="151" t="s">
        <v>655</v>
      </c>
      <c r="D72" s="150"/>
      <c r="E72" s="149">
        <v>0.45</v>
      </c>
      <c r="F72" s="127"/>
      <c r="G72" s="127"/>
      <c r="H72" s="127"/>
      <c r="I72" s="127"/>
      <c r="J72" s="127"/>
      <c r="K72" s="127"/>
      <c r="L72" s="127"/>
      <c r="M72" s="127"/>
      <c r="N72" s="125"/>
      <c r="O72" s="125"/>
      <c r="P72" s="125"/>
      <c r="Q72" s="125"/>
      <c r="R72" s="125"/>
      <c r="S72" s="125"/>
      <c r="T72" s="126"/>
      <c r="U72" s="125"/>
      <c r="V72" s="95"/>
      <c r="W72" s="95"/>
      <c r="X72" s="95"/>
      <c r="Y72" s="95"/>
      <c r="Z72" s="95"/>
      <c r="AA72" s="95"/>
      <c r="AB72" s="95"/>
      <c r="AC72" s="95"/>
      <c r="AD72" s="95"/>
      <c r="AE72" s="95" t="s">
        <v>136</v>
      </c>
      <c r="AF72" s="95">
        <v>0</v>
      </c>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row>
    <row r="73" spans="1:60" outlineLevel="1" x14ac:dyDescent="0.2">
      <c r="A73" s="128"/>
      <c r="B73" s="128"/>
      <c r="C73" s="151" t="s">
        <v>654</v>
      </c>
      <c r="D73" s="150"/>
      <c r="E73" s="149">
        <v>0.25600000000000001</v>
      </c>
      <c r="F73" s="127"/>
      <c r="G73" s="127"/>
      <c r="H73" s="127"/>
      <c r="I73" s="127"/>
      <c r="J73" s="127"/>
      <c r="K73" s="127"/>
      <c r="L73" s="127"/>
      <c r="M73" s="127"/>
      <c r="N73" s="125"/>
      <c r="O73" s="125"/>
      <c r="P73" s="125"/>
      <c r="Q73" s="125"/>
      <c r="R73" s="125"/>
      <c r="S73" s="125"/>
      <c r="T73" s="126"/>
      <c r="U73" s="125"/>
      <c r="V73" s="95"/>
      <c r="W73" s="95"/>
      <c r="X73" s="95"/>
      <c r="Y73" s="95"/>
      <c r="Z73" s="95"/>
      <c r="AA73" s="95"/>
      <c r="AB73" s="95"/>
      <c r="AC73" s="95"/>
      <c r="AD73" s="95"/>
      <c r="AE73" s="95" t="s">
        <v>136</v>
      </c>
      <c r="AF73" s="95">
        <v>0</v>
      </c>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row>
    <row r="74" spans="1:60" outlineLevel="1" x14ac:dyDescent="0.2">
      <c r="A74" s="128"/>
      <c r="B74" s="128"/>
      <c r="C74" s="151" t="s">
        <v>654</v>
      </c>
      <c r="D74" s="150"/>
      <c r="E74" s="149">
        <v>0.25600000000000001</v>
      </c>
      <c r="F74" s="127"/>
      <c r="G74" s="127"/>
      <c r="H74" s="127"/>
      <c r="I74" s="127"/>
      <c r="J74" s="127"/>
      <c r="K74" s="127"/>
      <c r="L74" s="127"/>
      <c r="M74" s="127"/>
      <c r="N74" s="125"/>
      <c r="O74" s="125"/>
      <c r="P74" s="125"/>
      <c r="Q74" s="125"/>
      <c r="R74" s="125"/>
      <c r="S74" s="125"/>
      <c r="T74" s="126"/>
      <c r="U74" s="125"/>
      <c r="V74" s="95"/>
      <c r="W74" s="95"/>
      <c r="X74" s="95"/>
      <c r="Y74" s="95"/>
      <c r="Z74" s="95"/>
      <c r="AA74" s="95"/>
      <c r="AB74" s="95"/>
      <c r="AC74" s="95"/>
      <c r="AD74" s="95"/>
      <c r="AE74" s="95" t="s">
        <v>136</v>
      </c>
      <c r="AF74" s="95">
        <v>0</v>
      </c>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row>
    <row r="75" spans="1:60" outlineLevel="1" x14ac:dyDescent="0.2">
      <c r="A75" s="128"/>
      <c r="B75" s="128"/>
      <c r="C75" s="151" t="s">
        <v>654</v>
      </c>
      <c r="D75" s="150"/>
      <c r="E75" s="149">
        <v>0.25600000000000001</v>
      </c>
      <c r="F75" s="127"/>
      <c r="G75" s="127"/>
      <c r="H75" s="127"/>
      <c r="I75" s="127"/>
      <c r="J75" s="127"/>
      <c r="K75" s="127"/>
      <c r="L75" s="127"/>
      <c r="M75" s="127"/>
      <c r="N75" s="125"/>
      <c r="O75" s="125"/>
      <c r="P75" s="125"/>
      <c r="Q75" s="125"/>
      <c r="R75" s="125"/>
      <c r="S75" s="125"/>
      <c r="T75" s="126"/>
      <c r="U75" s="125"/>
      <c r="V75" s="95"/>
      <c r="W75" s="95"/>
      <c r="X75" s="95"/>
      <c r="Y75" s="95"/>
      <c r="Z75" s="95"/>
      <c r="AA75" s="95"/>
      <c r="AB75" s="95"/>
      <c r="AC75" s="95"/>
      <c r="AD75" s="95"/>
      <c r="AE75" s="95" t="s">
        <v>136</v>
      </c>
      <c r="AF75" s="95">
        <v>0</v>
      </c>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row>
    <row r="76" spans="1:60" x14ac:dyDescent="0.2">
      <c r="A76" s="157" t="s">
        <v>57</v>
      </c>
      <c r="B76" s="157" t="s">
        <v>653</v>
      </c>
      <c r="C76" s="156" t="s">
        <v>652</v>
      </c>
      <c r="D76" s="152"/>
      <c r="E76" s="155"/>
      <c r="F76" s="154"/>
      <c r="G76" s="154">
        <f>SUMIF(AE77:AE96,"&lt;&gt;NOR",G77:G96)</f>
        <v>0</v>
      </c>
      <c r="H76" s="154"/>
      <c r="I76" s="154">
        <f>SUM(I77:I96)</f>
        <v>0</v>
      </c>
      <c r="J76" s="154"/>
      <c r="K76" s="154">
        <f>SUM(K77:K96)</f>
        <v>0</v>
      </c>
      <c r="L76" s="154"/>
      <c r="M76" s="154">
        <f>SUM(M77:M96)</f>
        <v>0</v>
      </c>
      <c r="N76" s="152"/>
      <c r="O76" s="152">
        <f>SUM(O77:O96)</f>
        <v>1.87043</v>
      </c>
      <c r="P76" s="152"/>
      <c r="Q76" s="152">
        <f>SUM(Q77:Q96)</f>
        <v>0</v>
      </c>
      <c r="R76" s="152"/>
      <c r="S76" s="152"/>
      <c r="T76" s="153"/>
      <c r="U76" s="152">
        <f>SUM(U77:U96)</f>
        <v>25.33</v>
      </c>
      <c r="AE76" t="s">
        <v>58</v>
      </c>
    </row>
    <row r="77" spans="1:60" outlineLevel="1" x14ac:dyDescent="0.2">
      <c r="A77" s="128">
        <v>22</v>
      </c>
      <c r="B77" s="128" t="s">
        <v>651</v>
      </c>
      <c r="C77" s="130" t="s">
        <v>650</v>
      </c>
      <c r="D77" s="125" t="s">
        <v>174</v>
      </c>
      <c r="E77" s="129">
        <v>2</v>
      </c>
      <c r="F77" s="166">
        <f t="shared" ref="F77:F82" si="0">H77+J77</f>
        <v>0</v>
      </c>
      <c r="G77" s="127">
        <f t="shared" ref="G77:G82" si="1">ROUND(E77*F77,2)</f>
        <v>0</v>
      </c>
      <c r="H77" s="127"/>
      <c r="I77" s="127">
        <f t="shared" ref="I77:I82" si="2">ROUND(E77*H77,2)</f>
        <v>0</v>
      </c>
      <c r="J77" s="127"/>
      <c r="K77" s="127">
        <f t="shared" ref="K77:K82" si="3">ROUND(E77*J77,2)</f>
        <v>0</v>
      </c>
      <c r="L77" s="127">
        <v>21</v>
      </c>
      <c r="M77" s="127">
        <f t="shared" ref="M77:M82" si="4">G77*(1+L77/100)</f>
        <v>0</v>
      </c>
      <c r="N77" s="125">
        <v>2.1999999999999999E-2</v>
      </c>
      <c r="O77" s="125">
        <f t="shared" ref="O77:O82" si="5">ROUND(E77*N77,5)</f>
        <v>4.3999999999999997E-2</v>
      </c>
      <c r="P77" s="125">
        <v>0</v>
      </c>
      <c r="Q77" s="125">
        <f t="shared" ref="Q77:Q82" si="6">ROUND(E77*P77,5)</f>
        <v>0</v>
      </c>
      <c r="R77" s="125"/>
      <c r="S77" s="125"/>
      <c r="T77" s="126">
        <v>0</v>
      </c>
      <c r="U77" s="125">
        <f t="shared" ref="U77:U82" si="7">ROUND(E77*T77,2)</f>
        <v>0</v>
      </c>
      <c r="V77" s="95"/>
      <c r="W77" s="95"/>
      <c r="X77" s="95"/>
      <c r="Y77" s="95"/>
      <c r="Z77" s="95"/>
      <c r="AA77" s="95"/>
      <c r="AB77" s="95"/>
      <c r="AC77" s="95"/>
      <c r="AD77" s="95"/>
      <c r="AE77" s="95" t="s">
        <v>160</v>
      </c>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row>
    <row r="78" spans="1:60" outlineLevel="1" x14ac:dyDescent="0.2">
      <c r="A78" s="128">
        <v>23</v>
      </c>
      <c r="B78" s="128" t="s">
        <v>649</v>
      </c>
      <c r="C78" s="130" t="s">
        <v>648</v>
      </c>
      <c r="D78" s="125" t="s">
        <v>174</v>
      </c>
      <c r="E78" s="129">
        <v>1</v>
      </c>
      <c r="F78" s="166">
        <f t="shared" si="0"/>
        <v>0</v>
      </c>
      <c r="G78" s="127">
        <f t="shared" si="1"/>
        <v>0</v>
      </c>
      <c r="H78" s="127"/>
      <c r="I78" s="127">
        <f t="shared" si="2"/>
        <v>0</v>
      </c>
      <c r="J78" s="127"/>
      <c r="K78" s="127">
        <f t="shared" si="3"/>
        <v>0</v>
      </c>
      <c r="L78" s="127">
        <v>21</v>
      </c>
      <c r="M78" s="127">
        <f t="shared" si="4"/>
        <v>0</v>
      </c>
      <c r="N78" s="125">
        <v>2.1999999999999999E-2</v>
      </c>
      <c r="O78" s="125">
        <f t="shared" si="5"/>
        <v>2.1999999999999999E-2</v>
      </c>
      <c r="P78" s="125">
        <v>0</v>
      </c>
      <c r="Q78" s="125">
        <f t="shared" si="6"/>
        <v>0</v>
      </c>
      <c r="R78" s="125"/>
      <c r="S78" s="125"/>
      <c r="T78" s="126">
        <v>0</v>
      </c>
      <c r="U78" s="125">
        <f t="shared" si="7"/>
        <v>0</v>
      </c>
      <c r="V78" s="95"/>
      <c r="W78" s="95"/>
      <c r="X78" s="95"/>
      <c r="Y78" s="95"/>
      <c r="Z78" s="95"/>
      <c r="AA78" s="95"/>
      <c r="AB78" s="95"/>
      <c r="AC78" s="95"/>
      <c r="AD78" s="95"/>
      <c r="AE78" s="95" t="s">
        <v>160</v>
      </c>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row>
    <row r="79" spans="1:60" outlineLevel="1" x14ac:dyDescent="0.2">
      <c r="A79" s="128">
        <v>24</v>
      </c>
      <c r="B79" s="128" t="s">
        <v>647</v>
      </c>
      <c r="C79" s="130" t="s">
        <v>646</v>
      </c>
      <c r="D79" s="125" t="s">
        <v>174</v>
      </c>
      <c r="E79" s="129">
        <v>3</v>
      </c>
      <c r="F79" s="166">
        <f t="shared" si="0"/>
        <v>0</v>
      </c>
      <c r="G79" s="127">
        <f t="shared" si="1"/>
        <v>0</v>
      </c>
      <c r="H79" s="127"/>
      <c r="I79" s="127">
        <f t="shared" si="2"/>
        <v>0</v>
      </c>
      <c r="J79" s="127"/>
      <c r="K79" s="127">
        <f t="shared" si="3"/>
        <v>0</v>
      </c>
      <c r="L79" s="127">
        <v>21</v>
      </c>
      <c r="M79" s="127">
        <f t="shared" si="4"/>
        <v>0</v>
      </c>
      <c r="N79" s="125">
        <v>1.2E-2</v>
      </c>
      <c r="O79" s="125">
        <f t="shared" si="5"/>
        <v>3.5999999999999997E-2</v>
      </c>
      <c r="P79" s="125">
        <v>0</v>
      </c>
      <c r="Q79" s="125">
        <f t="shared" si="6"/>
        <v>0</v>
      </c>
      <c r="R79" s="125"/>
      <c r="S79" s="125"/>
      <c r="T79" s="126">
        <v>0</v>
      </c>
      <c r="U79" s="125">
        <f t="shared" si="7"/>
        <v>0</v>
      </c>
      <c r="V79" s="95"/>
      <c r="W79" s="95"/>
      <c r="X79" s="95"/>
      <c r="Y79" s="95"/>
      <c r="Z79" s="95"/>
      <c r="AA79" s="95"/>
      <c r="AB79" s="95"/>
      <c r="AC79" s="95"/>
      <c r="AD79" s="95"/>
      <c r="AE79" s="95" t="s">
        <v>160</v>
      </c>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row>
    <row r="80" spans="1:60" ht="22.5" outlineLevel="1" x14ac:dyDescent="0.2">
      <c r="A80" s="128">
        <v>25</v>
      </c>
      <c r="B80" s="128" t="s">
        <v>645</v>
      </c>
      <c r="C80" s="130" t="s">
        <v>644</v>
      </c>
      <c r="D80" s="125" t="s">
        <v>174</v>
      </c>
      <c r="E80" s="129">
        <v>3</v>
      </c>
      <c r="F80" s="166">
        <f t="shared" si="0"/>
        <v>0</v>
      </c>
      <c r="G80" s="127">
        <f t="shared" si="1"/>
        <v>0</v>
      </c>
      <c r="H80" s="127"/>
      <c r="I80" s="127">
        <f t="shared" si="2"/>
        <v>0</v>
      </c>
      <c r="J80" s="127"/>
      <c r="K80" s="127">
        <f t="shared" si="3"/>
        <v>0</v>
      </c>
      <c r="L80" s="127">
        <v>21</v>
      </c>
      <c r="M80" s="127">
        <f t="shared" si="4"/>
        <v>0</v>
      </c>
      <c r="N80" s="125">
        <v>1.3100000000000001E-2</v>
      </c>
      <c r="O80" s="125">
        <f t="shared" si="5"/>
        <v>3.9300000000000002E-2</v>
      </c>
      <c r="P80" s="125">
        <v>0</v>
      </c>
      <c r="Q80" s="125">
        <f t="shared" si="6"/>
        <v>0</v>
      </c>
      <c r="R80" s="125"/>
      <c r="S80" s="125"/>
      <c r="T80" s="126">
        <v>0</v>
      </c>
      <c r="U80" s="125">
        <f t="shared" si="7"/>
        <v>0</v>
      </c>
      <c r="V80" s="95"/>
      <c r="W80" s="95"/>
      <c r="X80" s="95"/>
      <c r="Y80" s="95"/>
      <c r="Z80" s="95"/>
      <c r="AA80" s="95"/>
      <c r="AB80" s="95"/>
      <c r="AC80" s="95"/>
      <c r="AD80" s="95"/>
      <c r="AE80" s="95" t="s">
        <v>160</v>
      </c>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row>
    <row r="81" spans="1:60" outlineLevel="1" x14ac:dyDescent="0.2">
      <c r="A81" s="128">
        <v>26</v>
      </c>
      <c r="B81" s="128" t="s">
        <v>643</v>
      </c>
      <c r="C81" s="130" t="s">
        <v>642</v>
      </c>
      <c r="D81" s="125" t="s">
        <v>174</v>
      </c>
      <c r="E81" s="129">
        <v>3</v>
      </c>
      <c r="F81" s="166">
        <f t="shared" si="0"/>
        <v>0</v>
      </c>
      <c r="G81" s="127">
        <f t="shared" si="1"/>
        <v>0</v>
      </c>
      <c r="H81" s="127"/>
      <c r="I81" s="127">
        <f t="shared" si="2"/>
        <v>0</v>
      </c>
      <c r="J81" s="127"/>
      <c r="K81" s="127">
        <f t="shared" si="3"/>
        <v>0</v>
      </c>
      <c r="L81" s="127">
        <v>21</v>
      </c>
      <c r="M81" s="127">
        <f t="shared" si="4"/>
        <v>0</v>
      </c>
      <c r="N81" s="125">
        <v>1.5E-3</v>
      </c>
      <c r="O81" s="125">
        <f t="shared" si="5"/>
        <v>4.4999999999999997E-3</v>
      </c>
      <c r="P81" s="125">
        <v>0</v>
      </c>
      <c r="Q81" s="125">
        <f t="shared" si="6"/>
        <v>0</v>
      </c>
      <c r="R81" s="125"/>
      <c r="S81" s="125"/>
      <c r="T81" s="126">
        <v>0</v>
      </c>
      <c r="U81" s="125">
        <f t="shared" si="7"/>
        <v>0</v>
      </c>
      <c r="V81" s="95"/>
      <c r="W81" s="95"/>
      <c r="X81" s="95"/>
      <c r="Y81" s="95"/>
      <c r="Z81" s="95"/>
      <c r="AA81" s="95"/>
      <c r="AB81" s="95"/>
      <c r="AC81" s="95"/>
      <c r="AD81" s="95"/>
      <c r="AE81" s="95" t="s">
        <v>160</v>
      </c>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row>
    <row r="82" spans="1:60" outlineLevel="1" x14ac:dyDescent="0.2">
      <c r="A82" s="128">
        <v>27</v>
      </c>
      <c r="B82" s="128" t="s">
        <v>641</v>
      </c>
      <c r="C82" s="130" t="s">
        <v>640</v>
      </c>
      <c r="D82" s="125" t="s">
        <v>174</v>
      </c>
      <c r="E82" s="129">
        <v>5</v>
      </c>
      <c r="F82" s="166">
        <f t="shared" si="0"/>
        <v>0</v>
      </c>
      <c r="G82" s="127">
        <f t="shared" si="1"/>
        <v>0</v>
      </c>
      <c r="H82" s="127"/>
      <c r="I82" s="127">
        <f t="shared" si="2"/>
        <v>0</v>
      </c>
      <c r="J82" s="127"/>
      <c r="K82" s="127">
        <f t="shared" si="3"/>
        <v>0</v>
      </c>
      <c r="L82" s="127">
        <v>21</v>
      </c>
      <c r="M82" s="127">
        <f t="shared" si="4"/>
        <v>0</v>
      </c>
      <c r="N82" s="125">
        <v>0.158</v>
      </c>
      <c r="O82" s="125">
        <f t="shared" si="5"/>
        <v>0.79</v>
      </c>
      <c r="P82" s="125">
        <v>0</v>
      </c>
      <c r="Q82" s="125">
        <f t="shared" si="6"/>
        <v>0</v>
      </c>
      <c r="R82" s="125"/>
      <c r="S82" s="125"/>
      <c r="T82" s="126">
        <v>0</v>
      </c>
      <c r="U82" s="125">
        <f t="shared" si="7"/>
        <v>0</v>
      </c>
      <c r="V82" s="95"/>
      <c r="W82" s="95"/>
      <c r="X82" s="95"/>
      <c r="Y82" s="95"/>
      <c r="Z82" s="95"/>
      <c r="AA82" s="95"/>
      <c r="AB82" s="95"/>
      <c r="AC82" s="95"/>
      <c r="AD82" s="95"/>
      <c r="AE82" s="95" t="s">
        <v>160</v>
      </c>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row>
    <row r="83" spans="1:60" outlineLevel="1" x14ac:dyDescent="0.2">
      <c r="A83" s="128"/>
      <c r="B83" s="128"/>
      <c r="C83" s="205" t="s">
        <v>639</v>
      </c>
      <c r="D83" s="206"/>
      <c r="E83" s="207"/>
      <c r="F83" s="208"/>
      <c r="G83" s="209"/>
      <c r="H83" s="127"/>
      <c r="I83" s="127"/>
      <c r="J83" s="127"/>
      <c r="K83" s="127"/>
      <c r="L83" s="127"/>
      <c r="M83" s="127"/>
      <c r="N83" s="125"/>
      <c r="O83" s="125"/>
      <c r="P83" s="125"/>
      <c r="Q83" s="125"/>
      <c r="R83" s="125"/>
      <c r="S83" s="125"/>
      <c r="T83" s="126"/>
      <c r="U83" s="125"/>
      <c r="V83" s="95"/>
      <c r="W83" s="95"/>
      <c r="X83" s="95"/>
      <c r="Y83" s="95"/>
      <c r="Z83" s="95"/>
      <c r="AA83" s="95"/>
      <c r="AB83" s="95"/>
      <c r="AC83" s="95"/>
      <c r="AD83" s="95"/>
      <c r="AE83" s="95" t="s">
        <v>74</v>
      </c>
      <c r="AF83" s="95"/>
      <c r="AG83" s="95"/>
      <c r="AH83" s="95"/>
      <c r="AI83" s="95"/>
      <c r="AJ83" s="95"/>
      <c r="AK83" s="95"/>
      <c r="AL83" s="95"/>
      <c r="AM83" s="95"/>
      <c r="AN83" s="95"/>
      <c r="AO83" s="95"/>
      <c r="AP83" s="95"/>
      <c r="AQ83" s="95"/>
      <c r="AR83" s="95"/>
      <c r="AS83" s="95"/>
      <c r="AT83" s="95"/>
      <c r="AU83" s="95"/>
      <c r="AV83" s="95"/>
      <c r="AW83" s="95"/>
      <c r="AX83" s="95"/>
      <c r="AY83" s="95"/>
      <c r="AZ83" s="95"/>
      <c r="BA83" s="120" t="str">
        <f>C83</f>
        <v>Není obsaženo v databázi RTS, cenová soustava vlastní</v>
      </c>
      <c r="BB83" s="95"/>
      <c r="BC83" s="95"/>
      <c r="BD83" s="95"/>
      <c r="BE83" s="95"/>
      <c r="BF83" s="95"/>
      <c r="BG83" s="95"/>
      <c r="BH83" s="95"/>
    </row>
    <row r="84" spans="1:60" outlineLevel="1" x14ac:dyDescent="0.2">
      <c r="A84" s="128">
        <v>28</v>
      </c>
      <c r="B84" s="128" t="s">
        <v>638</v>
      </c>
      <c r="C84" s="130" t="s">
        <v>637</v>
      </c>
      <c r="D84" s="125" t="s">
        <v>174</v>
      </c>
      <c r="E84" s="129">
        <v>3</v>
      </c>
      <c r="F84" s="166">
        <f>H84+J84</f>
        <v>0</v>
      </c>
      <c r="G84" s="127">
        <f>ROUND(E84*F84,2)</f>
        <v>0</v>
      </c>
      <c r="H84" s="127"/>
      <c r="I84" s="127">
        <f>ROUND(E84*H84,2)</f>
        <v>0</v>
      </c>
      <c r="J84" s="127"/>
      <c r="K84" s="127">
        <f>ROUND(E84*J84,2)</f>
        <v>0</v>
      </c>
      <c r="L84" s="127">
        <v>21</v>
      </c>
      <c r="M84" s="127">
        <f>G84*(1+L84/100)</f>
        <v>0</v>
      </c>
      <c r="N84" s="125">
        <v>0</v>
      </c>
      <c r="O84" s="125">
        <f>ROUND(E84*N84,5)</f>
        <v>0</v>
      </c>
      <c r="P84" s="125">
        <v>0</v>
      </c>
      <c r="Q84" s="125">
        <f>ROUND(E84*P84,5)</f>
        <v>0</v>
      </c>
      <c r="R84" s="125"/>
      <c r="S84" s="125"/>
      <c r="T84" s="126">
        <v>1.25</v>
      </c>
      <c r="U84" s="125">
        <f>ROUND(E84*T84,2)</f>
        <v>3.75</v>
      </c>
      <c r="V84" s="95"/>
      <c r="W84" s="95"/>
      <c r="X84" s="95"/>
      <c r="Y84" s="95"/>
      <c r="Z84" s="95"/>
      <c r="AA84" s="95"/>
      <c r="AB84" s="95"/>
      <c r="AC84" s="95"/>
      <c r="AD84" s="95"/>
      <c r="AE84" s="95" t="s">
        <v>77</v>
      </c>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row>
    <row r="85" spans="1:60" outlineLevel="1" x14ac:dyDescent="0.2">
      <c r="A85" s="128">
        <v>29</v>
      </c>
      <c r="B85" s="128" t="s">
        <v>636</v>
      </c>
      <c r="C85" s="130" t="s">
        <v>635</v>
      </c>
      <c r="D85" s="125" t="s">
        <v>174</v>
      </c>
      <c r="E85" s="129">
        <v>2</v>
      </c>
      <c r="F85" s="166">
        <f>H85+J85</f>
        <v>0</v>
      </c>
      <c r="G85" s="127">
        <f>ROUND(E85*F85,2)</f>
        <v>0</v>
      </c>
      <c r="H85" s="127"/>
      <c r="I85" s="127">
        <f>ROUND(E85*H85,2)</f>
        <v>0</v>
      </c>
      <c r="J85" s="127"/>
      <c r="K85" s="127">
        <f>ROUND(E85*J85,2)</f>
        <v>0</v>
      </c>
      <c r="L85" s="127">
        <v>21</v>
      </c>
      <c r="M85" s="127">
        <f>G85*(1+L85/100)</f>
        <v>0</v>
      </c>
      <c r="N85" s="125">
        <v>0</v>
      </c>
      <c r="O85" s="125">
        <f>ROUND(E85*N85,5)</f>
        <v>0</v>
      </c>
      <c r="P85" s="125">
        <v>0</v>
      </c>
      <c r="Q85" s="125">
        <f>ROUND(E85*P85,5)</f>
        <v>0</v>
      </c>
      <c r="R85" s="125"/>
      <c r="S85" s="125"/>
      <c r="T85" s="126">
        <v>1.36</v>
      </c>
      <c r="U85" s="125">
        <f>ROUND(E85*T85,2)</f>
        <v>2.72</v>
      </c>
      <c r="V85" s="95"/>
      <c r="W85" s="95"/>
      <c r="X85" s="95"/>
      <c r="Y85" s="95"/>
      <c r="Z85" s="95"/>
      <c r="AA85" s="95"/>
      <c r="AB85" s="95"/>
      <c r="AC85" s="95"/>
      <c r="AD85" s="95"/>
      <c r="AE85" s="95" t="s">
        <v>77</v>
      </c>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row>
    <row r="86" spans="1:60" outlineLevel="1" x14ac:dyDescent="0.2">
      <c r="A86" s="128">
        <v>30</v>
      </c>
      <c r="B86" s="128" t="s">
        <v>634</v>
      </c>
      <c r="C86" s="130" t="s">
        <v>633</v>
      </c>
      <c r="D86" s="125" t="s">
        <v>174</v>
      </c>
      <c r="E86" s="129">
        <v>5</v>
      </c>
      <c r="F86" s="166">
        <f>H86+J86</f>
        <v>0</v>
      </c>
      <c r="G86" s="127">
        <f>ROUND(E86*F86,2)</f>
        <v>0</v>
      </c>
      <c r="H86" s="127"/>
      <c r="I86" s="127">
        <f>ROUND(E86*H86,2)</f>
        <v>0</v>
      </c>
      <c r="J86" s="127"/>
      <c r="K86" s="127">
        <f>ROUND(E86*J86,2)</f>
        <v>0</v>
      </c>
      <c r="L86" s="127">
        <v>21</v>
      </c>
      <c r="M86" s="127">
        <f>G86*(1+L86/100)</f>
        <v>0</v>
      </c>
      <c r="N86" s="125">
        <v>4.6800000000000001E-3</v>
      </c>
      <c r="O86" s="125">
        <f>ROUND(E86*N86,5)</f>
        <v>2.3400000000000001E-2</v>
      </c>
      <c r="P86" s="125">
        <v>0</v>
      </c>
      <c r="Q86" s="125">
        <f>ROUND(E86*P86,5)</f>
        <v>0</v>
      </c>
      <c r="R86" s="125"/>
      <c r="S86" s="125"/>
      <c r="T86" s="126">
        <v>0.76</v>
      </c>
      <c r="U86" s="125">
        <f>ROUND(E86*T86,2)</f>
        <v>3.8</v>
      </c>
      <c r="V86" s="95"/>
      <c r="W86" s="95"/>
      <c r="X86" s="95"/>
      <c r="Y86" s="95"/>
      <c r="Z86" s="95"/>
      <c r="AA86" s="95"/>
      <c r="AB86" s="95"/>
      <c r="AC86" s="95"/>
      <c r="AD86" s="95"/>
      <c r="AE86" s="95" t="s">
        <v>77</v>
      </c>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row>
    <row r="87" spans="1:60" ht="22.5" outlineLevel="1" x14ac:dyDescent="0.2">
      <c r="A87" s="128">
        <v>31</v>
      </c>
      <c r="B87" s="128" t="s">
        <v>632</v>
      </c>
      <c r="C87" s="130" t="s">
        <v>631</v>
      </c>
      <c r="D87" s="125" t="s">
        <v>174</v>
      </c>
      <c r="E87" s="129">
        <v>2.5</v>
      </c>
      <c r="F87" s="166">
        <f>H87+J87</f>
        <v>0</v>
      </c>
      <c r="G87" s="127">
        <f>ROUND(E87*F87,2)</f>
        <v>0</v>
      </c>
      <c r="H87" s="127"/>
      <c r="I87" s="127">
        <f>ROUND(E87*H87,2)</f>
        <v>0</v>
      </c>
      <c r="J87" s="127"/>
      <c r="K87" s="127">
        <f>ROUND(E87*J87,2)</f>
        <v>0</v>
      </c>
      <c r="L87" s="127">
        <v>21</v>
      </c>
      <c r="M87" s="127">
        <f>G87*(1+L87/100)</f>
        <v>0</v>
      </c>
      <c r="N87" s="125">
        <v>1.5E-3</v>
      </c>
      <c r="O87" s="125">
        <f>ROUND(E87*N87,5)</f>
        <v>3.7499999999999999E-3</v>
      </c>
      <c r="P87" s="125">
        <v>0</v>
      </c>
      <c r="Q87" s="125">
        <f>ROUND(E87*P87,5)</f>
        <v>0</v>
      </c>
      <c r="R87" s="125"/>
      <c r="S87" s="125"/>
      <c r="T87" s="126">
        <v>0</v>
      </c>
      <c r="U87" s="125">
        <f>ROUND(E87*T87,2)</f>
        <v>0</v>
      </c>
      <c r="V87" s="95"/>
      <c r="W87" s="95"/>
      <c r="X87" s="95"/>
      <c r="Y87" s="95"/>
      <c r="Z87" s="95"/>
      <c r="AA87" s="95"/>
      <c r="AB87" s="95"/>
      <c r="AC87" s="95"/>
      <c r="AD87" s="95"/>
      <c r="AE87" s="95" t="s">
        <v>160</v>
      </c>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row>
    <row r="88" spans="1:60" outlineLevel="1" x14ac:dyDescent="0.2">
      <c r="A88" s="128">
        <v>32</v>
      </c>
      <c r="B88" s="128" t="s">
        <v>630</v>
      </c>
      <c r="C88" s="130" t="s">
        <v>629</v>
      </c>
      <c r="D88" s="125" t="s">
        <v>174</v>
      </c>
      <c r="E88" s="129">
        <v>48.152500000000003</v>
      </c>
      <c r="F88" s="166">
        <f>H88+J88</f>
        <v>0</v>
      </c>
      <c r="G88" s="127">
        <f>ROUND(E88*F88,2)</f>
        <v>0</v>
      </c>
      <c r="H88" s="127"/>
      <c r="I88" s="127">
        <f>ROUND(E88*H88,2)</f>
        <v>0</v>
      </c>
      <c r="J88" s="127"/>
      <c r="K88" s="127">
        <f>ROUND(E88*J88,2)</f>
        <v>0</v>
      </c>
      <c r="L88" s="127">
        <v>21</v>
      </c>
      <c r="M88" s="127">
        <f>G88*(1+L88/100)</f>
        <v>0</v>
      </c>
      <c r="N88" s="125">
        <v>3.2100000000000002E-3</v>
      </c>
      <c r="O88" s="125">
        <f>ROUND(E88*N88,5)</f>
        <v>0.15457000000000001</v>
      </c>
      <c r="P88" s="125">
        <v>0</v>
      </c>
      <c r="Q88" s="125">
        <f>ROUND(E88*P88,5)</f>
        <v>0</v>
      </c>
      <c r="R88" s="125"/>
      <c r="S88" s="125"/>
      <c r="T88" s="126">
        <v>0</v>
      </c>
      <c r="U88" s="125">
        <f>ROUND(E88*T88,2)</f>
        <v>0</v>
      </c>
      <c r="V88" s="95"/>
      <c r="W88" s="95"/>
      <c r="X88" s="95"/>
      <c r="Y88" s="95"/>
      <c r="Z88" s="95"/>
      <c r="AA88" s="95"/>
      <c r="AB88" s="95"/>
      <c r="AC88" s="95"/>
      <c r="AD88" s="95"/>
      <c r="AE88" s="95" t="s">
        <v>160</v>
      </c>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row>
    <row r="89" spans="1:60" outlineLevel="1" x14ac:dyDescent="0.2">
      <c r="A89" s="128"/>
      <c r="B89" s="128"/>
      <c r="C89" s="151" t="s">
        <v>628</v>
      </c>
      <c r="D89" s="150"/>
      <c r="E89" s="149">
        <v>48.152500000000003</v>
      </c>
      <c r="F89" s="127"/>
      <c r="G89" s="127"/>
      <c r="H89" s="127"/>
      <c r="I89" s="127"/>
      <c r="J89" s="127"/>
      <c r="K89" s="127"/>
      <c r="L89" s="127"/>
      <c r="M89" s="127"/>
      <c r="N89" s="125"/>
      <c r="O89" s="125"/>
      <c r="P89" s="125"/>
      <c r="Q89" s="125"/>
      <c r="R89" s="125"/>
      <c r="S89" s="125"/>
      <c r="T89" s="126"/>
      <c r="U89" s="125"/>
      <c r="V89" s="95"/>
      <c r="W89" s="95"/>
      <c r="X89" s="95"/>
      <c r="Y89" s="95"/>
      <c r="Z89" s="95"/>
      <c r="AA89" s="95"/>
      <c r="AB89" s="95"/>
      <c r="AC89" s="95"/>
      <c r="AD89" s="95"/>
      <c r="AE89" s="95" t="s">
        <v>136</v>
      </c>
      <c r="AF89" s="95">
        <v>0</v>
      </c>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row>
    <row r="90" spans="1:60" outlineLevel="1" x14ac:dyDescent="0.2">
      <c r="A90" s="128">
        <v>33</v>
      </c>
      <c r="B90" s="128" t="s">
        <v>627</v>
      </c>
      <c r="C90" s="130" t="s">
        <v>626</v>
      </c>
      <c r="D90" s="125" t="s">
        <v>174</v>
      </c>
      <c r="E90" s="129">
        <v>146.22910000000002</v>
      </c>
      <c r="F90" s="166">
        <f>H90+J90</f>
        <v>0</v>
      </c>
      <c r="G90" s="127">
        <f>ROUND(E90*F90,2)</f>
        <v>0</v>
      </c>
      <c r="H90" s="127"/>
      <c r="I90" s="127">
        <f>ROUND(E90*H90,2)</f>
        <v>0</v>
      </c>
      <c r="J90" s="127"/>
      <c r="K90" s="127">
        <f>ROUND(E90*J90,2)</f>
        <v>0</v>
      </c>
      <c r="L90" s="127">
        <v>21</v>
      </c>
      <c r="M90" s="127">
        <f>G90*(1+L90/100)</f>
        <v>0</v>
      </c>
      <c r="N90" s="125">
        <v>5.0400000000000002E-3</v>
      </c>
      <c r="O90" s="125">
        <f>ROUND(E90*N90,5)</f>
        <v>0.73699000000000003</v>
      </c>
      <c r="P90" s="125">
        <v>0</v>
      </c>
      <c r="Q90" s="125">
        <f>ROUND(E90*P90,5)</f>
        <v>0</v>
      </c>
      <c r="R90" s="125"/>
      <c r="S90" s="125"/>
      <c r="T90" s="126">
        <v>0</v>
      </c>
      <c r="U90" s="125">
        <f>ROUND(E90*T90,2)</f>
        <v>0</v>
      </c>
      <c r="V90" s="95"/>
      <c r="W90" s="95"/>
      <c r="X90" s="95"/>
      <c r="Y90" s="95"/>
      <c r="Z90" s="95"/>
      <c r="AA90" s="95"/>
      <c r="AB90" s="95"/>
      <c r="AC90" s="95"/>
      <c r="AD90" s="95"/>
      <c r="AE90" s="95" t="s">
        <v>160</v>
      </c>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row>
    <row r="91" spans="1:60" outlineLevel="1" x14ac:dyDescent="0.2">
      <c r="A91" s="128"/>
      <c r="B91" s="128"/>
      <c r="C91" s="151" t="s">
        <v>625</v>
      </c>
      <c r="D91" s="150"/>
      <c r="E91" s="149">
        <v>146.22909999999999</v>
      </c>
      <c r="F91" s="127"/>
      <c r="G91" s="127"/>
      <c r="H91" s="127"/>
      <c r="I91" s="127"/>
      <c r="J91" s="127"/>
      <c r="K91" s="127"/>
      <c r="L91" s="127"/>
      <c r="M91" s="127"/>
      <c r="N91" s="125"/>
      <c r="O91" s="125"/>
      <c r="P91" s="125"/>
      <c r="Q91" s="125"/>
      <c r="R91" s="125"/>
      <c r="S91" s="125"/>
      <c r="T91" s="126"/>
      <c r="U91" s="125"/>
      <c r="V91" s="95"/>
      <c r="W91" s="95"/>
      <c r="X91" s="95"/>
      <c r="Y91" s="95"/>
      <c r="Z91" s="95"/>
      <c r="AA91" s="95"/>
      <c r="AB91" s="95"/>
      <c r="AC91" s="95"/>
      <c r="AD91" s="95"/>
      <c r="AE91" s="95" t="s">
        <v>136</v>
      </c>
      <c r="AF91" s="95">
        <v>0</v>
      </c>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row>
    <row r="92" spans="1:60" outlineLevel="1" x14ac:dyDescent="0.2">
      <c r="A92" s="128">
        <v>34</v>
      </c>
      <c r="B92" s="128" t="s">
        <v>624</v>
      </c>
      <c r="C92" s="130" t="s">
        <v>623</v>
      </c>
      <c r="D92" s="125" t="s">
        <v>174</v>
      </c>
      <c r="E92" s="129">
        <v>1.8540000000000001</v>
      </c>
      <c r="F92" s="166">
        <f>H92+J92</f>
        <v>0</v>
      </c>
      <c r="G92" s="127">
        <f>ROUND(E92*F92,2)</f>
        <v>0</v>
      </c>
      <c r="H92" s="127"/>
      <c r="I92" s="127">
        <f>ROUND(E92*H92,2)</f>
        <v>0</v>
      </c>
      <c r="J92" s="127"/>
      <c r="K92" s="127">
        <f>ROUND(E92*J92,2)</f>
        <v>0</v>
      </c>
      <c r="L92" s="127">
        <v>21</v>
      </c>
      <c r="M92" s="127">
        <f>G92*(1+L92/100)</f>
        <v>0</v>
      </c>
      <c r="N92" s="125">
        <v>7.79E-3</v>
      </c>
      <c r="O92" s="125">
        <f>ROUND(E92*N92,5)</f>
        <v>1.444E-2</v>
      </c>
      <c r="P92" s="125">
        <v>0</v>
      </c>
      <c r="Q92" s="125">
        <f>ROUND(E92*P92,5)</f>
        <v>0</v>
      </c>
      <c r="R92" s="125"/>
      <c r="S92" s="125"/>
      <c r="T92" s="126">
        <v>0</v>
      </c>
      <c r="U92" s="125">
        <f>ROUND(E92*T92,2)</f>
        <v>0</v>
      </c>
      <c r="V92" s="95"/>
      <c r="W92" s="95"/>
      <c r="X92" s="95"/>
      <c r="Y92" s="95"/>
      <c r="Z92" s="95"/>
      <c r="AA92" s="95"/>
      <c r="AB92" s="95"/>
      <c r="AC92" s="95"/>
      <c r="AD92" s="95"/>
      <c r="AE92" s="95" t="s">
        <v>160</v>
      </c>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row>
    <row r="93" spans="1:60" outlineLevel="1" x14ac:dyDescent="0.2">
      <c r="A93" s="128"/>
      <c r="B93" s="128"/>
      <c r="C93" s="151" t="s">
        <v>622</v>
      </c>
      <c r="D93" s="150"/>
      <c r="E93" s="149">
        <v>1.8540000000000001</v>
      </c>
      <c r="F93" s="127"/>
      <c r="G93" s="127"/>
      <c r="H93" s="127"/>
      <c r="I93" s="127"/>
      <c r="J93" s="127"/>
      <c r="K93" s="127"/>
      <c r="L93" s="127"/>
      <c r="M93" s="127"/>
      <c r="N93" s="125"/>
      <c r="O93" s="125"/>
      <c r="P93" s="125"/>
      <c r="Q93" s="125"/>
      <c r="R93" s="125"/>
      <c r="S93" s="125"/>
      <c r="T93" s="126"/>
      <c r="U93" s="125"/>
      <c r="V93" s="95"/>
      <c r="W93" s="95"/>
      <c r="X93" s="95"/>
      <c r="Y93" s="95"/>
      <c r="Z93" s="95"/>
      <c r="AA93" s="95"/>
      <c r="AB93" s="95"/>
      <c r="AC93" s="95"/>
      <c r="AD93" s="95"/>
      <c r="AE93" s="95" t="s">
        <v>136</v>
      </c>
      <c r="AF93" s="95">
        <v>0</v>
      </c>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row>
    <row r="94" spans="1:60" outlineLevel="1" x14ac:dyDescent="0.2">
      <c r="A94" s="128">
        <v>35</v>
      </c>
      <c r="B94" s="128" t="s">
        <v>621</v>
      </c>
      <c r="C94" s="130" t="s">
        <v>620</v>
      </c>
      <c r="D94" s="125" t="s">
        <v>164</v>
      </c>
      <c r="E94" s="129">
        <v>48.152500000000003</v>
      </c>
      <c r="F94" s="166">
        <f>H94+J94</f>
        <v>0</v>
      </c>
      <c r="G94" s="127">
        <f>ROUND(E94*F94,2)</f>
        <v>0</v>
      </c>
      <c r="H94" s="127"/>
      <c r="I94" s="127">
        <f>ROUND(E94*H94,2)</f>
        <v>0</v>
      </c>
      <c r="J94" s="127"/>
      <c r="K94" s="127">
        <f>ROUND(E94*J94,2)</f>
        <v>0</v>
      </c>
      <c r="L94" s="127">
        <v>21</v>
      </c>
      <c r="M94" s="127">
        <f>G94*(1+L94/100)</f>
        <v>0</v>
      </c>
      <c r="N94" s="125">
        <v>0</v>
      </c>
      <c r="O94" s="125">
        <f>ROUND(E94*N94,5)</f>
        <v>0</v>
      </c>
      <c r="P94" s="125">
        <v>0</v>
      </c>
      <c r="Q94" s="125">
        <f>ROUND(E94*P94,5)</f>
        <v>0</v>
      </c>
      <c r="R94" s="125"/>
      <c r="S94" s="125"/>
      <c r="T94" s="126">
        <v>6.6000000000000003E-2</v>
      </c>
      <c r="U94" s="125">
        <f>ROUND(E94*T94,2)</f>
        <v>3.18</v>
      </c>
      <c r="V94" s="95"/>
      <c r="W94" s="95"/>
      <c r="X94" s="95"/>
      <c r="Y94" s="95"/>
      <c r="Z94" s="95"/>
      <c r="AA94" s="95"/>
      <c r="AB94" s="95"/>
      <c r="AC94" s="95"/>
      <c r="AD94" s="95"/>
      <c r="AE94" s="95" t="s">
        <v>77</v>
      </c>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row>
    <row r="95" spans="1:60" outlineLevel="1" x14ac:dyDescent="0.2">
      <c r="A95" s="128">
        <v>36</v>
      </c>
      <c r="B95" s="128" t="s">
        <v>619</v>
      </c>
      <c r="C95" s="130" t="s">
        <v>618</v>
      </c>
      <c r="D95" s="125" t="s">
        <v>164</v>
      </c>
      <c r="E95" s="129">
        <v>146.22909999999999</v>
      </c>
      <c r="F95" s="166">
        <f>H95+J95</f>
        <v>0</v>
      </c>
      <c r="G95" s="127">
        <f>ROUND(E95*F95,2)</f>
        <v>0</v>
      </c>
      <c r="H95" s="127"/>
      <c r="I95" s="127">
        <f>ROUND(E95*H95,2)</f>
        <v>0</v>
      </c>
      <c r="J95" s="127"/>
      <c r="K95" s="127">
        <f>ROUND(E95*J95,2)</f>
        <v>0</v>
      </c>
      <c r="L95" s="127">
        <v>21</v>
      </c>
      <c r="M95" s="127">
        <f>G95*(1+L95/100)</f>
        <v>0</v>
      </c>
      <c r="N95" s="125">
        <v>1.0000000000000001E-5</v>
      </c>
      <c r="O95" s="125">
        <f>ROUND(E95*N95,5)</f>
        <v>1.4599999999999999E-3</v>
      </c>
      <c r="P95" s="125">
        <v>0</v>
      </c>
      <c r="Q95" s="125">
        <f>ROUND(E95*P95,5)</f>
        <v>0</v>
      </c>
      <c r="R95" s="125"/>
      <c r="S95" s="125"/>
      <c r="T95" s="126">
        <v>0.08</v>
      </c>
      <c r="U95" s="125">
        <f>ROUND(E95*T95,2)</f>
        <v>11.7</v>
      </c>
      <c r="V95" s="95"/>
      <c r="W95" s="95"/>
      <c r="X95" s="95"/>
      <c r="Y95" s="95"/>
      <c r="Z95" s="95"/>
      <c r="AA95" s="95"/>
      <c r="AB95" s="95"/>
      <c r="AC95" s="95"/>
      <c r="AD95" s="95"/>
      <c r="AE95" s="95" t="s">
        <v>77</v>
      </c>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row>
    <row r="96" spans="1:60" outlineLevel="1" x14ac:dyDescent="0.2">
      <c r="A96" s="128">
        <v>37</v>
      </c>
      <c r="B96" s="128" t="s">
        <v>617</v>
      </c>
      <c r="C96" s="130" t="s">
        <v>616</v>
      </c>
      <c r="D96" s="125" t="s">
        <v>164</v>
      </c>
      <c r="E96" s="129">
        <v>1.8540000000000001</v>
      </c>
      <c r="F96" s="166">
        <f>H96+J96</f>
        <v>0</v>
      </c>
      <c r="G96" s="127">
        <f>ROUND(E96*F96,2)</f>
        <v>0</v>
      </c>
      <c r="H96" s="127"/>
      <c r="I96" s="127">
        <f>ROUND(E96*H96,2)</f>
        <v>0</v>
      </c>
      <c r="J96" s="127"/>
      <c r="K96" s="127">
        <f>ROUND(E96*J96,2)</f>
        <v>0</v>
      </c>
      <c r="L96" s="127">
        <v>21</v>
      </c>
      <c r="M96" s="127">
        <f>G96*(1+L96/100)</f>
        <v>0</v>
      </c>
      <c r="N96" s="125">
        <v>1.0000000000000001E-5</v>
      </c>
      <c r="O96" s="125">
        <f>ROUND(E96*N96,5)</f>
        <v>2.0000000000000002E-5</v>
      </c>
      <c r="P96" s="125">
        <v>0</v>
      </c>
      <c r="Q96" s="125">
        <f>ROUND(E96*P96,5)</f>
        <v>0</v>
      </c>
      <c r="R96" s="125"/>
      <c r="S96" s="125"/>
      <c r="T96" s="126">
        <v>9.7000000000000003E-2</v>
      </c>
      <c r="U96" s="125">
        <f>ROUND(E96*T96,2)</f>
        <v>0.18</v>
      </c>
      <c r="V96" s="95"/>
      <c r="W96" s="95"/>
      <c r="X96" s="95"/>
      <c r="Y96" s="95"/>
      <c r="Z96" s="95"/>
      <c r="AA96" s="95"/>
      <c r="AB96" s="95"/>
      <c r="AC96" s="95"/>
      <c r="AD96" s="95"/>
      <c r="AE96" s="95" t="s">
        <v>77</v>
      </c>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row>
    <row r="97" spans="1:60" x14ac:dyDescent="0.2">
      <c r="A97" s="157" t="s">
        <v>57</v>
      </c>
      <c r="B97" s="157" t="s">
        <v>615</v>
      </c>
      <c r="C97" s="156" t="s">
        <v>614</v>
      </c>
      <c r="D97" s="152"/>
      <c r="E97" s="155"/>
      <c r="F97" s="154"/>
      <c r="G97" s="154">
        <f>SUMIF(AE98:AE98,"&lt;&gt;NOR",G98:G98)</f>
        <v>0</v>
      </c>
      <c r="H97" s="154"/>
      <c r="I97" s="154">
        <f>SUM(I98:I98)</f>
        <v>0</v>
      </c>
      <c r="J97" s="154"/>
      <c r="K97" s="154">
        <f>SUM(K98:K98)</f>
        <v>0</v>
      </c>
      <c r="L97" s="154"/>
      <c r="M97" s="154">
        <f>SUM(M98:M98)</f>
        <v>0</v>
      </c>
      <c r="N97" s="152"/>
      <c r="O97" s="152">
        <f>SUM(O98:O98)</f>
        <v>0</v>
      </c>
      <c r="P97" s="152"/>
      <c r="Q97" s="152">
        <f>SUM(Q98:Q98)</f>
        <v>5.6999999999999998E-4</v>
      </c>
      <c r="R97" s="152"/>
      <c r="S97" s="152"/>
      <c r="T97" s="153"/>
      <c r="U97" s="152">
        <f>SUM(U98:U98)</f>
        <v>1.24</v>
      </c>
      <c r="AE97" t="s">
        <v>58</v>
      </c>
    </row>
    <row r="98" spans="1:60" outlineLevel="1" x14ac:dyDescent="0.2">
      <c r="A98" s="128">
        <v>38</v>
      </c>
      <c r="B98" s="128" t="s">
        <v>613</v>
      </c>
      <c r="C98" s="130" t="s">
        <v>612</v>
      </c>
      <c r="D98" s="125" t="s">
        <v>164</v>
      </c>
      <c r="E98" s="129">
        <v>0.2</v>
      </c>
      <c r="F98" s="166">
        <f>H98+J98</f>
        <v>0</v>
      </c>
      <c r="G98" s="127">
        <f>ROUND(E98*F98,2)</f>
        <v>0</v>
      </c>
      <c r="H98" s="127"/>
      <c r="I98" s="127">
        <f>ROUND(E98*H98,2)</f>
        <v>0</v>
      </c>
      <c r="J98" s="127"/>
      <c r="K98" s="127">
        <f>ROUND(E98*J98,2)</f>
        <v>0</v>
      </c>
      <c r="L98" s="127">
        <v>21</v>
      </c>
      <c r="M98" s="127">
        <f>G98*(1+L98/100)</f>
        <v>0</v>
      </c>
      <c r="N98" s="125">
        <v>0</v>
      </c>
      <c r="O98" s="125">
        <f>ROUND(E98*N98,5)</f>
        <v>0</v>
      </c>
      <c r="P98" s="125">
        <v>2.8700000000000002E-3</v>
      </c>
      <c r="Q98" s="125">
        <f>ROUND(E98*P98,5)</f>
        <v>5.6999999999999998E-4</v>
      </c>
      <c r="R98" s="125"/>
      <c r="S98" s="125"/>
      <c r="T98" s="126">
        <v>6.2</v>
      </c>
      <c r="U98" s="125">
        <f>ROUND(E98*T98,2)</f>
        <v>1.24</v>
      </c>
      <c r="V98" s="95"/>
      <c r="W98" s="95"/>
      <c r="X98" s="95"/>
      <c r="Y98" s="95"/>
      <c r="Z98" s="95"/>
      <c r="AA98" s="95"/>
      <c r="AB98" s="95"/>
      <c r="AC98" s="95"/>
      <c r="AD98" s="95"/>
      <c r="AE98" s="95" t="s">
        <v>77</v>
      </c>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row>
    <row r="99" spans="1:60" x14ac:dyDescent="0.2">
      <c r="A99" s="157" t="s">
        <v>57</v>
      </c>
      <c r="B99" s="157" t="s">
        <v>193</v>
      </c>
      <c r="C99" s="156" t="s">
        <v>192</v>
      </c>
      <c r="D99" s="152"/>
      <c r="E99" s="155"/>
      <c r="F99" s="154"/>
      <c r="G99" s="154">
        <f>SUMIF(AE100:AE103,"&lt;&gt;NOR",G100:G103)</f>
        <v>0</v>
      </c>
      <c r="H99" s="154"/>
      <c r="I99" s="154">
        <f>SUM(I100:I103)</f>
        <v>0</v>
      </c>
      <c r="J99" s="154"/>
      <c r="K99" s="154">
        <f>SUM(K100:K103)</f>
        <v>0</v>
      </c>
      <c r="L99" s="154"/>
      <c r="M99" s="154">
        <f>SUM(M100:M103)</f>
        <v>0</v>
      </c>
      <c r="N99" s="152"/>
      <c r="O99" s="152">
        <f>SUM(O100:O103)</f>
        <v>9.8597300000000008</v>
      </c>
      <c r="P99" s="152"/>
      <c r="Q99" s="152">
        <f>SUM(Q100:Q103)</f>
        <v>0</v>
      </c>
      <c r="R99" s="152"/>
      <c r="S99" s="152"/>
      <c r="T99" s="153"/>
      <c r="U99" s="152">
        <f>SUM(U100:U103)</f>
        <v>4.5200000000000005</v>
      </c>
      <c r="AE99" t="s">
        <v>58</v>
      </c>
    </row>
    <row r="100" spans="1:60" ht="22.5" outlineLevel="1" x14ac:dyDescent="0.2">
      <c r="A100" s="128">
        <v>39</v>
      </c>
      <c r="B100" s="128" t="s">
        <v>611</v>
      </c>
      <c r="C100" s="130" t="s">
        <v>610</v>
      </c>
      <c r="D100" s="125" t="s">
        <v>247</v>
      </c>
      <c r="E100" s="129">
        <v>5.8479999999999999</v>
      </c>
      <c r="F100" s="166">
        <f>H100+J100</f>
        <v>0</v>
      </c>
      <c r="G100" s="127">
        <f>ROUND(E100*F100,2)</f>
        <v>0</v>
      </c>
      <c r="H100" s="127"/>
      <c r="I100" s="127">
        <f>ROUND(E100*H100,2)</f>
        <v>0</v>
      </c>
      <c r="J100" s="127"/>
      <c r="K100" s="127">
        <f>ROUND(E100*J100,2)</f>
        <v>0</v>
      </c>
      <c r="L100" s="127">
        <v>21</v>
      </c>
      <c r="M100" s="127">
        <f>G100*(1+L100/100)</f>
        <v>0</v>
      </c>
      <c r="N100" s="125">
        <v>1.6859999999999999</v>
      </c>
      <c r="O100" s="125">
        <f>ROUND(E100*N100,5)</f>
        <v>9.8597300000000008</v>
      </c>
      <c r="P100" s="125">
        <v>0</v>
      </c>
      <c r="Q100" s="125">
        <f>ROUND(E100*P100,5)</f>
        <v>0</v>
      </c>
      <c r="R100" s="125"/>
      <c r="S100" s="125"/>
      <c r="T100" s="126">
        <v>0.41199999999999998</v>
      </c>
      <c r="U100" s="125">
        <f>ROUND(E100*T100,2)</f>
        <v>2.41</v>
      </c>
      <c r="V100" s="95"/>
      <c r="W100" s="95"/>
      <c r="X100" s="95"/>
      <c r="Y100" s="95"/>
      <c r="Z100" s="95"/>
      <c r="AA100" s="95"/>
      <c r="AB100" s="95"/>
      <c r="AC100" s="95"/>
      <c r="AD100" s="95"/>
      <c r="AE100" s="95" t="s">
        <v>77</v>
      </c>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row>
    <row r="101" spans="1:60" outlineLevel="1" x14ac:dyDescent="0.2">
      <c r="A101" s="128"/>
      <c r="B101" s="128"/>
      <c r="C101" s="151" t="s">
        <v>609</v>
      </c>
      <c r="D101" s="150"/>
      <c r="E101" s="149">
        <v>5.8479999999999999</v>
      </c>
      <c r="F101" s="127"/>
      <c r="G101" s="127"/>
      <c r="H101" s="127"/>
      <c r="I101" s="127"/>
      <c r="J101" s="127"/>
      <c r="K101" s="127"/>
      <c r="L101" s="127"/>
      <c r="M101" s="127"/>
      <c r="N101" s="125"/>
      <c r="O101" s="125"/>
      <c r="P101" s="125"/>
      <c r="Q101" s="125"/>
      <c r="R101" s="125"/>
      <c r="S101" s="125"/>
      <c r="T101" s="126"/>
      <c r="U101" s="125"/>
      <c r="V101" s="95"/>
      <c r="W101" s="95"/>
      <c r="X101" s="95"/>
      <c r="Y101" s="95"/>
      <c r="Z101" s="95"/>
      <c r="AA101" s="95"/>
      <c r="AB101" s="95"/>
      <c r="AC101" s="95"/>
      <c r="AD101" s="95"/>
      <c r="AE101" s="95" t="s">
        <v>136</v>
      </c>
      <c r="AF101" s="95">
        <v>0</v>
      </c>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row>
    <row r="102" spans="1:60" ht="22.5" outlineLevel="1" x14ac:dyDescent="0.2">
      <c r="A102" s="128">
        <v>40</v>
      </c>
      <c r="B102" s="128" t="s">
        <v>551</v>
      </c>
      <c r="C102" s="130" t="s">
        <v>608</v>
      </c>
      <c r="D102" s="125" t="s">
        <v>247</v>
      </c>
      <c r="E102" s="129">
        <v>105.30936</v>
      </c>
      <c r="F102" s="166">
        <f>H102+J102</f>
        <v>0</v>
      </c>
      <c r="G102" s="127">
        <f>ROUND(E102*F102,2)</f>
        <v>0</v>
      </c>
      <c r="H102" s="127"/>
      <c r="I102" s="127">
        <f>ROUND(E102*H102,2)</f>
        <v>0</v>
      </c>
      <c r="J102" s="127"/>
      <c r="K102" s="127">
        <f>ROUND(E102*J102,2)</f>
        <v>0</v>
      </c>
      <c r="L102" s="127">
        <v>21</v>
      </c>
      <c r="M102" s="127">
        <f>G102*(1+L102/100)</f>
        <v>0</v>
      </c>
      <c r="N102" s="125">
        <v>0</v>
      </c>
      <c r="O102" s="125">
        <f>ROUND(E102*N102,5)</f>
        <v>0</v>
      </c>
      <c r="P102" s="125">
        <v>0</v>
      </c>
      <c r="Q102" s="125">
        <f>ROUND(E102*P102,5)</f>
        <v>0</v>
      </c>
      <c r="R102" s="125"/>
      <c r="S102" s="125"/>
      <c r="T102" s="126">
        <v>1.0999999999999999E-2</v>
      </c>
      <c r="U102" s="125">
        <f>ROUND(E102*T102,2)</f>
        <v>1.1599999999999999</v>
      </c>
      <c r="V102" s="95"/>
      <c r="W102" s="95"/>
      <c r="X102" s="95"/>
      <c r="Y102" s="95"/>
      <c r="Z102" s="95"/>
      <c r="AA102" s="95"/>
      <c r="AB102" s="95"/>
      <c r="AC102" s="95"/>
      <c r="AD102" s="95"/>
      <c r="AE102" s="95" t="s">
        <v>77</v>
      </c>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row>
    <row r="103" spans="1:60" outlineLevel="1" x14ac:dyDescent="0.2">
      <c r="A103" s="124">
        <v>41</v>
      </c>
      <c r="B103" s="124" t="s">
        <v>545</v>
      </c>
      <c r="C103" s="148" t="s">
        <v>607</v>
      </c>
      <c r="D103" s="121" t="s">
        <v>247</v>
      </c>
      <c r="E103" s="147">
        <v>105.30936</v>
      </c>
      <c r="F103" s="167">
        <f>H103+J103</f>
        <v>0</v>
      </c>
      <c r="G103" s="123">
        <f>ROUND(E103*F103,2)</f>
        <v>0</v>
      </c>
      <c r="H103" s="123"/>
      <c r="I103" s="123">
        <f>ROUND(E103*H103,2)</f>
        <v>0</v>
      </c>
      <c r="J103" s="123"/>
      <c r="K103" s="123">
        <f>ROUND(E103*J103,2)</f>
        <v>0</v>
      </c>
      <c r="L103" s="123">
        <v>21</v>
      </c>
      <c r="M103" s="123">
        <f>G103*(1+L103/100)</f>
        <v>0</v>
      </c>
      <c r="N103" s="121">
        <v>0</v>
      </c>
      <c r="O103" s="121">
        <f>ROUND(E103*N103,5)</f>
        <v>0</v>
      </c>
      <c r="P103" s="121">
        <v>0</v>
      </c>
      <c r="Q103" s="121">
        <f>ROUND(E103*P103,5)</f>
        <v>0</v>
      </c>
      <c r="R103" s="121"/>
      <c r="S103" s="121"/>
      <c r="T103" s="122">
        <v>8.9999999999999993E-3</v>
      </c>
      <c r="U103" s="121">
        <f>ROUND(E103*T103,2)</f>
        <v>0.95</v>
      </c>
      <c r="V103" s="95"/>
      <c r="W103" s="95"/>
      <c r="X103" s="95"/>
      <c r="Y103" s="95"/>
      <c r="Z103" s="95"/>
      <c r="AA103" s="95"/>
      <c r="AB103" s="95"/>
      <c r="AC103" s="95"/>
      <c r="AD103" s="95"/>
      <c r="AE103" s="95" t="s">
        <v>77</v>
      </c>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row>
    <row r="104" spans="1:60" x14ac:dyDescent="0.2">
      <c r="A104" s="3"/>
      <c r="B104" s="4" t="s">
        <v>73</v>
      </c>
      <c r="C104" s="96" t="s">
        <v>73</v>
      </c>
      <c r="D104" s="3"/>
      <c r="E104" s="3"/>
      <c r="F104" s="3"/>
      <c r="G104" s="3"/>
      <c r="H104" s="3"/>
      <c r="I104" s="3"/>
      <c r="J104" s="3"/>
      <c r="K104" s="3"/>
      <c r="L104" s="3"/>
      <c r="M104" s="3"/>
      <c r="N104" s="3"/>
      <c r="O104" s="3"/>
      <c r="P104" s="3"/>
      <c r="Q104" s="3"/>
      <c r="R104" s="3"/>
      <c r="S104" s="3"/>
      <c r="T104" s="3"/>
      <c r="U104" s="3"/>
      <c r="AC104">
        <v>12</v>
      </c>
      <c r="AD104">
        <v>21</v>
      </c>
    </row>
    <row r="105" spans="1:60" x14ac:dyDescent="0.2">
      <c r="A105" s="165"/>
      <c r="B105" s="164" t="s">
        <v>24</v>
      </c>
      <c r="C105" s="163" t="s">
        <v>73</v>
      </c>
      <c r="D105" s="162"/>
      <c r="E105" s="162"/>
      <c r="F105" s="162"/>
      <c r="G105" s="161">
        <f>G8+G39+G66+G76+G97+G99</f>
        <v>0</v>
      </c>
      <c r="H105" s="3"/>
      <c r="I105" s="3"/>
      <c r="J105" s="3"/>
      <c r="K105" s="3"/>
      <c r="L105" s="3"/>
      <c r="M105" s="3"/>
      <c r="N105" s="3"/>
      <c r="O105" s="3"/>
      <c r="P105" s="3"/>
      <c r="Q105" s="3"/>
      <c r="R105" s="3"/>
      <c r="S105" s="3"/>
      <c r="T105" s="3"/>
      <c r="U105" s="3"/>
      <c r="AC105">
        <f>SUMIF(L7:L103,AC104,G7:G103)</f>
        <v>0</v>
      </c>
      <c r="AD105">
        <f>SUMIF(L7:L103,AD104,G7:G103)</f>
        <v>0</v>
      </c>
      <c r="AE105" t="s">
        <v>722</v>
      </c>
    </row>
    <row r="106" spans="1:60" x14ac:dyDescent="0.2">
      <c r="A106" s="3"/>
      <c r="B106" s="4" t="s">
        <v>73</v>
      </c>
      <c r="C106" s="96" t="s">
        <v>73</v>
      </c>
      <c r="D106" s="3"/>
      <c r="E106" s="3"/>
      <c r="F106" s="3"/>
      <c r="G106" s="3"/>
      <c r="H106" s="3"/>
      <c r="I106" s="3"/>
      <c r="J106" s="3"/>
      <c r="K106" s="3"/>
      <c r="L106" s="3"/>
      <c r="M106" s="3"/>
      <c r="N106" s="3"/>
      <c r="O106" s="3"/>
      <c r="P106" s="3"/>
      <c r="Q106" s="3"/>
      <c r="R106" s="3"/>
      <c r="S106" s="3"/>
      <c r="T106" s="3"/>
      <c r="U106" s="3"/>
    </row>
    <row r="107" spans="1:60" x14ac:dyDescent="0.2">
      <c r="A107" s="3"/>
      <c r="B107" s="4" t="s">
        <v>73</v>
      </c>
      <c r="C107" s="96" t="s">
        <v>73</v>
      </c>
      <c r="D107" s="3"/>
      <c r="E107" s="3"/>
      <c r="F107" s="3"/>
      <c r="G107" s="3"/>
      <c r="H107" s="3"/>
      <c r="I107" s="3"/>
      <c r="J107" s="3"/>
      <c r="K107" s="3"/>
      <c r="L107" s="3"/>
      <c r="M107" s="3"/>
      <c r="N107" s="3"/>
      <c r="O107" s="3"/>
      <c r="P107" s="3"/>
      <c r="Q107" s="3"/>
      <c r="R107" s="3"/>
      <c r="S107" s="3"/>
      <c r="T107" s="3"/>
      <c r="U107" s="3"/>
    </row>
    <row r="108" spans="1:60" x14ac:dyDescent="0.2">
      <c r="A108" s="215" t="s">
        <v>721</v>
      </c>
      <c r="B108" s="215"/>
      <c r="C108" s="216"/>
      <c r="D108" s="3"/>
      <c r="E108" s="3"/>
      <c r="F108" s="3"/>
      <c r="G108" s="3"/>
      <c r="H108" s="3"/>
      <c r="I108" s="3"/>
      <c r="J108" s="3"/>
      <c r="K108" s="3"/>
      <c r="L108" s="3"/>
      <c r="M108" s="3"/>
      <c r="N108" s="3"/>
      <c r="O108" s="3"/>
      <c r="P108" s="3"/>
      <c r="Q108" s="3"/>
      <c r="R108" s="3"/>
      <c r="S108" s="3"/>
      <c r="T108" s="3"/>
      <c r="U108" s="3"/>
    </row>
    <row r="109" spans="1:60" x14ac:dyDescent="0.2">
      <c r="A109" s="217"/>
      <c r="B109" s="218"/>
      <c r="C109" s="219"/>
      <c r="D109" s="218"/>
      <c r="E109" s="218"/>
      <c r="F109" s="218"/>
      <c r="G109" s="220"/>
      <c r="H109" s="3"/>
      <c r="I109" s="3"/>
      <c r="J109" s="3"/>
      <c r="K109" s="3"/>
      <c r="L109" s="3"/>
      <c r="M109" s="3"/>
      <c r="N109" s="3"/>
      <c r="O109" s="3"/>
      <c r="P109" s="3"/>
      <c r="Q109" s="3"/>
      <c r="R109" s="3"/>
      <c r="S109" s="3"/>
      <c r="T109" s="3"/>
      <c r="U109" s="3"/>
      <c r="AE109" t="s">
        <v>720</v>
      </c>
    </row>
    <row r="110" spans="1:60" x14ac:dyDescent="0.2">
      <c r="A110" s="221"/>
      <c r="B110" s="222"/>
      <c r="C110" s="223"/>
      <c r="D110" s="222"/>
      <c r="E110" s="222"/>
      <c r="F110" s="222"/>
      <c r="G110" s="224"/>
      <c r="H110" s="3"/>
      <c r="I110" s="3"/>
      <c r="J110" s="3"/>
      <c r="K110" s="3"/>
      <c r="L110" s="3"/>
      <c r="M110" s="3"/>
      <c r="N110" s="3"/>
      <c r="O110" s="3"/>
      <c r="P110" s="3"/>
      <c r="Q110" s="3"/>
      <c r="R110" s="3"/>
      <c r="S110" s="3"/>
      <c r="T110" s="3"/>
      <c r="U110" s="3"/>
    </row>
    <row r="111" spans="1:60" x14ac:dyDescent="0.2">
      <c r="A111" s="221"/>
      <c r="B111" s="222"/>
      <c r="C111" s="223"/>
      <c r="D111" s="222"/>
      <c r="E111" s="222"/>
      <c r="F111" s="222"/>
      <c r="G111" s="224"/>
      <c r="H111" s="3"/>
      <c r="I111" s="3"/>
      <c r="J111" s="3"/>
      <c r="K111" s="3"/>
      <c r="L111" s="3"/>
      <c r="M111" s="3"/>
      <c r="N111" s="3"/>
      <c r="O111" s="3"/>
      <c r="P111" s="3"/>
      <c r="Q111" s="3"/>
      <c r="R111" s="3"/>
      <c r="S111" s="3"/>
      <c r="T111" s="3"/>
      <c r="U111" s="3"/>
    </row>
    <row r="112" spans="1:60" x14ac:dyDescent="0.2">
      <c r="A112" s="221"/>
      <c r="B112" s="222"/>
      <c r="C112" s="223"/>
      <c r="D112" s="222"/>
      <c r="E112" s="222"/>
      <c r="F112" s="222"/>
      <c r="G112" s="224"/>
      <c r="H112" s="3"/>
      <c r="I112" s="3"/>
      <c r="J112" s="3"/>
      <c r="K112" s="3"/>
      <c r="L112" s="3"/>
      <c r="M112" s="3"/>
      <c r="N112" s="3"/>
      <c r="O112" s="3"/>
      <c r="P112" s="3"/>
      <c r="Q112" s="3"/>
      <c r="R112" s="3"/>
      <c r="S112" s="3"/>
      <c r="T112" s="3"/>
      <c r="U112" s="3"/>
    </row>
    <row r="113" spans="1:31" x14ac:dyDescent="0.2">
      <c r="A113" s="225"/>
      <c r="B113" s="226"/>
      <c r="C113" s="227"/>
      <c r="D113" s="226"/>
      <c r="E113" s="226"/>
      <c r="F113" s="226"/>
      <c r="G113" s="228"/>
      <c r="H113" s="3"/>
      <c r="I113" s="3"/>
      <c r="J113" s="3"/>
      <c r="K113" s="3"/>
      <c r="L113" s="3"/>
      <c r="M113" s="3"/>
      <c r="N113" s="3"/>
      <c r="O113" s="3"/>
      <c r="P113" s="3"/>
      <c r="Q113" s="3"/>
      <c r="R113" s="3"/>
      <c r="S113" s="3"/>
      <c r="T113" s="3"/>
      <c r="U113" s="3"/>
    </row>
    <row r="114" spans="1:31" x14ac:dyDescent="0.2">
      <c r="A114" s="3"/>
      <c r="B114" s="4" t="s">
        <v>73</v>
      </c>
      <c r="C114" s="96" t="s">
        <v>73</v>
      </c>
      <c r="D114" s="3"/>
      <c r="E114" s="3"/>
      <c r="F114" s="3"/>
      <c r="G114" s="3"/>
      <c r="H114" s="3"/>
      <c r="I114" s="3"/>
      <c r="J114" s="3"/>
      <c r="K114" s="3"/>
      <c r="L114" s="3"/>
      <c r="M114" s="3"/>
      <c r="N114" s="3"/>
      <c r="O114" s="3"/>
      <c r="P114" s="3"/>
      <c r="Q114" s="3"/>
      <c r="R114" s="3"/>
      <c r="S114" s="3"/>
      <c r="T114" s="3"/>
      <c r="U114" s="3"/>
    </row>
    <row r="115" spans="1:31" x14ac:dyDescent="0.2">
      <c r="A115" t="s">
        <v>606</v>
      </c>
      <c r="B115"/>
      <c r="C115"/>
      <c r="AE115" t="s">
        <v>60</v>
      </c>
    </row>
    <row r="116" spans="1:31" x14ac:dyDescent="0.2">
      <c r="A116" s="233" t="s">
        <v>605</v>
      </c>
      <c r="B116" s="233"/>
      <c r="C116" s="233"/>
      <c r="D116" s="233"/>
      <c r="E116" s="233"/>
      <c r="F116" s="233"/>
      <c r="G116" s="233"/>
      <c r="H116" s="233"/>
      <c r="I116" s="233"/>
    </row>
    <row r="117" spans="1:31" x14ac:dyDescent="0.2">
      <c r="B117"/>
      <c r="C117"/>
    </row>
    <row r="118" spans="1:31" ht="26.25" customHeight="1" x14ac:dyDescent="0.2">
      <c r="A118" s="233" t="s">
        <v>604</v>
      </c>
      <c r="B118" s="233"/>
      <c r="C118" s="233"/>
      <c r="D118" s="233"/>
      <c r="E118" s="233"/>
      <c r="F118" s="233"/>
      <c r="G118" s="233"/>
      <c r="H118" s="233"/>
      <c r="I118" s="233"/>
    </row>
    <row r="119" spans="1:31" x14ac:dyDescent="0.2">
      <c r="B119"/>
      <c r="C119"/>
    </row>
    <row r="120" spans="1:31" x14ac:dyDescent="0.2">
      <c r="A120" s="233" t="s">
        <v>603</v>
      </c>
      <c r="B120" s="233"/>
      <c r="C120" s="233"/>
      <c r="D120" s="233"/>
      <c r="E120" s="233"/>
      <c r="F120" s="233"/>
      <c r="G120" s="233"/>
      <c r="H120" s="233"/>
      <c r="I120" s="233"/>
    </row>
    <row r="121" spans="1:31" x14ac:dyDescent="0.2">
      <c r="B121"/>
      <c r="C121"/>
    </row>
    <row r="122" spans="1:31" x14ac:dyDescent="0.2">
      <c r="A122" s="233"/>
      <c r="B122" s="233"/>
      <c r="C122" s="233"/>
      <c r="D122" s="233"/>
      <c r="E122" s="233"/>
      <c r="F122" s="233"/>
      <c r="G122" s="233"/>
      <c r="H122" s="233"/>
      <c r="I122" s="233"/>
    </row>
  </sheetData>
  <mergeCells count="21">
    <mergeCell ref="A116:I116"/>
    <mergeCell ref="A118:I118"/>
    <mergeCell ref="A120:I120"/>
    <mergeCell ref="A122:I122"/>
    <mergeCell ref="C58:G58"/>
    <mergeCell ref="C83:G83"/>
    <mergeCell ref="A108:C108"/>
    <mergeCell ref="A109:G113"/>
    <mergeCell ref="C52:G52"/>
    <mergeCell ref="A1:G1"/>
    <mergeCell ref="C2:G2"/>
    <mergeCell ref="C3:G3"/>
    <mergeCell ref="C4:G4"/>
    <mergeCell ref="C36:G36"/>
    <mergeCell ref="C37:G37"/>
    <mergeCell ref="C42:G42"/>
    <mergeCell ref="C23:G23"/>
    <mergeCell ref="C44:G44"/>
    <mergeCell ref="C46:G46"/>
    <mergeCell ref="C48:G48"/>
    <mergeCell ref="C50:G50"/>
  </mergeCells>
  <pageMargins left="0.39370078740157499" right="0.19685039370078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34" t="s">
        <v>5</v>
      </c>
      <c r="B1" s="234"/>
      <c r="C1" s="235"/>
      <c r="D1" s="234"/>
      <c r="E1" s="234"/>
      <c r="F1" s="234"/>
      <c r="G1" s="234"/>
    </row>
    <row r="2" spans="1:7" ht="24.95" customHeight="1" x14ac:dyDescent="0.2">
      <c r="A2" s="66" t="s">
        <v>6</v>
      </c>
      <c r="B2" s="65"/>
      <c r="C2" s="236"/>
      <c r="D2" s="236"/>
      <c r="E2" s="236"/>
      <c r="F2" s="236"/>
      <c r="G2" s="237"/>
    </row>
    <row r="3" spans="1:7" ht="24.95" customHeight="1" x14ac:dyDescent="0.2">
      <c r="A3" s="66" t="s">
        <v>7</v>
      </c>
      <c r="B3" s="65"/>
      <c r="C3" s="236"/>
      <c r="D3" s="236"/>
      <c r="E3" s="236"/>
      <c r="F3" s="236"/>
      <c r="G3" s="237"/>
    </row>
    <row r="4" spans="1:7" ht="24.95" customHeight="1" x14ac:dyDescent="0.2">
      <c r="A4" s="66" t="s">
        <v>8</v>
      </c>
      <c r="B4" s="65"/>
      <c r="C4" s="236"/>
      <c r="D4" s="236"/>
      <c r="E4" s="236"/>
      <c r="F4" s="236"/>
      <c r="G4" s="237"/>
    </row>
    <row r="5" spans="1:7" x14ac:dyDescent="0.2">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48</vt:i4>
      </vt:variant>
    </vt:vector>
  </HeadingPairs>
  <TitlesOfParts>
    <vt:vector size="54" baseType="lpstr">
      <vt:lpstr>Pokyny pro vyplnění</vt:lpstr>
      <vt:lpstr>Stavba</vt:lpstr>
      <vt:lpstr>VRN</vt:lpstr>
      <vt:lpstr>SO 01</vt:lpstr>
      <vt:lpstr>SO 02</vt:lpstr>
      <vt:lpstr>VzorPolozky</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oadresa</vt:lpstr>
      <vt:lpstr>Stavba!Objednatel</vt:lpstr>
      <vt:lpstr>'SO 01'!Oblast_tisku</vt:lpstr>
      <vt:lpstr>'SO 02'!Oblast_tisku</vt:lpstr>
      <vt:lpstr>Stavba!Oblast_tisku</vt:lpstr>
      <vt:lpstr>VRN!Oblast_tisku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Rambousek</dc:creator>
  <cp:lastModifiedBy>David</cp:lastModifiedBy>
  <cp:lastPrinted>2018-11-15T08:28:02Z</cp:lastPrinted>
  <dcterms:created xsi:type="dcterms:W3CDTF">2009-04-08T07:15:50Z</dcterms:created>
  <dcterms:modified xsi:type="dcterms:W3CDTF">2026-02-13T10:47:38Z</dcterms:modified>
</cp:coreProperties>
</file>