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Doprava\ZAKÁZKY\2026\16_Veřejné prostranství u pobočky městské knihovny na ul. Modřínová v Třebíči\VZMR\PD\"/>
    </mc:Choice>
  </mc:AlternateContent>
  <bookViews>
    <workbookView xWindow="28680" yWindow="-120" windowWidth="29040" windowHeight="15840"/>
  </bookViews>
  <sheets>
    <sheet name="Pokyny pro vyplnění" sheetId="11" r:id="rId1"/>
    <sheet name="Stavba" sheetId="1" r:id="rId2"/>
    <sheet name="VzorPolozky" sheetId="10" state="hidden" r:id="rId3"/>
    <sheet name="00 1 Pol" sheetId="12" r:id="rId4"/>
    <sheet name="01 1 Pol" sheetId="13" r:id="rId5"/>
    <sheet name="02 1 Pol" sheetId="14" r:id="rId6"/>
    <sheet name="03 1 Pol" sheetId="15" r:id="rId7"/>
    <sheet name="04 1 Pol" sheetId="16" r:id="rId8"/>
    <sheet name="04 2 Pol" sheetId="17" r:id="rId9"/>
    <sheet name="05 1 Pol" sheetId="18" r:id="rId10"/>
  </sheets>
  <externalReferences>
    <externalReference r:id="rId11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1 Pol'!$1:$7</definedName>
    <definedName name="_xlnm.Print_Titles" localSheetId="4">'01 1 Pol'!$1:$7</definedName>
    <definedName name="_xlnm.Print_Titles" localSheetId="5">'02 1 Pol'!$1:$7</definedName>
    <definedName name="_xlnm.Print_Titles" localSheetId="6">'03 1 Pol'!$1:$7</definedName>
    <definedName name="_xlnm.Print_Titles" localSheetId="7">'04 1 Pol'!$1:$7</definedName>
    <definedName name="_xlnm.Print_Titles" localSheetId="8">'04 2 Pol'!$1:$7</definedName>
    <definedName name="_xlnm.Print_Titles" localSheetId="9">'05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1 Pol'!$A$1:$Y$36</definedName>
    <definedName name="_xlnm.Print_Area" localSheetId="4">'01 1 Pol'!$A$1:$Y$247</definedName>
    <definedName name="_xlnm.Print_Area" localSheetId="5">'02 1 Pol'!$A$1:$Y$125</definedName>
    <definedName name="_xlnm.Print_Area" localSheetId="6">'03 1 Pol'!$A$1:$Y$114</definedName>
    <definedName name="_xlnm.Print_Area" localSheetId="7">'04 1 Pol'!$A$1:$Y$30</definedName>
    <definedName name="_xlnm.Print_Area" localSheetId="8">'04 2 Pol'!$A$1:$Y$71</definedName>
    <definedName name="_xlnm.Print_Area" localSheetId="9">'05 1 Pol'!$A$1:$Y$88</definedName>
    <definedName name="_xlnm.Print_Area" localSheetId="1">Stavba!$A$1:$J$82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F45" i="1" l="1"/>
  <c r="G9" i="18"/>
  <c r="M9" i="18" s="1"/>
  <c r="I9" i="18"/>
  <c r="K9" i="18"/>
  <c r="O9" i="18"/>
  <c r="Q9" i="18"/>
  <c r="V9" i="18"/>
  <c r="G10" i="18"/>
  <c r="I10" i="18"/>
  <c r="K10" i="18"/>
  <c r="M10" i="18"/>
  <c r="O10" i="18"/>
  <c r="Q10" i="18"/>
  <c r="V10" i="18"/>
  <c r="G11" i="18"/>
  <c r="I11" i="18"/>
  <c r="K11" i="18"/>
  <c r="M11" i="18"/>
  <c r="O11" i="18"/>
  <c r="Q11" i="18"/>
  <c r="V11" i="18"/>
  <c r="G12" i="18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4" i="18"/>
  <c r="M14" i="18" s="1"/>
  <c r="I14" i="18"/>
  <c r="K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24" i="18"/>
  <c r="M24" i="18" s="1"/>
  <c r="I24" i="18"/>
  <c r="K24" i="18"/>
  <c r="O24" i="18"/>
  <c r="Q24" i="18"/>
  <c r="V24" i="18"/>
  <c r="G25" i="18"/>
  <c r="I25" i="18"/>
  <c r="K25" i="18"/>
  <c r="M25" i="18"/>
  <c r="O25" i="18"/>
  <c r="Q25" i="18"/>
  <c r="V25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28" i="18"/>
  <c r="M28" i="18" s="1"/>
  <c r="I28" i="18"/>
  <c r="K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I32" i="18"/>
  <c r="K32" i="18"/>
  <c r="M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M35" i="18" s="1"/>
  <c r="I35" i="18"/>
  <c r="K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M38" i="18" s="1"/>
  <c r="I38" i="18"/>
  <c r="K38" i="18"/>
  <c r="O38" i="18"/>
  <c r="Q38" i="18"/>
  <c r="V38" i="18"/>
  <c r="G39" i="18"/>
  <c r="M39" i="18" s="1"/>
  <c r="I39" i="18"/>
  <c r="K39" i="18"/>
  <c r="O39" i="18"/>
  <c r="Q39" i="18"/>
  <c r="V39" i="18"/>
  <c r="G40" i="18"/>
  <c r="I40" i="18"/>
  <c r="K40" i="18"/>
  <c r="M40" i="18"/>
  <c r="O40" i="18"/>
  <c r="Q40" i="18"/>
  <c r="V40" i="18"/>
  <c r="G41" i="18"/>
  <c r="I41" i="18"/>
  <c r="K41" i="18"/>
  <c r="M41" i="18"/>
  <c r="O41" i="18"/>
  <c r="Q41" i="18"/>
  <c r="V41" i="18"/>
  <c r="G42" i="18"/>
  <c r="M42" i="18" s="1"/>
  <c r="I42" i="18"/>
  <c r="K42" i="18"/>
  <c r="O42" i="18"/>
  <c r="Q42" i="18"/>
  <c r="V42" i="18"/>
  <c r="G43" i="18"/>
  <c r="M43" i="18" s="1"/>
  <c r="I43" i="18"/>
  <c r="K43" i="18"/>
  <c r="O43" i="18"/>
  <c r="Q43" i="18"/>
  <c r="V43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K52" i="18"/>
  <c r="O52" i="18"/>
  <c r="Q52" i="18"/>
  <c r="V52" i="18"/>
  <c r="G54" i="18"/>
  <c r="M54" i="18" s="1"/>
  <c r="I54" i="18"/>
  <c r="K54" i="18"/>
  <c r="O54" i="18"/>
  <c r="Q54" i="18"/>
  <c r="V54" i="18"/>
  <c r="G56" i="18"/>
  <c r="M56" i="18" s="1"/>
  <c r="I56" i="18"/>
  <c r="K56" i="18"/>
  <c r="O56" i="18"/>
  <c r="Q56" i="18"/>
  <c r="V56" i="18"/>
  <c r="G58" i="18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0" i="18"/>
  <c r="M60" i="18" s="1"/>
  <c r="I60" i="18"/>
  <c r="K60" i="18"/>
  <c r="O60" i="18"/>
  <c r="Q60" i="18"/>
  <c r="V60" i="18"/>
  <c r="G62" i="18"/>
  <c r="M62" i="18" s="1"/>
  <c r="I62" i="18"/>
  <c r="K62" i="18"/>
  <c r="O62" i="18"/>
  <c r="Q62" i="18"/>
  <c r="V62" i="18"/>
  <c r="G63" i="18"/>
  <c r="M63" i="18" s="1"/>
  <c r="I63" i="18"/>
  <c r="K63" i="18"/>
  <c r="O63" i="18"/>
  <c r="Q63" i="18"/>
  <c r="V63" i="18"/>
  <c r="G65" i="18"/>
  <c r="M65" i="18" s="1"/>
  <c r="I65" i="18"/>
  <c r="K65" i="18"/>
  <c r="O65" i="18"/>
  <c r="Q65" i="18"/>
  <c r="V65" i="18"/>
  <c r="G67" i="18"/>
  <c r="I67" i="18"/>
  <c r="K67" i="18"/>
  <c r="M67" i="18"/>
  <c r="O67" i="18"/>
  <c r="Q67" i="18"/>
  <c r="V67" i="18"/>
  <c r="G68" i="18"/>
  <c r="M68" i="18" s="1"/>
  <c r="I68" i="18"/>
  <c r="K68" i="18"/>
  <c r="O68" i="18"/>
  <c r="Q68" i="18"/>
  <c r="V68" i="18"/>
  <c r="G69" i="18"/>
  <c r="M69" i="18" s="1"/>
  <c r="I69" i="18"/>
  <c r="K69" i="18"/>
  <c r="O69" i="18"/>
  <c r="Q69" i="18"/>
  <c r="V69" i="18"/>
  <c r="G70" i="18"/>
  <c r="M70" i="18" s="1"/>
  <c r="I70" i="18"/>
  <c r="K70" i="18"/>
  <c r="O70" i="18"/>
  <c r="Q70" i="18"/>
  <c r="V70" i="18"/>
  <c r="G71" i="18"/>
  <c r="M71" i="18" s="1"/>
  <c r="I71" i="18"/>
  <c r="K71" i="18"/>
  <c r="O71" i="18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G75" i="18"/>
  <c r="I75" i="18"/>
  <c r="I74" i="18" s="1"/>
  <c r="K75" i="18"/>
  <c r="K74" i="18" s="1"/>
  <c r="M75" i="18"/>
  <c r="O75" i="18"/>
  <c r="Q75" i="18"/>
  <c r="Q74" i="18" s="1"/>
  <c r="V75" i="18"/>
  <c r="V74" i="18" s="1"/>
  <c r="G76" i="18"/>
  <c r="I76" i="18"/>
  <c r="K76" i="18"/>
  <c r="M76" i="18"/>
  <c r="O76" i="18"/>
  <c r="Q76" i="18"/>
  <c r="V76" i="18"/>
  <c r="AE78" i="18"/>
  <c r="F51" i="1" s="1"/>
  <c r="G9" i="17"/>
  <c r="I9" i="17"/>
  <c r="I8" i="17" s="1"/>
  <c r="K9" i="17"/>
  <c r="M9" i="17"/>
  <c r="O9" i="17"/>
  <c r="Q9" i="17"/>
  <c r="V9" i="17"/>
  <c r="G10" i="17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I12" i="17"/>
  <c r="K12" i="17"/>
  <c r="M12" i="17"/>
  <c r="O12" i="17"/>
  <c r="Q12" i="17"/>
  <c r="V12" i="17"/>
  <c r="V8" i="17" s="1"/>
  <c r="G15" i="17"/>
  <c r="I15" i="17"/>
  <c r="K15" i="17"/>
  <c r="O15" i="17"/>
  <c r="Q15" i="17"/>
  <c r="V15" i="17"/>
  <c r="G16" i="17"/>
  <c r="M16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G19" i="17"/>
  <c r="M19" i="17" s="1"/>
  <c r="I19" i="17"/>
  <c r="K19" i="17"/>
  <c r="O19" i="17"/>
  <c r="Q19" i="17"/>
  <c r="V19" i="17"/>
  <c r="G20" i="17"/>
  <c r="I20" i="17"/>
  <c r="K20" i="17"/>
  <c r="M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6" i="17"/>
  <c r="M26" i="17" s="1"/>
  <c r="I26" i="17"/>
  <c r="K26" i="17"/>
  <c r="O26" i="17"/>
  <c r="Q26" i="17"/>
  <c r="V26" i="17"/>
  <c r="G28" i="17"/>
  <c r="M28" i="17" s="1"/>
  <c r="I28" i="17"/>
  <c r="K28" i="17"/>
  <c r="O28" i="17"/>
  <c r="Q28" i="17"/>
  <c r="V28" i="17"/>
  <c r="G30" i="17"/>
  <c r="M30" i="17" s="1"/>
  <c r="I30" i="17"/>
  <c r="K30" i="17"/>
  <c r="O30" i="17"/>
  <c r="Q30" i="17"/>
  <c r="V30" i="17"/>
  <c r="G31" i="17"/>
  <c r="I31" i="17"/>
  <c r="K31" i="17"/>
  <c r="M31" i="17"/>
  <c r="O31" i="17"/>
  <c r="Q31" i="17"/>
  <c r="V31" i="17"/>
  <c r="G33" i="17"/>
  <c r="I33" i="17"/>
  <c r="K33" i="17"/>
  <c r="M33" i="17"/>
  <c r="O33" i="17"/>
  <c r="Q33" i="17"/>
  <c r="V33" i="17"/>
  <c r="G36" i="17"/>
  <c r="M36" i="17" s="1"/>
  <c r="I36" i="17"/>
  <c r="K36" i="17"/>
  <c r="O36" i="17"/>
  <c r="Q36" i="17"/>
  <c r="V36" i="17"/>
  <c r="G38" i="17"/>
  <c r="M38" i="17" s="1"/>
  <c r="I38" i="17"/>
  <c r="K38" i="17"/>
  <c r="O38" i="17"/>
  <c r="Q38" i="17"/>
  <c r="V38" i="17"/>
  <c r="G39" i="17"/>
  <c r="M39" i="17" s="1"/>
  <c r="I39" i="17"/>
  <c r="K39" i="17"/>
  <c r="O39" i="17"/>
  <c r="Q39" i="17"/>
  <c r="V39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G42" i="17"/>
  <c r="M42" i="17" s="1"/>
  <c r="I42" i="17"/>
  <c r="K42" i="17"/>
  <c r="O42" i="17"/>
  <c r="Q42" i="17"/>
  <c r="V42" i="17"/>
  <c r="G44" i="17"/>
  <c r="I44" i="17"/>
  <c r="K44" i="17"/>
  <c r="M44" i="17"/>
  <c r="O44" i="17"/>
  <c r="Q44" i="17"/>
  <c r="V44" i="17"/>
  <c r="G45" i="17"/>
  <c r="I45" i="17"/>
  <c r="K45" i="17"/>
  <c r="M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I52" i="17"/>
  <c r="K52" i="17"/>
  <c r="M52" i="17"/>
  <c r="O52" i="17"/>
  <c r="Q52" i="17"/>
  <c r="V52" i="17"/>
  <c r="G53" i="17"/>
  <c r="M53" i="17" s="1"/>
  <c r="I53" i="17"/>
  <c r="K53" i="17"/>
  <c r="O53" i="17"/>
  <c r="Q53" i="17"/>
  <c r="V53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K58" i="17"/>
  <c r="G59" i="17"/>
  <c r="I59" i="17"/>
  <c r="I58" i="17" s="1"/>
  <c r="K59" i="17"/>
  <c r="M59" i="17"/>
  <c r="M58" i="17" s="1"/>
  <c r="O59" i="17"/>
  <c r="O58" i="17" s="1"/>
  <c r="Q59" i="17"/>
  <c r="Q58" i="17" s="1"/>
  <c r="V59" i="17"/>
  <c r="V58" i="17" s="1"/>
  <c r="AE61" i="17"/>
  <c r="F50" i="1" s="1"/>
  <c r="G9" i="16"/>
  <c r="G8" i="16" s="1"/>
  <c r="I9" i="16"/>
  <c r="K9" i="16"/>
  <c r="M9" i="16"/>
  <c r="O9" i="16"/>
  <c r="O8" i="16" s="1"/>
  <c r="Q9" i="16"/>
  <c r="V9" i="16"/>
  <c r="G10" i="16"/>
  <c r="M10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Q17" i="16"/>
  <c r="G18" i="16"/>
  <c r="I18" i="16"/>
  <c r="I17" i="16" s="1"/>
  <c r="K18" i="16"/>
  <c r="K17" i="16" s="1"/>
  <c r="M18" i="16"/>
  <c r="M17" i="16" s="1"/>
  <c r="O18" i="16"/>
  <c r="O17" i="16" s="1"/>
  <c r="Q18" i="16"/>
  <c r="V18" i="16"/>
  <c r="V17" i="16" s="1"/>
  <c r="AE20" i="16"/>
  <c r="F49" i="1" s="1"/>
  <c r="G9" i="15"/>
  <c r="I9" i="15"/>
  <c r="K9" i="15"/>
  <c r="M9" i="15"/>
  <c r="O9" i="15"/>
  <c r="Q9" i="15"/>
  <c r="V9" i="15"/>
  <c r="G15" i="15"/>
  <c r="AF104" i="15" s="1"/>
  <c r="I15" i="15"/>
  <c r="K15" i="15"/>
  <c r="M15" i="15"/>
  <c r="O15" i="15"/>
  <c r="Q15" i="15"/>
  <c r="V15" i="15"/>
  <c r="G21" i="15"/>
  <c r="I21" i="15"/>
  <c r="K21" i="15"/>
  <c r="M21" i="15"/>
  <c r="O21" i="15"/>
  <c r="O8" i="15" s="1"/>
  <c r="Q21" i="15"/>
  <c r="V21" i="15"/>
  <c r="G27" i="15"/>
  <c r="M27" i="15" s="1"/>
  <c r="I27" i="15"/>
  <c r="K27" i="15"/>
  <c r="O27" i="15"/>
  <c r="Q27" i="15"/>
  <c r="V27" i="15"/>
  <c r="G33" i="15"/>
  <c r="I33" i="15"/>
  <c r="K33" i="15"/>
  <c r="M33" i="15"/>
  <c r="O33" i="15"/>
  <c r="Q33" i="15"/>
  <c r="V33" i="15"/>
  <c r="G38" i="15"/>
  <c r="M38" i="15" s="1"/>
  <c r="I38" i="15"/>
  <c r="K38" i="15"/>
  <c r="O38" i="15"/>
  <c r="Q38" i="15"/>
  <c r="V38" i="15"/>
  <c r="G43" i="15"/>
  <c r="M43" i="15" s="1"/>
  <c r="I43" i="15"/>
  <c r="K43" i="15"/>
  <c r="O43" i="15"/>
  <c r="Q43" i="15"/>
  <c r="V43" i="15"/>
  <c r="G49" i="15"/>
  <c r="I49" i="15"/>
  <c r="K49" i="15"/>
  <c r="O49" i="15"/>
  <c r="Q49" i="15"/>
  <c r="V49" i="15"/>
  <c r="G55" i="15"/>
  <c r="I55" i="15"/>
  <c r="K55" i="15"/>
  <c r="M55" i="15"/>
  <c r="O55" i="15"/>
  <c r="Q55" i="15"/>
  <c r="V55" i="15"/>
  <c r="G56" i="15"/>
  <c r="I56" i="15"/>
  <c r="K56" i="15"/>
  <c r="M56" i="15"/>
  <c r="O56" i="15"/>
  <c r="Q56" i="15"/>
  <c r="V56" i="15"/>
  <c r="G60" i="15"/>
  <c r="M60" i="15" s="1"/>
  <c r="I60" i="15"/>
  <c r="K60" i="15"/>
  <c r="O60" i="15"/>
  <c r="Q60" i="15"/>
  <c r="V60" i="15"/>
  <c r="G64" i="15"/>
  <c r="M64" i="15" s="1"/>
  <c r="I64" i="15"/>
  <c r="K64" i="15"/>
  <c r="O64" i="15"/>
  <c r="Q64" i="15"/>
  <c r="V64" i="15"/>
  <c r="G66" i="15"/>
  <c r="G65" i="15" s="1"/>
  <c r="I66" i="15"/>
  <c r="I65" i="15" s="1"/>
  <c r="K66" i="15"/>
  <c r="K65" i="15" s="1"/>
  <c r="O66" i="15"/>
  <c r="O65" i="15" s="1"/>
  <c r="Q66" i="15"/>
  <c r="Q65" i="15" s="1"/>
  <c r="V66" i="15"/>
  <c r="V65" i="15" s="1"/>
  <c r="G68" i="15"/>
  <c r="G67" i="15" s="1"/>
  <c r="I68" i="15"/>
  <c r="I67" i="15" s="1"/>
  <c r="K68" i="15"/>
  <c r="K67" i="15" s="1"/>
  <c r="O68" i="15"/>
  <c r="O67" i="15" s="1"/>
  <c r="Q68" i="15"/>
  <c r="Q67" i="15" s="1"/>
  <c r="V68" i="15"/>
  <c r="V67" i="15" s="1"/>
  <c r="G73" i="15"/>
  <c r="I73" i="15"/>
  <c r="K73" i="15"/>
  <c r="M73" i="15"/>
  <c r="O73" i="15"/>
  <c r="Q73" i="15"/>
  <c r="V73" i="15"/>
  <c r="G77" i="15"/>
  <c r="M77" i="15" s="1"/>
  <c r="I77" i="15"/>
  <c r="K77" i="15"/>
  <c r="O77" i="15"/>
  <c r="Q77" i="15"/>
  <c r="V77" i="15"/>
  <c r="G78" i="15"/>
  <c r="I78" i="15"/>
  <c r="K78" i="15"/>
  <c r="O78" i="15"/>
  <c r="Q78" i="15"/>
  <c r="V78" i="15"/>
  <c r="G79" i="15"/>
  <c r="M79" i="15" s="1"/>
  <c r="I79" i="15"/>
  <c r="K79" i="15"/>
  <c r="O79" i="15"/>
  <c r="Q79" i="15"/>
  <c r="V79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G83" i="15"/>
  <c r="M83" i="15" s="1"/>
  <c r="I83" i="15"/>
  <c r="K83" i="15"/>
  <c r="O83" i="15"/>
  <c r="Q83" i="15"/>
  <c r="V83" i="15"/>
  <c r="G84" i="15"/>
  <c r="I84" i="15"/>
  <c r="K84" i="15"/>
  <c r="M84" i="15"/>
  <c r="O84" i="15"/>
  <c r="Q84" i="15"/>
  <c r="V84" i="15"/>
  <c r="G85" i="15"/>
  <c r="I85" i="15"/>
  <c r="K85" i="15"/>
  <c r="M85" i="15"/>
  <c r="O85" i="15"/>
  <c r="Q85" i="15"/>
  <c r="V85" i="15"/>
  <c r="G86" i="15"/>
  <c r="M86" i="15" s="1"/>
  <c r="I86" i="15"/>
  <c r="K86" i="15"/>
  <c r="O86" i="15"/>
  <c r="Q86" i="15"/>
  <c r="V86" i="15"/>
  <c r="G87" i="15"/>
  <c r="M87" i="15" s="1"/>
  <c r="I87" i="15"/>
  <c r="K87" i="15"/>
  <c r="O87" i="15"/>
  <c r="Q87" i="15"/>
  <c r="V87" i="15"/>
  <c r="G89" i="15"/>
  <c r="M89" i="15" s="1"/>
  <c r="I89" i="15"/>
  <c r="K89" i="15"/>
  <c r="O89" i="15"/>
  <c r="Q89" i="15"/>
  <c r="V89" i="15"/>
  <c r="G90" i="15"/>
  <c r="M90" i="15" s="1"/>
  <c r="I90" i="15"/>
  <c r="K90" i="15"/>
  <c r="O90" i="15"/>
  <c r="Q90" i="15"/>
  <c r="V90" i="15"/>
  <c r="G91" i="15"/>
  <c r="I70" i="1" s="1"/>
  <c r="G92" i="15"/>
  <c r="M92" i="15" s="1"/>
  <c r="M91" i="15" s="1"/>
  <c r="I92" i="15"/>
  <c r="I91" i="15" s="1"/>
  <c r="K92" i="15"/>
  <c r="K91" i="15" s="1"/>
  <c r="O92" i="15"/>
  <c r="O91" i="15" s="1"/>
  <c r="Q92" i="15"/>
  <c r="Q91" i="15" s="1"/>
  <c r="V92" i="15"/>
  <c r="V91" i="15" s="1"/>
  <c r="G94" i="15"/>
  <c r="M94" i="15" s="1"/>
  <c r="M93" i="15" s="1"/>
  <c r="I94" i="15"/>
  <c r="I93" i="15" s="1"/>
  <c r="K94" i="15"/>
  <c r="K93" i="15" s="1"/>
  <c r="O94" i="15"/>
  <c r="O93" i="15" s="1"/>
  <c r="Q94" i="15"/>
  <c r="Q93" i="15" s="1"/>
  <c r="V94" i="15"/>
  <c r="V93" i="15" s="1"/>
  <c r="K98" i="15"/>
  <c r="O98" i="15"/>
  <c r="G99" i="15"/>
  <c r="G98" i="15" s="1"/>
  <c r="I99" i="15"/>
  <c r="I98" i="15" s="1"/>
  <c r="K99" i="15"/>
  <c r="M99" i="15"/>
  <c r="M98" i="15" s="1"/>
  <c r="O99" i="15"/>
  <c r="Q99" i="15"/>
  <c r="Q98" i="15" s="1"/>
  <c r="V99" i="15"/>
  <c r="V98" i="15" s="1"/>
  <c r="V100" i="15"/>
  <c r="G101" i="15"/>
  <c r="I101" i="15"/>
  <c r="K101" i="15"/>
  <c r="O101" i="15"/>
  <c r="Q101" i="15"/>
  <c r="V101" i="15"/>
  <c r="G102" i="15"/>
  <c r="M102" i="15" s="1"/>
  <c r="I102" i="15"/>
  <c r="K102" i="15"/>
  <c r="K100" i="15" s="1"/>
  <c r="O102" i="15"/>
  <c r="Q102" i="15"/>
  <c r="V102" i="15"/>
  <c r="AE104" i="15"/>
  <c r="F47" i="1" s="1"/>
  <c r="G9" i="14"/>
  <c r="M9" i="14" s="1"/>
  <c r="I9" i="14"/>
  <c r="K9" i="14"/>
  <c r="O9" i="14"/>
  <c r="Q9" i="14"/>
  <c r="V9" i="14"/>
  <c r="G11" i="14"/>
  <c r="I11" i="14"/>
  <c r="K11" i="14"/>
  <c r="O11" i="14"/>
  <c r="Q11" i="14"/>
  <c r="V11" i="14"/>
  <c r="G13" i="14"/>
  <c r="I13" i="14"/>
  <c r="K13" i="14"/>
  <c r="M13" i="14"/>
  <c r="O13" i="14"/>
  <c r="Q13" i="14"/>
  <c r="V13" i="14"/>
  <c r="G20" i="14"/>
  <c r="I20" i="14"/>
  <c r="K20" i="14"/>
  <c r="M20" i="14"/>
  <c r="O20" i="14"/>
  <c r="Q20" i="14"/>
  <c r="V20" i="14"/>
  <c r="G22" i="14"/>
  <c r="M22" i="14" s="1"/>
  <c r="I22" i="14"/>
  <c r="K22" i="14"/>
  <c r="O22" i="14"/>
  <c r="Q22" i="14"/>
  <c r="V22" i="14"/>
  <c r="G24" i="14"/>
  <c r="M24" i="14" s="1"/>
  <c r="I24" i="14"/>
  <c r="K24" i="14"/>
  <c r="O24" i="14"/>
  <c r="Q24" i="14"/>
  <c r="V24" i="14"/>
  <c r="G26" i="14"/>
  <c r="M26" i="14" s="1"/>
  <c r="I26" i="14"/>
  <c r="K26" i="14"/>
  <c r="O26" i="14"/>
  <c r="Q26" i="14"/>
  <c r="V26" i="14"/>
  <c r="G34" i="14"/>
  <c r="M34" i="14" s="1"/>
  <c r="I34" i="14"/>
  <c r="K34" i="14"/>
  <c r="O34" i="14"/>
  <c r="Q34" i="14"/>
  <c r="V34" i="14"/>
  <c r="G35" i="14"/>
  <c r="I35" i="14"/>
  <c r="K35" i="14"/>
  <c r="M35" i="14"/>
  <c r="O35" i="14"/>
  <c r="Q35" i="14"/>
  <c r="V35" i="14"/>
  <c r="G38" i="14"/>
  <c r="I38" i="14"/>
  <c r="K38" i="14"/>
  <c r="M38" i="14"/>
  <c r="O38" i="14"/>
  <c r="Q38" i="14"/>
  <c r="V38" i="14"/>
  <c r="G40" i="14"/>
  <c r="I40" i="14"/>
  <c r="K40" i="14"/>
  <c r="M40" i="14"/>
  <c r="O40" i="14"/>
  <c r="O37" i="14" s="1"/>
  <c r="Q40" i="14"/>
  <c r="V40" i="14"/>
  <c r="G42" i="14"/>
  <c r="M42" i="14" s="1"/>
  <c r="I42" i="14"/>
  <c r="K42" i="14"/>
  <c r="O42" i="14"/>
  <c r="Q42" i="14"/>
  <c r="V42" i="14"/>
  <c r="G47" i="14"/>
  <c r="M47" i="14" s="1"/>
  <c r="I47" i="14"/>
  <c r="K47" i="14"/>
  <c r="O47" i="14"/>
  <c r="Q47" i="14"/>
  <c r="V47" i="14"/>
  <c r="G52" i="14"/>
  <c r="M52" i="14" s="1"/>
  <c r="I52" i="14"/>
  <c r="K52" i="14"/>
  <c r="O52" i="14"/>
  <c r="Q52" i="14"/>
  <c r="V52" i="14"/>
  <c r="G53" i="14"/>
  <c r="M53" i="14" s="1"/>
  <c r="I53" i="14"/>
  <c r="K53" i="14"/>
  <c r="O53" i="14"/>
  <c r="Q53" i="14"/>
  <c r="V53" i="14"/>
  <c r="G55" i="14"/>
  <c r="I55" i="14"/>
  <c r="K55" i="14"/>
  <c r="M55" i="14"/>
  <c r="O55" i="14"/>
  <c r="Q55" i="14"/>
  <c r="V55" i="14"/>
  <c r="G57" i="14"/>
  <c r="G56" i="14" s="1"/>
  <c r="I57" i="14"/>
  <c r="K57" i="14"/>
  <c r="M57" i="14"/>
  <c r="O57" i="14"/>
  <c r="Q57" i="14"/>
  <c r="V57" i="14"/>
  <c r="G59" i="14"/>
  <c r="M59" i="14" s="1"/>
  <c r="I59" i="14"/>
  <c r="K59" i="14"/>
  <c r="O59" i="14"/>
  <c r="Q59" i="14"/>
  <c r="V59" i="14"/>
  <c r="G61" i="14"/>
  <c r="I61" i="14"/>
  <c r="K61" i="14"/>
  <c r="M61" i="14"/>
  <c r="O61" i="14"/>
  <c r="Q61" i="14"/>
  <c r="V61" i="14"/>
  <c r="G64" i="14"/>
  <c r="M64" i="14" s="1"/>
  <c r="M63" i="14" s="1"/>
  <c r="I64" i="14"/>
  <c r="I63" i="14" s="1"/>
  <c r="K64" i="14"/>
  <c r="K63" i="14" s="1"/>
  <c r="O64" i="14"/>
  <c r="O63" i="14" s="1"/>
  <c r="Q64" i="14"/>
  <c r="Q63" i="14" s="1"/>
  <c r="V64" i="14"/>
  <c r="V63" i="14" s="1"/>
  <c r="G66" i="14"/>
  <c r="I66" i="14"/>
  <c r="K66" i="14"/>
  <c r="M66" i="14"/>
  <c r="O66" i="14"/>
  <c r="Q66" i="14"/>
  <c r="V66" i="14"/>
  <c r="G71" i="14"/>
  <c r="I71" i="14"/>
  <c r="K71" i="14"/>
  <c r="O71" i="14"/>
  <c r="Q71" i="14"/>
  <c r="V71" i="14"/>
  <c r="G77" i="14"/>
  <c r="M77" i="14" s="1"/>
  <c r="I77" i="14"/>
  <c r="K77" i="14"/>
  <c r="O77" i="14"/>
  <c r="Q77" i="14"/>
  <c r="V77" i="14"/>
  <c r="G78" i="14"/>
  <c r="I78" i="14"/>
  <c r="K78" i="14"/>
  <c r="K65" i="14" s="1"/>
  <c r="M78" i="14"/>
  <c r="O78" i="14"/>
  <c r="Q78" i="14"/>
  <c r="V78" i="14"/>
  <c r="G80" i="14"/>
  <c r="I80" i="14"/>
  <c r="K80" i="14"/>
  <c r="M80" i="14"/>
  <c r="O80" i="14"/>
  <c r="Q80" i="14"/>
  <c r="V80" i="14"/>
  <c r="G82" i="14"/>
  <c r="M82" i="14" s="1"/>
  <c r="I82" i="14"/>
  <c r="K82" i="14"/>
  <c r="O82" i="14"/>
  <c r="Q82" i="14"/>
  <c r="V82" i="14"/>
  <c r="G84" i="14"/>
  <c r="I84" i="14"/>
  <c r="K84" i="14"/>
  <c r="M84" i="14"/>
  <c r="O84" i="14"/>
  <c r="Q84" i="14"/>
  <c r="V84" i="14"/>
  <c r="G86" i="14"/>
  <c r="M86" i="14" s="1"/>
  <c r="I86" i="14"/>
  <c r="K86" i="14"/>
  <c r="O86" i="14"/>
  <c r="Q86" i="14"/>
  <c r="V86" i="14"/>
  <c r="G88" i="14"/>
  <c r="M88" i="14" s="1"/>
  <c r="I88" i="14"/>
  <c r="K88" i="14"/>
  <c r="O88" i="14"/>
  <c r="Q88" i="14"/>
  <c r="V88" i="14"/>
  <c r="G90" i="14"/>
  <c r="M90" i="14" s="1"/>
  <c r="I90" i="14"/>
  <c r="K90" i="14"/>
  <c r="O90" i="14"/>
  <c r="Q90" i="14"/>
  <c r="V90" i="14"/>
  <c r="G92" i="14"/>
  <c r="M92" i="14" s="1"/>
  <c r="I92" i="14"/>
  <c r="I91" i="14" s="1"/>
  <c r="K92" i="14"/>
  <c r="O92" i="14"/>
  <c r="O91" i="14" s="1"/>
  <c r="Q92" i="14"/>
  <c r="Q91" i="14" s="1"/>
  <c r="V92" i="14"/>
  <c r="G97" i="14"/>
  <c r="I97" i="14"/>
  <c r="K97" i="14"/>
  <c r="M97" i="14"/>
  <c r="O97" i="14"/>
  <c r="Q97" i="14"/>
  <c r="V97" i="14"/>
  <c r="G99" i="14"/>
  <c r="M99" i="14" s="1"/>
  <c r="I99" i="14"/>
  <c r="K99" i="14"/>
  <c r="O99" i="14"/>
  <c r="O98" i="14" s="1"/>
  <c r="Q99" i="14"/>
  <c r="V99" i="14"/>
  <c r="G101" i="14"/>
  <c r="M101" i="14" s="1"/>
  <c r="I101" i="14"/>
  <c r="K101" i="14"/>
  <c r="O101" i="14"/>
  <c r="Q101" i="14"/>
  <c r="V101" i="14"/>
  <c r="G103" i="14"/>
  <c r="I103" i="14"/>
  <c r="K103" i="14"/>
  <c r="M103" i="14"/>
  <c r="O103" i="14"/>
  <c r="Q103" i="14"/>
  <c r="V103" i="14"/>
  <c r="G106" i="14"/>
  <c r="M106" i="14" s="1"/>
  <c r="I106" i="14"/>
  <c r="K106" i="14"/>
  <c r="O106" i="14"/>
  <c r="Q106" i="14"/>
  <c r="V106" i="14"/>
  <c r="G108" i="14"/>
  <c r="M108" i="14" s="1"/>
  <c r="I108" i="14"/>
  <c r="K108" i="14"/>
  <c r="O108" i="14"/>
  <c r="Q108" i="14"/>
  <c r="V108" i="14"/>
  <c r="G113" i="14"/>
  <c r="I113" i="14"/>
  <c r="K113" i="14"/>
  <c r="M113" i="14"/>
  <c r="O113" i="14"/>
  <c r="Q113" i="14"/>
  <c r="V113" i="14"/>
  <c r="AE115" i="14"/>
  <c r="F44" i="1" s="1"/>
  <c r="G9" i="13"/>
  <c r="M9" i="13" s="1"/>
  <c r="I9" i="13"/>
  <c r="K9" i="13"/>
  <c r="O9" i="13"/>
  <c r="Q9" i="13"/>
  <c r="V9" i="13"/>
  <c r="G11" i="13"/>
  <c r="I11" i="13"/>
  <c r="K11" i="13"/>
  <c r="O11" i="13"/>
  <c r="Q11" i="13"/>
  <c r="V11" i="13"/>
  <c r="G13" i="13"/>
  <c r="M13" i="13" s="1"/>
  <c r="I13" i="13"/>
  <c r="K13" i="13"/>
  <c r="O13" i="13"/>
  <c r="Q13" i="13"/>
  <c r="V13" i="13"/>
  <c r="G15" i="13"/>
  <c r="M15" i="13" s="1"/>
  <c r="I15" i="13"/>
  <c r="K15" i="13"/>
  <c r="O15" i="13"/>
  <c r="Q15" i="13"/>
  <c r="V15" i="13"/>
  <c r="G17" i="13"/>
  <c r="M17" i="13" s="1"/>
  <c r="I17" i="13"/>
  <c r="K17" i="13"/>
  <c r="O17" i="13"/>
  <c r="Q17" i="13"/>
  <c r="V17" i="13"/>
  <c r="G19" i="13"/>
  <c r="M19" i="13" s="1"/>
  <c r="I19" i="13"/>
  <c r="K19" i="13"/>
  <c r="O19" i="13"/>
  <c r="Q19" i="13"/>
  <c r="V19" i="13"/>
  <c r="G21" i="13"/>
  <c r="M21" i="13" s="1"/>
  <c r="I21" i="13"/>
  <c r="K21" i="13"/>
  <c r="O21" i="13"/>
  <c r="Q21" i="13"/>
  <c r="V21" i="13"/>
  <c r="G23" i="13"/>
  <c r="M23" i="13" s="1"/>
  <c r="I23" i="13"/>
  <c r="K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7" i="13"/>
  <c r="I27" i="13"/>
  <c r="K27" i="13"/>
  <c r="M27" i="13"/>
  <c r="O27" i="13"/>
  <c r="Q27" i="13"/>
  <c r="V27" i="13"/>
  <c r="G36" i="13"/>
  <c r="M36" i="13" s="1"/>
  <c r="I36" i="13"/>
  <c r="K36" i="13"/>
  <c r="O36" i="13"/>
  <c r="Q36" i="13"/>
  <c r="V36" i="13"/>
  <c r="G38" i="13"/>
  <c r="M38" i="13" s="1"/>
  <c r="I38" i="13"/>
  <c r="K38" i="13"/>
  <c r="O38" i="13"/>
  <c r="Q38" i="13"/>
  <c r="V38" i="13"/>
  <c r="G41" i="13"/>
  <c r="I41" i="13"/>
  <c r="K41" i="13"/>
  <c r="M41" i="13"/>
  <c r="O41" i="13"/>
  <c r="Q41" i="13"/>
  <c r="V41" i="13"/>
  <c r="G43" i="13"/>
  <c r="M43" i="13" s="1"/>
  <c r="I43" i="13"/>
  <c r="K43" i="13"/>
  <c r="O43" i="13"/>
  <c r="Q43" i="13"/>
  <c r="V43" i="13"/>
  <c r="G45" i="13"/>
  <c r="M45" i="13" s="1"/>
  <c r="I45" i="13"/>
  <c r="K45" i="13"/>
  <c r="O45" i="13"/>
  <c r="Q45" i="13"/>
  <c r="V45" i="13"/>
  <c r="G47" i="13"/>
  <c r="M47" i="13" s="1"/>
  <c r="I47" i="13"/>
  <c r="K47" i="13"/>
  <c r="O47" i="13"/>
  <c r="Q47" i="13"/>
  <c r="V47" i="13"/>
  <c r="G49" i="13"/>
  <c r="M49" i="13" s="1"/>
  <c r="I49" i="13"/>
  <c r="K49" i="13"/>
  <c r="O49" i="13"/>
  <c r="Q49" i="13"/>
  <c r="V49" i="13"/>
  <c r="G50" i="13"/>
  <c r="I50" i="13"/>
  <c r="K50" i="13"/>
  <c r="M50" i="13"/>
  <c r="O50" i="13"/>
  <c r="Q50" i="13"/>
  <c r="V50" i="13"/>
  <c r="G51" i="13"/>
  <c r="M51" i="13" s="1"/>
  <c r="I51" i="13"/>
  <c r="K51" i="13"/>
  <c r="O51" i="13"/>
  <c r="Q51" i="13"/>
  <c r="V51" i="13"/>
  <c r="G53" i="13"/>
  <c r="I53" i="13"/>
  <c r="K53" i="13"/>
  <c r="M53" i="13"/>
  <c r="O53" i="13"/>
  <c r="Q53" i="13"/>
  <c r="V53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8" i="13"/>
  <c r="M58" i="13" s="1"/>
  <c r="I58" i="13"/>
  <c r="K58" i="13"/>
  <c r="O58" i="13"/>
  <c r="Q58" i="13"/>
  <c r="V58" i="13"/>
  <c r="G61" i="13"/>
  <c r="M61" i="13" s="1"/>
  <c r="I61" i="13"/>
  <c r="K61" i="13"/>
  <c r="O61" i="13"/>
  <c r="Q61" i="13"/>
  <c r="V61" i="13"/>
  <c r="G63" i="13"/>
  <c r="M63" i="13" s="1"/>
  <c r="I63" i="13"/>
  <c r="K63" i="13"/>
  <c r="O63" i="13"/>
  <c r="Q63" i="13"/>
  <c r="V63" i="13"/>
  <c r="G67" i="13"/>
  <c r="I67" i="13"/>
  <c r="K67" i="13"/>
  <c r="M67" i="13"/>
  <c r="O67" i="13"/>
  <c r="Q67" i="13"/>
  <c r="V67" i="13"/>
  <c r="G69" i="13"/>
  <c r="M69" i="13" s="1"/>
  <c r="I69" i="13"/>
  <c r="K69" i="13"/>
  <c r="O69" i="13"/>
  <c r="Q69" i="13"/>
  <c r="V69" i="13"/>
  <c r="G70" i="13"/>
  <c r="I70" i="13"/>
  <c r="K70" i="13"/>
  <c r="M70" i="13"/>
  <c r="O70" i="13"/>
  <c r="Q70" i="13"/>
  <c r="V70" i="13"/>
  <c r="G73" i="13"/>
  <c r="M73" i="13" s="1"/>
  <c r="I73" i="13"/>
  <c r="K73" i="13"/>
  <c r="O73" i="13"/>
  <c r="Q73" i="13"/>
  <c r="V73" i="13"/>
  <c r="G75" i="13"/>
  <c r="M75" i="13" s="1"/>
  <c r="I75" i="13"/>
  <c r="K75" i="13"/>
  <c r="O75" i="13"/>
  <c r="Q75" i="13"/>
  <c r="V75" i="13"/>
  <c r="G78" i="13"/>
  <c r="M78" i="13" s="1"/>
  <c r="I78" i="13"/>
  <c r="I77" i="13" s="1"/>
  <c r="K78" i="13"/>
  <c r="K77" i="13" s="1"/>
  <c r="O78" i="13"/>
  <c r="Q78" i="13"/>
  <c r="V78" i="13"/>
  <c r="G80" i="13"/>
  <c r="G77" i="13" s="1"/>
  <c r="I80" i="13"/>
  <c r="K80" i="13"/>
  <c r="O80" i="13"/>
  <c r="Q80" i="13"/>
  <c r="Q77" i="13" s="1"/>
  <c r="V80" i="13"/>
  <c r="V77" i="13" s="1"/>
  <c r="G82" i="13"/>
  <c r="I82" i="13"/>
  <c r="K82" i="13"/>
  <c r="M82" i="13"/>
  <c r="O82" i="13"/>
  <c r="Q82" i="13"/>
  <c r="V82" i="13"/>
  <c r="G84" i="13"/>
  <c r="I84" i="13"/>
  <c r="K84" i="13"/>
  <c r="K83" i="13" s="1"/>
  <c r="M84" i="13"/>
  <c r="O84" i="13"/>
  <c r="Q84" i="13"/>
  <c r="Q83" i="13" s="1"/>
  <c r="V84" i="13"/>
  <c r="V83" i="13" s="1"/>
  <c r="G86" i="13"/>
  <c r="I86" i="13"/>
  <c r="K86" i="13"/>
  <c r="M86" i="13"/>
  <c r="O86" i="13"/>
  <c r="Q86" i="13"/>
  <c r="V86" i="13"/>
  <c r="G88" i="13"/>
  <c r="M88" i="13" s="1"/>
  <c r="I88" i="13"/>
  <c r="K88" i="13"/>
  <c r="O88" i="13"/>
  <c r="Q88" i="13"/>
  <c r="V88" i="13"/>
  <c r="G89" i="13"/>
  <c r="M89" i="13" s="1"/>
  <c r="I89" i="13"/>
  <c r="K89" i="13"/>
  <c r="O89" i="13"/>
  <c r="Q89" i="13"/>
  <c r="V89" i="13"/>
  <c r="G92" i="13"/>
  <c r="M92" i="13" s="1"/>
  <c r="I92" i="13"/>
  <c r="K92" i="13"/>
  <c r="O92" i="13"/>
  <c r="Q92" i="13"/>
  <c r="Q91" i="13" s="1"/>
  <c r="V92" i="13"/>
  <c r="G94" i="13"/>
  <c r="I94" i="13"/>
  <c r="K94" i="13"/>
  <c r="M94" i="13"/>
  <c r="O94" i="13"/>
  <c r="Q94" i="13"/>
  <c r="V94" i="13"/>
  <c r="G96" i="13"/>
  <c r="I96" i="13"/>
  <c r="K96" i="13"/>
  <c r="M96" i="13"/>
  <c r="O96" i="13"/>
  <c r="Q96" i="13"/>
  <c r="V96" i="13"/>
  <c r="G98" i="13"/>
  <c r="M98" i="13" s="1"/>
  <c r="I98" i="13"/>
  <c r="K98" i="13"/>
  <c r="O98" i="13"/>
  <c r="Q98" i="13"/>
  <c r="V98" i="13"/>
  <c r="G100" i="13"/>
  <c r="I100" i="13"/>
  <c r="K100" i="13"/>
  <c r="O100" i="13"/>
  <c r="Q100" i="13"/>
  <c r="V100" i="13"/>
  <c r="G102" i="13"/>
  <c r="M102" i="13" s="1"/>
  <c r="I102" i="13"/>
  <c r="K102" i="13"/>
  <c r="O102" i="13"/>
  <c r="Q102" i="13"/>
  <c r="V102" i="13"/>
  <c r="G108" i="13"/>
  <c r="M108" i="13" s="1"/>
  <c r="I108" i="13"/>
  <c r="K108" i="13"/>
  <c r="O108" i="13"/>
  <c r="Q108" i="13"/>
  <c r="V108" i="13"/>
  <c r="G110" i="13"/>
  <c r="M110" i="13" s="1"/>
  <c r="I110" i="13"/>
  <c r="K110" i="13"/>
  <c r="O110" i="13"/>
  <c r="Q110" i="13"/>
  <c r="V110" i="13"/>
  <c r="G112" i="13"/>
  <c r="M112" i="13" s="1"/>
  <c r="I112" i="13"/>
  <c r="K112" i="13"/>
  <c r="O112" i="13"/>
  <c r="Q112" i="13"/>
  <c r="V112" i="13"/>
  <c r="G119" i="13"/>
  <c r="I119" i="13"/>
  <c r="K119" i="13"/>
  <c r="M119" i="13"/>
  <c r="O119" i="13"/>
  <c r="Q119" i="13"/>
  <c r="V119" i="13"/>
  <c r="G121" i="13"/>
  <c r="I121" i="13"/>
  <c r="K121" i="13"/>
  <c r="M121" i="13"/>
  <c r="O121" i="13"/>
  <c r="Q121" i="13"/>
  <c r="V121" i="13"/>
  <c r="G123" i="13"/>
  <c r="M123" i="13" s="1"/>
  <c r="I123" i="13"/>
  <c r="K123" i="13"/>
  <c r="O123" i="13"/>
  <c r="Q123" i="13"/>
  <c r="V123" i="13"/>
  <c r="G125" i="13"/>
  <c r="M125" i="13" s="1"/>
  <c r="I125" i="13"/>
  <c r="K125" i="13"/>
  <c r="O125" i="13"/>
  <c r="Q125" i="13"/>
  <c r="V125" i="13"/>
  <c r="G128" i="13"/>
  <c r="M128" i="13" s="1"/>
  <c r="I128" i="13"/>
  <c r="K128" i="13"/>
  <c r="O128" i="13"/>
  <c r="Q128" i="13"/>
  <c r="V128" i="13"/>
  <c r="G132" i="13"/>
  <c r="M132" i="13" s="1"/>
  <c r="I132" i="13"/>
  <c r="K132" i="13"/>
  <c r="O132" i="13"/>
  <c r="Q132" i="13"/>
  <c r="V132" i="13"/>
  <c r="G134" i="13"/>
  <c r="M134" i="13" s="1"/>
  <c r="I134" i="13"/>
  <c r="K134" i="13"/>
  <c r="O134" i="13"/>
  <c r="Q134" i="13"/>
  <c r="V134" i="13"/>
  <c r="G136" i="13"/>
  <c r="I136" i="13"/>
  <c r="K136" i="13"/>
  <c r="M136" i="13"/>
  <c r="O136" i="13"/>
  <c r="Q136" i="13"/>
  <c r="V136" i="13"/>
  <c r="G138" i="13"/>
  <c r="I138" i="13"/>
  <c r="K138" i="13"/>
  <c r="M138" i="13"/>
  <c r="O138" i="13"/>
  <c r="Q138" i="13"/>
  <c r="V138" i="13"/>
  <c r="G140" i="13"/>
  <c r="M140" i="13" s="1"/>
  <c r="I140" i="13"/>
  <c r="K140" i="13"/>
  <c r="O140" i="13"/>
  <c r="Q140" i="13"/>
  <c r="V140" i="13"/>
  <c r="G143" i="13"/>
  <c r="G142" i="13" s="1"/>
  <c r="I67" i="1" s="1"/>
  <c r="I143" i="13"/>
  <c r="K143" i="13"/>
  <c r="O143" i="13"/>
  <c r="Q143" i="13"/>
  <c r="V143" i="13"/>
  <c r="G145" i="13"/>
  <c r="M145" i="13" s="1"/>
  <c r="I145" i="13"/>
  <c r="K145" i="13"/>
  <c r="O145" i="13"/>
  <c r="Q145" i="13"/>
  <c r="V145" i="13"/>
  <c r="G147" i="13"/>
  <c r="M147" i="13" s="1"/>
  <c r="I147" i="13"/>
  <c r="K147" i="13"/>
  <c r="O147" i="13"/>
  <c r="O142" i="13" s="1"/>
  <c r="Q147" i="13"/>
  <c r="V147" i="13"/>
  <c r="G148" i="13"/>
  <c r="M148" i="13" s="1"/>
  <c r="I148" i="13"/>
  <c r="K148" i="13"/>
  <c r="O148" i="13"/>
  <c r="Q148" i="13"/>
  <c r="V148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4" i="13"/>
  <c r="M154" i="13" s="1"/>
  <c r="I154" i="13"/>
  <c r="K154" i="13"/>
  <c r="O154" i="13"/>
  <c r="Q154" i="13"/>
  <c r="V154" i="13"/>
  <c r="G155" i="13"/>
  <c r="M155" i="13" s="1"/>
  <c r="I155" i="13"/>
  <c r="K155" i="13"/>
  <c r="O155" i="13"/>
  <c r="Q155" i="13"/>
  <c r="V155" i="13"/>
  <c r="G156" i="13"/>
  <c r="I156" i="13"/>
  <c r="K156" i="13"/>
  <c r="M156" i="13"/>
  <c r="O156" i="13"/>
  <c r="Q156" i="13"/>
  <c r="V156" i="13"/>
  <c r="G157" i="13"/>
  <c r="M157" i="13" s="1"/>
  <c r="I157" i="13"/>
  <c r="K157" i="13"/>
  <c r="O157" i="13"/>
  <c r="Q157" i="13"/>
  <c r="V157" i="13"/>
  <c r="G158" i="13"/>
  <c r="M158" i="13" s="1"/>
  <c r="I158" i="13"/>
  <c r="K158" i="13"/>
  <c r="O158" i="13"/>
  <c r="Q158" i="13"/>
  <c r="V158" i="13"/>
  <c r="G159" i="13"/>
  <c r="I159" i="13"/>
  <c r="K159" i="13"/>
  <c r="M159" i="13"/>
  <c r="O159" i="13"/>
  <c r="Q159" i="13"/>
  <c r="V159" i="13"/>
  <c r="G160" i="13"/>
  <c r="I160" i="13"/>
  <c r="K160" i="13"/>
  <c r="M160" i="13"/>
  <c r="O160" i="13"/>
  <c r="Q160" i="13"/>
  <c r="V160" i="13"/>
  <c r="G161" i="13"/>
  <c r="M161" i="13" s="1"/>
  <c r="I161" i="13"/>
  <c r="K161" i="13"/>
  <c r="O161" i="13"/>
  <c r="Q161" i="13"/>
  <c r="V161" i="13"/>
  <c r="G162" i="13"/>
  <c r="I162" i="13"/>
  <c r="K162" i="13"/>
  <c r="M162" i="13"/>
  <c r="O162" i="13"/>
  <c r="Q162" i="13"/>
  <c r="V162" i="13"/>
  <c r="G163" i="13"/>
  <c r="M163" i="13" s="1"/>
  <c r="I163" i="13"/>
  <c r="K163" i="13"/>
  <c r="O163" i="13"/>
  <c r="Q163" i="13"/>
  <c r="V163" i="13"/>
  <c r="G164" i="13"/>
  <c r="M164" i="13" s="1"/>
  <c r="I164" i="13"/>
  <c r="K164" i="13"/>
  <c r="O164" i="13"/>
  <c r="Q164" i="13"/>
  <c r="V164" i="13"/>
  <c r="G165" i="13"/>
  <c r="M165" i="13" s="1"/>
  <c r="I165" i="13"/>
  <c r="K165" i="13"/>
  <c r="O165" i="13"/>
  <c r="Q165" i="13"/>
  <c r="V165" i="13"/>
  <c r="G166" i="13"/>
  <c r="M166" i="13" s="1"/>
  <c r="I166" i="13"/>
  <c r="K166" i="13"/>
  <c r="O166" i="13"/>
  <c r="Q166" i="13"/>
  <c r="V166" i="13"/>
  <c r="G167" i="13"/>
  <c r="I167" i="13"/>
  <c r="K167" i="13"/>
  <c r="M167" i="13"/>
  <c r="O167" i="13"/>
  <c r="Q167" i="13"/>
  <c r="V167" i="13"/>
  <c r="G168" i="13"/>
  <c r="I168" i="13"/>
  <c r="K168" i="13"/>
  <c r="M168" i="13"/>
  <c r="O168" i="13"/>
  <c r="Q168" i="13"/>
  <c r="V168" i="13"/>
  <c r="G169" i="13"/>
  <c r="M169" i="13" s="1"/>
  <c r="I169" i="13"/>
  <c r="K169" i="13"/>
  <c r="O169" i="13"/>
  <c r="Q169" i="13"/>
  <c r="V169" i="13"/>
  <c r="G170" i="13"/>
  <c r="M170" i="13" s="1"/>
  <c r="I170" i="13"/>
  <c r="K170" i="13"/>
  <c r="O170" i="13"/>
  <c r="Q170" i="13"/>
  <c r="V170" i="13"/>
  <c r="G172" i="13"/>
  <c r="I172" i="13"/>
  <c r="K172" i="13"/>
  <c r="M172" i="13"/>
  <c r="O172" i="13"/>
  <c r="Q172" i="13"/>
  <c r="V172" i="13"/>
  <c r="G174" i="13"/>
  <c r="M174" i="13" s="1"/>
  <c r="I174" i="13"/>
  <c r="K174" i="13"/>
  <c r="O174" i="13"/>
  <c r="Q174" i="13"/>
  <c r="V174" i="13"/>
  <c r="G177" i="13"/>
  <c r="M177" i="13" s="1"/>
  <c r="I177" i="13"/>
  <c r="K177" i="13"/>
  <c r="O177" i="13"/>
  <c r="Q177" i="13"/>
  <c r="V177" i="13"/>
  <c r="G179" i="13"/>
  <c r="I179" i="13"/>
  <c r="K179" i="13"/>
  <c r="M179" i="13"/>
  <c r="O179" i="13"/>
  <c r="Q179" i="13"/>
  <c r="V179" i="13"/>
  <c r="G180" i="13"/>
  <c r="M180" i="13" s="1"/>
  <c r="I180" i="13"/>
  <c r="K180" i="13"/>
  <c r="O180" i="13"/>
  <c r="Q180" i="13"/>
  <c r="V180" i="13"/>
  <c r="G181" i="13"/>
  <c r="M181" i="13" s="1"/>
  <c r="I181" i="13"/>
  <c r="K181" i="13"/>
  <c r="O181" i="13"/>
  <c r="Q181" i="13"/>
  <c r="V181" i="13"/>
  <c r="G185" i="13"/>
  <c r="I185" i="13"/>
  <c r="K185" i="13"/>
  <c r="M185" i="13"/>
  <c r="O185" i="13"/>
  <c r="Q185" i="13"/>
  <c r="V185" i="13"/>
  <c r="G189" i="13"/>
  <c r="M189" i="13" s="1"/>
  <c r="I189" i="13"/>
  <c r="K189" i="13"/>
  <c r="O189" i="13"/>
  <c r="Q189" i="13"/>
  <c r="V189" i="13"/>
  <c r="G191" i="13"/>
  <c r="I191" i="13"/>
  <c r="K191" i="13"/>
  <c r="M191" i="13"/>
  <c r="O191" i="13"/>
  <c r="Q191" i="13"/>
  <c r="V191" i="13"/>
  <c r="G193" i="13"/>
  <c r="M193" i="13" s="1"/>
  <c r="I193" i="13"/>
  <c r="K193" i="13"/>
  <c r="O193" i="13"/>
  <c r="Q193" i="13"/>
  <c r="V193" i="13"/>
  <c r="G194" i="13"/>
  <c r="M194" i="13" s="1"/>
  <c r="I194" i="13"/>
  <c r="K194" i="13"/>
  <c r="O194" i="13"/>
  <c r="Q194" i="13"/>
  <c r="V194" i="13"/>
  <c r="G195" i="13"/>
  <c r="I195" i="13"/>
  <c r="K195" i="13"/>
  <c r="M195" i="13"/>
  <c r="O195" i="13"/>
  <c r="Q195" i="13"/>
  <c r="V195" i="13"/>
  <c r="G197" i="13"/>
  <c r="I197" i="13"/>
  <c r="I196" i="13" s="1"/>
  <c r="K197" i="13"/>
  <c r="K196" i="13" s="1"/>
  <c r="M197" i="13"/>
  <c r="O197" i="13"/>
  <c r="Q197" i="13"/>
  <c r="V197" i="13"/>
  <c r="G200" i="13"/>
  <c r="I200" i="13"/>
  <c r="K200" i="13"/>
  <c r="M200" i="13"/>
  <c r="O200" i="13"/>
  <c r="Q200" i="13"/>
  <c r="V200" i="13"/>
  <c r="G202" i="13"/>
  <c r="M202" i="13" s="1"/>
  <c r="I202" i="13"/>
  <c r="K202" i="13"/>
  <c r="O202" i="13"/>
  <c r="Q202" i="13"/>
  <c r="V202" i="13"/>
  <c r="G203" i="13"/>
  <c r="I203" i="13"/>
  <c r="K203" i="13"/>
  <c r="M203" i="13"/>
  <c r="O203" i="13"/>
  <c r="Q203" i="13"/>
  <c r="V203" i="13"/>
  <c r="O204" i="13"/>
  <c r="G205" i="13"/>
  <c r="M205" i="13" s="1"/>
  <c r="M204" i="13" s="1"/>
  <c r="I205" i="13"/>
  <c r="I204" i="13" s="1"/>
  <c r="K205" i="13"/>
  <c r="K204" i="13" s="1"/>
  <c r="O205" i="13"/>
  <c r="Q205" i="13"/>
  <c r="Q204" i="13" s="1"/>
  <c r="V205" i="13"/>
  <c r="V204" i="13" s="1"/>
  <c r="I206" i="13"/>
  <c r="G207" i="13"/>
  <c r="I207" i="13"/>
  <c r="K207" i="13"/>
  <c r="M207" i="13"/>
  <c r="O207" i="13"/>
  <c r="Q207" i="13"/>
  <c r="V207" i="13"/>
  <c r="G209" i="13"/>
  <c r="G206" i="13" s="1"/>
  <c r="I209" i="13"/>
  <c r="K209" i="13"/>
  <c r="O209" i="13"/>
  <c r="Q209" i="13"/>
  <c r="V209" i="13"/>
  <c r="G214" i="13"/>
  <c r="M214" i="13" s="1"/>
  <c r="I214" i="13"/>
  <c r="K214" i="13"/>
  <c r="O214" i="13"/>
  <c r="Q214" i="13"/>
  <c r="V214" i="13"/>
  <c r="G216" i="13"/>
  <c r="M216" i="13" s="1"/>
  <c r="I216" i="13"/>
  <c r="K216" i="13"/>
  <c r="O216" i="13"/>
  <c r="Q216" i="13"/>
  <c r="V216" i="13"/>
  <c r="G218" i="13"/>
  <c r="I218" i="13"/>
  <c r="K218" i="13"/>
  <c r="M218" i="13"/>
  <c r="O218" i="13"/>
  <c r="Q218" i="13"/>
  <c r="V218" i="13"/>
  <c r="G219" i="13"/>
  <c r="M219" i="13" s="1"/>
  <c r="I219" i="13"/>
  <c r="K219" i="13"/>
  <c r="O219" i="13"/>
  <c r="Q219" i="13"/>
  <c r="V219" i="13"/>
  <c r="G221" i="13"/>
  <c r="M221" i="13" s="1"/>
  <c r="I221" i="13"/>
  <c r="I220" i="13" s="1"/>
  <c r="K221" i="13"/>
  <c r="K220" i="13" s="1"/>
  <c r="O221" i="13"/>
  <c r="Q221" i="13"/>
  <c r="Q220" i="13" s="1"/>
  <c r="V221" i="13"/>
  <c r="V220" i="13" s="1"/>
  <c r="G224" i="13"/>
  <c r="G220" i="13" s="1"/>
  <c r="I224" i="13"/>
  <c r="K224" i="13"/>
  <c r="M224" i="13"/>
  <c r="O224" i="13"/>
  <c r="Q224" i="13"/>
  <c r="V224" i="13"/>
  <c r="G225" i="13"/>
  <c r="M225" i="13" s="1"/>
  <c r="I225" i="13"/>
  <c r="K225" i="13"/>
  <c r="O225" i="13"/>
  <c r="Q225" i="13"/>
  <c r="V225" i="13"/>
  <c r="G228" i="13"/>
  <c r="G227" i="13" s="1"/>
  <c r="I79" i="1" s="1"/>
  <c r="I228" i="13"/>
  <c r="K228" i="13"/>
  <c r="O228" i="13"/>
  <c r="Q228" i="13"/>
  <c r="V228" i="13"/>
  <c r="G230" i="13"/>
  <c r="I230" i="13"/>
  <c r="K230" i="13"/>
  <c r="M230" i="13"/>
  <c r="O230" i="13"/>
  <c r="Q230" i="13"/>
  <c r="V230" i="13"/>
  <c r="G232" i="13"/>
  <c r="M232" i="13" s="1"/>
  <c r="I232" i="13"/>
  <c r="K232" i="13"/>
  <c r="O232" i="13"/>
  <c r="O227" i="13" s="1"/>
  <c r="Q232" i="13"/>
  <c r="V232" i="13"/>
  <c r="G234" i="13"/>
  <c r="M234" i="13" s="1"/>
  <c r="I234" i="13"/>
  <c r="K234" i="13"/>
  <c r="O234" i="13"/>
  <c r="Q234" i="13"/>
  <c r="V234" i="13"/>
  <c r="G235" i="13"/>
  <c r="M235" i="13" s="1"/>
  <c r="I235" i="13"/>
  <c r="K235" i="13"/>
  <c r="O235" i="13"/>
  <c r="Q235" i="13"/>
  <c r="V235" i="13"/>
  <c r="AE237" i="13"/>
  <c r="F43" i="1" s="1"/>
  <c r="G9" i="12"/>
  <c r="I9" i="12"/>
  <c r="K9" i="12"/>
  <c r="K8" i="12" s="1"/>
  <c r="M9" i="12"/>
  <c r="O9" i="12"/>
  <c r="Q9" i="12"/>
  <c r="Q8" i="12" s="1"/>
  <c r="V9" i="12"/>
  <c r="G10" i="12"/>
  <c r="I10" i="12"/>
  <c r="K10" i="12"/>
  <c r="O10" i="12"/>
  <c r="Q10" i="12"/>
  <c r="V10" i="12"/>
  <c r="G11" i="12"/>
  <c r="M11" i="12" s="1"/>
  <c r="I11" i="12"/>
  <c r="I8" i="12" s="1"/>
  <c r="K11" i="12"/>
  <c r="O11" i="12"/>
  <c r="Q11" i="12"/>
  <c r="V11" i="12"/>
  <c r="G12" i="12"/>
  <c r="M12" i="12" s="1"/>
  <c r="I12" i="12"/>
  <c r="K12" i="12"/>
  <c r="O12" i="12"/>
  <c r="Q12" i="12"/>
  <c r="V12" i="12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I19" i="12"/>
  <c r="K19" i="12"/>
  <c r="M19" i="12"/>
  <c r="O19" i="12"/>
  <c r="Q19" i="12"/>
  <c r="V19" i="12"/>
  <c r="G20" i="12"/>
  <c r="M20" i="12" s="1"/>
  <c r="I20" i="12"/>
  <c r="K20" i="12"/>
  <c r="O20" i="12"/>
  <c r="Q20" i="12"/>
  <c r="V20" i="12"/>
  <c r="G21" i="12"/>
  <c r="I21" i="12"/>
  <c r="K21" i="12"/>
  <c r="M21" i="12"/>
  <c r="O21" i="12"/>
  <c r="Q21" i="12"/>
  <c r="V21" i="12"/>
  <c r="G22" i="12"/>
  <c r="I22" i="12"/>
  <c r="K22" i="12"/>
  <c r="O22" i="12"/>
  <c r="Q22" i="12"/>
  <c r="V22" i="12"/>
  <c r="G23" i="12"/>
  <c r="M23" i="12" s="1"/>
  <c r="I23" i="12"/>
  <c r="K23" i="12"/>
  <c r="O23" i="12"/>
  <c r="Q23" i="12"/>
  <c r="V23" i="12"/>
  <c r="G24" i="12"/>
  <c r="M24" i="12" s="1"/>
  <c r="I24" i="12"/>
  <c r="K24" i="12"/>
  <c r="O24" i="12"/>
  <c r="Q24" i="12"/>
  <c r="V24" i="12"/>
  <c r="AE26" i="12"/>
  <c r="F39" i="1" l="1"/>
  <c r="F53" i="1" s="1"/>
  <c r="G23" i="1" s="1"/>
  <c r="A23" i="1" s="1"/>
  <c r="F41" i="1"/>
  <c r="G47" i="1"/>
  <c r="G46" i="1"/>
  <c r="H47" i="1"/>
  <c r="I47" i="1" s="1"/>
  <c r="G20" i="16"/>
  <c r="I61" i="1"/>
  <c r="K14" i="12"/>
  <c r="O8" i="12"/>
  <c r="I227" i="13"/>
  <c r="Q227" i="13"/>
  <c r="V196" i="13"/>
  <c r="Q142" i="13"/>
  <c r="G91" i="14"/>
  <c r="I75" i="1" s="1"/>
  <c r="G93" i="15"/>
  <c r="AF26" i="12"/>
  <c r="G8" i="12"/>
  <c r="Q171" i="13"/>
  <c r="O153" i="13"/>
  <c r="K99" i="13"/>
  <c r="V91" i="13"/>
  <c r="O77" i="13"/>
  <c r="V8" i="13"/>
  <c r="K8" i="13"/>
  <c r="V98" i="14"/>
  <c r="M91" i="14"/>
  <c r="K91" i="14"/>
  <c r="G65" i="14"/>
  <c r="I74" i="1" s="1"/>
  <c r="G63" i="14"/>
  <c r="Q56" i="14"/>
  <c r="K8" i="14"/>
  <c r="I8" i="14"/>
  <c r="G100" i="15"/>
  <c r="I73" i="1" s="1"/>
  <c r="I72" i="15"/>
  <c r="G14" i="17"/>
  <c r="I62" i="1" s="1"/>
  <c r="M74" i="18"/>
  <c r="I53" i="18"/>
  <c r="G53" i="18"/>
  <c r="I78" i="1" s="1"/>
  <c r="V53" i="18"/>
  <c r="G8" i="18"/>
  <c r="V8" i="18"/>
  <c r="Q8" i="18"/>
  <c r="F40" i="1"/>
  <c r="F48" i="1"/>
  <c r="F52" i="1"/>
  <c r="K8" i="15"/>
  <c r="I153" i="13"/>
  <c r="I142" i="13"/>
  <c r="O99" i="13"/>
  <c r="I98" i="14"/>
  <c r="Q65" i="14"/>
  <c r="O56" i="14"/>
  <c r="G8" i="14"/>
  <c r="O72" i="15"/>
  <c r="I8" i="15"/>
  <c r="O53" i="18"/>
  <c r="K8" i="18"/>
  <c r="O220" i="13"/>
  <c r="Q206" i="13"/>
  <c r="G196" i="13"/>
  <c r="I71" i="1" s="1"/>
  <c r="G171" i="13"/>
  <c r="I69" i="1" s="1"/>
  <c r="I99" i="13"/>
  <c r="O91" i="13"/>
  <c r="K91" i="13"/>
  <c r="M98" i="14"/>
  <c r="V65" i="14"/>
  <c r="O65" i="14"/>
  <c r="K37" i="14"/>
  <c r="I37" i="14"/>
  <c r="Q72" i="15"/>
  <c r="K72" i="15"/>
  <c r="K8" i="16"/>
  <c r="V14" i="17"/>
  <c r="O8" i="18"/>
  <c r="I8" i="18"/>
  <c r="K153" i="13"/>
  <c r="K98" i="14"/>
  <c r="V14" i="12"/>
  <c r="G99" i="13"/>
  <c r="I66" i="1" s="1"/>
  <c r="M56" i="14"/>
  <c r="K8" i="17"/>
  <c r="I14" i="12"/>
  <c r="V227" i="13"/>
  <c r="O206" i="13"/>
  <c r="V142" i="13"/>
  <c r="I91" i="13"/>
  <c r="O83" i="13"/>
  <c r="M83" i="13"/>
  <c r="G8" i="13"/>
  <c r="V91" i="14"/>
  <c r="K56" i="14"/>
  <c r="I56" i="14"/>
  <c r="Q8" i="14"/>
  <c r="Q100" i="15"/>
  <c r="Q8" i="16"/>
  <c r="I8" i="16"/>
  <c r="G8" i="17"/>
  <c r="G61" i="17" s="1"/>
  <c r="Q53" i="18"/>
  <c r="K53" i="18"/>
  <c r="F42" i="1"/>
  <c r="F46" i="1"/>
  <c r="H46" i="1" s="1"/>
  <c r="I46" i="1" s="1"/>
  <c r="Q14" i="12"/>
  <c r="I8" i="13"/>
  <c r="G37" i="14"/>
  <c r="I63" i="1" s="1"/>
  <c r="O8" i="14"/>
  <c r="V8" i="15"/>
  <c r="G14" i="12"/>
  <c r="I81" i="1" s="1"/>
  <c r="I20" i="1" s="1"/>
  <c r="V8" i="12"/>
  <c r="M220" i="13"/>
  <c r="V206" i="13"/>
  <c r="M209" i="13"/>
  <c r="K206" i="13"/>
  <c r="Q196" i="13"/>
  <c r="K171" i="13"/>
  <c r="V153" i="13"/>
  <c r="Q99" i="13"/>
  <c r="I83" i="13"/>
  <c r="Q8" i="13"/>
  <c r="I65" i="14"/>
  <c r="V37" i="14"/>
  <c r="Q8" i="15"/>
  <c r="K14" i="17"/>
  <c r="Q8" i="17"/>
  <c r="I171" i="13"/>
  <c r="V171" i="13"/>
  <c r="V99" i="13"/>
  <c r="M91" i="13"/>
  <c r="G8" i="15"/>
  <c r="Q14" i="17"/>
  <c r="O14" i="17"/>
  <c r="O14" i="12"/>
  <c r="K227" i="13"/>
  <c r="O196" i="13"/>
  <c r="O171" i="13"/>
  <c r="Q153" i="13"/>
  <c r="K142" i="13"/>
  <c r="G83" i="13"/>
  <c r="I64" i="1" s="1"/>
  <c r="O8" i="13"/>
  <c r="Q98" i="14"/>
  <c r="V56" i="14"/>
  <c r="Q37" i="14"/>
  <c r="V8" i="14"/>
  <c r="O100" i="15"/>
  <c r="I100" i="15"/>
  <c r="G72" i="15"/>
  <c r="V72" i="15"/>
  <c r="AF20" i="16"/>
  <c r="V8" i="16"/>
  <c r="I14" i="17"/>
  <c r="O8" i="17"/>
  <c r="O74" i="18"/>
  <c r="M53" i="18"/>
  <c r="M8" i="18"/>
  <c r="M58" i="18"/>
  <c r="M12" i="18"/>
  <c r="AF78" i="18"/>
  <c r="AF61" i="17"/>
  <c r="G50" i="1" s="1"/>
  <c r="H50" i="1" s="1"/>
  <c r="I50" i="1" s="1"/>
  <c r="M15" i="17"/>
  <c r="M14" i="17" s="1"/>
  <c r="M10" i="17"/>
  <c r="M8" i="17" s="1"/>
  <c r="M8" i="16"/>
  <c r="M78" i="15"/>
  <c r="M72" i="15" s="1"/>
  <c r="M66" i="15"/>
  <c r="M65" i="15" s="1"/>
  <c r="M101" i="15"/>
  <c r="M100" i="15" s="1"/>
  <c r="M68" i="15"/>
  <c r="M67" i="15" s="1"/>
  <c r="M49" i="15"/>
  <c r="M8" i="15" s="1"/>
  <c r="M37" i="14"/>
  <c r="AF115" i="14"/>
  <c r="G98" i="14"/>
  <c r="I76" i="1" s="1"/>
  <c r="M71" i="14"/>
  <c r="M65" i="14" s="1"/>
  <c r="M11" i="14"/>
  <c r="M8" i="14" s="1"/>
  <c r="M153" i="13"/>
  <c r="M206" i="13"/>
  <c r="M196" i="13"/>
  <c r="M171" i="13"/>
  <c r="G204" i="13"/>
  <c r="G91" i="13"/>
  <c r="I65" i="1" s="1"/>
  <c r="AF237" i="13"/>
  <c r="M228" i="13"/>
  <c r="M227" i="13" s="1"/>
  <c r="M143" i="13"/>
  <c r="M142" i="13" s="1"/>
  <c r="M100" i="13"/>
  <c r="M99" i="13" s="1"/>
  <c r="G153" i="13"/>
  <c r="M80" i="13"/>
  <c r="M77" i="13" s="1"/>
  <c r="M11" i="13"/>
  <c r="M8" i="13" s="1"/>
  <c r="M22" i="12"/>
  <c r="M14" i="12" s="1"/>
  <c r="M10" i="12"/>
  <c r="M8" i="12" s="1"/>
  <c r="J28" i="1"/>
  <c r="J26" i="1"/>
  <c r="G38" i="1"/>
  <c r="F38" i="1"/>
  <c r="J23" i="1"/>
  <c r="J24" i="1"/>
  <c r="J25" i="1"/>
  <c r="J27" i="1"/>
  <c r="E24" i="1"/>
  <c r="E26" i="1"/>
  <c r="G43" i="1" l="1"/>
  <c r="H43" i="1" s="1"/>
  <c r="I43" i="1" s="1"/>
  <c r="G42" i="1"/>
  <c r="H42" i="1" s="1"/>
  <c r="I42" i="1" s="1"/>
  <c r="G115" i="14"/>
  <c r="I72" i="1"/>
  <c r="G45" i="1"/>
  <c r="H45" i="1" s="1"/>
  <c r="I45" i="1" s="1"/>
  <c r="G44" i="1"/>
  <c r="H44" i="1" s="1"/>
  <c r="I44" i="1" s="1"/>
  <c r="G49" i="1"/>
  <c r="H49" i="1" s="1"/>
  <c r="I49" i="1" s="1"/>
  <c r="G48" i="1"/>
  <c r="H48" i="1" s="1"/>
  <c r="I48" i="1" s="1"/>
  <c r="G51" i="1"/>
  <c r="H51" i="1" s="1"/>
  <c r="I51" i="1" s="1"/>
  <c r="G52" i="1"/>
  <c r="H52" i="1" s="1"/>
  <c r="I52" i="1" s="1"/>
  <c r="I68" i="1"/>
  <c r="G237" i="13"/>
  <c r="I60" i="1"/>
  <c r="I17" i="1"/>
  <c r="I80" i="1"/>
  <c r="I19" i="1" s="1"/>
  <c r="G26" i="12"/>
  <c r="G104" i="15"/>
  <c r="G78" i="18"/>
  <c r="I77" i="1"/>
  <c r="I18" i="1" s="1"/>
  <c r="G39" i="1"/>
  <c r="G41" i="1"/>
  <c r="H41" i="1" s="1"/>
  <c r="I41" i="1" s="1"/>
  <c r="G40" i="1"/>
  <c r="H40" i="1" s="1"/>
  <c r="I40" i="1" s="1"/>
  <c r="A24" i="1"/>
  <c r="G24" i="1"/>
  <c r="I16" i="1" l="1"/>
  <c r="I21" i="1" s="1"/>
  <c r="I82" i="1"/>
  <c r="G53" i="1"/>
  <c r="H39" i="1"/>
  <c r="I39" i="1" l="1"/>
  <c r="I53" i="1" s="1"/>
  <c r="H53" i="1"/>
  <c r="G25" i="1"/>
  <c r="G28" i="1"/>
  <c r="J77" i="1"/>
  <c r="J78" i="1"/>
  <c r="J66" i="1"/>
  <c r="J67" i="1"/>
  <c r="J79" i="1"/>
  <c r="J80" i="1"/>
  <c r="J70" i="1"/>
  <c r="J72" i="1"/>
  <c r="J62" i="1"/>
  <c r="J60" i="1"/>
  <c r="J61" i="1"/>
  <c r="J74" i="1"/>
  <c r="J76" i="1"/>
  <c r="J69" i="1"/>
  <c r="J71" i="1"/>
  <c r="J63" i="1"/>
  <c r="J73" i="1"/>
  <c r="J68" i="1"/>
  <c r="J64" i="1"/>
  <c r="J75" i="1"/>
  <c r="J81" i="1"/>
  <c r="J65" i="1"/>
  <c r="J82" i="1" l="1"/>
  <c r="A25" i="1"/>
  <c r="J39" i="1"/>
  <c r="J53" i="1" s="1"/>
  <c r="J51" i="1"/>
  <c r="J52" i="1"/>
  <c r="J48" i="1"/>
  <c r="J49" i="1"/>
  <c r="J40" i="1"/>
  <c r="J41" i="1"/>
  <c r="J45" i="1"/>
  <c r="J50" i="1"/>
  <c r="J46" i="1"/>
  <c r="J42" i="1"/>
  <c r="J47" i="1"/>
  <c r="J43" i="1"/>
  <c r="J44" i="1"/>
  <c r="A26" i="1" l="1"/>
  <c r="G26" i="1"/>
  <c r="A27" i="1" s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<sst xmlns="http://schemas.openxmlformats.org/spreadsheetml/2006/main" count="3503" uniqueCount="894">
  <si>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</si>
  <si>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</si>
  <si>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</si>
  <si>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</si>
  <si>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</si>
  <si>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</si>
  <si>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</si>
  <si>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</si>
  <si>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</si>
  <si>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</si>
  <si>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</si>
  <si>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</si>
  <si>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</si>
  <si>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</si>
  <si>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</si>
  <si>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</si>
  <si>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</si>
  <si>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</si>
  <si>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</si>
  <si>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</si>
  <si>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</si>
  <si>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</si>
  <si>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</si>
  <si>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</si>
  <si>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</si>
  <si>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</si>
  <si>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</si>
  <si>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</si>
  <si>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</si>
  <si>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</si>
  <si>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</si>
  <si>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</si>
  <si>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</si>
  <si>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</si>
  <si>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</si>
  <si>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</si>
  <si>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</si>
  <si>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</si>
  <si>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</si>
  <si>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</si>
  <si>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</si>
  <si>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</si>
  <si>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</si>
  <si>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6261</t>
  </si>
  <si>
    <t>VEŘEJNÉ PROSTRANSTVÍ U POBOČKY MĚSTSKÉ KNIHOVNY NA ULICI MODŘÍNOVÁ, TŘEBÍČ, 1. etapa</t>
  </si>
  <si>
    <t>Stavba</t>
  </si>
  <si>
    <t>00</t>
  </si>
  <si>
    <t>Vedlejší a ostatní náklady</t>
  </si>
  <si>
    <t>1</t>
  </si>
  <si>
    <t>VRN</t>
  </si>
  <si>
    <t>01</t>
  </si>
  <si>
    <t>Komunikace a zpev. plochy</t>
  </si>
  <si>
    <t>02</t>
  </si>
  <si>
    <t>Mobiliář a drobná architektura</t>
  </si>
  <si>
    <t>Mobiiář a drobná architektura</t>
  </si>
  <si>
    <t>03</t>
  </si>
  <si>
    <t>Přípojka vody</t>
  </si>
  <si>
    <t>04</t>
  </si>
  <si>
    <t>Vegetační úpravy</t>
  </si>
  <si>
    <t>Přípravné práce</t>
  </si>
  <si>
    <t>2</t>
  </si>
  <si>
    <t>05</t>
  </si>
  <si>
    <t>Veřejné osvětlení + NN</t>
  </si>
  <si>
    <t>Veřejné osvětlení</t>
  </si>
  <si>
    <t>Celkem za stavbu</t>
  </si>
  <si>
    <t>CZK</t>
  </si>
  <si>
    <t>Rekapitulace dílů</t>
  </si>
  <si>
    <t>Typ dílu</t>
  </si>
  <si>
    <t>Zemní práce</t>
  </si>
  <si>
    <t>11</t>
  </si>
  <si>
    <t>Přípravné a přidružené práce</t>
  </si>
  <si>
    <t>18</t>
  </si>
  <si>
    <t>Povrchové úpravy terénu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</si>
  <si>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</si>
  <si>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</si>
  <si>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</si>
  <si>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</si>
  <si>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</si>
  <si>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</si>
  <si>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</si>
  <si>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63</t>
  </si>
  <si>
    <t>Podlahy a podlahové konstrukce</t>
  </si>
  <si>
    <t>8</t>
  </si>
  <si>
    <t>Trubní vedení</t>
  </si>
  <si>
    <t>91</t>
  </si>
  <si>
    <t>Doplňující práce na komunikaci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</si>
  <si>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</si>
  <si>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</si>
  <si>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</si>
  <si>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</si>
  <si>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</si>
  <si>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</si>
  <si>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</si>
  <si>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</si>
  <si>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767</t>
  </si>
  <si>
    <t>Konstrukce zámečnické</t>
  </si>
  <si>
    <t>783</t>
  </si>
  <si>
    <t>Nátěry</t>
  </si>
  <si>
    <t>799</t>
  </si>
  <si>
    <t>Ostatní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</si>
  <si>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</si>
  <si>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</si>
  <si>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</si>
  <si>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</si>
  <si>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</si>
  <si>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</si>
  <si>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</si>
  <si>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</si>
  <si>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</si>
  <si>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</si>
  <si>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</si>
  <si>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</si>
  <si>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</si>
  <si>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</si>
  <si>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</si>
  <si>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</si>
  <si>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</si>
  <si>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</si>
  <si>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</si>
  <si>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</si>
  <si>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</si>
  <si>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</si>
  <si>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</si>
  <si>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</si>
  <si>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</si>
  <si>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</si>
  <si>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</si>
  <si>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</si>
  <si>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</si>
  <si>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</si>
  <si>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</si>
  <si>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</si>
  <si>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</si>
  <si>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</si>
  <si>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</si>
  <si>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</si>
  <si>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</si>
  <si>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005111021R</t>
  </si>
  <si>
    <t>Vytyčení inženýrských sítí</t>
  </si>
  <si>
    <t>Soubor</t>
  </si>
  <si>
    <t>RTS 25/ II</t>
  </si>
  <si>
    <t>Indiv</t>
  </si>
  <si>
    <t>Běžná</t>
  </si>
  <si>
    <t>POL99_8</t>
  </si>
  <si>
    <t>005111020R</t>
  </si>
  <si>
    <t>Vytyčení stavby</t>
  </si>
  <si>
    <t>005121 R</t>
  </si>
  <si>
    <t>Zařízení staveniště</t>
  </si>
  <si>
    <t>005122 R</t>
  </si>
  <si>
    <t>Provozní vlivy</t>
  </si>
  <si>
    <t>005124010R</t>
  </si>
  <si>
    <t>Koordinační činnost</t>
  </si>
  <si>
    <t>005211010R</t>
  </si>
  <si>
    <t>Předání a převzetí staveniště</t>
  </si>
  <si>
    <t>005211020R</t>
  </si>
  <si>
    <t>Ochrana stávaj. inženýrských sítí na staveništi</t>
  </si>
  <si>
    <t>005211030R</t>
  </si>
  <si>
    <t xml:space="preserve">Dočasná dopravní opatření </t>
  </si>
  <si>
    <t>005211040R</t>
  </si>
  <si>
    <t xml:space="preserve">Užívání veřejných ploch a prostranství  </t>
  </si>
  <si>
    <t>005211080R</t>
  </si>
  <si>
    <t xml:space="preserve">Bezpečnostní a hygienická opatření na staveništi </t>
  </si>
  <si>
    <t>005231010R</t>
  </si>
  <si>
    <t>Revize</t>
  </si>
  <si>
    <t>00523  R</t>
  </si>
  <si>
    <t xml:space="preserve">Hutní í zkoušky podloží </t>
  </si>
  <si>
    <t>005231040R</t>
  </si>
  <si>
    <t>Provozní řády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</si>
  <si>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</si>
  <si>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</si>
  <si>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</si>
  <si>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</si>
  <si>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SUM</t>
  </si>
  <si>
    <t>Poznámky uchazeče k zadání</t>
  </si>
  <si>
    <t>POPUZIV</t>
  </si>
  <si>
    <t>END</t>
  </si>
  <si>
    <t>113106121</t>
  </si>
  <si>
    <t>Rozebrání dlažeb z betonových dlaždic na sucho</t>
  </si>
  <si>
    <t>m2</t>
  </si>
  <si>
    <t>RTS 25/ I</t>
  </si>
  <si>
    <t>Práce</t>
  </si>
  <si>
    <t>POL1_</t>
  </si>
  <si>
    <t>SB1 : 889,75</t>
  </si>
  <si>
    <t>VV</t>
  </si>
  <si>
    <t>113106241</t>
  </si>
  <si>
    <t>Rozebrání ploch komunikací ze silničních panelů</t>
  </si>
  <si>
    <t>SB3 : 161,94</t>
  </si>
  <si>
    <t>113107405</t>
  </si>
  <si>
    <t>Odstranění podkladu nad 50 m2,kam.těžené tl.5 cm</t>
  </si>
  <si>
    <t>113107630</t>
  </si>
  <si>
    <t>Odstranění podkladu nad 50 m2,kam.drcené tl.30 cm</t>
  </si>
  <si>
    <t>113107640</t>
  </si>
  <si>
    <t>Odstranění podkladu nad 50 m2,kam.drcené tl.40 cm</t>
  </si>
  <si>
    <t>113108408</t>
  </si>
  <si>
    <t>Odstranění asfaltové vrstvy pl.nad 50 m2, tl. 8 cm</t>
  </si>
  <si>
    <t>113151113</t>
  </si>
  <si>
    <t>Fréz.živič.krytu pl.do 500 m2,pruh do 75 cm,tl.4cm</t>
  </si>
  <si>
    <t>113201111</t>
  </si>
  <si>
    <t>Vytrhání obrubníků chodníkových a parkových</t>
  </si>
  <si>
    <t>m</t>
  </si>
  <si>
    <t>113202111</t>
  </si>
  <si>
    <t>Vytrhání obrub obrubníků silničních</t>
  </si>
  <si>
    <t>121101102</t>
  </si>
  <si>
    <t>Sejmutí ornice s přemístěním přes 50 do 100 m</t>
  </si>
  <si>
    <t>m3</t>
  </si>
  <si>
    <t>469,62*0,3</t>
  </si>
  <si>
    <t>122202201</t>
  </si>
  <si>
    <t>Odkopávky pro silnice v hor. 3 do 100 m3</t>
  </si>
  <si>
    <t>S1 : 945,11*0,47</t>
  </si>
  <si>
    <t>S3 : 522,67*0,3</t>
  </si>
  <si>
    <t>S4 : 95,1*0,51</t>
  </si>
  <si>
    <t>S8 : 8,42*0,26</t>
  </si>
  <si>
    <t xml:space="preserve">odpočet bourané konstrukce : </t>
  </si>
  <si>
    <t>SB1 : -889,75*0,4</t>
  </si>
  <si>
    <t>SB2 : -469,62*0,3</t>
  </si>
  <si>
    <t>SB3 : -161,94*0,65</t>
  </si>
  <si>
    <t>122202209</t>
  </si>
  <si>
    <t>Příplatek za lepivost - odkop. pro silnice v hor.3</t>
  </si>
  <si>
    <t>49,646*0,5</t>
  </si>
  <si>
    <t>132301210</t>
  </si>
  <si>
    <t>Hloubení rýh š.do 200 cm hor.4 do 50 m3, STROJNĚ</t>
  </si>
  <si>
    <t>přípojka dešťové vpusti : 5,5*1,0*1,45</t>
  </si>
  <si>
    <t>rampa : 2,58*0,35*0,8*2</t>
  </si>
  <si>
    <t>132301219</t>
  </si>
  <si>
    <t>Přípl.za lepivost,hloubení rýh 200cm,hor.4,STROJNĚ</t>
  </si>
  <si>
    <t>1*0,5</t>
  </si>
  <si>
    <t>133301101</t>
  </si>
  <si>
    <t>Hloubení šachet v hor.4 do 100 m3</t>
  </si>
  <si>
    <t>dešťová vpusť : 1,5*1,5*1,54</t>
  </si>
  <si>
    <t>133301109</t>
  </si>
  <si>
    <t>Příplatek za lepivost - hloubení šachet v hor.4</t>
  </si>
  <si>
    <t>3,465*0,5</t>
  </si>
  <si>
    <t>151101101</t>
  </si>
  <si>
    <t>Pažení a rozepření stěn rýh - příložné - hl.do 2 m</t>
  </si>
  <si>
    <t>přípojka dešťové vpusti : 5,5*1,6*2</t>
  </si>
  <si>
    <t>151101111</t>
  </si>
  <si>
    <t>Odstranění pažení stěn rýh - příložné - hl. do 2 m</t>
  </si>
  <si>
    <t>161101101</t>
  </si>
  <si>
    <t>Svislé přemístění výkopku z hor.1-4 do 2,5 m</t>
  </si>
  <si>
    <t>162701105</t>
  </si>
  <si>
    <t>Vodorovné přemístění výkopku z hor.1-4 do 10000 m</t>
  </si>
  <si>
    <t>49,646+9,42+3,465</t>
  </si>
  <si>
    <t>162701109</t>
  </si>
  <si>
    <t>Příplatek k vod. přemístění hor.1-4 za další 1 km</t>
  </si>
  <si>
    <t>62,531*10</t>
  </si>
  <si>
    <t>167101101</t>
  </si>
  <si>
    <t>Nakládání výkopku z hor. 1 ÷ 4 v množství do 100 m3</t>
  </si>
  <si>
    <t>174101101</t>
  </si>
  <si>
    <t>Zásyp jam, rýh, šachet se zhutněním</t>
  </si>
  <si>
    <t>přípojka dešťové vpusti : 5,5*1,0*0,77</t>
  </si>
  <si>
    <t>175101101</t>
  </si>
  <si>
    <t>Obsyp potrubí bez prohození sypaniny s dodáním štěrkopísku frakce 0 - 22 mm</t>
  </si>
  <si>
    <t>přípojka dešťové vpusti : 5,5*1,0*0,5</t>
  </si>
  <si>
    <t>dešťová vpusť : (1,5*1,5-3,14*0,25*0,25)*1,44</t>
  </si>
  <si>
    <t>180402111</t>
  </si>
  <si>
    <t>Založení trávníku parkového výsevem v rovině</t>
  </si>
  <si>
    <t>SB2 : 469,62</t>
  </si>
  <si>
    <t>181101111</t>
  </si>
  <si>
    <t>Úprava pláně v zářezech se zhutněním - ručně</t>
  </si>
  <si>
    <t>S1 : 945,11+21,39+4,9</t>
  </si>
  <si>
    <t>S4 : 95,1</t>
  </si>
  <si>
    <t>S8 : 8,42</t>
  </si>
  <si>
    <t>181301115</t>
  </si>
  <si>
    <t>Rozprostření ornice, rovina, tl.25-30 cm,nad 500m2</t>
  </si>
  <si>
    <t>SB2 : 947,82-157,65</t>
  </si>
  <si>
    <t>199000002</t>
  </si>
  <si>
    <t>Poplatek za skládku horniny 1- 4, č. dle katal. odpadů 17 05 04</t>
  </si>
  <si>
    <t>181300014</t>
  </si>
  <si>
    <t>Rozprostření ornice v rovině tloušťka 300 mm dovoz ornice ze vzdálenosti 10 km, osetí trávou</t>
  </si>
  <si>
    <t>Agregovaná položka</t>
  </si>
  <si>
    <t>POL2_</t>
  </si>
  <si>
    <t>S3 : 522,67</t>
  </si>
  <si>
    <t>odpočet stávající ornice : -469,62</t>
  </si>
  <si>
    <t>00572400</t>
  </si>
  <si>
    <t xml:space="preserve">Směs travní parková I. běžná zátěž </t>
  </si>
  <si>
    <t>kg</t>
  </si>
  <si>
    <t>SPCM</t>
  </si>
  <si>
    <t>Specifikace</t>
  </si>
  <si>
    <t>POL3_</t>
  </si>
  <si>
    <t>790,17*0,025</t>
  </si>
  <si>
    <t>583322231</t>
  </si>
  <si>
    <t xml:space="preserve">Kamenivo těžené 0/22 </t>
  </si>
  <si>
    <t>t</t>
  </si>
  <si>
    <t>4,235*1,7</t>
  </si>
  <si>
    <t>274313621</t>
  </si>
  <si>
    <t xml:space="preserve">Beton základových pasů prostý C 20/25 </t>
  </si>
  <si>
    <t>rampa : 2,58*0,35*0,9*2</t>
  </si>
  <si>
    <t>274351215</t>
  </si>
  <si>
    <t>Bednění stěn základových pasů - zřízení</t>
  </si>
  <si>
    <t>rampa : (2,58+0,35)*2*0,4*2</t>
  </si>
  <si>
    <t>274351216</t>
  </si>
  <si>
    <t>Bednění stěn základových pasů - odstranění</t>
  </si>
  <si>
    <t>311321824</t>
  </si>
  <si>
    <t>Železobeton nadzákladových zdí pohledový C 20/25</t>
  </si>
  <si>
    <t>rampa : 2,58*0,2*0,27*2</t>
  </si>
  <si>
    <t>311351101</t>
  </si>
  <si>
    <t>Bednění nadzákladových zdí, jednostranné - zřízení</t>
  </si>
  <si>
    <t>(2,58*2+0,2)*0,3*2</t>
  </si>
  <si>
    <t>311351102</t>
  </si>
  <si>
    <t>Bednění nadzákladových zdí, jednostranné - odstranění</t>
  </si>
  <si>
    <t>311361921</t>
  </si>
  <si>
    <t>Výztuž nadzákladových zdí ze svařovaných sítí KH 30, drát d 6,0 mm, oko 100 x 100 mm</t>
  </si>
  <si>
    <t>2,58*0,27*2*4,4*0,001*1,2</t>
  </si>
  <si>
    <t>452311121</t>
  </si>
  <si>
    <t>Desky podkladní pod potrubí z betonu C 8/10</t>
  </si>
  <si>
    <t>přípojka dešťové vpusti : 6,0*1,0*0,08</t>
  </si>
  <si>
    <t>452312151</t>
  </si>
  <si>
    <t>Sedlové lože pod potrubí z betonu C 20/25</t>
  </si>
  <si>
    <t>přípojka dešťové vpusti : 6,0*(0,6+0,4)*0,5*0,2</t>
  </si>
  <si>
    <t>452351101</t>
  </si>
  <si>
    <t>Bednění desek nebo sedlových loží pod potrubí</t>
  </si>
  <si>
    <t>6,0*0,35*2</t>
  </si>
  <si>
    <t>452385121</t>
  </si>
  <si>
    <t>Podkladní pražce železobeton C 12/15 do 50000 mm2</t>
  </si>
  <si>
    <t>564251111</t>
  </si>
  <si>
    <t>Podklad ze štěrkopísku po zhutnění tloušťky 15 cm</t>
  </si>
  <si>
    <t>564851111</t>
  </si>
  <si>
    <t>Podklad ze štěrkodrti po zhutnění tloušťky 15 cm štěrkodrť frakce 0-63 mm</t>
  </si>
  <si>
    <t xml:space="preserve">S1 : </t>
  </si>
  <si>
    <t>betonová dlažba : 945,11</t>
  </si>
  <si>
    <t>signální pás : 21,39</t>
  </si>
  <si>
    <t>varovný pás : 4,9</t>
  </si>
  <si>
    <t>564851113</t>
  </si>
  <si>
    <t>Podklad ze štěrkodrti po zhutnění tloušťky 17 cm štěrkodrť frakce 0-63 mm</t>
  </si>
  <si>
    <t>564952113</t>
  </si>
  <si>
    <t>Podklad z mechanicky zpevněného kameniva tl. 17 cm</t>
  </si>
  <si>
    <t>564962111</t>
  </si>
  <si>
    <t>Podklad z mechanicky zpevněného kameniva tl. 20 cm</t>
  </si>
  <si>
    <t>betonová dlažba : 1191,84</t>
  </si>
  <si>
    <t>S4 : 95,43</t>
  </si>
  <si>
    <t>S5 : 84,5</t>
  </si>
  <si>
    <t>568111111</t>
  </si>
  <si>
    <t>Zřízení vrstvy z geotextilie skl.do 1:5, š.do 3 m</t>
  </si>
  <si>
    <t>591211211</t>
  </si>
  <si>
    <t>Kladení dlažby drobné kostky, lože z drti tl. 5 cm</t>
  </si>
  <si>
    <t>596215040</t>
  </si>
  <si>
    <t>Kladení zámkové dlažby tl. 8 cm do drtě tl. 4 cm</t>
  </si>
  <si>
    <t>S1 : 945,11</t>
  </si>
  <si>
    <t>596291113</t>
  </si>
  <si>
    <t xml:space="preserve">Řezání zámkové dlažby tl. 80 mm </t>
  </si>
  <si>
    <t>5,31+3,5*2+3,14*1,5+25,6+4,0+3,14*1,25*0,5+4,5+14,0+17,17+3,14*1,05*0,5+3,0+2,65</t>
  </si>
  <si>
    <t>9,0+2,55+2,15+1,0*3+7,0*2+3,5+31,0+2,0*2+4,0+6,0+9,5</t>
  </si>
  <si>
    <t>596715041</t>
  </si>
  <si>
    <t>Kladení vodicí linie z dlažby tl.8 cm, drť tl.4 cm</t>
  </si>
  <si>
    <t>564811111RT2a</t>
  </si>
  <si>
    <t>Podklad ze štěrkodrti po zhutnění tloušťky 5 cm štěrkodrť frakce 4-8 mm</t>
  </si>
  <si>
    <t>Vlastní</t>
  </si>
  <si>
    <t>S8 : 2,9*2,58</t>
  </si>
  <si>
    <t>58380120.A</t>
  </si>
  <si>
    <t>Kostka dlažební žulová štípaná, drobná 80 až 100 mm, třída I</t>
  </si>
  <si>
    <t>95,1*1,02</t>
  </si>
  <si>
    <t>592451157Ra</t>
  </si>
  <si>
    <t>Dlažba betonová  skladebná reliéfní 200 x 100 x 80 mm, přírodní provedení bez fazety</t>
  </si>
  <si>
    <t>26,29*1,05</t>
  </si>
  <si>
    <t>5924511910Ra</t>
  </si>
  <si>
    <t>Dlažba betonová skladebná 200 x 200 x 80 mm, přírodní provedení bez fazety</t>
  </si>
  <si>
    <t>S1 : 945,11*1,05</t>
  </si>
  <si>
    <t>69366198</t>
  </si>
  <si>
    <t>Geotextilie netkaná 300 g/m2</t>
  </si>
  <si>
    <t>8,42*1,15</t>
  </si>
  <si>
    <t>631315621</t>
  </si>
  <si>
    <t>Mazanina betonová tl. 12 - 24 cm C 20/25</t>
  </si>
  <si>
    <t>S8 - barva šedá : 3,3*2,58*0,15</t>
  </si>
  <si>
    <t>631319291</t>
  </si>
  <si>
    <t>Úprava (zdrsnění) čerstvého betonového povrchu ocelovým kartáčem</t>
  </si>
  <si>
    <t>S8 : 3,3*2,58</t>
  </si>
  <si>
    <t>631319175</t>
  </si>
  <si>
    <t>Příplatek za stržení povrchu mazaniny tl. 24 cm</t>
  </si>
  <si>
    <t>631351101</t>
  </si>
  <si>
    <t>Bednění stěn, rýh a otvorů v podlahách - zřízení</t>
  </si>
  <si>
    <t>(3,3+2,58)*2*0,2</t>
  </si>
  <si>
    <t>631351102</t>
  </si>
  <si>
    <t>Bednění stěn, rýh a otvorů v podlahách -odstranění</t>
  </si>
  <si>
    <t>631361921</t>
  </si>
  <si>
    <t>Výztuž mazanin svařovanou sítí KH 30, drát d 6,0 mm, oko 100 x 100 mm</t>
  </si>
  <si>
    <t>S8 : 3,3*2,58*4,4*0,001*1,2</t>
  </si>
  <si>
    <t>831352121</t>
  </si>
  <si>
    <t>Montáž trub kameninových, pryž. kroužek, DN 200 včetně dodávky trub kamenin. DN 200 dl. 1000 mm</t>
  </si>
  <si>
    <t>837352221</t>
  </si>
  <si>
    <t>Montáž tvarov. kamenin. jednoos. pryž. kr. DN 200</t>
  </si>
  <si>
    <t>kus</t>
  </si>
  <si>
    <t>892571111</t>
  </si>
  <si>
    <t>Zkouška těsnosti kanalizace DN do 200, vodou</t>
  </si>
  <si>
    <t>892573111</t>
  </si>
  <si>
    <t>Zabezpečení konců kanal. potrubí DN do 200, vodou</t>
  </si>
  <si>
    <t>úsek</t>
  </si>
  <si>
    <t>895941111</t>
  </si>
  <si>
    <t>Zřízení vpusti uliční z dílců typ UV - 50 normální</t>
  </si>
  <si>
    <t>899203111</t>
  </si>
  <si>
    <t>Osazení mříží litinových s rámem do 150kg včetně dodávky vtokové mříže 500 x 500 mm, D400</t>
  </si>
  <si>
    <t>8-901</t>
  </si>
  <si>
    <t>Napojení přípojky vpusti na stáv. kanalizaci</t>
  </si>
  <si>
    <t>55340397</t>
  </si>
  <si>
    <t>Koš kalový vysoký UA4V, žárově pozinkovaný plech</t>
  </si>
  <si>
    <t>592238712</t>
  </si>
  <si>
    <t>Skruž dešťové vpusti TBV-Q 45/30 SS DN 450/295 x 50 mm</t>
  </si>
  <si>
    <t>592238713</t>
  </si>
  <si>
    <t>Skruž dešťové vpusti TBV-Q 45/57 SS DN 450/570 x 50 mm</t>
  </si>
  <si>
    <t>592238714</t>
  </si>
  <si>
    <t>Skruž dešťové vpusti TBV-Q 45/45 SO 15 DN 450/450 x 50 mm s odtokem DN 150</t>
  </si>
  <si>
    <t>592239006</t>
  </si>
  <si>
    <t>Dno s kalovou prohlubní TBV 2A</t>
  </si>
  <si>
    <t>592239021</t>
  </si>
  <si>
    <t>Skruž uliční vpusti horní TBV 45C - 450/200</t>
  </si>
  <si>
    <t>59224347.A</t>
  </si>
  <si>
    <t>Prstenec šachtový vyrovnávací Prefa TBW-Q.1 63/6</t>
  </si>
  <si>
    <t>59710947.A1</t>
  </si>
  <si>
    <t>Koleno hrdlové 30° kamenina DN 200, FN 40, spoj F</t>
  </si>
  <si>
    <t>59710947.A2</t>
  </si>
  <si>
    <t>Koleno hrdlové 45° kamenina DN 200, FN 40, spoj F</t>
  </si>
  <si>
    <t>59710954</t>
  </si>
  <si>
    <t>Koleno hrdlové 90° kamenina DN 200, FN 40, spoj F</t>
  </si>
  <si>
    <t>914001121</t>
  </si>
  <si>
    <t>Osazení svislé dopravní značky pl. do 1 m2 a sloupku, s dod. Al patky a beton. základu</t>
  </si>
  <si>
    <t>přeložení stávající : 1</t>
  </si>
  <si>
    <t>915712111</t>
  </si>
  <si>
    <t>Vodorovné značení proužků š.25 cm střík.barvou</t>
  </si>
  <si>
    <t>V4 : 14,0+3,05*4+3,5*4</t>
  </si>
  <si>
    <t>(6,0+18,0)*0,5</t>
  </si>
  <si>
    <t>915721111</t>
  </si>
  <si>
    <t>Vodorovné značení střík.barvou stopčar,zeber atd.</t>
  </si>
  <si>
    <t>BUS : 1,5*2</t>
  </si>
  <si>
    <t>915791111</t>
  </si>
  <si>
    <t>Předznačení pro značení dělicí čáry,vodicí proužky</t>
  </si>
  <si>
    <t>915791112</t>
  </si>
  <si>
    <t>Předznačení pro značení stopčáry, zebry, nápisů</t>
  </si>
  <si>
    <t>917862114R00a</t>
  </si>
  <si>
    <t>Osazení stojatého obrubníku betonového, s boční opěrou, do lože z betonu C 30/37, XF2+XD1</t>
  </si>
  <si>
    <t>zastávkový : 15,0</t>
  </si>
  <si>
    <t>silniční : 28,53+48,77</t>
  </si>
  <si>
    <t>chodníkový : 114,74</t>
  </si>
  <si>
    <t>918101111R00a</t>
  </si>
  <si>
    <t>Lože pod obrubníky nebo obruby dlažeb z C 30/37, XF2+XD1</t>
  </si>
  <si>
    <t>zastávkový : 15,0*0,13</t>
  </si>
  <si>
    <t>silniční : 77,3*0,025</t>
  </si>
  <si>
    <t>chodníkový : 114,74*0,05</t>
  </si>
  <si>
    <t>59217421</t>
  </si>
  <si>
    <t>Obrubník chodníkový ABO 14-10 v. 250 x 100 x 1000 mm přírodní</t>
  </si>
  <si>
    <t>114,74*1,01</t>
  </si>
  <si>
    <t>59217472</t>
  </si>
  <si>
    <t>Obrubník silniční výška 250 mm, 1000 x 150 mm šedý</t>
  </si>
  <si>
    <t>77,3*1,01</t>
  </si>
  <si>
    <t>592174984</t>
  </si>
  <si>
    <t>Obrubník zastávkový bezbariérový přímý BZO 350 přírodní</t>
  </si>
  <si>
    <t>592174987</t>
  </si>
  <si>
    <t>Obrubník zastávkový bezbariérový přechodový pravý BZO 330-300 P přírodní</t>
  </si>
  <si>
    <t>592174988</t>
  </si>
  <si>
    <t>Obrubník zastávkový bezbariérový přechodový levý BZO 300-330 L přírodní</t>
  </si>
  <si>
    <t>961044111</t>
  </si>
  <si>
    <t>Bourání základů z betonu prostého</t>
  </si>
  <si>
    <t>lože silničních obrunmíků : 60,96*0,091</t>
  </si>
  <si>
    <t>lože chodníkových obrubníků : 99,73*0,08</t>
  </si>
  <si>
    <t>961055111</t>
  </si>
  <si>
    <t>Bourání základů železobetonových</t>
  </si>
  <si>
    <t>stávající dešťová vpusť : 0,18</t>
  </si>
  <si>
    <t>966006211</t>
  </si>
  <si>
    <t>Odstranění doprav. značky ze sloupů nebo konzolí</t>
  </si>
  <si>
    <t>966006215</t>
  </si>
  <si>
    <t>Odstranění  sloupků dopravních značek z Al patek</t>
  </si>
  <si>
    <t>998223011</t>
  </si>
  <si>
    <t>Přesun hmot, pozemní komunikace, kryt dlážděný</t>
  </si>
  <si>
    <t>Přesun hmot</t>
  </si>
  <si>
    <t>POL7_</t>
  </si>
  <si>
    <t>766211200</t>
  </si>
  <si>
    <t>Montáž madel schodišť. dřevěných průběžných</t>
  </si>
  <si>
    <t>rampa - Z1 : 2,73*2</t>
  </si>
  <si>
    <t>767995103</t>
  </si>
  <si>
    <t>Výroba a montáž kov. atypických konstr. do 20 kg</t>
  </si>
  <si>
    <t xml:space="preserve">madlo rampy - 2 ks : </t>
  </si>
  <si>
    <t>Z2 - 30/10 : 1,1*2,36*3*2</t>
  </si>
  <si>
    <t>Z3 - pr. 40 mm : 2,73*2,2*2</t>
  </si>
  <si>
    <t>Z4 - 30/10 : 0,05*2,36*6*2</t>
  </si>
  <si>
    <t>13224810</t>
  </si>
  <si>
    <t>Tyč ocelová plochá S235JR, rozměr 30 x 10 mm</t>
  </si>
  <si>
    <t>(15,576+1,416)*0,001*1,08</t>
  </si>
  <si>
    <t>14111041</t>
  </si>
  <si>
    <t>Trubka bezešvá hladká 11 353, rozměr 38,0 x 2,6 mm</t>
  </si>
  <si>
    <t>2,73*2*1,08</t>
  </si>
  <si>
    <t>61191426Ra</t>
  </si>
  <si>
    <t>Madlo dřevěné pr. 50 mm</t>
  </si>
  <si>
    <t>998767101</t>
  </si>
  <si>
    <t>Přesun hmot pro zámečnické konstr., výšky do 6 m</t>
  </si>
  <si>
    <t>783222110</t>
  </si>
  <si>
    <t>Nátěr syntetický kovových konstrukcí 2 x antikorozní, RAL 9007</t>
  </si>
  <si>
    <t>30/10 : (1,1*6+0,05*12)*(0,03+0,01)*2</t>
  </si>
  <si>
    <t>TR 40 : 2,73*2*3,14*0,04</t>
  </si>
  <si>
    <t>783226100</t>
  </si>
  <si>
    <t>Nátěr syntetický kovových konstrukcí základní</t>
  </si>
  <si>
    <t>783626021</t>
  </si>
  <si>
    <t>Nátěr syntetický truhl. výrobků 2x bezbarvý lak matný, odolný proti povětrnosti</t>
  </si>
  <si>
    <t>madlo : 2,73*2*3,14*0,05</t>
  </si>
  <si>
    <t>979999978</t>
  </si>
  <si>
    <t>Poplatek za recyklaci, beton lehce vyztužený, kusovost do 1600 cm2 (skup.170101)</t>
  </si>
  <si>
    <t>164,28*0,408+0,18*2,4</t>
  </si>
  <si>
    <t>979999981</t>
  </si>
  <si>
    <t>Poplatek za recyklaci betonu kusovost do 1600 cm2, čistý (skup.170101)</t>
  </si>
  <si>
    <t>1125,107-67,458-42,752</t>
  </si>
  <si>
    <t>979999995</t>
  </si>
  <si>
    <t>Poplatek za recyklaci asfaltu, kusovost do 1600 cm2, (skup.170302)</t>
  </si>
  <si>
    <t>161,94*(0,176+0,088)</t>
  </si>
  <si>
    <t>979081111</t>
  </si>
  <si>
    <t>Odvoz suti a vybour. hmot na skládku do 1 km</t>
  </si>
  <si>
    <t>Přesun suti</t>
  </si>
  <si>
    <t>POL8_</t>
  </si>
  <si>
    <t>979081121</t>
  </si>
  <si>
    <t>Příplatek k odvozu za každý další 1 km</t>
  </si>
  <si>
    <t>přístřešek MHD : (4,5+0,5*2)*0,8*0,67</t>
  </si>
  <si>
    <t>2,948*0,5</t>
  </si>
  <si>
    <t>139601103</t>
  </si>
  <si>
    <t>Ruční výkop jam, rýh a šachet v hornině tř. 4</t>
  </si>
  <si>
    <t>mříže kolem stromů : (2,3+2,0)*2*0,3*0,5*6</t>
  </si>
  <si>
    <t>zahrazovací sloupky : 0,6*0,6*0,25*4</t>
  </si>
  <si>
    <t>stojany na kola : 0,4*0,4*0,25*2*6</t>
  </si>
  <si>
    <t>sloupy VO : 0,6*0,6*0,25*3</t>
  </si>
  <si>
    <t>odpadkový koš : 0,6*0,6*0,25</t>
  </si>
  <si>
    <t>označník MHD : 0,8*0,5*0,33</t>
  </si>
  <si>
    <t>2,948+9,072</t>
  </si>
  <si>
    <t>12,02*10</t>
  </si>
  <si>
    <t>174101102</t>
  </si>
  <si>
    <t>Zásyp ruční se zhutněním</t>
  </si>
  <si>
    <t>kačárek kolem stáv. stromů : 2,0*2,0*0,2*2</t>
  </si>
  <si>
    <t>přístřešek MHD : (4,5+0,5*2)*0,8</t>
  </si>
  <si>
    <t>mříže kolem stromů : (2,3+2,0)*2*0,3*6</t>
  </si>
  <si>
    <t>zahrazovací sloupky : 0,6*0,6*4</t>
  </si>
  <si>
    <t>stojany na kola : 0,4*0,4*2*6</t>
  </si>
  <si>
    <t>sloupy VO : 0,6*0,6*3</t>
  </si>
  <si>
    <t>odpadkový koš : 0,6*0,6</t>
  </si>
  <si>
    <t>označník MHD : 0,8*0,5</t>
  </si>
  <si>
    <t>58333664</t>
  </si>
  <si>
    <t>Kačírek praný 8/16 mm, VL</t>
  </si>
  <si>
    <t>1,6*1,7</t>
  </si>
  <si>
    <t>271531113</t>
  </si>
  <si>
    <t>Polštář základu z kameniva hr. drceného 16-32 mm</t>
  </si>
  <si>
    <t>přístřešek MHD : (4,5+0,5*2)*0,8*0,07</t>
  </si>
  <si>
    <t>přístřešek MHD : (4,5+0,5*2)*0,8*0,6</t>
  </si>
  <si>
    <t>275313511</t>
  </si>
  <si>
    <t>Beton základových patek prostý C 12/15</t>
  </si>
  <si>
    <t>zahrazovací sloupky : 0,6*0,6*0,7*4</t>
  </si>
  <si>
    <t>stojany na kola : 0,4*0,4*0,7*2*6</t>
  </si>
  <si>
    <t>sloupy VO : 0,6*0,6*0,7*3</t>
  </si>
  <si>
    <t>odpadkový koš : 0,6*0,6*0,7</t>
  </si>
  <si>
    <t>275351215</t>
  </si>
  <si>
    <t>Bednění stěn základových patek - zřízení</t>
  </si>
  <si>
    <t>zahrazovací sloupky : 0,6*4*0,4*4</t>
  </si>
  <si>
    <t>stojany na kola : 0,4*4*0,4*2*6</t>
  </si>
  <si>
    <t>sloupy VO : 0,6*4*0,4*3</t>
  </si>
  <si>
    <t>odpadkový koš : 0,6*4*0,4</t>
  </si>
  <si>
    <t>275351216</t>
  </si>
  <si>
    <t>Bednění stěn základových patek - odstranění</t>
  </si>
  <si>
    <t>349121001</t>
  </si>
  <si>
    <t>Montáž  prefa. drobné architektury od 0,2 do 1,5 t</t>
  </si>
  <si>
    <t>patka označníku : 1</t>
  </si>
  <si>
    <t>2-MAT</t>
  </si>
  <si>
    <t>Prefa základová patka označníku 800/500/800 mm, 4x závitová tyč M16x2, zemnící pásek chránička s přívodním kabelem</t>
  </si>
  <si>
    <t>917461111</t>
  </si>
  <si>
    <t>Osaz. stoj. obrub. kam. s opěrou, lože z C 12/15</t>
  </si>
  <si>
    <t>mříže kolem stromů : (2,3+2,0)*2*6</t>
  </si>
  <si>
    <t>918101111</t>
  </si>
  <si>
    <t>Lože pod obrubníky nebo obruby dlažeb z C 12/15</t>
  </si>
  <si>
    <t>51,6*0,05</t>
  </si>
  <si>
    <t>58380373Ra</t>
  </si>
  <si>
    <t>Obrubník žulový přímý,  průřez 150 x 210 mm</t>
  </si>
  <si>
    <t>51,6*1,01</t>
  </si>
  <si>
    <t>767951115</t>
  </si>
  <si>
    <t>Pozinkování ocelových výrobků, hmotnost celková od 300 do 500 kg</t>
  </si>
  <si>
    <t>HEB 120 : 5,64*27,4*4</t>
  </si>
  <si>
    <t>60/50/3 : 11,12*4,584*4</t>
  </si>
  <si>
    <t>L 80/80/8 : 8,0*9,6*4</t>
  </si>
  <si>
    <t>L 50/50/5 : 11,25*3,77*4</t>
  </si>
  <si>
    <t>767995107</t>
  </si>
  <si>
    <t>Výroba a montáž kov. atypických konstr. do 500 kg</t>
  </si>
  <si>
    <t xml:space="preserve">podpůrná kce mříže ke stromům - 4 ks : </t>
  </si>
  <si>
    <t>767-901</t>
  </si>
  <si>
    <t>D+M mříže ke stromům 2,0 x 2,0 m, šedá litina, antikorozní nástřik v.č. D 2.3</t>
  </si>
  <si>
    <t>13331512</t>
  </si>
  <si>
    <t>Tyč ocelová L rovnoramenná S235JR, rozměr 50 x 50 x 5 mm</t>
  </si>
  <si>
    <t>42,4125*4*0,001*1,08</t>
  </si>
  <si>
    <t>13331782</t>
  </si>
  <si>
    <t>Tyč ocelová L rovnoramenná S235JR, rozměr 80 x 80 x 8 mm</t>
  </si>
  <si>
    <t>76,8*4*0,001*1,08</t>
  </si>
  <si>
    <t>13388430</t>
  </si>
  <si>
    <t>Tyč ocelová HEB 120, S235JR</t>
  </si>
  <si>
    <t>154,536*4*0,001*1,08</t>
  </si>
  <si>
    <t>14587756Ra</t>
  </si>
  <si>
    <t>Profil dutý obdélníkový svařovaný S235JRH 60 x 50 x 3,0 mm</t>
  </si>
  <si>
    <t>50,974*4*0,001*1,08</t>
  </si>
  <si>
    <t>309000170000</t>
  </si>
  <si>
    <t>Šroub ocelový, šestihranná hlava, celý závit, 02 1103 M6 x 40 mm, pevnost 5.8</t>
  </si>
  <si>
    <t>8*4</t>
  </si>
  <si>
    <t>31110751</t>
  </si>
  <si>
    <t>Matice šestihranná M6</t>
  </si>
  <si>
    <t>1000 ks</t>
  </si>
  <si>
    <t>32/1000</t>
  </si>
  <si>
    <t>HEB 120 : 5,64*4*0,12*4</t>
  </si>
  <si>
    <t>60/50/3 : 11,12*4*(0,06+0,05)*2</t>
  </si>
  <si>
    <t>L 50/50/5 : 11,25*4*0,05*4</t>
  </si>
  <si>
    <t>L 80/80/8 : 8,0*4*0,08*4</t>
  </si>
  <si>
    <t>799-001</t>
  </si>
  <si>
    <t>Repase stáv. přístřešku  MHD, oprava zasklení střechy</t>
  </si>
  <si>
    <t>v.č. D2.1 : 1</t>
  </si>
  <si>
    <t>799-002</t>
  </si>
  <si>
    <t xml:space="preserve">D+M lavička s opěradlem a područkami 1800/780/840 mm, ocel. zink.kce z pásoviny, opatřena práškovým vypalovacím lakem, sedák i opěradlo tvoří nepřerušený pás dřev. lamel (tropické dřevp), kotvení </t>
  </si>
  <si>
    <t>v.č. D2.1 : 10</t>
  </si>
  <si>
    <t>799-003</t>
  </si>
  <si>
    <t>D+M jemný, mírně kónicky tvarovaný zahrazovací sloupek z Al slitiny, ve spod. části možnost umístit  reliéfní městský znak, nástřik práškovým vypal. lakem, sloupek odnímatelný pomocí rychloklíče</t>
  </si>
  <si>
    <t xml:space="preserve">pr. 120 x 855 mm : </t>
  </si>
  <si>
    <t>v.č. D2.1 : 4</t>
  </si>
  <si>
    <t>799-004</t>
  </si>
  <si>
    <t>D+M stojan na kola 60/600 mm, zinkovaná  ocelová  kce, nástřik práškovým vypalovacím lakem kotvení pod dlažbu se skrytými šrouby</t>
  </si>
  <si>
    <t>v.č. D2.1 : 6</t>
  </si>
  <si>
    <t>799-005</t>
  </si>
  <si>
    <t>D+M odpadkový pozink. koš s popelníkem, válc. ocel 12 mm klíč v ceně, vnitřní  odnímatelný koš z ocel. plechu</t>
  </si>
  <si>
    <t xml:space="preserve">antikorozní alkydová nátěr. hmota na bázi oxidů železité slídy s obsahem Al prachu : </t>
  </si>
  <si>
    <t xml:space="preserve">ve větší tloušťce nátěru zajišťuje dostatečnou ochranu proti působení atm. vlivů : </t>
  </si>
  <si>
    <t xml:space="preserve">RAL 9007, obsah 40 l : </t>
  </si>
  <si>
    <t>799-007</t>
  </si>
  <si>
    <t xml:space="preserve">Přemístění označníku  MHD </t>
  </si>
  <si>
    <t>132201210</t>
  </si>
  <si>
    <t>Hloubení rýh š.do 200 cm hor.3 do 50 m3,STROJNĚ</t>
  </si>
  <si>
    <t>přípojka město : 25*0,8*1,0/2/2</t>
  </si>
  <si>
    <t>přípojka Mudr : 25*0,8*1,0/2/2</t>
  </si>
  <si>
    <t>přípoka Judr : 25*0,8*1,0/2</t>
  </si>
  <si>
    <t xml:space="preserve">50% objemu výkopu : </t>
  </si>
  <si>
    <t xml:space="preserve">výkop pro dmtz dlažby a konstrukčních vrstev : </t>
  </si>
  <si>
    <t>132201211</t>
  </si>
  <si>
    <t>Hloubení rýh š.do 200 cm hor.3 do 100 m3,STROJNĚ</t>
  </si>
  <si>
    <t>132301211</t>
  </si>
  <si>
    <t>Hloubení rýh š.do 200 cm hor.4 do 100 m3, STROJNĚ</t>
  </si>
  <si>
    <t>přípojka město : 25*1,0*2/2</t>
  </si>
  <si>
    <t>přípojka Mudr : 25*1,0*2/2</t>
  </si>
  <si>
    <t>přípoka Judr : 25*1,0*2</t>
  </si>
  <si>
    <t>přípojka město : 25*0,8*0,5/2/2*1,1</t>
  </si>
  <si>
    <t>přípojka Mudr : 25*0,8*0,5/2/2*1,1</t>
  </si>
  <si>
    <t>přípoka Judr : 25*0,8*0,5/2*1,1</t>
  </si>
  <si>
    <t xml:space="preserve">skládka do 20 km : </t>
  </si>
  <si>
    <t>přípojka město : 25*0,8*0,5/2/2*1,1*10</t>
  </si>
  <si>
    <t>přípojka Mudr : 25*0,8*0,5/2/2*1,1*10</t>
  </si>
  <si>
    <t>přípoka Judr : 25*0,8*0,5/2*1,1*10</t>
  </si>
  <si>
    <t>171201201</t>
  </si>
  <si>
    <t>Uložení sypaniny na skl.-sypanina na výšku přes 2m</t>
  </si>
  <si>
    <t>přípojka město : 25*0,8*0,5/2</t>
  </si>
  <si>
    <t>přípojka Mudr : 25*0,8*0,5/2</t>
  </si>
  <si>
    <t>přípoka Judr : 25*0,8*0,5</t>
  </si>
  <si>
    <t>přípojka město : 25*0,8*0,35/2</t>
  </si>
  <si>
    <t>přípojka Mudr : 25*0,8*0,35/2</t>
  </si>
  <si>
    <t>přípoka Judr : 25*0,8*0,35</t>
  </si>
  <si>
    <t>Poplatek za odběr horniny tř. 1- 4 k rekultivaci, č. dle katal. odpadů 17 05 04</t>
  </si>
  <si>
    <t>310237251</t>
  </si>
  <si>
    <t>Zazdívka otvorů pl. 0,25 m2 cihlami, tl. zdi 45 cm s použitím suché maltové směsi</t>
  </si>
  <si>
    <t>451573111</t>
  </si>
  <si>
    <t>Lože pod potrubí ze štěrkopísku do 63 mm</t>
  </si>
  <si>
    <t>přípojka město : 25*0,8*0,15/2</t>
  </si>
  <si>
    <t>přípojka Mudr : 25*0,8*0,15/2</t>
  </si>
  <si>
    <t>přípoka Judr : 25*0,8*0,15</t>
  </si>
  <si>
    <t>871171121</t>
  </si>
  <si>
    <t>Montáž trubek polyetylenových ve výkopu d 40 mm</t>
  </si>
  <si>
    <t>přípojka město : 25</t>
  </si>
  <si>
    <t>přípojka Mudr : 25</t>
  </si>
  <si>
    <t>přípoka Judr : 25</t>
  </si>
  <si>
    <t>892241111</t>
  </si>
  <si>
    <t>Tlaková zkouška vodovodního potrubí DN 80</t>
  </si>
  <si>
    <t>892372111</t>
  </si>
  <si>
    <t>Zabezpečení konců vodovod. potrubí DN 300</t>
  </si>
  <si>
    <t>892233111</t>
  </si>
  <si>
    <t>Desinfekce vodovodního potrubí DN 70</t>
  </si>
  <si>
    <t>892583111</t>
  </si>
  <si>
    <t>Zabezpečení konců kanal. potrubí DN do 300, vodou</t>
  </si>
  <si>
    <t>899401111</t>
  </si>
  <si>
    <t>Osazení poklopů litinových ventilových</t>
  </si>
  <si>
    <t>R</t>
  </si>
  <si>
    <t>Šoupátko 2600 DN 2" pro dom. přípojku - voda dod. + mont.</t>
  </si>
  <si>
    <t>R-1</t>
  </si>
  <si>
    <t>Pas navrtávací DN 100-2" a vodoměr. soustava dod. + mont. kk 25a kk se zpětnou klapkou</t>
  </si>
  <si>
    <t>R-2</t>
  </si>
  <si>
    <t>Vodoměrná souprava pro Q=2,5 m3/hod KK25, KK25 se zpětnou klapkou a vypouštěním</t>
  </si>
  <si>
    <t>R-3</t>
  </si>
  <si>
    <t>Signalizační vodič CY 4 mm2 dod. a mont.</t>
  </si>
  <si>
    <t>R-4</t>
  </si>
  <si>
    <t>Ochranná folie</t>
  </si>
  <si>
    <t>286134111</t>
  </si>
  <si>
    <t>Trubka tlaková  PE 100, rozměr 32 x 3,6 mm, PN 16</t>
  </si>
  <si>
    <t>75*1,15</t>
  </si>
  <si>
    <t>42200750</t>
  </si>
  <si>
    <t>Poklop  uliční šoupátkový 1750 - voda</t>
  </si>
  <si>
    <t>4229101</t>
  </si>
  <si>
    <t>Souprava zemní 9000 dod. + mont.</t>
  </si>
  <si>
    <t>952901111</t>
  </si>
  <si>
    <t>Vyčištění budov o výšce podlaží do 4 m</t>
  </si>
  <si>
    <t>970041160</t>
  </si>
  <si>
    <t>Vrtání jádrové do prostého betonu do D 160 mm</t>
  </si>
  <si>
    <t>přípojka město : 0,9</t>
  </si>
  <si>
    <t>přípojka Mudr : 0,9</t>
  </si>
  <si>
    <t>přípoka Judr : 0,9</t>
  </si>
  <si>
    <t>998276101</t>
  </si>
  <si>
    <t>Přesun hmot, trubní vedení plastová, otevř. výkop</t>
  </si>
  <si>
    <t>998711101</t>
  </si>
  <si>
    <t>Přesun hmot pro izolace proti vodě, v objektech výšky do 6 m</t>
  </si>
  <si>
    <t>711212621R00a</t>
  </si>
  <si>
    <t>Utěsňovací manžety potrubí - prostup základy</t>
  </si>
  <si>
    <t>184807111</t>
  </si>
  <si>
    <t>Ochrana stromu bedněním - zřízení</t>
  </si>
  <si>
    <t>184807112</t>
  </si>
  <si>
    <t>Ochrana stromu bedněním - odstranění</t>
  </si>
  <si>
    <t>119003227</t>
  </si>
  <si>
    <t>Pomocné konstrukce při zabezpečení - svislé ocelové mobilní oplocení, výšky přes 1,5 do 2,2 m panely vyplněné dráty - zřízení</t>
  </si>
  <si>
    <t>30,0+46,0</t>
  </si>
  <si>
    <t>119003228</t>
  </si>
  <si>
    <t>Pomocné konstrukce při zabezpečení - svislé ocelové mobilní oplocení, výšky přes 1,5 do 2,2 m panely vyplněné dráty - odstranění</t>
  </si>
  <si>
    <t>184813212</t>
  </si>
  <si>
    <t>Ochranné oplocení kořenové zóny stromu v rovině nebo svahu do 1:5, výšky přes 1,5 do 2,0 m</t>
  </si>
  <si>
    <t>184813252</t>
  </si>
  <si>
    <t>Ochranné oplocení kořenové zóny stromu v rovině nebo svahu do 1:5, výšky přes 1,5 do 2,0 m odstranění</t>
  </si>
  <si>
    <t>18495904</t>
  </si>
  <si>
    <t>Růže šípková v. 2,5 m</t>
  </si>
  <si>
    <t>998231311</t>
  </si>
  <si>
    <t>Přesun hmot pro sadovnické a krajin. úpravy do 5km</t>
  </si>
  <si>
    <t>111105111</t>
  </si>
  <si>
    <t>Odstranění stařiny odvoz 20 km, na svahu do 1:5</t>
  </si>
  <si>
    <t>183403213</t>
  </si>
  <si>
    <t>Obdělání půdy frézováním na svahu 1:2</t>
  </si>
  <si>
    <t>182301133R00a</t>
  </si>
  <si>
    <t>Rozprostření ornice, svah, tl. 15-20 cm, nad 500m2 včetně dodávky</t>
  </si>
  <si>
    <t>997221858</t>
  </si>
  <si>
    <t>Poplatek za uložení stavebního odpadu na recyklační skládce z rostlinných pletiv  zatříděného do Katalogz odpadů pod kódem 02 01 03</t>
  </si>
  <si>
    <t>předpoklad - odstraněná stařina, bude doložena skutečnost : 0,5</t>
  </si>
  <si>
    <t>111104211</t>
  </si>
  <si>
    <t>Pokosení trávníku parkov. svah do 1:5, odvoz 20 km</t>
  </si>
  <si>
    <t>183101121</t>
  </si>
  <si>
    <t>Hloubení jamek bez výměny půdy do 1 m3, svah 1:5</t>
  </si>
  <si>
    <t>183403151</t>
  </si>
  <si>
    <t>Obdělání půdy smykováním, v rovině</t>
  </si>
  <si>
    <t>183403153</t>
  </si>
  <si>
    <t>Obdělání půdy hrabáním, v rovině</t>
  </si>
  <si>
    <t>183403161</t>
  </si>
  <si>
    <t>Obdělání půdy válením, v rovině</t>
  </si>
  <si>
    <t>184102113</t>
  </si>
  <si>
    <t>Výsadba dřevin s balem D do 40 cm, v rovině</t>
  </si>
  <si>
    <t>184202112</t>
  </si>
  <si>
    <t>Ukotvení dřeviny kůly D do 10 cm, dl. do 3 m</t>
  </si>
  <si>
    <t>184501111</t>
  </si>
  <si>
    <t>Zhotovení obalu kmene z juty, 1vrstva, v rovině</t>
  </si>
  <si>
    <t>184921093</t>
  </si>
  <si>
    <t>Mulčování rostlin tl. do 0,1 m rovina</t>
  </si>
  <si>
    <t>stromy : 10,0</t>
  </si>
  <si>
    <t>185802114</t>
  </si>
  <si>
    <t>Hnojení umělým hnojivem k rostlinám v rovině</t>
  </si>
  <si>
    <t>stromy : 0,033</t>
  </si>
  <si>
    <t>185804311</t>
  </si>
  <si>
    <t>Zalití rostlin vodou plochy do 20 m2</t>
  </si>
  <si>
    <t>stomy : 0,8</t>
  </si>
  <si>
    <t>185851111</t>
  </si>
  <si>
    <t>Dovoz vody pro zálivku rostlin do 6 km</t>
  </si>
  <si>
    <t>185851119</t>
  </si>
  <si>
    <t>Příplatek za každý další 1 km dovozu vody</t>
  </si>
  <si>
    <t>0,8*14</t>
  </si>
  <si>
    <t>stromy : 0,4</t>
  </si>
  <si>
    <t>keřa : 0,5</t>
  </si>
  <si>
    <t>119005153</t>
  </si>
  <si>
    <t>Vytyčení výsadeb s rozmístěním rostlin dle projektové dokumentace solitérních přes 10 do 50 kusů</t>
  </si>
  <si>
    <t>stromy : 10</t>
  </si>
  <si>
    <t>183111111</t>
  </si>
  <si>
    <t>Hloubení jamek pro vysazování rostlin v zemině skupiny 1 až 4 bez výměny půdy v rovině nebo na svahu do 1:5, objemu do 0,002 m3</t>
  </si>
  <si>
    <t xml:space="preserve">kus  </t>
  </si>
  <si>
    <t>183211313</t>
  </si>
  <si>
    <t>Výsadba květin do připravené půdy se zalitím do připravené půdy, se zalitím cibulí nebo hlíz</t>
  </si>
  <si>
    <t>184215412</t>
  </si>
  <si>
    <t>Zhotovení závlahové mísy u solitérních dřevin v rovině nebo svahu do 1:5, o průměru mísy přes 0,5  do 1m</t>
  </si>
  <si>
    <t>184814222</t>
  </si>
  <si>
    <t>Zapracování příměsí do půdy ručně do hloubky 150 mm na svahu přes 1:5 do 1:2</t>
  </si>
  <si>
    <t>předpoklad - trávník, bude doložena skutečnost : 1,0</t>
  </si>
  <si>
    <t>00572400Ra</t>
  </si>
  <si>
    <t>Směs travní - specifikace dle PD</t>
  </si>
  <si>
    <t>02611091</t>
  </si>
  <si>
    <t>Scilia siberica</t>
  </si>
  <si>
    <t>02611092</t>
  </si>
  <si>
    <t>Narcissus poeticus</t>
  </si>
  <si>
    <t>0265901</t>
  </si>
  <si>
    <t>Prunus x yedonensis / ok 14-16 cm</t>
  </si>
  <si>
    <t>0265902</t>
  </si>
  <si>
    <t>Tilia euchlora / ok 14-16 cm</t>
  </si>
  <si>
    <t>0265903</t>
  </si>
  <si>
    <t>Amelanchier lamarckii / v. 250-300 cm</t>
  </si>
  <si>
    <t>10391100</t>
  </si>
  <si>
    <t>Kůra mulčovací VL</t>
  </si>
  <si>
    <t>24559011</t>
  </si>
  <si>
    <t>Zeolit fr. 2/4</t>
  </si>
  <si>
    <t>24559012</t>
  </si>
  <si>
    <t>Zeolit</t>
  </si>
  <si>
    <t>24559021</t>
  </si>
  <si>
    <t>Tablety zásobního hnojiva</t>
  </si>
  <si>
    <t>stomy : 1,5</t>
  </si>
  <si>
    <t>60850025Ra</t>
  </si>
  <si>
    <t>Kůl vyvazovací dřevěný impregnovaný D 80 mm dl. 3m</t>
  </si>
  <si>
    <t>60850025Rb</t>
  </si>
  <si>
    <t>Kůl vyvazovací dřevěný impregnovaný D 80 mm dl. 3m - půlený</t>
  </si>
  <si>
    <t>61894002</t>
  </si>
  <si>
    <t>Bambusová rohož 60x140 cm</t>
  </si>
  <si>
    <t>210220021</t>
  </si>
  <si>
    <t>Vedení uzemňovací v zemi FeZn 30x4, montáž</t>
  </si>
  <si>
    <t>230191003</t>
  </si>
  <si>
    <t>Uložení chráničky ve výkopu HDPE 40, d=40</t>
  </si>
  <si>
    <t>230191007</t>
  </si>
  <si>
    <t>Uložení chráničky ve výkopu HDPE 63, d=63</t>
  </si>
  <si>
    <t>230191016</t>
  </si>
  <si>
    <t>Uložení chráničky ve výkopu HDPE 110, d=110</t>
  </si>
  <si>
    <t>21010901</t>
  </si>
  <si>
    <t>Ukončení vodič izolovaný do 4 mm2 na svorkovnici</t>
  </si>
  <si>
    <t>21010902</t>
  </si>
  <si>
    <t>Ukončení vodič izolovaný do 16 mm2 na svorkovnici</t>
  </si>
  <si>
    <t>21017901</t>
  </si>
  <si>
    <t>Montáž typové rozpoj. jistící skříně pro VO v pilíři RF4: 3+1, jmen. napětí 230/400V, 50 Hz jmen. proud do 160A, přívod. vedení Cu+Al do 50 mm2, 9x pojistka 20A + 1x pojistka 6A</t>
  </si>
  <si>
    <t>21019901</t>
  </si>
  <si>
    <t>Montáž svorkovnice stožár. pro připojení kabelů ve stožárech VO - EKM-2035-2D2</t>
  </si>
  <si>
    <t>210201528R00a</t>
  </si>
  <si>
    <t>Montáž LED svítidla pro VO- 230V/50Hz na stožár v. 4m, montáž na sloup s vyložením o vněj. pr. 60 mm svítidlo nevyzařuje světelný tok do horního prostoru, ITEM 500, teplota chromatičnosti 3000 K</t>
  </si>
  <si>
    <t xml:space="preserve">regulace proudu, stmívání, protokol DALI, vzdálená detekce, přenos detence pomocí pilotního vodiče, vzdálená správa : </t>
  </si>
  <si>
    <t xml:space="preserve">těleso svítidla tlakově odlévaný hliník : </t>
  </si>
  <si>
    <t xml:space="preserve">difusor tepelně tvrzené ploché sklo se sítotiskem (VPC) : </t>
  </si>
  <si>
    <t xml:space="preserve">9264 lm, 75W, IP66, 3000 K, IK 10, rozměry 500x100 mm : </t>
  </si>
  <si>
    <t xml:space="preserve">vč. systém. stožáru bezpativového o jmen. výšce 4,0 m nad terén : </t>
  </si>
  <si>
    <t>vč. zdroje a pojistek : 2</t>
  </si>
  <si>
    <t>21020901</t>
  </si>
  <si>
    <t>Zapuštěný systém. stožár pro VO, sadový, bezpaticový, o jmen. výšce 4,0 m nad terén vč. výzbroje a pojistek</t>
  </si>
  <si>
    <t>21020902</t>
  </si>
  <si>
    <t>Úprava zakončení stožáru pro osazení svítidel ( zakonč. trn)</t>
  </si>
  <si>
    <t>210800107R00a</t>
  </si>
  <si>
    <t>Kabel CYKY-J  3x4</t>
  </si>
  <si>
    <t>210800114R00a</t>
  </si>
  <si>
    <t>Kabel CYKY-J 4x16</t>
  </si>
  <si>
    <t>650146117R00a</t>
  </si>
  <si>
    <t>Propojení kabelu celoplast. spojkou venkovní smršťovací do 1 kV 4x10-16 mm2</t>
  </si>
  <si>
    <t>M21-DMT1</t>
  </si>
  <si>
    <t>Demontáž svítidla průmyslového výbojkového venkovního na stožáru přes 3 m se zachováním funkčnosti</t>
  </si>
  <si>
    <t>M21-DMT2</t>
  </si>
  <si>
    <t>Demontáž zapuštěn. stožáru SB5 pro VO</t>
  </si>
  <si>
    <t>M21-DMT3</t>
  </si>
  <si>
    <t>Odvoz a uložení demontovaných stožárů a svítidel VO</t>
  </si>
  <si>
    <t>sada</t>
  </si>
  <si>
    <t>M21-DMT4</t>
  </si>
  <si>
    <t>Demontáž kabel Al plný nebo laněný kulatý žíla 4x16 až 25 mm2</t>
  </si>
  <si>
    <t>M21-DMT5</t>
  </si>
  <si>
    <t>Odvoz suti a vybouraných hmot na skládku nebo meziskládku do 1 km se složením</t>
  </si>
  <si>
    <t>M21-DMT6</t>
  </si>
  <si>
    <t xml:space="preserve">Příplatek k odvozu  vybouraných hmot na skládku přes 1 km </t>
  </si>
  <si>
    <t>km</t>
  </si>
  <si>
    <t>23170120Ra</t>
  </si>
  <si>
    <t xml:space="preserve">PU pěna 750 ml, nízkoexpanzní </t>
  </si>
  <si>
    <t>31672901</t>
  </si>
  <si>
    <t>Úprava zakončení stožáru pro osazení svítidel (zakonč. trn)</t>
  </si>
  <si>
    <t>31672902</t>
  </si>
  <si>
    <t>Svorkovnice  stožáru  pro přípoj kabelů ve stožárech VO - EKM-2035-2D2</t>
  </si>
  <si>
    <t>34111042</t>
  </si>
  <si>
    <t>Kabel silový s Cu jádrem 750 V CYKY 3 x 4 mm2</t>
  </si>
  <si>
    <t>34111080</t>
  </si>
  <si>
    <t>Kabel silový s Cu jádrem 750 V CYKY 4 x 16 mm2</t>
  </si>
  <si>
    <t>345710704Ra</t>
  </si>
  <si>
    <t>Trubka elektroinstalační bezhalogenová ohebná dvouplášťová pro mechanickou ochranu kabelů v zemi HDPE 40, d=40</t>
  </si>
  <si>
    <t>345710706Ra</t>
  </si>
  <si>
    <t>Trubka elektroinstalační bezhalogenová ohebná dvouplášťová pro mechanickou ochranu kabelů v zemi HDPE 63, d=63</t>
  </si>
  <si>
    <t>345710710Ra</t>
  </si>
  <si>
    <t>Trubka elektroinstalační bezhalogenová ohebná dvouplíšťová pro mechanickou ochranu kabelů v zemi HDPE 110, d=110</t>
  </si>
  <si>
    <t>348360210Ra</t>
  </si>
  <si>
    <t>Svítidlo LED pro VO- 230V/50Hz na stožár v. 4m, montáž na sloup s vyložením o vněj. pr. 60 mm svítidlo nevyzařuje světelný tok do horního prostoru, ITEM 500, teplota chromatičnosti 3000 K</t>
  </si>
  <si>
    <t>35435901</t>
  </si>
  <si>
    <t>Zemní teplem smrštitelná kabelová spojka pro plastové kabely bez pancíře do 1 kV typu AYKY, CYKY kterými je možno spojovat vzíjemné kabely s hliníkovými i měděnámi jádry 4-16</t>
  </si>
  <si>
    <t>35441125Ra</t>
  </si>
  <si>
    <t>Pásek hromosvodový FeZn, 30 x 4 mm</t>
  </si>
  <si>
    <t>35711901</t>
  </si>
  <si>
    <t>Typová rozpojovací jistící skříň pro VO v pilíři RF4: 3+1, jmenovité napětí 230/400V, 50Hz jmen. proud do 160A, přívod. vedení Cu-Al do 50 mm2, 9x pojistka 20A + 1x pojistka 6A</t>
  </si>
  <si>
    <t>139601102</t>
  </si>
  <si>
    <t>Ruční výkop jam, rýh a šachet v hornině tř. 3</t>
  </si>
  <si>
    <t>kabelová rýha pro odstranění stáv. kabelů VO : 18,0</t>
  </si>
  <si>
    <t>kabelová rýha : 27,6</t>
  </si>
  <si>
    <t>162201102</t>
  </si>
  <si>
    <t>Vodorovné přemístění výkopku z hor.1-4 do 50 m</t>
  </si>
  <si>
    <t>5,8*10</t>
  </si>
  <si>
    <t>kabelová rýha : 25,0</t>
  </si>
  <si>
    <t>199000005</t>
  </si>
  <si>
    <t>Poplatek za skládku zeminy 1- 4, č. dle katal. odpadů 17 05 04</t>
  </si>
  <si>
    <t>460010024</t>
  </si>
  <si>
    <t>Vytýčení kabelové trasy v zastavěném prostoru délka trasy do 500 m</t>
  </si>
  <si>
    <t>460420022</t>
  </si>
  <si>
    <t>Zřízení kabelového lože v rýze š. do 65 cm z písku lože tloušťky 15 cm</t>
  </si>
  <si>
    <t>460490012</t>
  </si>
  <si>
    <t>Fólie výstražná z PVC, šířka 33 cm fólie PVC šířka 33 cm</t>
  </si>
  <si>
    <t>460080001R00a</t>
  </si>
  <si>
    <t>Betonový základ stožáru VO, beton prostý C 25/30</t>
  </si>
  <si>
    <t>DMT</t>
  </si>
  <si>
    <t>Demontáž původních základů stožárů rušených ( předpokládaných) svítidel VO ze země</t>
  </si>
  <si>
    <t>005231010Ra</t>
  </si>
  <si>
    <t>Revize výchozí + zpráva</t>
  </si>
  <si>
    <t>h</t>
  </si>
  <si>
    <t>005241010Ra</t>
  </si>
  <si>
    <t>Dokumentace skutečného provedení včetně geodetického zaměření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</si>
</sst>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7" fillId="0" borderId="0" xfId="0" quotePrefix="1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" fontId="8" fillId="3" borderId="18" xfId="0" applyNumberFormat="1" applyFont="1" applyFill="1" applyBorder="1" applyAlignment="1" applyProtection="1">
      <alignment vertical="top" shrinkToFit="1"/>
      <protection locked="0"/>
    </xf>
    <xf numFmtId="4" fontId="16" fillId="0" borderId="0" xfId="0" applyNumberFormat="1" applyFont="1" applyBorder="1" applyAlignment="1" applyProtection="1">
      <alignment vertical="top" shrinkToFit="1"/>
      <protection locked="0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H9" sqref="H9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89" t="s">
        <v>41</v>
      </c>
      <c r="B2" s="189"/>
      <c r="C2" s="189"/>
      <c r="D2" s="189"/>
      <c r="E2" s="189"/>
      <c r="F2" s="189"/>
      <c r="G2" s="189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53" activePane="bottomLeft" state="frozen"/>
      <selection pane="bottomLeft" activeCell="AA70" sqref="AA70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61</v>
      </c>
      <c r="C3" s="258" t="s">
        <v>62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48</v>
      </c>
      <c r="C4" s="261" t="s">
        <v>63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100</v>
      </c>
      <c r="C8" s="180" t="s">
        <v>101</v>
      </c>
      <c r="D8" s="163"/>
      <c r="E8" s="164"/>
      <c r="F8" s="165"/>
      <c r="G8" s="166">
        <f>SUMIF(AG9:AG52,"&lt;&gt;NOR",G9:G52)</f>
        <v>0</v>
      </c>
      <c r="H8" s="160"/>
      <c r="I8" s="160">
        <f>SUM(I9:I52)</f>
        <v>0</v>
      </c>
      <c r="J8" s="160"/>
      <c r="K8" s="160">
        <f>SUM(K9:K52)</f>
        <v>0</v>
      </c>
      <c r="L8" s="160"/>
      <c r="M8" s="160">
        <f>SUM(M9:M52)</f>
        <v>0</v>
      </c>
      <c r="N8" s="159"/>
      <c r="O8" s="159">
        <f>SUM(O9:O52)</f>
        <v>0.21999999999999997</v>
      </c>
      <c r="P8" s="159"/>
      <c r="Q8" s="159">
        <f>SUM(Q9:Q52)</f>
        <v>0</v>
      </c>
      <c r="R8" s="160"/>
      <c r="S8" s="160"/>
      <c r="T8" s="160"/>
      <c r="U8" s="160"/>
      <c r="V8" s="160">
        <f>SUM(V9:V52)</f>
        <v>37.129999999999995</v>
      </c>
      <c r="W8" s="160"/>
      <c r="X8" s="160"/>
      <c r="Y8" s="160"/>
      <c r="AG8" t="s">
        <v>136</v>
      </c>
    </row>
    <row r="9" spans="1:60" outlineLevel="1" x14ac:dyDescent="0.2">
      <c r="A9" s="174">
        <v>1</v>
      </c>
      <c r="B9" s="175" t="s">
        <v>797</v>
      </c>
      <c r="C9" s="181" t="s">
        <v>798</v>
      </c>
      <c r="D9" s="176" t="s">
        <v>199</v>
      </c>
      <c r="E9" s="177">
        <v>75</v>
      </c>
      <c r="F9" s="178"/>
      <c r="G9" s="179">
        <f t="shared" ref="G9:G17" si="0">ROUND(E9*F9,2)</f>
        <v>0</v>
      </c>
      <c r="H9" s="158"/>
      <c r="I9" s="157">
        <f t="shared" ref="I9:I17" si="1">ROUND(E9*H9,2)</f>
        <v>0</v>
      </c>
      <c r="J9" s="158"/>
      <c r="K9" s="157">
        <f t="shared" ref="K9:K17" si="2">ROUND(E9*J9,2)</f>
        <v>0</v>
      </c>
      <c r="L9" s="157">
        <v>21</v>
      </c>
      <c r="M9" s="157">
        <f t="shared" ref="M9:M17" si="3">G9*(1+L9/100)</f>
        <v>0</v>
      </c>
      <c r="N9" s="156">
        <v>0</v>
      </c>
      <c r="O9" s="156">
        <f t="shared" ref="O9:O17" si="4">ROUND(E9*N9,2)</f>
        <v>0</v>
      </c>
      <c r="P9" s="156">
        <v>0</v>
      </c>
      <c r="Q9" s="156">
        <f t="shared" ref="Q9:Q17" si="5">ROUND(E9*P9,2)</f>
        <v>0</v>
      </c>
      <c r="R9" s="157"/>
      <c r="S9" s="157" t="s">
        <v>140</v>
      </c>
      <c r="T9" s="157" t="s">
        <v>179</v>
      </c>
      <c r="U9" s="157">
        <v>0.12</v>
      </c>
      <c r="V9" s="157">
        <f t="shared" ref="V9:V17" si="6">ROUND(E9*U9,2)</f>
        <v>9</v>
      </c>
      <c r="W9" s="157"/>
      <c r="X9" s="157" t="s">
        <v>180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181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799</v>
      </c>
      <c r="C10" s="181" t="s">
        <v>800</v>
      </c>
      <c r="D10" s="176" t="s">
        <v>199</v>
      </c>
      <c r="E10" s="177">
        <v>36</v>
      </c>
      <c r="F10" s="178"/>
      <c r="G10" s="179">
        <f t="shared" si="0"/>
        <v>0</v>
      </c>
      <c r="H10" s="158"/>
      <c r="I10" s="157">
        <f t="shared" si="1"/>
        <v>0</v>
      </c>
      <c r="J10" s="158"/>
      <c r="K10" s="157">
        <f t="shared" si="2"/>
        <v>0</v>
      </c>
      <c r="L10" s="157">
        <v>21</v>
      </c>
      <c r="M10" s="157">
        <f t="shared" si="3"/>
        <v>0</v>
      </c>
      <c r="N10" s="156">
        <v>0</v>
      </c>
      <c r="O10" s="156">
        <f t="shared" si="4"/>
        <v>0</v>
      </c>
      <c r="P10" s="156">
        <v>0</v>
      </c>
      <c r="Q10" s="156">
        <f t="shared" si="5"/>
        <v>0</v>
      </c>
      <c r="R10" s="157"/>
      <c r="S10" s="157" t="s">
        <v>140</v>
      </c>
      <c r="T10" s="157" t="s">
        <v>179</v>
      </c>
      <c r="U10" s="157">
        <v>0.08</v>
      </c>
      <c r="V10" s="157">
        <f t="shared" si="6"/>
        <v>2.88</v>
      </c>
      <c r="W10" s="157"/>
      <c r="X10" s="157" t="s">
        <v>180</v>
      </c>
      <c r="Y10" s="157" t="s">
        <v>142</v>
      </c>
      <c r="Z10" s="147"/>
      <c r="AA10" s="147"/>
      <c r="AB10" s="147"/>
      <c r="AC10" s="147"/>
      <c r="AD10" s="147"/>
      <c r="AE10" s="147"/>
      <c r="AF10" s="147"/>
      <c r="AG10" s="147" t="s">
        <v>181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801</v>
      </c>
      <c r="C11" s="181" t="s">
        <v>802</v>
      </c>
      <c r="D11" s="176" t="s">
        <v>199</v>
      </c>
      <c r="E11" s="177">
        <v>82</v>
      </c>
      <c r="F11" s="178"/>
      <c r="G11" s="179">
        <f t="shared" si="0"/>
        <v>0</v>
      </c>
      <c r="H11" s="158"/>
      <c r="I11" s="157">
        <f t="shared" si="1"/>
        <v>0</v>
      </c>
      <c r="J11" s="158"/>
      <c r="K11" s="157">
        <f t="shared" si="2"/>
        <v>0</v>
      </c>
      <c r="L11" s="157">
        <v>21</v>
      </c>
      <c r="M11" s="157">
        <f t="shared" si="3"/>
        <v>0</v>
      </c>
      <c r="N11" s="156">
        <v>0</v>
      </c>
      <c r="O11" s="156">
        <f t="shared" si="4"/>
        <v>0</v>
      </c>
      <c r="P11" s="156">
        <v>0</v>
      </c>
      <c r="Q11" s="156">
        <f t="shared" si="5"/>
        <v>0</v>
      </c>
      <c r="R11" s="157"/>
      <c r="S11" s="157" t="s">
        <v>140</v>
      </c>
      <c r="T11" s="157" t="s">
        <v>179</v>
      </c>
      <c r="U11" s="157">
        <v>0.105</v>
      </c>
      <c r="V11" s="157">
        <f t="shared" si="6"/>
        <v>8.61</v>
      </c>
      <c r="W11" s="157"/>
      <c r="X11" s="157" t="s">
        <v>180</v>
      </c>
      <c r="Y11" s="157" t="s">
        <v>142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4">
        <v>4</v>
      </c>
      <c r="B12" s="175" t="s">
        <v>803</v>
      </c>
      <c r="C12" s="181" t="s">
        <v>804</v>
      </c>
      <c r="D12" s="176" t="s">
        <v>199</v>
      </c>
      <c r="E12" s="177">
        <v>21</v>
      </c>
      <c r="F12" s="178"/>
      <c r="G12" s="179">
        <f t="shared" si="0"/>
        <v>0</v>
      </c>
      <c r="H12" s="158"/>
      <c r="I12" s="157">
        <f t="shared" si="1"/>
        <v>0</v>
      </c>
      <c r="J12" s="158"/>
      <c r="K12" s="157">
        <f t="shared" si="2"/>
        <v>0</v>
      </c>
      <c r="L12" s="157">
        <v>21</v>
      </c>
      <c r="M12" s="157">
        <f t="shared" si="3"/>
        <v>0</v>
      </c>
      <c r="N12" s="156">
        <v>0</v>
      </c>
      <c r="O12" s="156">
        <f t="shared" si="4"/>
        <v>0</v>
      </c>
      <c r="P12" s="156">
        <v>0</v>
      </c>
      <c r="Q12" s="156">
        <f t="shared" si="5"/>
        <v>0</v>
      </c>
      <c r="R12" s="157"/>
      <c r="S12" s="157" t="s">
        <v>140</v>
      </c>
      <c r="T12" s="157" t="s">
        <v>179</v>
      </c>
      <c r="U12" s="157">
        <v>0.17499999999999999</v>
      </c>
      <c r="V12" s="157">
        <f t="shared" si="6"/>
        <v>3.68</v>
      </c>
      <c r="W12" s="157"/>
      <c r="X12" s="157" t="s">
        <v>180</v>
      </c>
      <c r="Y12" s="157" t="s">
        <v>142</v>
      </c>
      <c r="Z12" s="147"/>
      <c r="AA12" s="147"/>
      <c r="AB12" s="147"/>
      <c r="AC12" s="147"/>
      <c r="AD12" s="147"/>
      <c r="AE12" s="147"/>
      <c r="AF12" s="147"/>
      <c r="AG12" s="147" t="s">
        <v>181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4">
        <v>5</v>
      </c>
      <c r="B13" s="175" t="s">
        <v>805</v>
      </c>
      <c r="C13" s="181" t="s">
        <v>806</v>
      </c>
      <c r="D13" s="176" t="s">
        <v>380</v>
      </c>
      <c r="E13" s="177">
        <v>2</v>
      </c>
      <c r="F13" s="178"/>
      <c r="G13" s="179">
        <f t="shared" si="0"/>
        <v>0</v>
      </c>
      <c r="H13" s="158"/>
      <c r="I13" s="157">
        <f t="shared" si="1"/>
        <v>0</v>
      </c>
      <c r="J13" s="158"/>
      <c r="K13" s="157">
        <f t="shared" si="2"/>
        <v>0</v>
      </c>
      <c r="L13" s="157">
        <v>21</v>
      </c>
      <c r="M13" s="157">
        <f t="shared" si="3"/>
        <v>0</v>
      </c>
      <c r="N13" s="156">
        <v>0</v>
      </c>
      <c r="O13" s="156">
        <f t="shared" si="4"/>
        <v>0</v>
      </c>
      <c r="P13" s="156">
        <v>0</v>
      </c>
      <c r="Q13" s="156">
        <f t="shared" si="5"/>
        <v>0</v>
      </c>
      <c r="R13" s="157"/>
      <c r="S13" s="157" t="s">
        <v>346</v>
      </c>
      <c r="T13" s="157" t="s">
        <v>141</v>
      </c>
      <c r="U13" s="157">
        <v>0</v>
      </c>
      <c r="V13" s="157">
        <f t="shared" si="6"/>
        <v>0</v>
      </c>
      <c r="W13" s="157"/>
      <c r="X13" s="157" t="s">
        <v>180</v>
      </c>
      <c r="Y13" s="157" t="s">
        <v>142</v>
      </c>
      <c r="Z13" s="147"/>
      <c r="AA13" s="147"/>
      <c r="AB13" s="147"/>
      <c r="AC13" s="147"/>
      <c r="AD13" s="147"/>
      <c r="AE13" s="147"/>
      <c r="AF13" s="147"/>
      <c r="AG13" s="147" t="s">
        <v>181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4">
        <v>6</v>
      </c>
      <c r="B14" s="175" t="s">
        <v>807</v>
      </c>
      <c r="C14" s="181" t="s">
        <v>808</v>
      </c>
      <c r="D14" s="176" t="s">
        <v>380</v>
      </c>
      <c r="E14" s="177">
        <v>20</v>
      </c>
      <c r="F14" s="178"/>
      <c r="G14" s="179">
        <f t="shared" si="0"/>
        <v>0</v>
      </c>
      <c r="H14" s="158"/>
      <c r="I14" s="157">
        <f t="shared" si="1"/>
        <v>0</v>
      </c>
      <c r="J14" s="158"/>
      <c r="K14" s="157">
        <f t="shared" si="2"/>
        <v>0</v>
      </c>
      <c r="L14" s="157">
        <v>21</v>
      </c>
      <c r="M14" s="157">
        <f t="shared" si="3"/>
        <v>0</v>
      </c>
      <c r="N14" s="156">
        <v>0</v>
      </c>
      <c r="O14" s="156">
        <f t="shared" si="4"/>
        <v>0</v>
      </c>
      <c r="P14" s="156">
        <v>0</v>
      </c>
      <c r="Q14" s="156">
        <f t="shared" si="5"/>
        <v>0</v>
      </c>
      <c r="R14" s="157"/>
      <c r="S14" s="157" t="s">
        <v>346</v>
      </c>
      <c r="T14" s="157" t="s">
        <v>141</v>
      </c>
      <c r="U14" s="157">
        <v>0</v>
      </c>
      <c r="V14" s="157">
        <f t="shared" si="6"/>
        <v>0</v>
      </c>
      <c r="W14" s="157"/>
      <c r="X14" s="157" t="s">
        <v>180</v>
      </c>
      <c r="Y14" s="157" t="s">
        <v>142</v>
      </c>
      <c r="Z14" s="147"/>
      <c r="AA14" s="147"/>
      <c r="AB14" s="147"/>
      <c r="AC14" s="147"/>
      <c r="AD14" s="147"/>
      <c r="AE14" s="147"/>
      <c r="AF14" s="147"/>
      <c r="AG14" s="147" t="s">
        <v>181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45" outlineLevel="1" x14ac:dyDescent="0.2">
      <c r="A15" s="174">
        <v>7</v>
      </c>
      <c r="B15" s="175" t="s">
        <v>809</v>
      </c>
      <c r="C15" s="181" t="s">
        <v>810</v>
      </c>
      <c r="D15" s="176" t="s">
        <v>380</v>
      </c>
      <c r="E15" s="177">
        <v>1</v>
      </c>
      <c r="F15" s="178"/>
      <c r="G15" s="179">
        <f t="shared" si="0"/>
        <v>0</v>
      </c>
      <c r="H15" s="158"/>
      <c r="I15" s="157">
        <f t="shared" si="1"/>
        <v>0</v>
      </c>
      <c r="J15" s="158"/>
      <c r="K15" s="157">
        <f t="shared" si="2"/>
        <v>0</v>
      </c>
      <c r="L15" s="157">
        <v>21</v>
      </c>
      <c r="M15" s="157">
        <f t="shared" si="3"/>
        <v>0</v>
      </c>
      <c r="N15" s="156">
        <v>0</v>
      </c>
      <c r="O15" s="156">
        <f t="shared" si="4"/>
        <v>0</v>
      </c>
      <c r="P15" s="156">
        <v>0</v>
      </c>
      <c r="Q15" s="156">
        <f t="shared" si="5"/>
        <v>0</v>
      </c>
      <c r="R15" s="157"/>
      <c r="S15" s="157" t="s">
        <v>346</v>
      </c>
      <c r="T15" s="157" t="s">
        <v>141</v>
      </c>
      <c r="U15" s="157">
        <v>0</v>
      </c>
      <c r="V15" s="157">
        <f t="shared" si="6"/>
        <v>0</v>
      </c>
      <c r="W15" s="157"/>
      <c r="X15" s="157" t="s">
        <v>180</v>
      </c>
      <c r="Y15" s="157" t="s">
        <v>142</v>
      </c>
      <c r="Z15" s="147"/>
      <c r="AA15" s="147"/>
      <c r="AB15" s="147"/>
      <c r="AC15" s="147"/>
      <c r="AD15" s="147"/>
      <c r="AE15" s="147"/>
      <c r="AF15" s="147"/>
      <c r="AG15" s="147" t="s">
        <v>181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74">
        <v>8</v>
      </c>
      <c r="B16" s="175" t="s">
        <v>811</v>
      </c>
      <c r="C16" s="181" t="s">
        <v>812</v>
      </c>
      <c r="D16" s="176" t="s">
        <v>380</v>
      </c>
      <c r="E16" s="177">
        <v>2</v>
      </c>
      <c r="F16" s="178"/>
      <c r="G16" s="179">
        <f t="shared" si="0"/>
        <v>0</v>
      </c>
      <c r="H16" s="158"/>
      <c r="I16" s="157">
        <f t="shared" si="1"/>
        <v>0</v>
      </c>
      <c r="J16" s="158"/>
      <c r="K16" s="157">
        <f t="shared" si="2"/>
        <v>0</v>
      </c>
      <c r="L16" s="157">
        <v>21</v>
      </c>
      <c r="M16" s="157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7"/>
      <c r="S16" s="157" t="s">
        <v>346</v>
      </c>
      <c r="T16" s="157" t="s">
        <v>141</v>
      </c>
      <c r="U16" s="157">
        <v>0</v>
      </c>
      <c r="V16" s="157">
        <f t="shared" si="6"/>
        <v>0</v>
      </c>
      <c r="W16" s="157"/>
      <c r="X16" s="157" t="s">
        <v>180</v>
      </c>
      <c r="Y16" s="157" t="s">
        <v>142</v>
      </c>
      <c r="Z16" s="147"/>
      <c r="AA16" s="147"/>
      <c r="AB16" s="147"/>
      <c r="AC16" s="147"/>
      <c r="AD16" s="147"/>
      <c r="AE16" s="147"/>
      <c r="AF16" s="147"/>
      <c r="AG16" s="147" t="s">
        <v>181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45" outlineLevel="1" x14ac:dyDescent="0.2">
      <c r="A17" s="168">
        <v>9</v>
      </c>
      <c r="B17" s="169" t="s">
        <v>813</v>
      </c>
      <c r="C17" s="182" t="s">
        <v>814</v>
      </c>
      <c r="D17" s="170" t="s">
        <v>380</v>
      </c>
      <c r="E17" s="171">
        <v>2</v>
      </c>
      <c r="F17" s="172"/>
      <c r="G17" s="173">
        <f t="shared" si="0"/>
        <v>0</v>
      </c>
      <c r="H17" s="158"/>
      <c r="I17" s="157">
        <f t="shared" si="1"/>
        <v>0</v>
      </c>
      <c r="J17" s="158"/>
      <c r="K17" s="157">
        <f t="shared" si="2"/>
        <v>0</v>
      </c>
      <c r="L17" s="157">
        <v>21</v>
      </c>
      <c r="M17" s="157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7"/>
      <c r="S17" s="157" t="s">
        <v>346</v>
      </c>
      <c r="T17" s="157" t="s">
        <v>141</v>
      </c>
      <c r="U17" s="157">
        <v>1</v>
      </c>
      <c r="V17" s="157">
        <f t="shared" si="6"/>
        <v>2</v>
      </c>
      <c r="W17" s="157"/>
      <c r="X17" s="157" t="s">
        <v>180</v>
      </c>
      <c r="Y17" s="157" t="s">
        <v>142</v>
      </c>
      <c r="Z17" s="147"/>
      <c r="AA17" s="147"/>
      <c r="AB17" s="147"/>
      <c r="AC17" s="147"/>
      <c r="AD17" s="147"/>
      <c r="AE17" s="147"/>
      <c r="AF17" s="147"/>
      <c r="AG17" s="147" t="s">
        <v>181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33.75" outlineLevel="2" x14ac:dyDescent="0.2">
      <c r="A18" s="154"/>
      <c r="B18" s="155"/>
      <c r="C18" s="188" t="s">
        <v>815</v>
      </c>
      <c r="D18" s="186"/>
      <c r="E18" s="187"/>
      <c r="F18" s="26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8" t="s">
        <v>816</v>
      </c>
      <c r="D19" s="186"/>
      <c r="E19" s="187"/>
      <c r="F19" s="26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183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3" x14ac:dyDescent="0.2">
      <c r="A20" s="154"/>
      <c r="B20" s="155"/>
      <c r="C20" s="188" t="s">
        <v>817</v>
      </c>
      <c r="D20" s="186"/>
      <c r="E20" s="187"/>
      <c r="F20" s="26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183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3" x14ac:dyDescent="0.2">
      <c r="A21" s="154"/>
      <c r="B21" s="155"/>
      <c r="C21" s="188" t="s">
        <v>818</v>
      </c>
      <c r="D21" s="186"/>
      <c r="E21" s="187"/>
      <c r="F21" s="26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183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3" x14ac:dyDescent="0.2">
      <c r="A22" s="154"/>
      <c r="B22" s="155"/>
      <c r="C22" s="188" t="s">
        <v>819</v>
      </c>
      <c r="D22" s="186"/>
      <c r="E22" s="187"/>
      <c r="F22" s="26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183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8" t="s">
        <v>820</v>
      </c>
      <c r="D23" s="186"/>
      <c r="E23" s="187">
        <v>2</v>
      </c>
      <c r="F23" s="26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183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33.75" outlineLevel="1" x14ac:dyDescent="0.2">
      <c r="A24" s="174">
        <v>10</v>
      </c>
      <c r="B24" s="175" t="s">
        <v>821</v>
      </c>
      <c r="C24" s="181" t="s">
        <v>822</v>
      </c>
      <c r="D24" s="176" t="s">
        <v>380</v>
      </c>
      <c r="E24" s="177">
        <v>2</v>
      </c>
      <c r="F24" s="178"/>
      <c r="G24" s="179">
        <f t="shared" ref="G24:G43" si="7">ROUND(E24*F24,2)</f>
        <v>0</v>
      </c>
      <c r="H24" s="158"/>
      <c r="I24" s="157">
        <f t="shared" ref="I24:I43" si="8">ROUND(E24*H24,2)</f>
        <v>0</v>
      </c>
      <c r="J24" s="158"/>
      <c r="K24" s="157">
        <f t="shared" ref="K24:K43" si="9">ROUND(E24*J24,2)</f>
        <v>0</v>
      </c>
      <c r="L24" s="157">
        <v>21</v>
      </c>
      <c r="M24" s="157">
        <f t="shared" ref="M24:M43" si="10">G24*(1+L24/100)</f>
        <v>0</v>
      </c>
      <c r="N24" s="156">
        <v>0</v>
      </c>
      <c r="O24" s="156">
        <f t="shared" ref="O24:O43" si="11">ROUND(E24*N24,2)</f>
        <v>0</v>
      </c>
      <c r="P24" s="156">
        <v>0</v>
      </c>
      <c r="Q24" s="156">
        <f t="shared" ref="Q24:Q43" si="12">ROUND(E24*P24,2)</f>
        <v>0</v>
      </c>
      <c r="R24" s="157"/>
      <c r="S24" s="157" t="s">
        <v>346</v>
      </c>
      <c r="T24" s="157" t="s">
        <v>141</v>
      </c>
      <c r="U24" s="157">
        <v>0</v>
      </c>
      <c r="V24" s="157">
        <f t="shared" ref="V24:V43" si="13">ROUND(E24*U24,2)</f>
        <v>0</v>
      </c>
      <c r="W24" s="157"/>
      <c r="X24" s="157" t="s">
        <v>180</v>
      </c>
      <c r="Y24" s="157" t="s">
        <v>142</v>
      </c>
      <c r="Z24" s="147"/>
      <c r="AA24" s="147"/>
      <c r="AB24" s="147"/>
      <c r="AC24" s="147"/>
      <c r="AD24" s="147"/>
      <c r="AE24" s="147"/>
      <c r="AF24" s="147"/>
      <c r="AG24" s="147" t="s">
        <v>181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4">
        <v>11</v>
      </c>
      <c r="B25" s="175" t="s">
        <v>823</v>
      </c>
      <c r="C25" s="181" t="s">
        <v>824</v>
      </c>
      <c r="D25" s="176" t="s">
        <v>380</v>
      </c>
      <c r="E25" s="177">
        <v>2</v>
      </c>
      <c r="F25" s="178"/>
      <c r="G25" s="179">
        <f t="shared" si="7"/>
        <v>0</v>
      </c>
      <c r="H25" s="158"/>
      <c r="I25" s="157">
        <f t="shared" si="8"/>
        <v>0</v>
      </c>
      <c r="J25" s="158"/>
      <c r="K25" s="157">
        <f t="shared" si="9"/>
        <v>0</v>
      </c>
      <c r="L25" s="157">
        <v>21</v>
      </c>
      <c r="M25" s="157">
        <f t="shared" si="10"/>
        <v>0</v>
      </c>
      <c r="N25" s="156">
        <v>0</v>
      </c>
      <c r="O25" s="156">
        <f t="shared" si="11"/>
        <v>0</v>
      </c>
      <c r="P25" s="156">
        <v>0</v>
      </c>
      <c r="Q25" s="156">
        <f t="shared" si="12"/>
        <v>0</v>
      </c>
      <c r="R25" s="157"/>
      <c r="S25" s="157" t="s">
        <v>346</v>
      </c>
      <c r="T25" s="157" t="s">
        <v>141</v>
      </c>
      <c r="U25" s="157">
        <v>0</v>
      </c>
      <c r="V25" s="157">
        <f t="shared" si="13"/>
        <v>0</v>
      </c>
      <c r="W25" s="157"/>
      <c r="X25" s="157" t="s">
        <v>180</v>
      </c>
      <c r="Y25" s="157" t="s">
        <v>142</v>
      </c>
      <c r="Z25" s="147"/>
      <c r="AA25" s="147"/>
      <c r="AB25" s="147"/>
      <c r="AC25" s="147"/>
      <c r="AD25" s="147"/>
      <c r="AE25" s="147"/>
      <c r="AF25" s="147"/>
      <c r="AG25" s="147" t="s">
        <v>181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4">
        <v>12</v>
      </c>
      <c r="B26" s="175" t="s">
        <v>825</v>
      </c>
      <c r="C26" s="181" t="s">
        <v>826</v>
      </c>
      <c r="D26" s="176" t="s">
        <v>199</v>
      </c>
      <c r="E26" s="177">
        <v>35</v>
      </c>
      <c r="F26" s="178"/>
      <c r="G26" s="179">
        <f t="shared" si="7"/>
        <v>0</v>
      </c>
      <c r="H26" s="158"/>
      <c r="I26" s="157">
        <f t="shared" si="8"/>
        <v>0</v>
      </c>
      <c r="J26" s="158"/>
      <c r="K26" s="157">
        <f t="shared" si="9"/>
        <v>0</v>
      </c>
      <c r="L26" s="157">
        <v>21</v>
      </c>
      <c r="M26" s="157">
        <f t="shared" si="10"/>
        <v>0</v>
      </c>
      <c r="N26" s="156">
        <v>0</v>
      </c>
      <c r="O26" s="156">
        <f t="shared" si="11"/>
        <v>0</v>
      </c>
      <c r="P26" s="156">
        <v>0</v>
      </c>
      <c r="Q26" s="156">
        <f t="shared" si="12"/>
        <v>0</v>
      </c>
      <c r="R26" s="157"/>
      <c r="S26" s="157" t="s">
        <v>346</v>
      </c>
      <c r="T26" s="157" t="s">
        <v>141</v>
      </c>
      <c r="U26" s="157">
        <v>7.2459999999999997E-2</v>
      </c>
      <c r="V26" s="157">
        <f t="shared" si="13"/>
        <v>2.54</v>
      </c>
      <c r="W26" s="157"/>
      <c r="X26" s="157" t="s">
        <v>180</v>
      </c>
      <c r="Y26" s="157" t="s">
        <v>142</v>
      </c>
      <c r="Z26" s="147"/>
      <c r="AA26" s="147"/>
      <c r="AB26" s="147"/>
      <c r="AC26" s="147"/>
      <c r="AD26" s="147"/>
      <c r="AE26" s="147"/>
      <c r="AF26" s="147"/>
      <c r="AG26" s="147" t="s">
        <v>181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4">
        <v>13</v>
      </c>
      <c r="B27" s="175" t="s">
        <v>827</v>
      </c>
      <c r="C27" s="181" t="s">
        <v>828</v>
      </c>
      <c r="D27" s="176" t="s">
        <v>199</v>
      </c>
      <c r="E27" s="177">
        <v>85</v>
      </c>
      <c r="F27" s="178"/>
      <c r="G27" s="179">
        <f t="shared" si="7"/>
        <v>0</v>
      </c>
      <c r="H27" s="158"/>
      <c r="I27" s="157">
        <f t="shared" si="8"/>
        <v>0</v>
      </c>
      <c r="J27" s="158"/>
      <c r="K27" s="157">
        <f t="shared" si="9"/>
        <v>0</v>
      </c>
      <c r="L27" s="157">
        <v>21</v>
      </c>
      <c r="M27" s="157">
        <f t="shared" si="10"/>
        <v>0</v>
      </c>
      <c r="N27" s="156">
        <v>0</v>
      </c>
      <c r="O27" s="156">
        <f t="shared" si="11"/>
        <v>0</v>
      </c>
      <c r="P27" s="156">
        <v>0</v>
      </c>
      <c r="Q27" s="156">
        <f t="shared" si="12"/>
        <v>0</v>
      </c>
      <c r="R27" s="157"/>
      <c r="S27" s="157" t="s">
        <v>346</v>
      </c>
      <c r="T27" s="157" t="s">
        <v>141</v>
      </c>
      <c r="U27" s="157">
        <v>8.9649999999999994E-2</v>
      </c>
      <c r="V27" s="157">
        <f t="shared" si="13"/>
        <v>7.62</v>
      </c>
      <c r="W27" s="157"/>
      <c r="X27" s="157" t="s">
        <v>180</v>
      </c>
      <c r="Y27" s="157" t="s">
        <v>142</v>
      </c>
      <c r="Z27" s="147"/>
      <c r="AA27" s="147"/>
      <c r="AB27" s="147"/>
      <c r="AC27" s="147"/>
      <c r="AD27" s="147"/>
      <c r="AE27" s="147"/>
      <c r="AF27" s="147"/>
      <c r="AG27" s="147" t="s">
        <v>181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4">
        <v>14</v>
      </c>
      <c r="B28" s="175" t="s">
        <v>829</v>
      </c>
      <c r="C28" s="181" t="s">
        <v>830</v>
      </c>
      <c r="D28" s="176" t="s">
        <v>380</v>
      </c>
      <c r="E28" s="177">
        <v>1</v>
      </c>
      <c r="F28" s="178"/>
      <c r="G28" s="179">
        <f t="shared" si="7"/>
        <v>0</v>
      </c>
      <c r="H28" s="158"/>
      <c r="I28" s="157">
        <f t="shared" si="8"/>
        <v>0</v>
      </c>
      <c r="J28" s="158"/>
      <c r="K28" s="157">
        <f t="shared" si="9"/>
        <v>0</v>
      </c>
      <c r="L28" s="157">
        <v>21</v>
      </c>
      <c r="M28" s="157">
        <f t="shared" si="10"/>
        <v>0</v>
      </c>
      <c r="N28" s="156">
        <v>0</v>
      </c>
      <c r="O28" s="156">
        <f t="shared" si="11"/>
        <v>0</v>
      </c>
      <c r="P28" s="156">
        <v>0</v>
      </c>
      <c r="Q28" s="156">
        <f t="shared" si="12"/>
        <v>0</v>
      </c>
      <c r="R28" s="157"/>
      <c r="S28" s="157" t="s">
        <v>346</v>
      </c>
      <c r="T28" s="157" t="s">
        <v>141</v>
      </c>
      <c r="U28" s="157">
        <v>0.8</v>
      </c>
      <c r="V28" s="157">
        <f t="shared" si="13"/>
        <v>0.8</v>
      </c>
      <c r="W28" s="157"/>
      <c r="X28" s="157" t="s">
        <v>180</v>
      </c>
      <c r="Y28" s="157" t="s">
        <v>142</v>
      </c>
      <c r="Z28" s="147"/>
      <c r="AA28" s="147"/>
      <c r="AB28" s="147"/>
      <c r="AC28" s="147"/>
      <c r="AD28" s="147"/>
      <c r="AE28" s="147"/>
      <c r="AF28" s="147"/>
      <c r="AG28" s="147" t="s">
        <v>181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33.75" outlineLevel="1" x14ac:dyDescent="0.2">
      <c r="A29" s="174">
        <v>15</v>
      </c>
      <c r="B29" s="175" t="s">
        <v>831</v>
      </c>
      <c r="C29" s="181" t="s">
        <v>832</v>
      </c>
      <c r="D29" s="176" t="s">
        <v>380</v>
      </c>
      <c r="E29" s="177">
        <v>5</v>
      </c>
      <c r="F29" s="178"/>
      <c r="G29" s="179">
        <f t="shared" si="7"/>
        <v>0</v>
      </c>
      <c r="H29" s="158"/>
      <c r="I29" s="157">
        <f t="shared" si="8"/>
        <v>0</v>
      </c>
      <c r="J29" s="158"/>
      <c r="K29" s="157">
        <f t="shared" si="9"/>
        <v>0</v>
      </c>
      <c r="L29" s="157">
        <v>21</v>
      </c>
      <c r="M29" s="157">
        <f t="shared" si="10"/>
        <v>0</v>
      </c>
      <c r="N29" s="156">
        <v>0</v>
      </c>
      <c r="O29" s="156">
        <f t="shared" si="11"/>
        <v>0</v>
      </c>
      <c r="P29" s="156">
        <v>0</v>
      </c>
      <c r="Q29" s="156">
        <f t="shared" si="12"/>
        <v>0</v>
      </c>
      <c r="R29" s="157"/>
      <c r="S29" s="157" t="s">
        <v>346</v>
      </c>
      <c r="T29" s="157" t="s">
        <v>141</v>
      </c>
      <c r="U29" s="157">
        <v>0</v>
      </c>
      <c r="V29" s="157">
        <f t="shared" si="13"/>
        <v>0</v>
      </c>
      <c r="W29" s="157"/>
      <c r="X29" s="157" t="s">
        <v>180</v>
      </c>
      <c r="Y29" s="157" t="s">
        <v>142</v>
      </c>
      <c r="Z29" s="147"/>
      <c r="AA29" s="147"/>
      <c r="AB29" s="147"/>
      <c r="AC29" s="147"/>
      <c r="AD29" s="147"/>
      <c r="AE29" s="147"/>
      <c r="AF29" s="147"/>
      <c r="AG29" s="147" t="s">
        <v>181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4">
        <v>16</v>
      </c>
      <c r="B30" s="175" t="s">
        <v>833</v>
      </c>
      <c r="C30" s="181" t="s">
        <v>834</v>
      </c>
      <c r="D30" s="176" t="s">
        <v>380</v>
      </c>
      <c r="E30" s="177">
        <v>5</v>
      </c>
      <c r="F30" s="178"/>
      <c r="G30" s="179">
        <f t="shared" si="7"/>
        <v>0</v>
      </c>
      <c r="H30" s="158"/>
      <c r="I30" s="157">
        <f t="shared" si="8"/>
        <v>0</v>
      </c>
      <c r="J30" s="158"/>
      <c r="K30" s="157">
        <f t="shared" si="9"/>
        <v>0</v>
      </c>
      <c r="L30" s="157">
        <v>21</v>
      </c>
      <c r="M30" s="157">
        <f t="shared" si="10"/>
        <v>0</v>
      </c>
      <c r="N30" s="156">
        <v>0</v>
      </c>
      <c r="O30" s="156">
        <f t="shared" si="11"/>
        <v>0</v>
      </c>
      <c r="P30" s="156">
        <v>0</v>
      </c>
      <c r="Q30" s="156">
        <f t="shared" si="12"/>
        <v>0</v>
      </c>
      <c r="R30" s="157"/>
      <c r="S30" s="157" t="s">
        <v>346</v>
      </c>
      <c r="T30" s="157" t="s">
        <v>141</v>
      </c>
      <c r="U30" s="157">
        <v>0</v>
      </c>
      <c r="V30" s="157">
        <f t="shared" si="13"/>
        <v>0</v>
      </c>
      <c r="W30" s="157"/>
      <c r="X30" s="157" t="s">
        <v>180</v>
      </c>
      <c r="Y30" s="157" t="s">
        <v>142</v>
      </c>
      <c r="Z30" s="147"/>
      <c r="AA30" s="147"/>
      <c r="AB30" s="147"/>
      <c r="AC30" s="147"/>
      <c r="AD30" s="147"/>
      <c r="AE30" s="147"/>
      <c r="AF30" s="147"/>
      <c r="AG30" s="147" t="s">
        <v>181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4">
        <v>17</v>
      </c>
      <c r="B31" s="175" t="s">
        <v>835</v>
      </c>
      <c r="C31" s="181" t="s">
        <v>836</v>
      </c>
      <c r="D31" s="176" t="s">
        <v>837</v>
      </c>
      <c r="E31" s="177">
        <v>1</v>
      </c>
      <c r="F31" s="178"/>
      <c r="G31" s="179">
        <f t="shared" si="7"/>
        <v>0</v>
      </c>
      <c r="H31" s="158"/>
      <c r="I31" s="157">
        <f t="shared" si="8"/>
        <v>0</v>
      </c>
      <c r="J31" s="158"/>
      <c r="K31" s="157">
        <f t="shared" si="9"/>
        <v>0</v>
      </c>
      <c r="L31" s="157">
        <v>21</v>
      </c>
      <c r="M31" s="157">
        <f t="shared" si="10"/>
        <v>0</v>
      </c>
      <c r="N31" s="156">
        <v>0</v>
      </c>
      <c r="O31" s="156">
        <f t="shared" si="11"/>
        <v>0</v>
      </c>
      <c r="P31" s="156">
        <v>0</v>
      </c>
      <c r="Q31" s="156">
        <f t="shared" si="12"/>
        <v>0</v>
      </c>
      <c r="R31" s="157"/>
      <c r="S31" s="157" t="s">
        <v>346</v>
      </c>
      <c r="T31" s="157" t="s">
        <v>141</v>
      </c>
      <c r="U31" s="157">
        <v>0</v>
      </c>
      <c r="V31" s="157">
        <f t="shared" si="13"/>
        <v>0</v>
      </c>
      <c r="W31" s="157"/>
      <c r="X31" s="157" t="s">
        <v>180</v>
      </c>
      <c r="Y31" s="157" t="s">
        <v>142</v>
      </c>
      <c r="Z31" s="147"/>
      <c r="AA31" s="147"/>
      <c r="AB31" s="147"/>
      <c r="AC31" s="147"/>
      <c r="AD31" s="147"/>
      <c r="AE31" s="147"/>
      <c r="AF31" s="147"/>
      <c r="AG31" s="147" t="s">
        <v>181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74">
        <v>18</v>
      </c>
      <c r="B32" s="175" t="s">
        <v>838</v>
      </c>
      <c r="C32" s="181" t="s">
        <v>839</v>
      </c>
      <c r="D32" s="176" t="s">
        <v>199</v>
      </c>
      <c r="E32" s="177">
        <v>128</v>
      </c>
      <c r="F32" s="178"/>
      <c r="G32" s="179">
        <f t="shared" si="7"/>
        <v>0</v>
      </c>
      <c r="H32" s="158"/>
      <c r="I32" s="157">
        <f t="shared" si="8"/>
        <v>0</v>
      </c>
      <c r="J32" s="158"/>
      <c r="K32" s="157">
        <f t="shared" si="9"/>
        <v>0</v>
      </c>
      <c r="L32" s="157">
        <v>21</v>
      </c>
      <c r="M32" s="157">
        <f t="shared" si="10"/>
        <v>0</v>
      </c>
      <c r="N32" s="156">
        <v>0</v>
      </c>
      <c r="O32" s="156">
        <f t="shared" si="11"/>
        <v>0</v>
      </c>
      <c r="P32" s="156">
        <v>0</v>
      </c>
      <c r="Q32" s="156">
        <f t="shared" si="12"/>
        <v>0</v>
      </c>
      <c r="R32" s="157"/>
      <c r="S32" s="157" t="s">
        <v>346</v>
      </c>
      <c r="T32" s="157" t="s">
        <v>141</v>
      </c>
      <c r="U32" s="157">
        <v>0</v>
      </c>
      <c r="V32" s="157">
        <f t="shared" si="13"/>
        <v>0</v>
      </c>
      <c r="W32" s="157"/>
      <c r="X32" s="157" t="s">
        <v>180</v>
      </c>
      <c r="Y32" s="157" t="s">
        <v>142</v>
      </c>
      <c r="Z32" s="147"/>
      <c r="AA32" s="147"/>
      <c r="AB32" s="147"/>
      <c r="AC32" s="147"/>
      <c r="AD32" s="147"/>
      <c r="AE32" s="147"/>
      <c r="AF32" s="147"/>
      <c r="AG32" s="147" t="s">
        <v>181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4">
        <v>19</v>
      </c>
      <c r="B33" s="175" t="s">
        <v>840</v>
      </c>
      <c r="C33" s="181" t="s">
        <v>841</v>
      </c>
      <c r="D33" s="176" t="s">
        <v>282</v>
      </c>
      <c r="E33" s="177">
        <v>0.7</v>
      </c>
      <c r="F33" s="178"/>
      <c r="G33" s="179">
        <f t="shared" si="7"/>
        <v>0</v>
      </c>
      <c r="H33" s="158"/>
      <c r="I33" s="157">
        <f t="shared" si="8"/>
        <v>0</v>
      </c>
      <c r="J33" s="158"/>
      <c r="K33" s="157">
        <f t="shared" si="9"/>
        <v>0</v>
      </c>
      <c r="L33" s="157">
        <v>21</v>
      </c>
      <c r="M33" s="157">
        <f t="shared" si="10"/>
        <v>0</v>
      </c>
      <c r="N33" s="156">
        <v>0</v>
      </c>
      <c r="O33" s="156">
        <f t="shared" si="11"/>
        <v>0</v>
      </c>
      <c r="P33" s="156">
        <v>0</v>
      </c>
      <c r="Q33" s="156">
        <f t="shared" si="12"/>
        <v>0</v>
      </c>
      <c r="R33" s="157"/>
      <c r="S33" s="157" t="s">
        <v>346</v>
      </c>
      <c r="T33" s="157" t="s">
        <v>141</v>
      </c>
      <c r="U33" s="157">
        <v>0</v>
      </c>
      <c r="V33" s="157">
        <f t="shared" si="13"/>
        <v>0</v>
      </c>
      <c r="W33" s="157"/>
      <c r="X33" s="157" t="s">
        <v>180</v>
      </c>
      <c r="Y33" s="157" t="s">
        <v>142</v>
      </c>
      <c r="Z33" s="147"/>
      <c r="AA33" s="147"/>
      <c r="AB33" s="147"/>
      <c r="AC33" s="147"/>
      <c r="AD33" s="147"/>
      <c r="AE33" s="147"/>
      <c r="AF33" s="147"/>
      <c r="AG33" s="147" t="s">
        <v>181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4">
        <v>20</v>
      </c>
      <c r="B34" s="175" t="s">
        <v>842</v>
      </c>
      <c r="C34" s="181" t="s">
        <v>843</v>
      </c>
      <c r="D34" s="176" t="s">
        <v>844</v>
      </c>
      <c r="E34" s="177">
        <v>15</v>
      </c>
      <c r="F34" s="178"/>
      <c r="G34" s="179">
        <f t="shared" si="7"/>
        <v>0</v>
      </c>
      <c r="H34" s="158"/>
      <c r="I34" s="157">
        <f t="shared" si="8"/>
        <v>0</v>
      </c>
      <c r="J34" s="158"/>
      <c r="K34" s="157">
        <f t="shared" si="9"/>
        <v>0</v>
      </c>
      <c r="L34" s="157">
        <v>21</v>
      </c>
      <c r="M34" s="157">
        <f t="shared" si="10"/>
        <v>0</v>
      </c>
      <c r="N34" s="156">
        <v>0</v>
      </c>
      <c r="O34" s="156">
        <f t="shared" si="11"/>
        <v>0</v>
      </c>
      <c r="P34" s="156">
        <v>0</v>
      </c>
      <c r="Q34" s="156">
        <f t="shared" si="12"/>
        <v>0</v>
      </c>
      <c r="R34" s="157"/>
      <c r="S34" s="157" t="s">
        <v>346</v>
      </c>
      <c r="T34" s="157" t="s">
        <v>141</v>
      </c>
      <c r="U34" s="157">
        <v>0</v>
      </c>
      <c r="V34" s="157">
        <f t="shared" si="13"/>
        <v>0</v>
      </c>
      <c r="W34" s="157"/>
      <c r="X34" s="157" t="s">
        <v>180</v>
      </c>
      <c r="Y34" s="157" t="s">
        <v>142</v>
      </c>
      <c r="Z34" s="147"/>
      <c r="AA34" s="147"/>
      <c r="AB34" s="147"/>
      <c r="AC34" s="147"/>
      <c r="AD34" s="147"/>
      <c r="AE34" s="147"/>
      <c r="AF34" s="147"/>
      <c r="AG34" s="147" t="s">
        <v>181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4">
        <v>21</v>
      </c>
      <c r="B35" s="175" t="s">
        <v>845</v>
      </c>
      <c r="C35" s="181" t="s">
        <v>846</v>
      </c>
      <c r="D35" s="176" t="s">
        <v>380</v>
      </c>
      <c r="E35" s="177">
        <v>2</v>
      </c>
      <c r="F35" s="178"/>
      <c r="G35" s="179">
        <f t="shared" si="7"/>
        <v>0</v>
      </c>
      <c r="H35" s="158"/>
      <c r="I35" s="157">
        <f t="shared" si="8"/>
        <v>0</v>
      </c>
      <c r="J35" s="158"/>
      <c r="K35" s="157">
        <f t="shared" si="9"/>
        <v>0</v>
      </c>
      <c r="L35" s="157">
        <v>21</v>
      </c>
      <c r="M35" s="157">
        <f t="shared" si="10"/>
        <v>0</v>
      </c>
      <c r="N35" s="156">
        <v>8.0000000000000004E-4</v>
      </c>
      <c r="O35" s="156">
        <f t="shared" si="11"/>
        <v>0</v>
      </c>
      <c r="P35" s="156">
        <v>0</v>
      </c>
      <c r="Q35" s="156">
        <f t="shared" si="12"/>
        <v>0</v>
      </c>
      <c r="R35" s="157"/>
      <c r="S35" s="157" t="s">
        <v>346</v>
      </c>
      <c r="T35" s="157" t="s">
        <v>141</v>
      </c>
      <c r="U35" s="157">
        <v>0</v>
      </c>
      <c r="V35" s="157">
        <f t="shared" si="13"/>
        <v>0</v>
      </c>
      <c r="W35" s="157"/>
      <c r="X35" s="157" t="s">
        <v>277</v>
      </c>
      <c r="Y35" s="157" t="s">
        <v>142</v>
      </c>
      <c r="Z35" s="147"/>
      <c r="AA35" s="147"/>
      <c r="AB35" s="147"/>
      <c r="AC35" s="147"/>
      <c r="AD35" s="147"/>
      <c r="AE35" s="147"/>
      <c r="AF35" s="147"/>
      <c r="AG35" s="147" t="s">
        <v>278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74">
        <v>22</v>
      </c>
      <c r="B36" s="175" t="s">
        <v>847</v>
      </c>
      <c r="C36" s="181" t="s">
        <v>848</v>
      </c>
      <c r="D36" s="176" t="s">
        <v>380</v>
      </c>
      <c r="E36" s="177">
        <v>2</v>
      </c>
      <c r="F36" s="178"/>
      <c r="G36" s="179">
        <f t="shared" si="7"/>
        <v>0</v>
      </c>
      <c r="H36" s="158"/>
      <c r="I36" s="157">
        <f t="shared" si="8"/>
        <v>0</v>
      </c>
      <c r="J36" s="158"/>
      <c r="K36" s="157">
        <f t="shared" si="9"/>
        <v>0</v>
      </c>
      <c r="L36" s="157">
        <v>21</v>
      </c>
      <c r="M36" s="157">
        <f t="shared" si="10"/>
        <v>0</v>
      </c>
      <c r="N36" s="156">
        <v>0</v>
      </c>
      <c r="O36" s="156">
        <f t="shared" si="11"/>
        <v>0</v>
      </c>
      <c r="P36" s="156">
        <v>0</v>
      </c>
      <c r="Q36" s="156">
        <f t="shared" si="12"/>
        <v>0</v>
      </c>
      <c r="R36" s="157"/>
      <c r="S36" s="157" t="s">
        <v>346</v>
      </c>
      <c r="T36" s="157" t="s">
        <v>141</v>
      </c>
      <c r="U36" s="157">
        <v>0</v>
      </c>
      <c r="V36" s="157">
        <f t="shared" si="13"/>
        <v>0</v>
      </c>
      <c r="W36" s="157"/>
      <c r="X36" s="157" t="s">
        <v>277</v>
      </c>
      <c r="Y36" s="157" t="s">
        <v>142</v>
      </c>
      <c r="Z36" s="147"/>
      <c r="AA36" s="147"/>
      <c r="AB36" s="147"/>
      <c r="AC36" s="147"/>
      <c r="AD36" s="147"/>
      <c r="AE36" s="147"/>
      <c r="AF36" s="147"/>
      <c r="AG36" s="147" t="s">
        <v>278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4">
        <v>23</v>
      </c>
      <c r="B37" s="175" t="s">
        <v>849</v>
      </c>
      <c r="C37" s="181" t="s">
        <v>850</v>
      </c>
      <c r="D37" s="176" t="s">
        <v>380</v>
      </c>
      <c r="E37" s="177">
        <v>2</v>
      </c>
      <c r="F37" s="178"/>
      <c r="G37" s="179">
        <f t="shared" si="7"/>
        <v>0</v>
      </c>
      <c r="H37" s="158"/>
      <c r="I37" s="157">
        <f t="shared" si="8"/>
        <v>0</v>
      </c>
      <c r="J37" s="158"/>
      <c r="K37" s="157">
        <f t="shared" si="9"/>
        <v>0</v>
      </c>
      <c r="L37" s="157">
        <v>21</v>
      </c>
      <c r="M37" s="157">
        <f t="shared" si="10"/>
        <v>0</v>
      </c>
      <c r="N37" s="156">
        <v>0</v>
      </c>
      <c r="O37" s="156">
        <f t="shared" si="11"/>
        <v>0</v>
      </c>
      <c r="P37" s="156">
        <v>0</v>
      </c>
      <c r="Q37" s="156">
        <f t="shared" si="12"/>
        <v>0</v>
      </c>
      <c r="R37" s="157"/>
      <c r="S37" s="157" t="s">
        <v>346</v>
      </c>
      <c r="T37" s="157" t="s">
        <v>141</v>
      </c>
      <c r="U37" s="157">
        <v>0</v>
      </c>
      <c r="V37" s="157">
        <f t="shared" si="13"/>
        <v>0</v>
      </c>
      <c r="W37" s="157"/>
      <c r="X37" s="157" t="s">
        <v>277</v>
      </c>
      <c r="Y37" s="157" t="s">
        <v>142</v>
      </c>
      <c r="Z37" s="147"/>
      <c r="AA37" s="147"/>
      <c r="AB37" s="147"/>
      <c r="AC37" s="147"/>
      <c r="AD37" s="147"/>
      <c r="AE37" s="147"/>
      <c r="AF37" s="147"/>
      <c r="AG37" s="147" t="s">
        <v>278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4">
        <v>24</v>
      </c>
      <c r="B38" s="175" t="s">
        <v>851</v>
      </c>
      <c r="C38" s="181" t="s">
        <v>852</v>
      </c>
      <c r="D38" s="176" t="s">
        <v>199</v>
      </c>
      <c r="E38" s="177">
        <v>35</v>
      </c>
      <c r="F38" s="178"/>
      <c r="G38" s="179">
        <f t="shared" si="7"/>
        <v>0</v>
      </c>
      <c r="H38" s="158"/>
      <c r="I38" s="157">
        <f t="shared" si="8"/>
        <v>0</v>
      </c>
      <c r="J38" s="158"/>
      <c r="K38" s="157">
        <f t="shared" si="9"/>
        <v>0</v>
      </c>
      <c r="L38" s="157">
        <v>21</v>
      </c>
      <c r="M38" s="157">
        <f t="shared" si="10"/>
        <v>0</v>
      </c>
      <c r="N38" s="156">
        <v>2.9E-4</v>
      </c>
      <c r="O38" s="156">
        <f t="shared" si="11"/>
        <v>0.01</v>
      </c>
      <c r="P38" s="156">
        <v>0</v>
      </c>
      <c r="Q38" s="156">
        <f t="shared" si="12"/>
        <v>0</v>
      </c>
      <c r="R38" s="157" t="s">
        <v>276</v>
      </c>
      <c r="S38" s="157" t="s">
        <v>140</v>
      </c>
      <c r="T38" s="157" t="s">
        <v>179</v>
      </c>
      <c r="U38" s="157">
        <v>0</v>
      </c>
      <c r="V38" s="157">
        <f t="shared" si="13"/>
        <v>0</v>
      </c>
      <c r="W38" s="157"/>
      <c r="X38" s="157" t="s">
        <v>277</v>
      </c>
      <c r="Y38" s="157" t="s">
        <v>142</v>
      </c>
      <c r="Z38" s="147"/>
      <c r="AA38" s="147"/>
      <c r="AB38" s="147"/>
      <c r="AC38" s="147"/>
      <c r="AD38" s="147"/>
      <c r="AE38" s="147"/>
      <c r="AF38" s="147"/>
      <c r="AG38" s="147" t="s">
        <v>278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4">
        <v>25</v>
      </c>
      <c r="B39" s="175" t="s">
        <v>853</v>
      </c>
      <c r="C39" s="181" t="s">
        <v>854</v>
      </c>
      <c r="D39" s="176" t="s">
        <v>199</v>
      </c>
      <c r="E39" s="177">
        <v>85</v>
      </c>
      <c r="F39" s="178"/>
      <c r="G39" s="179">
        <f t="shared" si="7"/>
        <v>0</v>
      </c>
      <c r="H39" s="158"/>
      <c r="I39" s="157">
        <f t="shared" si="8"/>
        <v>0</v>
      </c>
      <c r="J39" s="158"/>
      <c r="K39" s="157">
        <f t="shared" si="9"/>
        <v>0</v>
      </c>
      <c r="L39" s="157">
        <v>21</v>
      </c>
      <c r="M39" s="157">
        <f t="shared" si="10"/>
        <v>0</v>
      </c>
      <c r="N39" s="156">
        <v>8.8999999999999995E-4</v>
      </c>
      <c r="O39" s="156">
        <f t="shared" si="11"/>
        <v>0.08</v>
      </c>
      <c r="P39" s="156">
        <v>0</v>
      </c>
      <c r="Q39" s="156">
        <f t="shared" si="12"/>
        <v>0</v>
      </c>
      <c r="R39" s="157" t="s">
        <v>276</v>
      </c>
      <c r="S39" s="157" t="s">
        <v>140</v>
      </c>
      <c r="T39" s="157" t="s">
        <v>179</v>
      </c>
      <c r="U39" s="157">
        <v>0</v>
      </c>
      <c r="V39" s="157">
        <f t="shared" si="13"/>
        <v>0</v>
      </c>
      <c r="W39" s="157"/>
      <c r="X39" s="157" t="s">
        <v>277</v>
      </c>
      <c r="Y39" s="157" t="s">
        <v>142</v>
      </c>
      <c r="Z39" s="147"/>
      <c r="AA39" s="147"/>
      <c r="AB39" s="147"/>
      <c r="AC39" s="147"/>
      <c r="AD39" s="147"/>
      <c r="AE39" s="147"/>
      <c r="AF39" s="147"/>
      <c r="AG39" s="147" t="s">
        <v>278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33.75" outlineLevel="1" x14ac:dyDescent="0.2">
      <c r="A40" s="174">
        <v>26</v>
      </c>
      <c r="B40" s="175" t="s">
        <v>855</v>
      </c>
      <c r="C40" s="181" t="s">
        <v>856</v>
      </c>
      <c r="D40" s="176" t="s">
        <v>199</v>
      </c>
      <c r="E40" s="177">
        <v>35</v>
      </c>
      <c r="F40" s="178"/>
      <c r="G40" s="179">
        <f t="shared" si="7"/>
        <v>0</v>
      </c>
      <c r="H40" s="158"/>
      <c r="I40" s="157">
        <f t="shared" si="8"/>
        <v>0</v>
      </c>
      <c r="J40" s="158"/>
      <c r="K40" s="157">
        <f t="shared" si="9"/>
        <v>0</v>
      </c>
      <c r="L40" s="157">
        <v>21</v>
      </c>
      <c r="M40" s="157">
        <f t="shared" si="10"/>
        <v>0</v>
      </c>
      <c r="N40" s="156">
        <v>2.2000000000000001E-4</v>
      </c>
      <c r="O40" s="156">
        <f t="shared" si="11"/>
        <v>0.01</v>
      </c>
      <c r="P40" s="156">
        <v>0</v>
      </c>
      <c r="Q40" s="156">
        <f t="shared" si="12"/>
        <v>0</v>
      </c>
      <c r="R40" s="157"/>
      <c r="S40" s="157" t="s">
        <v>346</v>
      </c>
      <c r="T40" s="157" t="s">
        <v>141</v>
      </c>
      <c r="U40" s="157">
        <v>0</v>
      </c>
      <c r="V40" s="157">
        <f t="shared" si="13"/>
        <v>0</v>
      </c>
      <c r="W40" s="157"/>
      <c r="X40" s="157" t="s">
        <v>277</v>
      </c>
      <c r="Y40" s="157" t="s">
        <v>142</v>
      </c>
      <c r="Z40" s="147"/>
      <c r="AA40" s="147"/>
      <c r="AB40" s="147"/>
      <c r="AC40" s="147"/>
      <c r="AD40" s="147"/>
      <c r="AE40" s="147"/>
      <c r="AF40" s="147"/>
      <c r="AG40" s="147" t="s">
        <v>278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33.75" outlineLevel="1" x14ac:dyDescent="0.2">
      <c r="A41" s="174">
        <v>27</v>
      </c>
      <c r="B41" s="175" t="s">
        <v>857</v>
      </c>
      <c r="C41" s="181" t="s">
        <v>858</v>
      </c>
      <c r="D41" s="176" t="s">
        <v>199</v>
      </c>
      <c r="E41" s="177">
        <v>82</v>
      </c>
      <c r="F41" s="178"/>
      <c r="G41" s="179">
        <f t="shared" si="7"/>
        <v>0</v>
      </c>
      <c r="H41" s="158"/>
      <c r="I41" s="157">
        <f t="shared" si="8"/>
        <v>0</v>
      </c>
      <c r="J41" s="158"/>
      <c r="K41" s="157">
        <f t="shared" si="9"/>
        <v>0</v>
      </c>
      <c r="L41" s="157">
        <v>21</v>
      </c>
      <c r="M41" s="157">
        <f t="shared" si="10"/>
        <v>0</v>
      </c>
      <c r="N41" s="156">
        <v>4.4999999999999999E-4</v>
      </c>
      <c r="O41" s="156">
        <f t="shared" si="11"/>
        <v>0.04</v>
      </c>
      <c r="P41" s="156">
        <v>0</v>
      </c>
      <c r="Q41" s="156">
        <f t="shared" si="12"/>
        <v>0</v>
      </c>
      <c r="R41" s="157"/>
      <c r="S41" s="157" t="s">
        <v>346</v>
      </c>
      <c r="T41" s="157" t="s">
        <v>141</v>
      </c>
      <c r="U41" s="157">
        <v>0</v>
      </c>
      <c r="V41" s="157">
        <f t="shared" si="13"/>
        <v>0</v>
      </c>
      <c r="W41" s="157"/>
      <c r="X41" s="157" t="s">
        <v>277</v>
      </c>
      <c r="Y41" s="157" t="s">
        <v>142</v>
      </c>
      <c r="Z41" s="147"/>
      <c r="AA41" s="147"/>
      <c r="AB41" s="147"/>
      <c r="AC41" s="147"/>
      <c r="AD41" s="147"/>
      <c r="AE41" s="147"/>
      <c r="AF41" s="147"/>
      <c r="AG41" s="147" t="s">
        <v>278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33.75" outlineLevel="1" x14ac:dyDescent="0.2">
      <c r="A42" s="174">
        <v>28</v>
      </c>
      <c r="B42" s="175" t="s">
        <v>859</v>
      </c>
      <c r="C42" s="181" t="s">
        <v>860</v>
      </c>
      <c r="D42" s="176" t="s">
        <v>199</v>
      </c>
      <c r="E42" s="177">
        <v>21</v>
      </c>
      <c r="F42" s="178"/>
      <c r="G42" s="179">
        <f t="shared" si="7"/>
        <v>0</v>
      </c>
      <c r="H42" s="158"/>
      <c r="I42" s="157">
        <f t="shared" si="8"/>
        <v>0</v>
      </c>
      <c r="J42" s="158"/>
      <c r="K42" s="157">
        <f t="shared" si="9"/>
        <v>0</v>
      </c>
      <c r="L42" s="157">
        <v>21</v>
      </c>
      <c r="M42" s="157">
        <f t="shared" si="10"/>
        <v>0</v>
      </c>
      <c r="N42" s="156">
        <v>1E-4</v>
      </c>
      <c r="O42" s="156">
        <f t="shared" si="11"/>
        <v>0</v>
      </c>
      <c r="P42" s="156">
        <v>0</v>
      </c>
      <c r="Q42" s="156">
        <f t="shared" si="12"/>
        <v>0</v>
      </c>
      <c r="R42" s="157"/>
      <c r="S42" s="157" t="s">
        <v>346</v>
      </c>
      <c r="T42" s="157" t="s">
        <v>141</v>
      </c>
      <c r="U42" s="157">
        <v>0</v>
      </c>
      <c r="V42" s="157">
        <f t="shared" si="13"/>
        <v>0</v>
      </c>
      <c r="W42" s="157"/>
      <c r="X42" s="157" t="s">
        <v>277</v>
      </c>
      <c r="Y42" s="157" t="s">
        <v>142</v>
      </c>
      <c r="Z42" s="147"/>
      <c r="AA42" s="147"/>
      <c r="AB42" s="147"/>
      <c r="AC42" s="147"/>
      <c r="AD42" s="147"/>
      <c r="AE42" s="147"/>
      <c r="AF42" s="147"/>
      <c r="AG42" s="147" t="s">
        <v>278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45" outlineLevel="1" x14ac:dyDescent="0.2">
      <c r="A43" s="168">
        <v>29</v>
      </c>
      <c r="B43" s="169" t="s">
        <v>861</v>
      </c>
      <c r="C43" s="182" t="s">
        <v>862</v>
      </c>
      <c r="D43" s="170" t="s">
        <v>380</v>
      </c>
      <c r="E43" s="171">
        <v>2</v>
      </c>
      <c r="F43" s="172"/>
      <c r="G43" s="173">
        <f t="shared" si="7"/>
        <v>0</v>
      </c>
      <c r="H43" s="158"/>
      <c r="I43" s="157">
        <f t="shared" si="8"/>
        <v>0</v>
      </c>
      <c r="J43" s="158"/>
      <c r="K43" s="157">
        <f t="shared" si="9"/>
        <v>0</v>
      </c>
      <c r="L43" s="157">
        <v>21</v>
      </c>
      <c r="M43" s="157">
        <f t="shared" si="10"/>
        <v>0</v>
      </c>
      <c r="N43" s="156">
        <v>2.1299999999999999E-3</v>
      </c>
      <c r="O43" s="156">
        <f t="shared" si="11"/>
        <v>0</v>
      </c>
      <c r="P43" s="156">
        <v>0</v>
      </c>
      <c r="Q43" s="156">
        <f t="shared" si="12"/>
        <v>0</v>
      </c>
      <c r="R43" s="157"/>
      <c r="S43" s="157" t="s">
        <v>346</v>
      </c>
      <c r="T43" s="157" t="s">
        <v>141</v>
      </c>
      <c r="U43" s="157">
        <v>0</v>
      </c>
      <c r="V43" s="157">
        <f t="shared" si="13"/>
        <v>0</v>
      </c>
      <c r="W43" s="157"/>
      <c r="X43" s="157" t="s">
        <v>277</v>
      </c>
      <c r="Y43" s="157" t="s">
        <v>142</v>
      </c>
      <c r="Z43" s="147"/>
      <c r="AA43" s="147"/>
      <c r="AB43" s="147"/>
      <c r="AC43" s="147"/>
      <c r="AD43" s="147"/>
      <c r="AE43" s="147"/>
      <c r="AF43" s="147"/>
      <c r="AG43" s="147" t="s">
        <v>278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33.75" outlineLevel="2" x14ac:dyDescent="0.2">
      <c r="A44" s="154"/>
      <c r="B44" s="155"/>
      <c r="C44" s="188" t="s">
        <v>815</v>
      </c>
      <c r="D44" s="186"/>
      <c r="E44" s="187"/>
      <c r="F44" s="26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8" t="s">
        <v>816</v>
      </c>
      <c r="D45" s="186"/>
      <c r="E45" s="187"/>
      <c r="F45" s="26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183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3" x14ac:dyDescent="0.2">
      <c r="A46" s="154"/>
      <c r="B46" s="155"/>
      <c r="C46" s="188" t="s">
        <v>817</v>
      </c>
      <c r="D46" s="186"/>
      <c r="E46" s="187"/>
      <c r="F46" s="26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183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3" x14ac:dyDescent="0.2">
      <c r="A47" s="154"/>
      <c r="B47" s="155"/>
      <c r="C47" s="188" t="s">
        <v>818</v>
      </c>
      <c r="D47" s="186"/>
      <c r="E47" s="187"/>
      <c r="F47" s="26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183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3" x14ac:dyDescent="0.2">
      <c r="A48" s="154"/>
      <c r="B48" s="155"/>
      <c r="C48" s="188" t="s">
        <v>819</v>
      </c>
      <c r="D48" s="186"/>
      <c r="E48" s="187"/>
      <c r="F48" s="26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8" t="s">
        <v>820</v>
      </c>
      <c r="D49" s="186"/>
      <c r="E49" s="187">
        <v>2</v>
      </c>
      <c r="F49" s="26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183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45" outlineLevel="1" x14ac:dyDescent="0.2">
      <c r="A50" s="174">
        <v>30</v>
      </c>
      <c r="B50" s="175" t="s">
        <v>863</v>
      </c>
      <c r="C50" s="181" t="s">
        <v>864</v>
      </c>
      <c r="D50" s="176" t="s">
        <v>380</v>
      </c>
      <c r="E50" s="177">
        <v>1</v>
      </c>
      <c r="F50" s="178"/>
      <c r="G50" s="179">
        <f>ROUND(E50*F50,2)</f>
        <v>0</v>
      </c>
      <c r="H50" s="158"/>
      <c r="I50" s="157">
        <f>ROUND(E50*H50,2)</f>
        <v>0</v>
      </c>
      <c r="J50" s="158"/>
      <c r="K50" s="157">
        <f>ROUND(E50*J50,2)</f>
        <v>0</v>
      </c>
      <c r="L50" s="157">
        <v>21</v>
      </c>
      <c r="M50" s="157">
        <f>G50*(1+L50/100)</f>
        <v>0</v>
      </c>
      <c r="N50" s="156">
        <v>0</v>
      </c>
      <c r="O50" s="156">
        <f>ROUND(E50*N50,2)</f>
        <v>0</v>
      </c>
      <c r="P50" s="156">
        <v>0</v>
      </c>
      <c r="Q50" s="156">
        <f>ROUND(E50*P50,2)</f>
        <v>0</v>
      </c>
      <c r="R50" s="157"/>
      <c r="S50" s="157" t="s">
        <v>346</v>
      </c>
      <c r="T50" s="157" t="s">
        <v>141</v>
      </c>
      <c r="U50" s="157">
        <v>0</v>
      </c>
      <c r="V50" s="157">
        <f>ROUND(E50*U50,2)</f>
        <v>0</v>
      </c>
      <c r="W50" s="157"/>
      <c r="X50" s="157" t="s">
        <v>277</v>
      </c>
      <c r="Y50" s="157" t="s">
        <v>142</v>
      </c>
      <c r="Z50" s="147"/>
      <c r="AA50" s="147"/>
      <c r="AB50" s="147"/>
      <c r="AC50" s="147"/>
      <c r="AD50" s="147"/>
      <c r="AE50" s="147"/>
      <c r="AF50" s="147"/>
      <c r="AG50" s="147" t="s">
        <v>278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4">
        <v>31</v>
      </c>
      <c r="B51" s="175" t="s">
        <v>865</v>
      </c>
      <c r="C51" s="181" t="s">
        <v>866</v>
      </c>
      <c r="D51" s="176" t="s">
        <v>199</v>
      </c>
      <c r="E51" s="177">
        <v>82</v>
      </c>
      <c r="F51" s="178"/>
      <c r="G51" s="179">
        <f>ROUND(E51*F51,2)</f>
        <v>0</v>
      </c>
      <c r="H51" s="158"/>
      <c r="I51" s="157">
        <f>ROUND(E51*H51,2)</f>
        <v>0</v>
      </c>
      <c r="J51" s="158"/>
      <c r="K51" s="157">
        <f>ROUND(E51*J51,2)</f>
        <v>0</v>
      </c>
      <c r="L51" s="157">
        <v>21</v>
      </c>
      <c r="M51" s="157">
        <f>G51*(1+L51/100)</f>
        <v>0</v>
      </c>
      <c r="N51" s="156">
        <v>9.5E-4</v>
      </c>
      <c r="O51" s="156">
        <f>ROUND(E51*N51,2)</f>
        <v>0.08</v>
      </c>
      <c r="P51" s="156">
        <v>0</v>
      </c>
      <c r="Q51" s="156">
        <f>ROUND(E51*P51,2)</f>
        <v>0</v>
      </c>
      <c r="R51" s="157"/>
      <c r="S51" s="157" t="s">
        <v>346</v>
      </c>
      <c r="T51" s="157" t="s">
        <v>141</v>
      </c>
      <c r="U51" s="157">
        <v>0</v>
      </c>
      <c r="V51" s="157">
        <f>ROUND(E51*U51,2)</f>
        <v>0</v>
      </c>
      <c r="W51" s="157"/>
      <c r="X51" s="157" t="s">
        <v>277</v>
      </c>
      <c r="Y51" s="157" t="s">
        <v>142</v>
      </c>
      <c r="Z51" s="147"/>
      <c r="AA51" s="147"/>
      <c r="AB51" s="147"/>
      <c r="AC51" s="147"/>
      <c r="AD51" s="147"/>
      <c r="AE51" s="147"/>
      <c r="AF51" s="147"/>
      <c r="AG51" s="147" t="s">
        <v>278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45" outlineLevel="1" x14ac:dyDescent="0.2">
      <c r="A52" s="174">
        <v>32</v>
      </c>
      <c r="B52" s="175" t="s">
        <v>867</v>
      </c>
      <c r="C52" s="181" t="s">
        <v>868</v>
      </c>
      <c r="D52" s="176" t="s">
        <v>380</v>
      </c>
      <c r="E52" s="177">
        <v>1</v>
      </c>
      <c r="F52" s="178"/>
      <c r="G52" s="179">
        <f>ROUND(E52*F52,2)</f>
        <v>0</v>
      </c>
      <c r="H52" s="158"/>
      <c r="I52" s="157">
        <f>ROUND(E52*H52,2)</f>
        <v>0</v>
      </c>
      <c r="J52" s="158"/>
      <c r="K52" s="157">
        <f>ROUND(E52*J52,2)</f>
        <v>0</v>
      </c>
      <c r="L52" s="157">
        <v>21</v>
      </c>
      <c r="M52" s="157">
        <f>G52*(1+L52/100)</f>
        <v>0</v>
      </c>
      <c r="N52" s="156">
        <v>0</v>
      </c>
      <c r="O52" s="156">
        <f>ROUND(E52*N52,2)</f>
        <v>0</v>
      </c>
      <c r="P52" s="156">
        <v>0</v>
      </c>
      <c r="Q52" s="156">
        <f>ROUND(E52*P52,2)</f>
        <v>0</v>
      </c>
      <c r="R52" s="157"/>
      <c r="S52" s="157" t="s">
        <v>346</v>
      </c>
      <c r="T52" s="157" t="s">
        <v>141</v>
      </c>
      <c r="U52" s="157">
        <v>0</v>
      </c>
      <c r="V52" s="157">
        <f>ROUND(E52*U52,2)</f>
        <v>0</v>
      </c>
      <c r="W52" s="157"/>
      <c r="X52" s="157" t="s">
        <v>277</v>
      </c>
      <c r="Y52" s="157" t="s">
        <v>142</v>
      </c>
      <c r="Z52" s="147"/>
      <c r="AA52" s="147"/>
      <c r="AB52" s="147"/>
      <c r="AC52" s="147"/>
      <c r="AD52" s="147"/>
      <c r="AE52" s="147"/>
      <c r="AF52" s="147"/>
      <c r="AG52" s="147" t="s">
        <v>278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61" t="s">
        <v>135</v>
      </c>
      <c r="B53" s="162" t="s">
        <v>102</v>
      </c>
      <c r="C53" s="180" t="s">
        <v>103</v>
      </c>
      <c r="D53" s="163"/>
      <c r="E53" s="164"/>
      <c r="F53" s="266"/>
      <c r="G53" s="166">
        <f>SUMIF(AG54:AG73,"&lt;&gt;NOR",G54:G73)</f>
        <v>0</v>
      </c>
      <c r="H53" s="160"/>
      <c r="I53" s="160">
        <f>SUM(I54:I73)</f>
        <v>0</v>
      </c>
      <c r="J53" s="160"/>
      <c r="K53" s="160">
        <f>SUM(K54:K73)</f>
        <v>0</v>
      </c>
      <c r="L53" s="160"/>
      <c r="M53" s="160">
        <f>SUM(M54:M73)</f>
        <v>0</v>
      </c>
      <c r="N53" s="159"/>
      <c r="O53" s="159">
        <f>SUM(O54:O73)</f>
        <v>21.84</v>
      </c>
      <c r="P53" s="159"/>
      <c r="Q53" s="159">
        <f>SUM(Q54:Q73)</f>
        <v>0</v>
      </c>
      <c r="R53" s="160"/>
      <c r="S53" s="160"/>
      <c r="T53" s="160"/>
      <c r="U53" s="160"/>
      <c r="V53" s="160">
        <f>SUM(V54:V73)</f>
        <v>239.01</v>
      </c>
      <c r="W53" s="160"/>
      <c r="X53" s="160"/>
      <c r="Y53" s="160"/>
      <c r="AG53" t="s">
        <v>136</v>
      </c>
    </row>
    <row r="54" spans="1:60" outlineLevel="1" x14ac:dyDescent="0.2">
      <c r="A54" s="168">
        <v>33</v>
      </c>
      <c r="B54" s="169" t="s">
        <v>869</v>
      </c>
      <c r="C54" s="182" t="s">
        <v>870</v>
      </c>
      <c r="D54" s="170" t="s">
        <v>204</v>
      </c>
      <c r="E54" s="171">
        <v>18</v>
      </c>
      <c r="F54" s="172"/>
      <c r="G54" s="173">
        <f>ROUND(E54*F54,2)</f>
        <v>0</v>
      </c>
      <c r="H54" s="158"/>
      <c r="I54" s="157">
        <f>ROUND(E54*H54,2)</f>
        <v>0</v>
      </c>
      <c r="J54" s="158"/>
      <c r="K54" s="157">
        <f>ROUND(E54*J54,2)</f>
        <v>0</v>
      </c>
      <c r="L54" s="157">
        <v>21</v>
      </c>
      <c r="M54" s="157">
        <f>G54*(1+L54/100)</f>
        <v>0</v>
      </c>
      <c r="N54" s="156">
        <v>0</v>
      </c>
      <c r="O54" s="156">
        <f>ROUND(E54*N54,2)</f>
        <v>0</v>
      </c>
      <c r="P54" s="156">
        <v>0</v>
      </c>
      <c r="Q54" s="156">
        <f>ROUND(E54*P54,2)</f>
        <v>0</v>
      </c>
      <c r="R54" s="157"/>
      <c r="S54" s="157" t="s">
        <v>140</v>
      </c>
      <c r="T54" s="157" t="s">
        <v>179</v>
      </c>
      <c r="U54" s="157">
        <v>3.5329999999999999</v>
      </c>
      <c r="V54" s="157">
        <f>ROUND(E54*U54,2)</f>
        <v>63.59</v>
      </c>
      <c r="W54" s="157"/>
      <c r="X54" s="157" t="s">
        <v>180</v>
      </c>
      <c r="Y54" s="157" t="s">
        <v>142</v>
      </c>
      <c r="Z54" s="147"/>
      <c r="AA54" s="147"/>
      <c r="AB54" s="147"/>
      <c r="AC54" s="147"/>
      <c r="AD54" s="147"/>
      <c r="AE54" s="147"/>
      <c r="AF54" s="147"/>
      <c r="AG54" s="147" t="s">
        <v>181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8" t="s">
        <v>871</v>
      </c>
      <c r="D55" s="186"/>
      <c r="E55" s="187">
        <v>18</v>
      </c>
      <c r="F55" s="26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183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8">
        <v>34</v>
      </c>
      <c r="B56" s="169" t="s">
        <v>869</v>
      </c>
      <c r="C56" s="182" t="s">
        <v>870</v>
      </c>
      <c r="D56" s="170" t="s">
        <v>204</v>
      </c>
      <c r="E56" s="171">
        <v>27.6</v>
      </c>
      <c r="F56" s="172"/>
      <c r="G56" s="173">
        <f>ROUND(E56*F56,2)</f>
        <v>0</v>
      </c>
      <c r="H56" s="158"/>
      <c r="I56" s="157">
        <f>ROUND(E56*H56,2)</f>
        <v>0</v>
      </c>
      <c r="J56" s="158"/>
      <c r="K56" s="157">
        <f>ROUND(E56*J56,2)</f>
        <v>0</v>
      </c>
      <c r="L56" s="157">
        <v>21</v>
      </c>
      <c r="M56" s="157">
        <f>G56*(1+L56/100)</f>
        <v>0</v>
      </c>
      <c r="N56" s="156">
        <v>0</v>
      </c>
      <c r="O56" s="156">
        <f>ROUND(E56*N56,2)</f>
        <v>0</v>
      </c>
      <c r="P56" s="156">
        <v>0</v>
      </c>
      <c r="Q56" s="156">
        <f>ROUND(E56*P56,2)</f>
        <v>0</v>
      </c>
      <c r="R56" s="157"/>
      <c r="S56" s="157" t="s">
        <v>140</v>
      </c>
      <c r="T56" s="157" t="s">
        <v>179</v>
      </c>
      <c r="U56" s="157">
        <v>3.5329999999999999</v>
      </c>
      <c r="V56" s="157">
        <f>ROUND(E56*U56,2)</f>
        <v>97.51</v>
      </c>
      <c r="W56" s="157"/>
      <c r="X56" s="157" t="s">
        <v>180</v>
      </c>
      <c r="Y56" s="157" t="s">
        <v>142</v>
      </c>
      <c r="Z56" s="147"/>
      <c r="AA56" s="147"/>
      <c r="AB56" s="147"/>
      <c r="AC56" s="147"/>
      <c r="AD56" s="147"/>
      <c r="AE56" s="147"/>
      <c r="AF56" s="147"/>
      <c r="AG56" s="147" t="s">
        <v>181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8" t="s">
        <v>872</v>
      </c>
      <c r="D57" s="186"/>
      <c r="E57" s="187">
        <v>27.6</v>
      </c>
      <c r="F57" s="26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183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4">
        <v>35</v>
      </c>
      <c r="B58" s="175" t="s">
        <v>873</v>
      </c>
      <c r="C58" s="181" t="s">
        <v>874</v>
      </c>
      <c r="D58" s="176" t="s">
        <v>204</v>
      </c>
      <c r="E58" s="177">
        <v>25</v>
      </c>
      <c r="F58" s="178"/>
      <c r="G58" s="179">
        <f>ROUND(E58*F58,2)</f>
        <v>0</v>
      </c>
      <c r="H58" s="158"/>
      <c r="I58" s="157">
        <f>ROUND(E58*H58,2)</f>
        <v>0</v>
      </c>
      <c r="J58" s="158"/>
      <c r="K58" s="157">
        <f>ROUND(E58*J58,2)</f>
        <v>0</v>
      </c>
      <c r="L58" s="157">
        <v>21</v>
      </c>
      <c r="M58" s="157">
        <f>G58*(1+L58/100)</f>
        <v>0</v>
      </c>
      <c r="N58" s="156">
        <v>0</v>
      </c>
      <c r="O58" s="156">
        <f>ROUND(E58*N58,2)</f>
        <v>0</v>
      </c>
      <c r="P58" s="156">
        <v>0</v>
      </c>
      <c r="Q58" s="156">
        <f>ROUND(E58*P58,2)</f>
        <v>0</v>
      </c>
      <c r="R58" s="157"/>
      <c r="S58" s="157" t="s">
        <v>140</v>
      </c>
      <c r="T58" s="157" t="s">
        <v>179</v>
      </c>
      <c r="U58" s="157">
        <v>7.3999999999999996E-2</v>
      </c>
      <c r="V58" s="157">
        <f>ROUND(E58*U58,2)</f>
        <v>1.85</v>
      </c>
      <c r="W58" s="157"/>
      <c r="X58" s="157" t="s">
        <v>180</v>
      </c>
      <c r="Y58" s="157" t="s">
        <v>142</v>
      </c>
      <c r="Z58" s="147"/>
      <c r="AA58" s="147"/>
      <c r="AB58" s="147"/>
      <c r="AC58" s="147"/>
      <c r="AD58" s="147"/>
      <c r="AE58" s="147"/>
      <c r="AF58" s="147"/>
      <c r="AG58" s="147" t="s">
        <v>181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4">
        <v>36</v>
      </c>
      <c r="B59" s="175" t="s">
        <v>239</v>
      </c>
      <c r="C59" s="181" t="s">
        <v>240</v>
      </c>
      <c r="D59" s="176" t="s">
        <v>204</v>
      </c>
      <c r="E59" s="177">
        <v>5.8</v>
      </c>
      <c r="F59" s="178"/>
      <c r="G59" s="179">
        <f>ROUND(E59*F59,2)</f>
        <v>0</v>
      </c>
      <c r="H59" s="158"/>
      <c r="I59" s="157">
        <f>ROUND(E59*H59,2)</f>
        <v>0</v>
      </c>
      <c r="J59" s="158"/>
      <c r="K59" s="157">
        <f>ROUND(E59*J59,2)</f>
        <v>0</v>
      </c>
      <c r="L59" s="157">
        <v>21</v>
      </c>
      <c r="M59" s="157">
        <f>G59*(1+L59/100)</f>
        <v>0</v>
      </c>
      <c r="N59" s="156">
        <v>0</v>
      </c>
      <c r="O59" s="156">
        <f>ROUND(E59*N59,2)</f>
        <v>0</v>
      </c>
      <c r="P59" s="156">
        <v>0</v>
      </c>
      <c r="Q59" s="156">
        <f>ROUND(E59*P59,2)</f>
        <v>0</v>
      </c>
      <c r="R59" s="157"/>
      <c r="S59" s="157" t="s">
        <v>140</v>
      </c>
      <c r="T59" s="157" t="s">
        <v>179</v>
      </c>
      <c r="U59" s="157">
        <v>1.0999999999999999E-2</v>
      </c>
      <c r="V59" s="157">
        <f>ROUND(E59*U59,2)</f>
        <v>0.06</v>
      </c>
      <c r="W59" s="157"/>
      <c r="X59" s="157" t="s">
        <v>180</v>
      </c>
      <c r="Y59" s="157" t="s">
        <v>142</v>
      </c>
      <c r="Z59" s="147"/>
      <c r="AA59" s="147"/>
      <c r="AB59" s="147"/>
      <c r="AC59" s="147"/>
      <c r="AD59" s="147"/>
      <c r="AE59" s="147"/>
      <c r="AF59" s="147"/>
      <c r="AG59" s="147" t="s">
        <v>181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68">
        <v>37</v>
      </c>
      <c r="B60" s="169" t="s">
        <v>242</v>
      </c>
      <c r="C60" s="182" t="s">
        <v>243</v>
      </c>
      <c r="D60" s="170" t="s">
        <v>204</v>
      </c>
      <c r="E60" s="171">
        <v>58</v>
      </c>
      <c r="F60" s="172"/>
      <c r="G60" s="173">
        <f>ROUND(E60*F60,2)</f>
        <v>0</v>
      </c>
      <c r="H60" s="158"/>
      <c r="I60" s="157">
        <f>ROUND(E60*H60,2)</f>
        <v>0</v>
      </c>
      <c r="J60" s="158"/>
      <c r="K60" s="157">
        <f>ROUND(E60*J60,2)</f>
        <v>0</v>
      </c>
      <c r="L60" s="157">
        <v>21</v>
      </c>
      <c r="M60" s="157">
        <f>G60*(1+L60/100)</f>
        <v>0</v>
      </c>
      <c r="N60" s="156">
        <v>0</v>
      </c>
      <c r="O60" s="156">
        <f>ROUND(E60*N60,2)</f>
        <v>0</v>
      </c>
      <c r="P60" s="156">
        <v>0</v>
      </c>
      <c r="Q60" s="156">
        <f>ROUND(E60*P60,2)</f>
        <v>0</v>
      </c>
      <c r="R60" s="157"/>
      <c r="S60" s="157" t="s">
        <v>140</v>
      </c>
      <c r="T60" s="157" t="s">
        <v>179</v>
      </c>
      <c r="U60" s="157">
        <v>0</v>
      </c>
      <c r="V60" s="157">
        <f>ROUND(E60*U60,2)</f>
        <v>0</v>
      </c>
      <c r="W60" s="157"/>
      <c r="X60" s="157" t="s">
        <v>180</v>
      </c>
      <c r="Y60" s="157" t="s">
        <v>142</v>
      </c>
      <c r="Z60" s="147"/>
      <c r="AA60" s="147"/>
      <c r="AB60" s="147"/>
      <c r="AC60" s="147"/>
      <c r="AD60" s="147"/>
      <c r="AE60" s="147"/>
      <c r="AF60" s="147"/>
      <c r="AG60" s="147" t="s">
        <v>181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8" t="s">
        <v>875</v>
      </c>
      <c r="D61" s="186"/>
      <c r="E61" s="187">
        <v>58</v>
      </c>
      <c r="F61" s="26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183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74">
        <v>38</v>
      </c>
      <c r="B62" s="175" t="s">
        <v>245</v>
      </c>
      <c r="C62" s="181" t="s">
        <v>246</v>
      </c>
      <c r="D62" s="176" t="s">
        <v>204</v>
      </c>
      <c r="E62" s="177">
        <v>5.8</v>
      </c>
      <c r="F62" s="178"/>
      <c r="G62" s="179">
        <f>ROUND(E62*F62,2)</f>
        <v>0</v>
      </c>
      <c r="H62" s="158"/>
      <c r="I62" s="157">
        <f>ROUND(E62*H62,2)</f>
        <v>0</v>
      </c>
      <c r="J62" s="158"/>
      <c r="K62" s="157">
        <f>ROUND(E62*J62,2)</f>
        <v>0</v>
      </c>
      <c r="L62" s="157">
        <v>21</v>
      </c>
      <c r="M62" s="157">
        <f>G62*(1+L62/100)</f>
        <v>0</v>
      </c>
      <c r="N62" s="156">
        <v>0</v>
      </c>
      <c r="O62" s="156">
        <f>ROUND(E62*N62,2)</f>
        <v>0</v>
      </c>
      <c r="P62" s="156">
        <v>0</v>
      </c>
      <c r="Q62" s="156">
        <f>ROUND(E62*P62,2)</f>
        <v>0</v>
      </c>
      <c r="R62" s="157"/>
      <c r="S62" s="157" t="s">
        <v>140</v>
      </c>
      <c r="T62" s="157" t="s">
        <v>179</v>
      </c>
      <c r="U62" s="157">
        <v>0.65200000000000002</v>
      </c>
      <c r="V62" s="157">
        <f>ROUND(E62*U62,2)</f>
        <v>3.78</v>
      </c>
      <c r="W62" s="157"/>
      <c r="X62" s="157" t="s">
        <v>180</v>
      </c>
      <c r="Y62" s="157" t="s">
        <v>142</v>
      </c>
      <c r="Z62" s="147"/>
      <c r="AA62" s="147"/>
      <c r="AB62" s="147"/>
      <c r="AC62" s="147"/>
      <c r="AD62" s="147"/>
      <c r="AE62" s="147"/>
      <c r="AF62" s="147"/>
      <c r="AG62" s="147" t="s">
        <v>181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8">
        <v>39</v>
      </c>
      <c r="B63" s="169" t="s">
        <v>518</v>
      </c>
      <c r="C63" s="182" t="s">
        <v>519</v>
      </c>
      <c r="D63" s="170" t="s">
        <v>204</v>
      </c>
      <c r="E63" s="171">
        <v>25</v>
      </c>
      <c r="F63" s="172"/>
      <c r="G63" s="173">
        <f>ROUND(E63*F63,2)</f>
        <v>0</v>
      </c>
      <c r="H63" s="158"/>
      <c r="I63" s="157">
        <f>ROUND(E63*H63,2)</f>
        <v>0</v>
      </c>
      <c r="J63" s="158"/>
      <c r="K63" s="157">
        <f>ROUND(E63*J63,2)</f>
        <v>0</v>
      </c>
      <c r="L63" s="157">
        <v>21</v>
      </c>
      <c r="M63" s="157">
        <f>G63*(1+L63/100)</f>
        <v>0</v>
      </c>
      <c r="N63" s="156">
        <v>0</v>
      </c>
      <c r="O63" s="156">
        <f>ROUND(E63*N63,2)</f>
        <v>0</v>
      </c>
      <c r="P63" s="156">
        <v>0</v>
      </c>
      <c r="Q63" s="156">
        <f>ROUND(E63*P63,2)</f>
        <v>0</v>
      </c>
      <c r="R63" s="157"/>
      <c r="S63" s="157" t="s">
        <v>140</v>
      </c>
      <c r="T63" s="157" t="s">
        <v>179</v>
      </c>
      <c r="U63" s="157">
        <v>1.1499999999999999</v>
      </c>
      <c r="V63" s="157">
        <f>ROUND(E63*U63,2)</f>
        <v>28.75</v>
      </c>
      <c r="W63" s="157"/>
      <c r="X63" s="157" t="s">
        <v>180</v>
      </c>
      <c r="Y63" s="157" t="s">
        <v>142</v>
      </c>
      <c r="Z63" s="147"/>
      <c r="AA63" s="147"/>
      <c r="AB63" s="147"/>
      <c r="AC63" s="147"/>
      <c r="AD63" s="147"/>
      <c r="AE63" s="147"/>
      <c r="AF63" s="147"/>
      <c r="AG63" s="147" t="s">
        <v>181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8" t="s">
        <v>876</v>
      </c>
      <c r="D64" s="186"/>
      <c r="E64" s="187">
        <v>25</v>
      </c>
      <c r="F64" s="26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183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68">
        <v>40</v>
      </c>
      <c r="B65" s="169" t="s">
        <v>518</v>
      </c>
      <c r="C65" s="182" t="s">
        <v>519</v>
      </c>
      <c r="D65" s="170" t="s">
        <v>204</v>
      </c>
      <c r="E65" s="171">
        <v>18</v>
      </c>
      <c r="F65" s="172"/>
      <c r="G65" s="173">
        <f>ROUND(E65*F65,2)</f>
        <v>0</v>
      </c>
      <c r="H65" s="158"/>
      <c r="I65" s="157">
        <f>ROUND(E65*H65,2)</f>
        <v>0</v>
      </c>
      <c r="J65" s="158"/>
      <c r="K65" s="157">
        <f>ROUND(E65*J65,2)</f>
        <v>0</v>
      </c>
      <c r="L65" s="157">
        <v>21</v>
      </c>
      <c r="M65" s="157">
        <f>G65*(1+L65/100)</f>
        <v>0</v>
      </c>
      <c r="N65" s="156">
        <v>0</v>
      </c>
      <c r="O65" s="156">
        <f>ROUND(E65*N65,2)</f>
        <v>0</v>
      </c>
      <c r="P65" s="156">
        <v>0</v>
      </c>
      <c r="Q65" s="156">
        <f>ROUND(E65*P65,2)</f>
        <v>0</v>
      </c>
      <c r="R65" s="157"/>
      <c r="S65" s="157" t="s">
        <v>140</v>
      </c>
      <c r="T65" s="157" t="s">
        <v>179</v>
      </c>
      <c r="U65" s="157">
        <v>1.1499999999999999</v>
      </c>
      <c r="V65" s="157">
        <f>ROUND(E65*U65,2)</f>
        <v>20.7</v>
      </c>
      <c r="W65" s="157"/>
      <c r="X65" s="157" t="s">
        <v>180</v>
      </c>
      <c r="Y65" s="157" t="s">
        <v>142</v>
      </c>
      <c r="Z65" s="147"/>
      <c r="AA65" s="147"/>
      <c r="AB65" s="147"/>
      <c r="AC65" s="147"/>
      <c r="AD65" s="147"/>
      <c r="AE65" s="147"/>
      <c r="AF65" s="147"/>
      <c r="AG65" s="147" t="s">
        <v>181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188" t="s">
        <v>871</v>
      </c>
      <c r="D66" s="186"/>
      <c r="E66" s="187">
        <v>18</v>
      </c>
      <c r="F66" s="26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183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4">
        <v>41</v>
      </c>
      <c r="B67" s="175" t="s">
        <v>257</v>
      </c>
      <c r="C67" s="181" t="s">
        <v>258</v>
      </c>
      <c r="D67" s="176" t="s">
        <v>178</v>
      </c>
      <c r="E67" s="177">
        <v>46</v>
      </c>
      <c r="F67" s="178"/>
      <c r="G67" s="179">
        <f t="shared" ref="G67:G73" si="14">ROUND(E67*F67,2)</f>
        <v>0</v>
      </c>
      <c r="H67" s="158"/>
      <c r="I67" s="157">
        <f t="shared" ref="I67:I73" si="15">ROUND(E67*H67,2)</f>
        <v>0</v>
      </c>
      <c r="J67" s="158"/>
      <c r="K67" s="157">
        <f t="shared" ref="K67:K73" si="16">ROUND(E67*J67,2)</f>
        <v>0</v>
      </c>
      <c r="L67" s="157">
        <v>21</v>
      </c>
      <c r="M67" s="157">
        <f t="shared" ref="M67:M73" si="17">G67*(1+L67/100)</f>
        <v>0</v>
      </c>
      <c r="N67" s="156">
        <v>0</v>
      </c>
      <c r="O67" s="156">
        <f t="shared" ref="O67:O73" si="18">ROUND(E67*N67,2)</f>
        <v>0</v>
      </c>
      <c r="P67" s="156">
        <v>0</v>
      </c>
      <c r="Q67" s="156">
        <f t="shared" ref="Q67:Q73" si="19">ROUND(E67*P67,2)</f>
        <v>0</v>
      </c>
      <c r="R67" s="157"/>
      <c r="S67" s="157" t="s">
        <v>140</v>
      </c>
      <c r="T67" s="157" t="s">
        <v>179</v>
      </c>
      <c r="U67" s="157">
        <v>9.6000000000000002E-2</v>
      </c>
      <c r="V67" s="157">
        <f t="shared" ref="V67:V73" si="20">ROUND(E67*U67,2)</f>
        <v>4.42</v>
      </c>
      <c r="W67" s="157"/>
      <c r="X67" s="157" t="s">
        <v>180</v>
      </c>
      <c r="Y67" s="157" t="s">
        <v>142</v>
      </c>
      <c r="Z67" s="147"/>
      <c r="AA67" s="147"/>
      <c r="AB67" s="147"/>
      <c r="AC67" s="147"/>
      <c r="AD67" s="147"/>
      <c r="AE67" s="147"/>
      <c r="AF67" s="147"/>
      <c r="AG67" s="147" t="s">
        <v>181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4">
        <v>42</v>
      </c>
      <c r="B68" s="175" t="s">
        <v>877</v>
      </c>
      <c r="C68" s="181" t="s">
        <v>878</v>
      </c>
      <c r="D68" s="176" t="s">
        <v>282</v>
      </c>
      <c r="E68" s="177">
        <v>7.6</v>
      </c>
      <c r="F68" s="178"/>
      <c r="G68" s="179">
        <f t="shared" si="14"/>
        <v>0</v>
      </c>
      <c r="H68" s="158"/>
      <c r="I68" s="157">
        <f t="shared" si="15"/>
        <v>0</v>
      </c>
      <c r="J68" s="158"/>
      <c r="K68" s="157">
        <f t="shared" si="16"/>
        <v>0</v>
      </c>
      <c r="L68" s="157">
        <v>21</v>
      </c>
      <c r="M68" s="157">
        <f t="shared" si="17"/>
        <v>0</v>
      </c>
      <c r="N68" s="156">
        <v>0</v>
      </c>
      <c r="O68" s="156">
        <f t="shared" si="18"/>
        <v>0</v>
      </c>
      <c r="P68" s="156">
        <v>0</v>
      </c>
      <c r="Q68" s="156">
        <f t="shared" si="19"/>
        <v>0</v>
      </c>
      <c r="R68" s="157"/>
      <c r="S68" s="157" t="s">
        <v>140</v>
      </c>
      <c r="T68" s="157" t="s">
        <v>179</v>
      </c>
      <c r="U68" s="157">
        <v>0</v>
      </c>
      <c r="V68" s="157">
        <f t="shared" si="20"/>
        <v>0</v>
      </c>
      <c r="W68" s="157"/>
      <c r="X68" s="157" t="s">
        <v>180</v>
      </c>
      <c r="Y68" s="157" t="s">
        <v>142</v>
      </c>
      <c r="Z68" s="147"/>
      <c r="AA68" s="147"/>
      <c r="AB68" s="147"/>
      <c r="AC68" s="147"/>
      <c r="AD68" s="147"/>
      <c r="AE68" s="147"/>
      <c r="AF68" s="147"/>
      <c r="AG68" s="147" t="s">
        <v>181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4">
        <v>43</v>
      </c>
      <c r="B69" s="175" t="s">
        <v>879</v>
      </c>
      <c r="C69" s="181" t="s">
        <v>880</v>
      </c>
      <c r="D69" s="176" t="s">
        <v>844</v>
      </c>
      <c r="E69" s="177">
        <v>0.08</v>
      </c>
      <c r="F69" s="178"/>
      <c r="G69" s="179">
        <f t="shared" si="14"/>
        <v>0</v>
      </c>
      <c r="H69" s="158"/>
      <c r="I69" s="157">
        <f t="shared" si="15"/>
        <v>0</v>
      </c>
      <c r="J69" s="158"/>
      <c r="K69" s="157">
        <f t="shared" si="16"/>
        <v>0</v>
      </c>
      <c r="L69" s="157">
        <v>21</v>
      </c>
      <c r="M69" s="157">
        <f t="shared" si="17"/>
        <v>0</v>
      </c>
      <c r="N69" s="156">
        <v>3.4209999999999997E-2</v>
      </c>
      <c r="O69" s="156">
        <f t="shared" si="18"/>
        <v>0</v>
      </c>
      <c r="P69" s="156">
        <v>0</v>
      </c>
      <c r="Q69" s="156">
        <f t="shared" si="19"/>
        <v>0</v>
      </c>
      <c r="R69" s="157"/>
      <c r="S69" s="157" t="s">
        <v>140</v>
      </c>
      <c r="T69" s="157" t="s">
        <v>179</v>
      </c>
      <c r="U69" s="157">
        <v>4.7249999999999996</v>
      </c>
      <c r="V69" s="157">
        <f t="shared" si="20"/>
        <v>0.38</v>
      </c>
      <c r="W69" s="157"/>
      <c r="X69" s="157" t="s">
        <v>180</v>
      </c>
      <c r="Y69" s="157" t="s">
        <v>142</v>
      </c>
      <c r="Z69" s="147"/>
      <c r="AA69" s="147"/>
      <c r="AB69" s="147"/>
      <c r="AC69" s="147"/>
      <c r="AD69" s="147"/>
      <c r="AE69" s="147"/>
      <c r="AF69" s="147"/>
      <c r="AG69" s="147" t="s">
        <v>181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4">
        <v>44</v>
      </c>
      <c r="B70" s="175" t="s">
        <v>881</v>
      </c>
      <c r="C70" s="181" t="s">
        <v>882</v>
      </c>
      <c r="D70" s="176" t="s">
        <v>199</v>
      </c>
      <c r="E70" s="177">
        <v>82</v>
      </c>
      <c r="F70" s="178"/>
      <c r="G70" s="179">
        <f t="shared" si="14"/>
        <v>0</v>
      </c>
      <c r="H70" s="158"/>
      <c r="I70" s="157">
        <f t="shared" si="15"/>
        <v>0</v>
      </c>
      <c r="J70" s="158"/>
      <c r="K70" s="157">
        <f t="shared" si="16"/>
        <v>0</v>
      </c>
      <c r="L70" s="157">
        <v>21</v>
      </c>
      <c r="M70" s="157">
        <f t="shared" si="17"/>
        <v>0</v>
      </c>
      <c r="N70" s="156">
        <v>0.20474999999999999</v>
      </c>
      <c r="O70" s="156">
        <f t="shared" si="18"/>
        <v>16.79</v>
      </c>
      <c r="P70" s="156">
        <v>0</v>
      </c>
      <c r="Q70" s="156">
        <f t="shared" si="19"/>
        <v>0</v>
      </c>
      <c r="R70" s="157"/>
      <c r="S70" s="157" t="s">
        <v>140</v>
      </c>
      <c r="T70" s="157" t="s">
        <v>179</v>
      </c>
      <c r="U70" s="157">
        <v>9.8000000000000004E-2</v>
      </c>
      <c r="V70" s="157">
        <f t="shared" si="20"/>
        <v>8.0399999999999991</v>
      </c>
      <c r="W70" s="157"/>
      <c r="X70" s="157" t="s">
        <v>180</v>
      </c>
      <c r="Y70" s="157" t="s">
        <v>142</v>
      </c>
      <c r="Z70" s="147"/>
      <c r="AA70" s="147"/>
      <c r="AB70" s="147"/>
      <c r="AC70" s="147"/>
      <c r="AD70" s="147"/>
      <c r="AE70" s="147"/>
      <c r="AF70" s="147"/>
      <c r="AG70" s="147" t="s">
        <v>181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4">
        <v>45</v>
      </c>
      <c r="B71" s="175" t="s">
        <v>883</v>
      </c>
      <c r="C71" s="181" t="s">
        <v>884</v>
      </c>
      <c r="D71" s="176" t="s">
        <v>199</v>
      </c>
      <c r="E71" s="177">
        <v>82</v>
      </c>
      <c r="F71" s="178"/>
      <c r="G71" s="179">
        <f t="shared" si="14"/>
        <v>0</v>
      </c>
      <c r="H71" s="158"/>
      <c r="I71" s="157">
        <f t="shared" si="15"/>
        <v>0</v>
      </c>
      <c r="J71" s="158"/>
      <c r="K71" s="157">
        <f t="shared" si="16"/>
        <v>0</v>
      </c>
      <c r="L71" s="157">
        <v>21</v>
      </c>
      <c r="M71" s="157">
        <f t="shared" si="17"/>
        <v>0</v>
      </c>
      <c r="N71" s="156">
        <v>6.0000000000000002E-5</v>
      </c>
      <c r="O71" s="156">
        <f t="shared" si="18"/>
        <v>0</v>
      </c>
      <c r="P71" s="156">
        <v>0</v>
      </c>
      <c r="Q71" s="156">
        <f t="shared" si="19"/>
        <v>0</v>
      </c>
      <c r="R71" s="157"/>
      <c r="S71" s="157" t="s">
        <v>140</v>
      </c>
      <c r="T71" s="157" t="s">
        <v>179</v>
      </c>
      <c r="U71" s="157">
        <v>2.5999999999999999E-2</v>
      </c>
      <c r="V71" s="157">
        <f t="shared" si="20"/>
        <v>2.13</v>
      </c>
      <c r="W71" s="157"/>
      <c r="X71" s="157" t="s">
        <v>180</v>
      </c>
      <c r="Y71" s="157" t="s">
        <v>142</v>
      </c>
      <c r="Z71" s="147"/>
      <c r="AA71" s="147"/>
      <c r="AB71" s="147"/>
      <c r="AC71" s="147"/>
      <c r="AD71" s="147"/>
      <c r="AE71" s="147"/>
      <c r="AF71" s="147"/>
      <c r="AG71" s="147" t="s">
        <v>181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4">
        <v>46</v>
      </c>
      <c r="B72" s="175" t="s">
        <v>885</v>
      </c>
      <c r="C72" s="181" t="s">
        <v>886</v>
      </c>
      <c r="D72" s="176" t="s">
        <v>380</v>
      </c>
      <c r="E72" s="177">
        <v>2</v>
      </c>
      <c r="F72" s="178"/>
      <c r="G72" s="179">
        <f t="shared" si="14"/>
        <v>0</v>
      </c>
      <c r="H72" s="158"/>
      <c r="I72" s="157">
        <f t="shared" si="15"/>
        <v>0</v>
      </c>
      <c r="J72" s="158"/>
      <c r="K72" s="157">
        <f t="shared" si="16"/>
        <v>0</v>
      </c>
      <c r="L72" s="157">
        <v>21</v>
      </c>
      <c r="M72" s="157">
        <f t="shared" si="17"/>
        <v>0</v>
      </c>
      <c r="N72" s="156">
        <v>2.5249999999999999</v>
      </c>
      <c r="O72" s="156">
        <f t="shared" si="18"/>
        <v>5.05</v>
      </c>
      <c r="P72" s="156">
        <v>0</v>
      </c>
      <c r="Q72" s="156">
        <f t="shared" si="19"/>
        <v>0</v>
      </c>
      <c r="R72" s="157"/>
      <c r="S72" s="157" t="s">
        <v>346</v>
      </c>
      <c r="T72" s="157" t="s">
        <v>141</v>
      </c>
      <c r="U72" s="157">
        <v>3.9</v>
      </c>
      <c r="V72" s="157">
        <f t="shared" si="20"/>
        <v>7.8</v>
      </c>
      <c r="W72" s="157"/>
      <c r="X72" s="157" t="s">
        <v>180</v>
      </c>
      <c r="Y72" s="157" t="s">
        <v>142</v>
      </c>
      <c r="Z72" s="147"/>
      <c r="AA72" s="147"/>
      <c r="AB72" s="147"/>
      <c r="AC72" s="147"/>
      <c r="AD72" s="147"/>
      <c r="AE72" s="147"/>
      <c r="AF72" s="147"/>
      <c r="AG72" s="147" t="s">
        <v>181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74">
        <v>47</v>
      </c>
      <c r="B73" s="175" t="s">
        <v>887</v>
      </c>
      <c r="C73" s="181" t="s">
        <v>888</v>
      </c>
      <c r="D73" s="176" t="s">
        <v>380</v>
      </c>
      <c r="E73" s="177">
        <v>5</v>
      </c>
      <c r="F73" s="178"/>
      <c r="G73" s="179">
        <f t="shared" si="14"/>
        <v>0</v>
      </c>
      <c r="H73" s="158"/>
      <c r="I73" s="157">
        <f t="shared" si="15"/>
        <v>0</v>
      </c>
      <c r="J73" s="158"/>
      <c r="K73" s="157">
        <f t="shared" si="16"/>
        <v>0</v>
      </c>
      <c r="L73" s="157">
        <v>21</v>
      </c>
      <c r="M73" s="157">
        <f t="shared" si="17"/>
        <v>0</v>
      </c>
      <c r="N73" s="156">
        <v>0</v>
      </c>
      <c r="O73" s="156">
        <f t="shared" si="18"/>
        <v>0</v>
      </c>
      <c r="P73" s="156">
        <v>0</v>
      </c>
      <c r="Q73" s="156">
        <f t="shared" si="19"/>
        <v>0</v>
      </c>
      <c r="R73" s="157"/>
      <c r="S73" s="157" t="s">
        <v>346</v>
      </c>
      <c r="T73" s="157" t="s">
        <v>141</v>
      </c>
      <c r="U73" s="157">
        <v>0</v>
      </c>
      <c r="V73" s="157">
        <f t="shared" si="20"/>
        <v>0</v>
      </c>
      <c r="W73" s="157"/>
      <c r="X73" s="157" t="s">
        <v>180</v>
      </c>
      <c r="Y73" s="157" t="s">
        <v>142</v>
      </c>
      <c r="Z73" s="147"/>
      <c r="AA73" s="147"/>
      <c r="AB73" s="147"/>
      <c r="AC73" s="147"/>
      <c r="AD73" s="147"/>
      <c r="AE73" s="147"/>
      <c r="AF73" s="147"/>
      <c r="AG73" s="147" t="s">
        <v>181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1" t="s">
        <v>135</v>
      </c>
      <c r="B74" s="162" t="s">
        <v>108</v>
      </c>
      <c r="C74" s="180" t="s">
        <v>30</v>
      </c>
      <c r="D74" s="163"/>
      <c r="E74" s="164"/>
      <c r="F74" s="266"/>
      <c r="G74" s="166">
        <f>SUMIF(AG75:AG76,"&lt;&gt;NOR",G75:G76)</f>
        <v>0</v>
      </c>
      <c r="H74" s="160"/>
      <c r="I74" s="160">
        <f>SUM(I75:I76)</f>
        <v>0</v>
      </c>
      <c r="J74" s="160"/>
      <c r="K74" s="160">
        <f>SUM(K75:K76)</f>
        <v>0</v>
      </c>
      <c r="L74" s="160"/>
      <c r="M74" s="160">
        <f>SUM(M75:M76)</f>
        <v>0</v>
      </c>
      <c r="N74" s="159"/>
      <c r="O74" s="159">
        <f>SUM(O75:O76)</f>
        <v>0</v>
      </c>
      <c r="P74" s="159"/>
      <c r="Q74" s="159">
        <f>SUM(Q75:Q76)</f>
        <v>0</v>
      </c>
      <c r="R74" s="160"/>
      <c r="S74" s="160"/>
      <c r="T74" s="160"/>
      <c r="U74" s="160"/>
      <c r="V74" s="160">
        <f>SUM(V75:V76)</f>
        <v>0</v>
      </c>
      <c r="W74" s="160"/>
      <c r="X74" s="160"/>
      <c r="Y74" s="160"/>
      <c r="AG74" t="s">
        <v>136</v>
      </c>
    </row>
    <row r="75" spans="1:60" outlineLevel="1" x14ac:dyDescent="0.2">
      <c r="A75" s="174">
        <v>48</v>
      </c>
      <c r="B75" s="175" t="s">
        <v>889</v>
      </c>
      <c r="C75" s="181" t="s">
        <v>890</v>
      </c>
      <c r="D75" s="176" t="s">
        <v>891</v>
      </c>
      <c r="E75" s="177">
        <v>6</v>
      </c>
      <c r="F75" s="178"/>
      <c r="G75" s="179">
        <f>ROUND(E75*F75,2)</f>
        <v>0</v>
      </c>
      <c r="H75" s="158"/>
      <c r="I75" s="157">
        <f>ROUND(E75*H75,2)</f>
        <v>0</v>
      </c>
      <c r="J75" s="158"/>
      <c r="K75" s="157">
        <f>ROUND(E75*J75,2)</f>
        <v>0</v>
      </c>
      <c r="L75" s="157">
        <v>21</v>
      </c>
      <c r="M75" s="157">
        <f>G75*(1+L75/100)</f>
        <v>0</v>
      </c>
      <c r="N75" s="156">
        <v>0</v>
      </c>
      <c r="O75" s="156">
        <f>ROUND(E75*N75,2)</f>
        <v>0</v>
      </c>
      <c r="P75" s="156">
        <v>0</v>
      </c>
      <c r="Q75" s="156">
        <f>ROUND(E75*P75,2)</f>
        <v>0</v>
      </c>
      <c r="R75" s="157"/>
      <c r="S75" s="157" t="s">
        <v>346</v>
      </c>
      <c r="T75" s="157" t="s">
        <v>141</v>
      </c>
      <c r="U75" s="157">
        <v>0</v>
      </c>
      <c r="V75" s="157">
        <f>ROUND(E75*U75,2)</f>
        <v>0</v>
      </c>
      <c r="W75" s="157"/>
      <c r="X75" s="157" t="s">
        <v>49</v>
      </c>
      <c r="Y75" s="157" t="s">
        <v>142</v>
      </c>
      <c r="Z75" s="147"/>
      <c r="AA75" s="147"/>
      <c r="AB75" s="147"/>
      <c r="AC75" s="147"/>
      <c r="AD75" s="147"/>
      <c r="AE75" s="147"/>
      <c r="AF75" s="147"/>
      <c r="AG75" s="147" t="s">
        <v>143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8">
        <v>49</v>
      </c>
      <c r="B76" s="169" t="s">
        <v>892</v>
      </c>
      <c r="C76" s="182" t="s">
        <v>893</v>
      </c>
      <c r="D76" s="170" t="s">
        <v>891</v>
      </c>
      <c r="E76" s="171">
        <v>10</v>
      </c>
      <c r="F76" s="172"/>
      <c r="G76" s="173">
        <f>ROUND(E76*F76,2)</f>
        <v>0</v>
      </c>
      <c r="H76" s="158"/>
      <c r="I76" s="157">
        <f>ROUND(E76*H76,2)</f>
        <v>0</v>
      </c>
      <c r="J76" s="158"/>
      <c r="K76" s="157">
        <f>ROUND(E76*J76,2)</f>
        <v>0</v>
      </c>
      <c r="L76" s="157">
        <v>21</v>
      </c>
      <c r="M76" s="157">
        <f>G76*(1+L76/100)</f>
        <v>0</v>
      </c>
      <c r="N76" s="156">
        <v>0</v>
      </c>
      <c r="O76" s="156">
        <f>ROUND(E76*N76,2)</f>
        <v>0</v>
      </c>
      <c r="P76" s="156">
        <v>0</v>
      </c>
      <c r="Q76" s="156">
        <f>ROUND(E76*P76,2)</f>
        <v>0</v>
      </c>
      <c r="R76" s="157"/>
      <c r="S76" s="157" t="s">
        <v>346</v>
      </c>
      <c r="T76" s="157" t="s">
        <v>141</v>
      </c>
      <c r="U76" s="157">
        <v>0</v>
      </c>
      <c r="V76" s="157">
        <f>ROUND(E76*U76,2)</f>
        <v>0</v>
      </c>
      <c r="W76" s="157"/>
      <c r="X76" s="157" t="s">
        <v>49</v>
      </c>
      <c r="Y76" s="157" t="s">
        <v>142</v>
      </c>
      <c r="Z76" s="147"/>
      <c r="AA76" s="147"/>
      <c r="AB76" s="147"/>
      <c r="AC76" s="147"/>
      <c r="AD76" s="147"/>
      <c r="AE76" s="147"/>
      <c r="AF76" s="147"/>
      <c r="AG76" s="147" t="s">
        <v>143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x14ac:dyDescent="0.2">
      <c r="A77" s="3"/>
      <c r="B77" s="4"/>
      <c r="C77" s="183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AE77">
        <v>12</v>
      </c>
      <c r="AF77">
        <v>21</v>
      </c>
      <c r="AG77" t="s">
        <v>121</v>
      </c>
    </row>
    <row r="78" spans="1:60" x14ac:dyDescent="0.2">
      <c r="A78" s="150"/>
      <c r="B78" s="151" t="s">
        <v>31</v>
      </c>
      <c r="C78" s="184"/>
      <c r="D78" s="152"/>
      <c r="E78" s="153"/>
      <c r="F78" s="153"/>
      <c r="G78" s="167">
        <f>G8+G53+G74</f>
        <v>0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E78">
        <f>SUMIF(L7:L76,AE77,G7:G76)</f>
        <v>0</v>
      </c>
      <c r="AF78">
        <f>SUMIF(L7:L76,AF77,G7:G76)</f>
        <v>0</v>
      </c>
      <c r="AG78" t="s">
        <v>172</v>
      </c>
    </row>
    <row r="79" spans="1:60" x14ac:dyDescent="0.2">
      <c r="A79" s="3"/>
      <c r="B79" s="4"/>
      <c r="C79" s="183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3"/>
      <c r="B80" s="4"/>
      <c r="C80" s="183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264" t="s">
        <v>173</v>
      </c>
      <c r="B81" s="264"/>
      <c r="C81" s="265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45"/>
      <c r="B82" s="246"/>
      <c r="C82" s="247"/>
      <c r="D82" s="246"/>
      <c r="E82" s="246"/>
      <c r="F82" s="246"/>
      <c r="G82" s="248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G82" t="s">
        <v>174</v>
      </c>
    </row>
    <row r="83" spans="1:33" x14ac:dyDescent="0.2">
      <c r="A83" s="249"/>
      <c r="B83" s="250"/>
      <c r="C83" s="251"/>
      <c r="D83" s="250"/>
      <c r="E83" s="250"/>
      <c r="F83" s="250"/>
      <c r="G83" s="252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249"/>
      <c r="B84" s="250"/>
      <c r="C84" s="251"/>
      <c r="D84" s="250"/>
      <c r="E84" s="250"/>
      <c r="F84" s="250"/>
      <c r="G84" s="252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249"/>
      <c r="B85" s="250"/>
      <c r="C85" s="251"/>
      <c r="D85" s="250"/>
      <c r="E85" s="250"/>
      <c r="F85" s="250"/>
      <c r="G85" s="252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A86" s="253"/>
      <c r="B86" s="254"/>
      <c r="C86" s="255"/>
      <c r="D86" s="254"/>
      <c r="E86" s="254"/>
      <c r="F86" s="254"/>
      <c r="G86" s="25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 x14ac:dyDescent="0.2">
      <c r="A87" s="3"/>
      <c r="B87" s="4"/>
      <c r="C87" s="183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C88" s="185"/>
      <c r="D88" s="10"/>
      <c r="AG88" t="s">
        <v>175</v>
      </c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82:G86"/>
    <mergeCell ref="A1:G1"/>
    <mergeCell ref="C2:G2"/>
    <mergeCell ref="C3:G3"/>
    <mergeCell ref="C4:G4"/>
    <mergeCell ref="A81:C81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5"/>
  <sheetViews>
    <sheetView showGridLines="0" topLeftCell="B3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90" t="s">
        <v>4</v>
      </c>
      <c r="C1" s="191"/>
      <c r="D1" s="191"/>
      <c r="E1" s="191"/>
      <c r="F1" s="191"/>
      <c r="G1" s="191"/>
      <c r="H1" s="191"/>
      <c r="I1" s="191"/>
      <c r="J1" s="192"/>
    </row>
    <row r="2" spans="1:15" ht="36" customHeight="1" x14ac:dyDescent="0.2">
      <c r="A2" s="2"/>
      <c r="B2" s="76" t="s">
        <v>24</v>
      </c>
      <c r="C2" s="77"/>
      <c r="D2" s="78" t="s">
        <v>43</v>
      </c>
      <c r="E2" s="199" t="s">
        <v>44</v>
      </c>
      <c r="F2" s="200"/>
      <c r="G2" s="200"/>
      <c r="H2" s="200"/>
      <c r="I2" s="200"/>
      <c r="J2" s="201"/>
      <c r="O2" s="1"/>
    </row>
    <row r="3" spans="1:15" ht="27" hidden="1" customHeight="1" x14ac:dyDescent="0.2">
      <c r="A3" s="2"/>
      <c r="B3" s="79"/>
      <c r="C3" s="77"/>
      <c r="D3" s="80"/>
      <c r="E3" s="202"/>
      <c r="F3" s="203"/>
      <c r="G3" s="203"/>
      <c r="H3" s="203"/>
      <c r="I3" s="203"/>
      <c r="J3" s="204"/>
    </row>
    <row r="4" spans="1:15" ht="23.25" customHeight="1" x14ac:dyDescent="0.2">
      <c r="A4" s="2"/>
      <c r="B4" s="81"/>
      <c r="C4" s="82"/>
      <c r="D4" s="83"/>
      <c r="E4" s="212"/>
      <c r="F4" s="212"/>
      <c r="G4" s="212"/>
      <c r="H4" s="212"/>
      <c r="I4" s="212"/>
      <c r="J4" s="213"/>
    </row>
    <row r="5" spans="1:15" ht="24" customHeight="1" x14ac:dyDescent="0.2">
      <c r="A5" s="2"/>
      <c r="B5" s="31" t="s">
        <v>23</v>
      </c>
      <c r="D5" s="216"/>
      <c r="E5" s="217"/>
      <c r="F5" s="217"/>
      <c r="G5" s="217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18"/>
      <c r="E6" s="219"/>
      <c r="F6" s="219"/>
      <c r="G6" s="219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20"/>
      <c r="F7" s="221"/>
      <c r="G7" s="221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06"/>
      <c r="E11" s="206"/>
      <c r="F11" s="206"/>
      <c r="G11" s="206"/>
      <c r="H11" s="18" t="s">
        <v>42</v>
      </c>
      <c r="I11" s="85"/>
      <c r="J11" s="8"/>
    </row>
    <row r="12" spans="1:15" ht="15.75" customHeight="1" x14ac:dyDescent="0.2">
      <c r="A12" s="2"/>
      <c r="B12" s="28"/>
      <c r="C12" s="55"/>
      <c r="D12" s="211"/>
      <c r="E12" s="211"/>
      <c r="F12" s="211"/>
      <c r="G12" s="211"/>
      <c r="H12" s="18" t="s">
        <v>36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14"/>
      <c r="F13" s="215"/>
      <c r="G13" s="215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05"/>
      <c r="F15" s="205"/>
      <c r="G15" s="207"/>
      <c r="H15" s="207"/>
      <c r="I15" s="207" t="s">
        <v>31</v>
      </c>
      <c r="J15" s="208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196"/>
      <c r="F16" s="197"/>
      <c r="G16" s="196"/>
      <c r="H16" s="197"/>
      <c r="I16" s="196">
        <f>SUMIF(F60:F81,A16,I60:I81)+SUMIF(F60:F81,"PSU",I60:I81)</f>
        <v>0</v>
      </c>
      <c r="J16" s="198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196"/>
      <c r="F17" s="197"/>
      <c r="G17" s="196"/>
      <c r="H17" s="197"/>
      <c r="I17" s="196">
        <f>SUMIF(F60:F81,A17,I60:I81)</f>
        <v>0</v>
      </c>
      <c r="J17" s="198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196"/>
      <c r="F18" s="197"/>
      <c r="G18" s="196"/>
      <c r="H18" s="197"/>
      <c r="I18" s="196">
        <f>SUMIF(F60:F81,A18,I60:I81)</f>
        <v>0</v>
      </c>
      <c r="J18" s="198"/>
    </row>
    <row r="19" spans="1:10" ht="23.25" customHeight="1" x14ac:dyDescent="0.2">
      <c r="A19" s="138" t="s">
        <v>107</v>
      </c>
      <c r="B19" s="38" t="s">
        <v>29</v>
      </c>
      <c r="C19" s="62"/>
      <c r="D19" s="63"/>
      <c r="E19" s="196"/>
      <c r="F19" s="197"/>
      <c r="G19" s="196"/>
      <c r="H19" s="197"/>
      <c r="I19" s="196">
        <f>SUMIF(F60:F81,A19,I60:I81)</f>
        <v>0</v>
      </c>
      <c r="J19" s="198"/>
    </row>
    <row r="20" spans="1:10" ht="23.25" customHeight="1" x14ac:dyDescent="0.2">
      <c r="A20" s="138" t="s">
        <v>108</v>
      </c>
      <c r="B20" s="38" t="s">
        <v>30</v>
      </c>
      <c r="C20" s="62"/>
      <c r="D20" s="63"/>
      <c r="E20" s="196"/>
      <c r="F20" s="197"/>
      <c r="G20" s="196"/>
      <c r="H20" s="197"/>
      <c r="I20" s="196">
        <f>SUMIF(F60:F81,A20,I60:I81)</f>
        <v>0</v>
      </c>
      <c r="J20" s="198"/>
    </row>
    <row r="21" spans="1:10" ht="23.25" customHeight="1" x14ac:dyDescent="0.2">
      <c r="A21" s="2"/>
      <c r="B21" s="48" t="s">
        <v>31</v>
      </c>
      <c r="C21" s="64"/>
      <c r="D21" s="65"/>
      <c r="E21" s="209"/>
      <c r="F21" s="210"/>
      <c r="G21" s="209"/>
      <c r="H21" s="210"/>
      <c r="I21" s="209">
        <f>SUM(I16:J20)</f>
        <v>0</v>
      </c>
      <c r="J21" s="227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25">
        <f>ZakladDPHSniVypocet</f>
        <v>0</v>
      </c>
      <c r="H23" s="226"/>
      <c r="I23" s="226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23">
        <f>A23</f>
        <v>0</v>
      </c>
      <c r="H24" s="224"/>
      <c r="I24" s="224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25">
        <f>ZakladDPHZaklVypocet</f>
        <v>0</v>
      </c>
      <c r="H25" s="226"/>
      <c r="I25" s="226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193">
        <f>A25</f>
        <v>0</v>
      </c>
      <c r="H26" s="194"/>
      <c r="I26" s="194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195">
        <f>CenaCelkem-(ZakladDPHSni+DPHSni+ZakladDPHZakl+DPHZakl)</f>
        <v>0</v>
      </c>
      <c r="H27" s="195"/>
      <c r="I27" s="195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29">
        <f>ZakladDPHSniVypocet+ZakladDPHZaklVypocet</f>
        <v>0</v>
      </c>
      <c r="H28" s="229"/>
      <c r="I28" s="229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28">
        <f>A27</f>
        <v>0</v>
      </c>
      <c r="H29" s="228"/>
      <c r="I29" s="228"/>
      <c r="J29" s="118" t="s">
        <v>65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0"/>
      <c r="E34" s="231"/>
      <c r="G34" s="232"/>
      <c r="H34" s="233"/>
      <c r="I34" s="233"/>
      <c r="J34" s="25"/>
    </row>
    <row r="35" spans="1:10" ht="12.75" customHeight="1" x14ac:dyDescent="0.2">
      <c r="A35" s="2"/>
      <c r="B35" s="2"/>
      <c r="D35" s="222" t="s">
        <v>2</v>
      </c>
      <c r="E35" s="222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34"/>
      <c r="D39" s="234"/>
      <c r="E39" s="234"/>
      <c r="F39" s="98">
        <f>'00 1 Pol'!AE26+'01 1 Pol'!AE237+'02 1 Pol'!AE115+'03 1 Pol'!AE104+'04 1 Pol'!AE20+'04 2 Pol'!AE61+'05 1 Pol'!AE78</f>
        <v>0</v>
      </c>
      <c r="G39" s="99">
        <f>'00 1 Pol'!AF26+'01 1 Pol'!AF237+'02 1 Pol'!AF115+'03 1 Pol'!AF104+'04 1 Pol'!AF20+'04 2 Pol'!AF61+'05 1 Pol'!AF78</f>
        <v>0</v>
      </c>
      <c r="H39" s="100">
        <f t="shared" ref="H39:H52" si="1">(F39*SazbaDPH1/100)+(G39*SazbaDPH2/100)</f>
        <v>0</v>
      </c>
      <c r="I39" s="100">
        <f t="shared" ref="I39:I52" si="2">F39+G39+H39</f>
        <v>0</v>
      </c>
      <c r="J39" s="101" t="str">
        <f t="shared" ref="J39:J52" si="3">IF(CenaCelkemVypocet=0,"",I39/CenaCelkemVypocet*100)</f>
        <v/>
      </c>
    </row>
    <row r="40" spans="1:10" ht="25.5" customHeight="1" x14ac:dyDescent="0.2">
      <c r="A40" s="87">
        <v>2</v>
      </c>
      <c r="B40" s="102" t="s">
        <v>46</v>
      </c>
      <c r="C40" s="235" t="s">
        <v>47</v>
      </c>
      <c r="D40" s="235"/>
      <c r="E40" s="235"/>
      <c r="F40" s="103">
        <f>'00 1 Pol'!AE26</f>
        <v>0</v>
      </c>
      <c r="G40" s="104">
        <f>'00 1 Pol'!AF26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48</v>
      </c>
      <c r="C41" s="234" t="s">
        <v>49</v>
      </c>
      <c r="D41" s="234"/>
      <c r="E41" s="234"/>
      <c r="F41" s="107">
        <f>'00 1 Pol'!AE26</f>
        <v>0</v>
      </c>
      <c r="G41" s="100">
        <f>'00 1 Pol'!AF26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2</v>
      </c>
      <c r="B42" s="102" t="s">
        <v>50</v>
      </c>
      <c r="C42" s="235" t="s">
        <v>51</v>
      </c>
      <c r="D42" s="235"/>
      <c r="E42" s="235"/>
      <c r="F42" s="103">
        <f>'01 1 Pol'!AE237</f>
        <v>0</v>
      </c>
      <c r="G42" s="104">
        <f>'01 1 Pol'!AF237</f>
        <v>0</v>
      </c>
      <c r="H42" s="104">
        <f t="shared" si="1"/>
        <v>0</v>
      </c>
      <c r="I42" s="104">
        <f t="shared" si="2"/>
        <v>0</v>
      </c>
      <c r="J42" s="105" t="str">
        <f t="shared" si="3"/>
        <v/>
      </c>
    </row>
    <row r="43" spans="1:10" ht="25.5" customHeight="1" x14ac:dyDescent="0.2">
      <c r="A43" s="87">
        <v>3</v>
      </c>
      <c r="B43" s="106" t="s">
        <v>48</v>
      </c>
      <c r="C43" s="234" t="s">
        <v>51</v>
      </c>
      <c r="D43" s="234"/>
      <c r="E43" s="234"/>
      <c r="F43" s="107">
        <f>'01 1 Pol'!AE237</f>
        <v>0</v>
      </c>
      <c r="G43" s="100">
        <f>'01 1 Pol'!AF237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2</v>
      </c>
      <c r="B44" s="102" t="s">
        <v>52</v>
      </c>
      <c r="C44" s="235" t="s">
        <v>53</v>
      </c>
      <c r="D44" s="235"/>
      <c r="E44" s="235"/>
      <c r="F44" s="103">
        <f>'02 1 Pol'!AE115</f>
        <v>0</v>
      </c>
      <c r="G44" s="104">
        <f>'02 1 Pol'!AF115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87">
        <v>3</v>
      </c>
      <c r="B45" s="106" t="s">
        <v>48</v>
      </c>
      <c r="C45" s="234" t="s">
        <v>54</v>
      </c>
      <c r="D45" s="234"/>
      <c r="E45" s="234"/>
      <c r="F45" s="107">
        <f>'02 1 Pol'!AE115</f>
        <v>0</v>
      </c>
      <c r="G45" s="100">
        <f>'02 1 Pol'!AF115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2</v>
      </c>
      <c r="B46" s="102" t="s">
        <v>55</v>
      </c>
      <c r="C46" s="235" t="s">
        <v>56</v>
      </c>
      <c r="D46" s="235"/>
      <c r="E46" s="235"/>
      <c r="F46" s="103">
        <f>'03 1 Pol'!AE104</f>
        <v>0</v>
      </c>
      <c r="G46" s="104">
        <f>'03 1 Pol'!AF104</f>
        <v>0</v>
      </c>
      <c r="H46" s="104">
        <f t="shared" si="1"/>
        <v>0</v>
      </c>
      <c r="I46" s="104">
        <f t="shared" si="2"/>
        <v>0</v>
      </c>
      <c r="J46" s="105" t="str">
        <f t="shared" si="3"/>
        <v/>
      </c>
    </row>
    <row r="47" spans="1:10" ht="25.5" customHeight="1" x14ac:dyDescent="0.2">
      <c r="A47" s="87">
        <v>3</v>
      </c>
      <c r="B47" s="106" t="s">
        <v>48</v>
      </c>
      <c r="C47" s="234" t="s">
        <v>56</v>
      </c>
      <c r="D47" s="234"/>
      <c r="E47" s="234"/>
      <c r="F47" s="107">
        <f>'03 1 Pol'!AE104</f>
        <v>0</v>
      </c>
      <c r="G47" s="100">
        <f>'03 1 Pol'!AF104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2</v>
      </c>
      <c r="B48" s="102" t="s">
        <v>57</v>
      </c>
      <c r="C48" s="235" t="s">
        <v>58</v>
      </c>
      <c r="D48" s="235"/>
      <c r="E48" s="235"/>
      <c r="F48" s="103">
        <f>'04 1 Pol'!AE20+'04 2 Pol'!AE61</f>
        <v>0</v>
      </c>
      <c r="G48" s="104">
        <f>'04 1 Pol'!AF20+'04 2 Pol'!AF61</f>
        <v>0</v>
      </c>
      <c r="H48" s="104">
        <f t="shared" si="1"/>
        <v>0</v>
      </c>
      <c r="I48" s="104">
        <f t="shared" si="2"/>
        <v>0</v>
      </c>
      <c r="J48" s="105" t="str">
        <f t="shared" si="3"/>
        <v/>
      </c>
    </row>
    <row r="49" spans="1:10" ht="25.5" customHeight="1" x14ac:dyDescent="0.2">
      <c r="A49" s="87">
        <v>3</v>
      </c>
      <c r="B49" s="106" t="s">
        <v>48</v>
      </c>
      <c r="C49" s="234" t="s">
        <v>59</v>
      </c>
      <c r="D49" s="234"/>
      <c r="E49" s="234"/>
      <c r="F49" s="107">
        <f>'04 1 Pol'!AE20</f>
        <v>0</v>
      </c>
      <c r="G49" s="100">
        <f>'04 1 Pol'!AF20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3</v>
      </c>
      <c r="B50" s="106" t="s">
        <v>60</v>
      </c>
      <c r="C50" s="234" t="s">
        <v>58</v>
      </c>
      <c r="D50" s="234"/>
      <c r="E50" s="234"/>
      <c r="F50" s="107">
        <f>'04 2 Pol'!AE61</f>
        <v>0</v>
      </c>
      <c r="G50" s="100">
        <f>'04 2 Pol'!AF61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>
        <v>2</v>
      </c>
      <c r="B51" s="102" t="s">
        <v>61</v>
      </c>
      <c r="C51" s="235" t="s">
        <v>62</v>
      </c>
      <c r="D51" s="235"/>
      <c r="E51" s="235"/>
      <c r="F51" s="103">
        <f>'05 1 Pol'!AE78</f>
        <v>0</v>
      </c>
      <c r="G51" s="104">
        <f>'05 1 Pol'!AF78</f>
        <v>0</v>
      </c>
      <c r="H51" s="104">
        <f t="shared" si="1"/>
        <v>0</v>
      </c>
      <c r="I51" s="104">
        <f t="shared" si="2"/>
        <v>0</v>
      </c>
      <c r="J51" s="105" t="str">
        <f t="shared" si="3"/>
        <v/>
      </c>
    </row>
    <row r="52" spans="1:10" ht="25.5" customHeight="1" x14ac:dyDescent="0.2">
      <c r="A52" s="87">
        <v>3</v>
      </c>
      <c r="B52" s="106" t="s">
        <v>48</v>
      </c>
      <c r="C52" s="234" t="s">
        <v>63</v>
      </c>
      <c r="D52" s="234"/>
      <c r="E52" s="234"/>
      <c r="F52" s="107">
        <f>'05 1 Pol'!AE78</f>
        <v>0</v>
      </c>
      <c r="G52" s="100">
        <f>'05 1 Pol'!AF78</f>
        <v>0</v>
      </c>
      <c r="H52" s="100">
        <f t="shared" si="1"/>
        <v>0</v>
      </c>
      <c r="I52" s="100">
        <f t="shared" si="2"/>
        <v>0</v>
      </c>
      <c r="J52" s="101" t="str">
        <f t="shared" si="3"/>
        <v/>
      </c>
    </row>
    <row r="53" spans="1:10" ht="25.5" customHeight="1" x14ac:dyDescent="0.2">
      <c r="A53" s="87"/>
      <c r="B53" s="236" t="s">
        <v>64</v>
      </c>
      <c r="C53" s="237"/>
      <c r="D53" s="237"/>
      <c r="E53" s="238"/>
      <c r="F53" s="108">
        <f>SUMIF(A39:A52,"=1",F39:F52)</f>
        <v>0</v>
      </c>
      <c r="G53" s="109">
        <f>SUMIF(A39:A52,"=1",G39:G52)</f>
        <v>0</v>
      </c>
      <c r="H53" s="109">
        <f>SUMIF(A39:A52,"=1",H39:H52)</f>
        <v>0</v>
      </c>
      <c r="I53" s="109">
        <f>SUMIF(A39:A52,"=1",I39:I52)</f>
        <v>0</v>
      </c>
      <c r="J53" s="110">
        <f>SUMIF(A39:A52,"=1",J39:J52)</f>
        <v>0</v>
      </c>
    </row>
    <row r="57" spans="1:10" ht="15.75" x14ac:dyDescent="0.25">
      <c r="B57" s="119" t="s">
        <v>66</v>
      </c>
    </row>
    <row r="59" spans="1:10" ht="25.5" customHeight="1" x14ac:dyDescent="0.2">
      <c r="A59" s="121"/>
      <c r="B59" s="124" t="s">
        <v>18</v>
      </c>
      <c r="C59" s="124" t="s">
        <v>6</v>
      </c>
      <c r="D59" s="125"/>
      <c r="E59" s="125"/>
      <c r="F59" s="126" t="s">
        <v>67</v>
      </c>
      <c r="G59" s="126"/>
      <c r="H59" s="126"/>
      <c r="I59" s="126" t="s">
        <v>31</v>
      </c>
      <c r="J59" s="126" t="s">
        <v>0</v>
      </c>
    </row>
    <row r="60" spans="1:10" ht="36.75" customHeight="1" x14ac:dyDescent="0.2">
      <c r="A60" s="122"/>
      <c r="B60" s="127" t="s">
        <v>48</v>
      </c>
      <c r="C60" s="239" t="s">
        <v>68</v>
      </c>
      <c r="D60" s="240"/>
      <c r="E60" s="240"/>
      <c r="F60" s="134" t="s">
        <v>26</v>
      </c>
      <c r="G60" s="135"/>
      <c r="H60" s="135"/>
      <c r="I60" s="135">
        <f>'01 1 Pol'!G8+'02 1 Pol'!G8+'03 1 Pol'!G8</f>
        <v>0</v>
      </c>
      <c r="J60" s="131" t="str">
        <f>IF(I82=0,"",I60/I82*100)</f>
        <v/>
      </c>
    </row>
    <row r="61" spans="1:10" ht="36.75" customHeight="1" x14ac:dyDescent="0.2">
      <c r="A61" s="122"/>
      <c r="B61" s="127" t="s">
        <v>69</v>
      </c>
      <c r="C61" s="239" t="s">
        <v>70</v>
      </c>
      <c r="D61" s="240"/>
      <c r="E61" s="240"/>
      <c r="F61" s="134" t="s">
        <v>26</v>
      </c>
      <c r="G61" s="135"/>
      <c r="H61" s="135"/>
      <c r="I61" s="135">
        <f>'04 1 Pol'!G8+'04 2 Pol'!G8</f>
        <v>0</v>
      </c>
      <c r="J61" s="131" t="str">
        <f>IF(I82=0,"",I61/I82*100)</f>
        <v/>
      </c>
    </row>
    <row r="62" spans="1:10" ht="36.75" customHeight="1" x14ac:dyDescent="0.2">
      <c r="A62" s="122"/>
      <c r="B62" s="127" t="s">
        <v>71</v>
      </c>
      <c r="C62" s="239" t="s">
        <v>72</v>
      </c>
      <c r="D62" s="240"/>
      <c r="E62" s="240"/>
      <c r="F62" s="134" t="s">
        <v>26</v>
      </c>
      <c r="G62" s="135"/>
      <c r="H62" s="135"/>
      <c r="I62" s="135">
        <f>'04 2 Pol'!G14</f>
        <v>0</v>
      </c>
      <c r="J62" s="131" t="str">
        <f>IF(I82=0,"",I62/I82*100)</f>
        <v/>
      </c>
    </row>
    <row r="63" spans="1:10" ht="36.75" customHeight="1" x14ac:dyDescent="0.2">
      <c r="A63" s="122"/>
      <c r="B63" s="127" t="s">
        <v>60</v>
      </c>
      <c r="C63" s="239" t="s">
        <v>73</v>
      </c>
      <c r="D63" s="240"/>
      <c r="E63" s="240"/>
      <c r="F63" s="134" t="s">
        <v>26</v>
      </c>
      <c r="G63" s="135"/>
      <c r="H63" s="135"/>
      <c r="I63" s="135">
        <f>'01 1 Pol'!G77+'02 1 Pol'!G37</f>
        <v>0</v>
      </c>
      <c r="J63" s="131" t="str">
        <f>IF(I82=0,"",I63/I82*100)</f>
        <v/>
      </c>
    </row>
    <row r="64" spans="1:10" ht="36.75" customHeight="1" x14ac:dyDescent="0.2">
      <c r="A64" s="122"/>
      <c r="B64" s="127" t="s">
        <v>74</v>
      </c>
      <c r="C64" s="239" t="s">
        <v>75</v>
      </c>
      <c r="D64" s="240"/>
      <c r="E64" s="240"/>
      <c r="F64" s="134" t="s">
        <v>26</v>
      </c>
      <c r="G64" s="135"/>
      <c r="H64" s="135"/>
      <c r="I64" s="135">
        <f>'01 1 Pol'!G83+'03 1 Pol'!G65</f>
        <v>0</v>
      </c>
      <c r="J64" s="131" t="str">
        <f>IF(I82=0,"",I64/I82*100)</f>
        <v/>
      </c>
    </row>
    <row r="65" spans="1:10" ht="36.75" customHeight="1" x14ac:dyDescent="0.2">
      <c r="A65" s="122"/>
      <c r="B65" s="127" t="s">
        <v>76</v>
      </c>
      <c r="C65" s="239" t="s">
        <v>77</v>
      </c>
      <c r="D65" s="240"/>
      <c r="E65" s="240"/>
      <c r="F65" s="134" t="s">
        <v>26</v>
      </c>
      <c r="G65" s="135"/>
      <c r="H65" s="135"/>
      <c r="I65" s="135">
        <f>'01 1 Pol'!G91+'03 1 Pol'!G67</f>
        <v>0</v>
      </c>
      <c r="J65" s="131" t="str">
        <f>IF(I82=0,"",I65/I82*100)</f>
        <v/>
      </c>
    </row>
    <row r="66" spans="1:10" ht="36.75" customHeight="1" x14ac:dyDescent="0.2">
      <c r="A66" s="122"/>
      <c r="B66" s="127" t="s">
        <v>78</v>
      </c>
      <c r="C66" s="239" t="s">
        <v>79</v>
      </c>
      <c r="D66" s="240"/>
      <c r="E66" s="240"/>
      <c r="F66" s="134" t="s">
        <v>26</v>
      </c>
      <c r="G66" s="135"/>
      <c r="H66" s="135"/>
      <c r="I66" s="135">
        <f>'01 1 Pol'!G99</f>
        <v>0</v>
      </c>
      <c r="J66" s="131" t="str">
        <f>IF(I82=0,"",I66/I82*100)</f>
        <v/>
      </c>
    </row>
    <row r="67" spans="1:10" ht="36.75" customHeight="1" x14ac:dyDescent="0.2">
      <c r="A67" s="122"/>
      <c r="B67" s="127" t="s">
        <v>80</v>
      </c>
      <c r="C67" s="239" t="s">
        <v>81</v>
      </c>
      <c r="D67" s="240"/>
      <c r="E67" s="240"/>
      <c r="F67" s="134" t="s">
        <v>26</v>
      </c>
      <c r="G67" s="135"/>
      <c r="H67" s="135"/>
      <c r="I67" s="135">
        <f>'01 1 Pol'!G142</f>
        <v>0</v>
      </c>
      <c r="J67" s="131" t="str">
        <f>IF(I82=0,"",I67/I82*100)</f>
        <v/>
      </c>
    </row>
    <row r="68" spans="1:10" ht="36.75" customHeight="1" x14ac:dyDescent="0.2">
      <c r="A68" s="122"/>
      <c r="B68" s="127" t="s">
        <v>82</v>
      </c>
      <c r="C68" s="239" t="s">
        <v>83</v>
      </c>
      <c r="D68" s="240"/>
      <c r="E68" s="240"/>
      <c r="F68" s="134" t="s">
        <v>26</v>
      </c>
      <c r="G68" s="135"/>
      <c r="H68" s="135"/>
      <c r="I68" s="135">
        <f>'01 1 Pol'!G153+'03 1 Pol'!G72</f>
        <v>0</v>
      </c>
      <c r="J68" s="131" t="str">
        <f>IF(I82=0,"",I68/I82*100)</f>
        <v/>
      </c>
    </row>
    <row r="69" spans="1:10" ht="36.75" customHeight="1" x14ac:dyDescent="0.2">
      <c r="A69" s="122"/>
      <c r="B69" s="127" t="s">
        <v>84</v>
      </c>
      <c r="C69" s="239" t="s">
        <v>85</v>
      </c>
      <c r="D69" s="240"/>
      <c r="E69" s="240"/>
      <c r="F69" s="134" t="s">
        <v>26</v>
      </c>
      <c r="G69" s="135"/>
      <c r="H69" s="135"/>
      <c r="I69" s="135">
        <f>'01 1 Pol'!G171+'02 1 Pol'!G56</f>
        <v>0</v>
      </c>
      <c r="J69" s="131" t="str">
        <f>IF(I82=0,"",I69/I82*100)</f>
        <v/>
      </c>
    </row>
    <row r="70" spans="1:10" ht="36.75" customHeight="1" x14ac:dyDescent="0.2">
      <c r="A70" s="122"/>
      <c r="B70" s="127" t="s">
        <v>86</v>
      </c>
      <c r="C70" s="239" t="s">
        <v>87</v>
      </c>
      <c r="D70" s="240"/>
      <c r="E70" s="240"/>
      <c r="F70" s="134" t="s">
        <v>26</v>
      </c>
      <c r="G70" s="135"/>
      <c r="H70" s="135"/>
      <c r="I70" s="135">
        <f>'03 1 Pol'!G91</f>
        <v>0</v>
      </c>
      <c r="J70" s="131" t="str">
        <f>IF(I82=0,"",I70/I82*100)</f>
        <v/>
      </c>
    </row>
    <row r="71" spans="1:10" ht="36.75" customHeight="1" x14ac:dyDescent="0.2">
      <c r="A71" s="122"/>
      <c r="B71" s="127" t="s">
        <v>88</v>
      </c>
      <c r="C71" s="239" t="s">
        <v>89</v>
      </c>
      <c r="D71" s="240"/>
      <c r="E71" s="240"/>
      <c r="F71" s="134" t="s">
        <v>26</v>
      </c>
      <c r="G71" s="135"/>
      <c r="H71" s="135"/>
      <c r="I71" s="135">
        <f>'01 1 Pol'!G196+'03 1 Pol'!G93</f>
        <v>0</v>
      </c>
      <c r="J71" s="131" t="str">
        <f>IF(I82=0,"",I71/I82*100)</f>
        <v/>
      </c>
    </row>
    <row r="72" spans="1:10" ht="36.75" customHeight="1" x14ac:dyDescent="0.2">
      <c r="A72" s="122"/>
      <c r="B72" s="127" t="s">
        <v>90</v>
      </c>
      <c r="C72" s="239" t="s">
        <v>91</v>
      </c>
      <c r="D72" s="240"/>
      <c r="E72" s="240"/>
      <c r="F72" s="134" t="s">
        <v>26</v>
      </c>
      <c r="G72" s="135"/>
      <c r="H72" s="135"/>
      <c r="I72" s="135">
        <f>'01 1 Pol'!G204+'02 1 Pol'!G63+'03 1 Pol'!G98+'04 1 Pol'!G17</f>
        <v>0</v>
      </c>
      <c r="J72" s="131" t="str">
        <f>IF(I82=0,"",I72/I82*100)</f>
        <v/>
      </c>
    </row>
    <row r="73" spans="1:10" ht="36.75" customHeight="1" x14ac:dyDescent="0.2">
      <c r="A73" s="122"/>
      <c r="B73" s="127" t="s">
        <v>92</v>
      </c>
      <c r="C73" s="239" t="s">
        <v>93</v>
      </c>
      <c r="D73" s="240"/>
      <c r="E73" s="240"/>
      <c r="F73" s="134" t="s">
        <v>27</v>
      </c>
      <c r="G73" s="135"/>
      <c r="H73" s="135"/>
      <c r="I73" s="135">
        <f>'03 1 Pol'!G100</f>
        <v>0</v>
      </c>
      <c r="J73" s="131" t="str">
        <f>IF(I82=0,"",I73/I82*100)</f>
        <v/>
      </c>
    </row>
    <row r="74" spans="1:10" ht="36.75" customHeight="1" x14ac:dyDescent="0.2">
      <c r="A74" s="122"/>
      <c r="B74" s="127" t="s">
        <v>94</v>
      </c>
      <c r="C74" s="239" t="s">
        <v>95</v>
      </c>
      <c r="D74" s="240"/>
      <c r="E74" s="240"/>
      <c r="F74" s="134" t="s">
        <v>27</v>
      </c>
      <c r="G74" s="135"/>
      <c r="H74" s="135"/>
      <c r="I74" s="135">
        <f>'01 1 Pol'!G206+'02 1 Pol'!G65</f>
        <v>0</v>
      </c>
      <c r="J74" s="131" t="str">
        <f>IF(I82=0,"",I74/I82*100)</f>
        <v/>
      </c>
    </row>
    <row r="75" spans="1:10" ht="36.75" customHeight="1" x14ac:dyDescent="0.2">
      <c r="A75" s="122"/>
      <c r="B75" s="127" t="s">
        <v>96</v>
      </c>
      <c r="C75" s="239" t="s">
        <v>97</v>
      </c>
      <c r="D75" s="240"/>
      <c r="E75" s="240"/>
      <c r="F75" s="134" t="s">
        <v>27</v>
      </c>
      <c r="G75" s="135"/>
      <c r="H75" s="135"/>
      <c r="I75" s="135">
        <f>'01 1 Pol'!G220+'02 1 Pol'!G91</f>
        <v>0</v>
      </c>
      <c r="J75" s="131" t="str">
        <f>IF(I82=0,"",I75/I82*100)</f>
        <v/>
      </c>
    </row>
    <row r="76" spans="1:10" ht="36.75" customHeight="1" x14ac:dyDescent="0.2">
      <c r="A76" s="122"/>
      <c r="B76" s="127" t="s">
        <v>98</v>
      </c>
      <c r="C76" s="239" t="s">
        <v>99</v>
      </c>
      <c r="D76" s="240"/>
      <c r="E76" s="240"/>
      <c r="F76" s="134" t="s">
        <v>27</v>
      </c>
      <c r="G76" s="135"/>
      <c r="H76" s="135"/>
      <c r="I76" s="135">
        <f>'02 1 Pol'!G98</f>
        <v>0</v>
      </c>
      <c r="J76" s="131" t="str">
        <f>IF(I82=0,"",I76/I82*100)</f>
        <v/>
      </c>
    </row>
    <row r="77" spans="1:10" ht="36.75" customHeight="1" x14ac:dyDescent="0.2">
      <c r="A77" s="122"/>
      <c r="B77" s="127" t="s">
        <v>100</v>
      </c>
      <c r="C77" s="239" t="s">
        <v>101</v>
      </c>
      <c r="D77" s="240"/>
      <c r="E77" s="240"/>
      <c r="F77" s="134" t="s">
        <v>28</v>
      </c>
      <c r="G77" s="135"/>
      <c r="H77" s="135"/>
      <c r="I77" s="135">
        <f>'05 1 Pol'!G8</f>
        <v>0</v>
      </c>
      <c r="J77" s="131" t="str">
        <f>IF(I82=0,"",I77/I82*100)</f>
        <v/>
      </c>
    </row>
    <row r="78" spans="1:10" ht="36.75" customHeight="1" x14ac:dyDescent="0.2">
      <c r="A78" s="122"/>
      <c r="B78" s="127" t="s">
        <v>102</v>
      </c>
      <c r="C78" s="239" t="s">
        <v>103</v>
      </c>
      <c r="D78" s="240"/>
      <c r="E78" s="240"/>
      <c r="F78" s="134" t="s">
        <v>28</v>
      </c>
      <c r="G78" s="135"/>
      <c r="H78" s="135"/>
      <c r="I78" s="135">
        <f>'05 1 Pol'!G53</f>
        <v>0</v>
      </c>
      <c r="J78" s="131" t="str">
        <f>IF(I82=0,"",I78/I82*100)</f>
        <v/>
      </c>
    </row>
    <row r="79" spans="1:10" ht="36.75" customHeight="1" x14ac:dyDescent="0.2">
      <c r="A79" s="122"/>
      <c r="B79" s="127" t="s">
        <v>104</v>
      </c>
      <c r="C79" s="239" t="s">
        <v>105</v>
      </c>
      <c r="D79" s="240"/>
      <c r="E79" s="240"/>
      <c r="F79" s="134" t="s">
        <v>106</v>
      </c>
      <c r="G79" s="135"/>
      <c r="H79" s="135"/>
      <c r="I79" s="135">
        <f>'01 1 Pol'!G227</f>
        <v>0</v>
      </c>
      <c r="J79" s="131" t="str">
        <f>IF(I82=0,"",I79/I82*100)</f>
        <v/>
      </c>
    </row>
    <row r="80" spans="1:10" ht="36.75" customHeight="1" x14ac:dyDescent="0.2">
      <c r="A80" s="122"/>
      <c r="B80" s="127" t="s">
        <v>107</v>
      </c>
      <c r="C80" s="239" t="s">
        <v>29</v>
      </c>
      <c r="D80" s="240"/>
      <c r="E80" s="240"/>
      <c r="F80" s="134" t="s">
        <v>107</v>
      </c>
      <c r="G80" s="135"/>
      <c r="H80" s="135"/>
      <c r="I80" s="135">
        <f>'00 1 Pol'!G8+'04 2 Pol'!G58</f>
        <v>0</v>
      </c>
      <c r="J80" s="131" t="str">
        <f>IF(I82=0,"",I80/I82*100)</f>
        <v/>
      </c>
    </row>
    <row r="81" spans="1:10" ht="36.75" customHeight="1" x14ac:dyDescent="0.2">
      <c r="A81" s="122"/>
      <c r="B81" s="127" t="s">
        <v>108</v>
      </c>
      <c r="C81" s="239" t="s">
        <v>30</v>
      </c>
      <c r="D81" s="240"/>
      <c r="E81" s="240"/>
      <c r="F81" s="134" t="s">
        <v>108</v>
      </c>
      <c r="G81" s="135"/>
      <c r="H81" s="135"/>
      <c r="I81" s="135">
        <f>'00 1 Pol'!G14+'05 1 Pol'!G74</f>
        <v>0</v>
      </c>
      <c r="J81" s="131" t="str">
        <f>IF(I82=0,"",I81/I82*100)</f>
        <v/>
      </c>
    </row>
    <row r="82" spans="1:10" ht="25.5" customHeight="1" x14ac:dyDescent="0.2">
      <c r="A82" s="123"/>
      <c r="B82" s="128" t="s">
        <v>1</v>
      </c>
      <c r="C82" s="129"/>
      <c r="D82" s="130"/>
      <c r="E82" s="130"/>
      <c r="F82" s="136"/>
      <c r="G82" s="137"/>
      <c r="H82" s="137"/>
      <c r="I82" s="137">
        <f>SUM(I60:I81)</f>
        <v>0</v>
      </c>
      <c r="J82" s="132">
        <f>SUM(J60:J81)</f>
        <v>0</v>
      </c>
    </row>
    <row r="83" spans="1:10" x14ac:dyDescent="0.2">
      <c r="F83" s="86"/>
      <c r="G83" s="86"/>
      <c r="H83" s="86"/>
      <c r="I83" s="86"/>
      <c r="J83" s="133"/>
    </row>
    <row r="84" spans="1:10" x14ac:dyDescent="0.2">
      <c r="F84" s="86"/>
      <c r="G84" s="86"/>
      <c r="H84" s="86"/>
      <c r="I84" s="86"/>
      <c r="J84" s="133"/>
    </row>
    <row r="85" spans="1:10" x14ac:dyDescent="0.2">
      <c r="F85" s="86"/>
      <c r="G85" s="86"/>
      <c r="H85" s="86"/>
      <c r="I85" s="86"/>
      <c r="J85" s="133"/>
    </row>
  </sheetData>
  <sheetProtection password="C7B2"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8">
    <mergeCell ref="C80:E80"/>
    <mergeCell ref="C81:E81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1" t="s">
        <v>7</v>
      </c>
      <c r="B1" s="241"/>
      <c r="C1" s="242"/>
      <c r="D1" s="241"/>
      <c r="E1" s="241"/>
      <c r="F1" s="241"/>
      <c r="G1" s="241"/>
    </row>
    <row r="2" spans="1:7" ht="24.95" customHeight="1" x14ac:dyDescent="0.2">
      <c r="A2" s="50" t="s">
        <v>8</v>
      </c>
      <c r="B2" s="49"/>
      <c r="C2" s="243"/>
      <c r="D2" s="243"/>
      <c r="E2" s="243"/>
      <c r="F2" s="243"/>
      <c r="G2" s="244"/>
    </row>
    <row r="3" spans="1:7" ht="24.95" customHeight="1" x14ac:dyDescent="0.2">
      <c r="A3" s="50" t="s">
        <v>9</v>
      </c>
      <c r="B3" s="49"/>
      <c r="C3" s="243"/>
      <c r="D3" s="243"/>
      <c r="E3" s="243"/>
      <c r="F3" s="243"/>
      <c r="G3" s="244"/>
    </row>
    <row r="4" spans="1:7" ht="24.95" customHeight="1" x14ac:dyDescent="0.2">
      <c r="A4" s="50" t="s">
        <v>10</v>
      </c>
      <c r="B4" s="49"/>
      <c r="C4" s="243"/>
      <c r="D4" s="243"/>
      <c r="E4" s="243"/>
      <c r="F4" s="243"/>
      <c r="G4" s="244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A17" sqref="AA17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46</v>
      </c>
      <c r="C3" s="258" t="s">
        <v>47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48</v>
      </c>
      <c r="C4" s="261" t="s">
        <v>49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107</v>
      </c>
      <c r="C8" s="180" t="s">
        <v>29</v>
      </c>
      <c r="D8" s="163"/>
      <c r="E8" s="164"/>
      <c r="F8" s="165"/>
      <c r="G8" s="166">
        <f>SUMIF(AG9:AG13,"&lt;&gt;NOR",G9:G13)</f>
        <v>0</v>
      </c>
      <c r="H8" s="160"/>
      <c r="I8" s="160">
        <f>SUM(I9:I13)</f>
        <v>0</v>
      </c>
      <c r="J8" s="160"/>
      <c r="K8" s="160">
        <f>SUM(K9:K13)</f>
        <v>0</v>
      </c>
      <c r="L8" s="160"/>
      <c r="M8" s="160">
        <f>SUM(M9:M13)</f>
        <v>0</v>
      </c>
      <c r="N8" s="159"/>
      <c r="O8" s="159">
        <f>SUM(O9:O13)</f>
        <v>0</v>
      </c>
      <c r="P8" s="159"/>
      <c r="Q8" s="159">
        <f>SUM(Q9:Q13)</f>
        <v>0</v>
      </c>
      <c r="R8" s="160"/>
      <c r="S8" s="160"/>
      <c r="T8" s="160"/>
      <c r="U8" s="160"/>
      <c r="V8" s="160">
        <f>SUM(V9:V13)</f>
        <v>0</v>
      </c>
      <c r="W8" s="160"/>
      <c r="X8" s="160"/>
      <c r="Y8" s="160"/>
      <c r="AG8" t="s">
        <v>136</v>
      </c>
    </row>
    <row r="9" spans="1:60" outlineLevel="1" x14ac:dyDescent="0.2">
      <c r="A9" s="174">
        <v>1</v>
      </c>
      <c r="B9" s="175" t="s">
        <v>137</v>
      </c>
      <c r="C9" s="181" t="s">
        <v>138</v>
      </c>
      <c r="D9" s="176" t="s">
        <v>139</v>
      </c>
      <c r="E9" s="177">
        <v>1</v>
      </c>
      <c r="F9" s="178"/>
      <c r="G9" s="179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140</v>
      </c>
      <c r="T9" s="157" t="s">
        <v>141</v>
      </c>
      <c r="U9" s="157">
        <v>0</v>
      </c>
      <c r="V9" s="157">
        <f>ROUND(E9*U9,2)</f>
        <v>0</v>
      </c>
      <c r="W9" s="157"/>
      <c r="X9" s="157" t="s">
        <v>49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144</v>
      </c>
      <c r="C10" s="181" t="s">
        <v>145</v>
      </c>
      <c r="D10" s="176" t="s">
        <v>139</v>
      </c>
      <c r="E10" s="177">
        <v>1</v>
      </c>
      <c r="F10" s="178"/>
      <c r="G10" s="179">
        <f>ROUND(E10*F10,2)</f>
        <v>0</v>
      </c>
      <c r="H10" s="158"/>
      <c r="I10" s="157">
        <f>ROUND(E10*H10,2)</f>
        <v>0</v>
      </c>
      <c r="J10" s="158"/>
      <c r="K10" s="157">
        <f>ROUND(E10*J10,2)</f>
        <v>0</v>
      </c>
      <c r="L10" s="157">
        <v>21</v>
      </c>
      <c r="M10" s="157">
        <f>G10*(1+L10/100)</f>
        <v>0</v>
      </c>
      <c r="N10" s="156">
        <v>0</v>
      </c>
      <c r="O10" s="156">
        <f>ROUND(E10*N10,2)</f>
        <v>0</v>
      </c>
      <c r="P10" s="156">
        <v>0</v>
      </c>
      <c r="Q10" s="156">
        <f>ROUND(E10*P10,2)</f>
        <v>0</v>
      </c>
      <c r="R10" s="157"/>
      <c r="S10" s="157" t="s">
        <v>140</v>
      </c>
      <c r="T10" s="157" t="s">
        <v>141</v>
      </c>
      <c r="U10" s="157">
        <v>0</v>
      </c>
      <c r="V10" s="157">
        <f>ROUND(E10*U10,2)</f>
        <v>0</v>
      </c>
      <c r="W10" s="157"/>
      <c r="X10" s="157" t="s">
        <v>49</v>
      </c>
      <c r="Y10" s="157" t="s">
        <v>142</v>
      </c>
      <c r="Z10" s="147"/>
      <c r="AA10" s="147"/>
      <c r="AB10" s="147"/>
      <c r="AC10" s="147"/>
      <c r="AD10" s="147"/>
      <c r="AE10" s="147"/>
      <c r="AF10" s="147"/>
      <c r="AG10" s="147" t="s">
        <v>143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146</v>
      </c>
      <c r="C11" s="181" t="s">
        <v>147</v>
      </c>
      <c r="D11" s="176" t="s">
        <v>139</v>
      </c>
      <c r="E11" s="177">
        <v>1</v>
      </c>
      <c r="F11" s="178"/>
      <c r="G11" s="179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140</v>
      </c>
      <c r="T11" s="157" t="s">
        <v>141</v>
      </c>
      <c r="U11" s="157">
        <v>0</v>
      </c>
      <c r="V11" s="157">
        <f>ROUND(E11*U11,2)</f>
        <v>0</v>
      </c>
      <c r="W11" s="157"/>
      <c r="X11" s="157" t="s">
        <v>49</v>
      </c>
      <c r="Y11" s="157" t="s">
        <v>142</v>
      </c>
      <c r="Z11" s="147"/>
      <c r="AA11" s="147"/>
      <c r="AB11" s="147"/>
      <c r="AC11" s="147"/>
      <c r="AD11" s="147"/>
      <c r="AE11" s="147"/>
      <c r="AF11" s="147"/>
      <c r="AG11" s="147" t="s">
        <v>143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4">
        <v>4</v>
      </c>
      <c r="B12" s="175" t="s">
        <v>148</v>
      </c>
      <c r="C12" s="181" t="s">
        <v>149</v>
      </c>
      <c r="D12" s="176" t="s">
        <v>139</v>
      </c>
      <c r="E12" s="177">
        <v>1</v>
      </c>
      <c r="F12" s="178"/>
      <c r="G12" s="179">
        <f>ROUND(E12*F12,2)</f>
        <v>0</v>
      </c>
      <c r="H12" s="158"/>
      <c r="I12" s="157">
        <f>ROUND(E12*H12,2)</f>
        <v>0</v>
      </c>
      <c r="J12" s="158"/>
      <c r="K12" s="157">
        <f>ROUND(E12*J12,2)</f>
        <v>0</v>
      </c>
      <c r="L12" s="157">
        <v>21</v>
      </c>
      <c r="M12" s="157">
        <f>G12*(1+L12/100)</f>
        <v>0</v>
      </c>
      <c r="N12" s="156">
        <v>0</v>
      </c>
      <c r="O12" s="156">
        <f>ROUND(E12*N12,2)</f>
        <v>0</v>
      </c>
      <c r="P12" s="156">
        <v>0</v>
      </c>
      <c r="Q12" s="156">
        <f>ROUND(E12*P12,2)</f>
        <v>0</v>
      </c>
      <c r="R12" s="157"/>
      <c r="S12" s="157" t="s">
        <v>140</v>
      </c>
      <c r="T12" s="157" t="s">
        <v>141</v>
      </c>
      <c r="U12" s="157">
        <v>0</v>
      </c>
      <c r="V12" s="157">
        <f>ROUND(E12*U12,2)</f>
        <v>0</v>
      </c>
      <c r="W12" s="157"/>
      <c r="X12" s="157" t="s">
        <v>49</v>
      </c>
      <c r="Y12" s="157" t="s">
        <v>142</v>
      </c>
      <c r="Z12" s="147"/>
      <c r="AA12" s="147"/>
      <c r="AB12" s="147"/>
      <c r="AC12" s="147"/>
      <c r="AD12" s="147"/>
      <c r="AE12" s="147"/>
      <c r="AF12" s="147"/>
      <c r="AG12" s="147" t="s">
        <v>143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4">
        <v>5</v>
      </c>
      <c r="B13" s="175" t="s">
        <v>150</v>
      </c>
      <c r="C13" s="181" t="s">
        <v>151</v>
      </c>
      <c r="D13" s="176" t="s">
        <v>139</v>
      </c>
      <c r="E13" s="177">
        <v>1</v>
      </c>
      <c r="F13" s="178"/>
      <c r="G13" s="179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0</v>
      </c>
      <c r="O13" s="156">
        <f>ROUND(E13*N13,2)</f>
        <v>0</v>
      </c>
      <c r="P13" s="156">
        <v>0</v>
      </c>
      <c r="Q13" s="156">
        <f>ROUND(E13*P13,2)</f>
        <v>0</v>
      </c>
      <c r="R13" s="157"/>
      <c r="S13" s="157" t="s">
        <v>140</v>
      </c>
      <c r="T13" s="157" t="s">
        <v>141</v>
      </c>
      <c r="U13" s="157">
        <v>0</v>
      </c>
      <c r="V13" s="157">
        <f>ROUND(E13*U13,2)</f>
        <v>0</v>
      </c>
      <c r="W13" s="157"/>
      <c r="X13" s="157" t="s">
        <v>49</v>
      </c>
      <c r="Y13" s="157" t="s">
        <v>142</v>
      </c>
      <c r="Z13" s="147"/>
      <c r="AA13" s="147"/>
      <c r="AB13" s="147"/>
      <c r="AC13" s="147"/>
      <c r="AD13" s="147"/>
      <c r="AE13" s="147"/>
      <c r="AF13" s="147"/>
      <c r="AG13" s="147" t="s">
        <v>143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1" t="s">
        <v>135</v>
      </c>
      <c r="B14" s="162" t="s">
        <v>108</v>
      </c>
      <c r="C14" s="180" t="s">
        <v>30</v>
      </c>
      <c r="D14" s="163"/>
      <c r="E14" s="164"/>
      <c r="F14" s="266"/>
      <c r="G14" s="166">
        <f>SUMIF(AG15:AG24,"&lt;&gt;NOR",G15:G24)</f>
        <v>0</v>
      </c>
      <c r="H14" s="160"/>
      <c r="I14" s="160">
        <f>SUM(I15:I24)</f>
        <v>0</v>
      </c>
      <c r="J14" s="160"/>
      <c r="K14" s="160">
        <f>SUM(K15:K24)</f>
        <v>0</v>
      </c>
      <c r="L14" s="160"/>
      <c r="M14" s="160">
        <f>SUM(M15:M24)</f>
        <v>0</v>
      </c>
      <c r="N14" s="159"/>
      <c r="O14" s="159">
        <f>SUM(O15:O24)</f>
        <v>0</v>
      </c>
      <c r="P14" s="159"/>
      <c r="Q14" s="159">
        <f>SUM(Q15:Q24)</f>
        <v>0</v>
      </c>
      <c r="R14" s="160"/>
      <c r="S14" s="160"/>
      <c r="T14" s="160"/>
      <c r="U14" s="160"/>
      <c r="V14" s="160">
        <f>SUM(V15:V24)</f>
        <v>0</v>
      </c>
      <c r="W14" s="160"/>
      <c r="X14" s="160"/>
      <c r="Y14" s="160"/>
      <c r="AG14" t="s">
        <v>136</v>
      </c>
    </row>
    <row r="15" spans="1:60" outlineLevel="1" x14ac:dyDescent="0.2">
      <c r="A15" s="174">
        <v>6</v>
      </c>
      <c r="B15" s="175" t="s">
        <v>152</v>
      </c>
      <c r="C15" s="181" t="s">
        <v>153</v>
      </c>
      <c r="D15" s="176" t="s">
        <v>139</v>
      </c>
      <c r="E15" s="177">
        <v>1</v>
      </c>
      <c r="F15" s="178"/>
      <c r="G15" s="179">
        <f t="shared" ref="G15:G24" si="0">ROUND(E15*F15,2)</f>
        <v>0</v>
      </c>
      <c r="H15" s="158"/>
      <c r="I15" s="157">
        <f t="shared" ref="I15:I24" si="1">ROUND(E15*H15,2)</f>
        <v>0</v>
      </c>
      <c r="J15" s="158"/>
      <c r="K15" s="157">
        <f t="shared" ref="K15:K24" si="2">ROUND(E15*J15,2)</f>
        <v>0</v>
      </c>
      <c r="L15" s="157">
        <v>21</v>
      </c>
      <c r="M15" s="157">
        <f t="shared" ref="M15:M24" si="3">G15*(1+L15/100)</f>
        <v>0</v>
      </c>
      <c r="N15" s="156">
        <v>0</v>
      </c>
      <c r="O15" s="156">
        <f t="shared" ref="O15:O24" si="4">ROUND(E15*N15,2)</f>
        <v>0</v>
      </c>
      <c r="P15" s="156">
        <v>0</v>
      </c>
      <c r="Q15" s="156">
        <f t="shared" ref="Q15:Q24" si="5">ROUND(E15*P15,2)</f>
        <v>0</v>
      </c>
      <c r="R15" s="157"/>
      <c r="S15" s="157" t="s">
        <v>140</v>
      </c>
      <c r="T15" s="157" t="s">
        <v>141</v>
      </c>
      <c r="U15" s="157">
        <v>0</v>
      </c>
      <c r="V15" s="157">
        <f t="shared" ref="V15:V24" si="6">ROUND(E15*U15,2)</f>
        <v>0</v>
      </c>
      <c r="W15" s="157"/>
      <c r="X15" s="157" t="s">
        <v>49</v>
      </c>
      <c r="Y15" s="157" t="s">
        <v>142</v>
      </c>
      <c r="Z15" s="147"/>
      <c r="AA15" s="147"/>
      <c r="AB15" s="147"/>
      <c r="AC15" s="147"/>
      <c r="AD15" s="147"/>
      <c r="AE15" s="147"/>
      <c r="AF15" s="147"/>
      <c r="AG15" s="147" t="s">
        <v>143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4">
        <v>7</v>
      </c>
      <c r="B16" s="175" t="s">
        <v>154</v>
      </c>
      <c r="C16" s="181" t="s">
        <v>155</v>
      </c>
      <c r="D16" s="176" t="s">
        <v>139</v>
      </c>
      <c r="E16" s="177">
        <v>1</v>
      </c>
      <c r="F16" s="178"/>
      <c r="G16" s="179">
        <f t="shared" si="0"/>
        <v>0</v>
      </c>
      <c r="H16" s="158"/>
      <c r="I16" s="157">
        <f t="shared" si="1"/>
        <v>0</v>
      </c>
      <c r="J16" s="158"/>
      <c r="K16" s="157">
        <f t="shared" si="2"/>
        <v>0</v>
      </c>
      <c r="L16" s="157">
        <v>21</v>
      </c>
      <c r="M16" s="157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7"/>
      <c r="S16" s="157" t="s">
        <v>140</v>
      </c>
      <c r="T16" s="157" t="s">
        <v>141</v>
      </c>
      <c r="U16" s="157">
        <v>0</v>
      </c>
      <c r="V16" s="157">
        <f t="shared" si="6"/>
        <v>0</v>
      </c>
      <c r="W16" s="157"/>
      <c r="X16" s="157" t="s">
        <v>49</v>
      </c>
      <c r="Y16" s="157" t="s">
        <v>142</v>
      </c>
      <c r="Z16" s="147"/>
      <c r="AA16" s="147"/>
      <c r="AB16" s="147"/>
      <c r="AC16" s="147"/>
      <c r="AD16" s="147"/>
      <c r="AE16" s="147"/>
      <c r="AF16" s="147"/>
      <c r="AG16" s="147" t="s">
        <v>143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4">
        <v>8</v>
      </c>
      <c r="B17" s="175" t="s">
        <v>156</v>
      </c>
      <c r="C17" s="181" t="s">
        <v>157</v>
      </c>
      <c r="D17" s="176" t="s">
        <v>139</v>
      </c>
      <c r="E17" s="177">
        <v>1</v>
      </c>
      <c r="F17" s="178"/>
      <c r="G17" s="179">
        <f t="shared" si="0"/>
        <v>0</v>
      </c>
      <c r="H17" s="158"/>
      <c r="I17" s="157">
        <f t="shared" si="1"/>
        <v>0</v>
      </c>
      <c r="J17" s="158"/>
      <c r="K17" s="157">
        <f t="shared" si="2"/>
        <v>0</v>
      </c>
      <c r="L17" s="157">
        <v>21</v>
      </c>
      <c r="M17" s="157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7"/>
      <c r="S17" s="157" t="s">
        <v>140</v>
      </c>
      <c r="T17" s="157" t="s">
        <v>141</v>
      </c>
      <c r="U17" s="157">
        <v>0</v>
      </c>
      <c r="V17" s="157">
        <f t="shared" si="6"/>
        <v>0</v>
      </c>
      <c r="W17" s="157"/>
      <c r="X17" s="157" t="s">
        <v>49</v>
      </c>
      <c r="Y17" s="157" t="s">
        <v>142</v>
      </c>
      <c r="Z17" s="147"/>
      <c r="AA17" s="147"/>
      <c r="AB17" s="147"/>
      <c r="AC17" s="147"/>
      <c r="AD17" s="147"/>
      <c r="AE17" s="147"/>
      <c r="AF17" s="147"/>
      <c r="AG17" s="147" t="s">
        <v>143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4">
        <v>9</v>
      </c>
      <c r="B18" s="175" t="s">
        <v>158</v>
      </c>
      <c r="C18" s="181" t="s">
        <v>159</v>
      </c>
      <c r="D18" s="176" t="s">
        <v>139</v>
      </c>
      <c r="E18" s="177">
        <v>1</v>
      </c>
      <c r="F18" s="178"/>
      <c r="G18" s="179">
        <f t="shared" si="0"/>
        <v>0</v>
      </c>
      <c r="H18" s="158"/>
      <c r="I18" s="157">
        <f t="shared" si="1"/>
        <v>0</v>
      </c>
      <c r="J18" s="158"/>
      <c r="K18" s="157">
        <f t="shared" si="2"/>
        <v>0</v>
      </c>
      <c r="L18" s="157">
        <v>21</v>
      </c>
      <c r="M18" s="157">
        <f t="shared" si="3"/>
        <v>0</v>
      </c>
      <c r="N18" s="156">
        <v>0</v>
      </c>
      <c r="O18" s="156">
        <f t="shared" si="4"/>
        <v>0</v>
      </c>
      <c r="P18" s="156">
        <v>0</v>
      </c>
      <c r="Q18" s="156">
        <f t="shared" si="5"/>
        <v>0</v>
      </c>
      <c r="R18" s="157"/>
      <c r="S18" s="157" t="s">
        <v>140</v>
      </c>
      <c r="T18" s="157" t="s">
        <v>141</v>
      </c>
      <c r="U18" s="157">
        <v>0</v>
      </c>
      <c r="V18" s="157">
        <f t="shared" si="6"/>
        <v>0</v>
      </c>
      <c r="W18" s="157"/>
      <c r="X18" s="157" t="s">
        <v>49</v>
      </c>
      <c r="Y18" s="157" t="s">
        <v>142</v>
      </c>
      <c r="Z18" s="147"/>
      <c r="AA18" s="147"/>
      <c r="AB18" s="147"/>
      <c r="AC18" s="147"/>
      <c r="AD18" s="147"/>
      <c r="AE18" s="147"/>
      <c r="AF18" s="147"/>
      <c r="AG18" s="147" t="s">
        <v>143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10</v>
      </c>
      <c r="B19" s="175" t="s">
        <v>160</v>
      </c>
      <c r="C19" s="181" t="s">
        <v>161</v>
      </c>
      <c r="D19" s="176" t="s">
        <v>139</v>
      </c>
      <c r="E19" s="177">
        <v>1</v>
      </c>
      <c r="F19" s="178"/>
      <c r="G19" s="179">
        <f t="shared" si="0"/>
        <v>0</v>
      </c>
      <c r="H19" s="158"/>
      <c r="I19" s="157">
        <f t="shared" si="1"/>
        <v>0</v>
      </c>
      <c r="J19" s="158"/>
      <c r="K19" s="157">
        <f t="shared" si="2"/>
        <v>0</v>
      </c>
      <c r="L19" s="157">
        <v>21</v>
      </c>
      <c r="M19" s="157">
        <f t="shared" si="3"/>
        <v>0</v>
      </c>
      <c r="N19" s="156">
        <v>0</v>
      </c>
      <c r="O19" s="156">
        <f t="shared" si="4"/>
        <v>0</v>
      </c>
      <c r="P19" s="156">
        <v>0</v>
      </c>
      <c r="Q19" s="156">
        <f t="shared" si="5"/>
        <v>0</v>
      </c>
      <c r="R19" s="157"/>
      <c r="S19" s="157" t="s">
        <v>140</v>
      </c>
      <c r="T19" s="157" t="s">
        <v>141</v>
      </c>
      <c r="U19" s="157">
        <v>0</v>
      </c>
      <c r="V19" s="157">
        <f t="shared" si="6"/>
        <v>0</v>
      </c>
      <c r="W19" s="157"/>
      <c r="X19" s="157" t="s">
        <v>49</v>
      </c>
      <c r="Y19" s="157" t="s">
        <v>142</v>
      </c>
      <c r="Z19" s="147"/>
      <c r="AA19" s="147"/>
      <c r="AB19" s="147"/>
      <c r="AC19" s="147"/>
      <c r="AD19" s="147"/>
      <c r="AE19" s="147"/>
      <c r="AF19" s="147"/>
      <c r="AG19" s="147" t="s">
        <v>143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4">
        <v>11</v>
      </c>
      <c r="B20" s="175" t="s">
        <v>162</v>
      </c>
      <c r="C20" s="181" t="s">
        <v>163</v>
      </c>
      <c r="D20" s="176" t="s">
        <v>139</v>
      </c>
      <c r="E20" s="177">
        <v>1</v>
      </c>
      <c r="F20" s="178"/>
      <c r="G20" s="179">
        <f t="shared" si="0"/>
        <v>0</v>
      </c>
      <c r="H20" s="158"/>
      <c r="I20" s="157">
        <f t="shared" si="1"/>
        <v>0</v>
      </c>
      <c r="J20" s="158"/>
      <c r="K20" s="157">
        <f t="shared" si="2"/>
        <v>0</v>
      </c>
      <c r="L20" s="157">
        <v>21</v>
      </c>
      <c r="M20" s="157">
        <f t="shared" si="3"/>
        <v>0</v>
      </c>
      <c r="N20" s="156">
        <v>0</v>
      </c>
      <c r="O20" s="156">
        <f t="shared" si="4"/>
        <v>0</v>
      </c>
      <c r="P20" s="156">
        <v>0</v>
      </c>
      <c r="Q20" s="156">
        <f t="shared" si="5"/>
        <v>0</v>
      </c>
      <c r="R20" s="157"/>
      <c r="S20" s="157" t="s">
        <v>140</v>
      </c>
      <c r="T20" s="157" t="s">
        <v>141</v>
      </c>
      <c r="U20" s="157">
        <v>0</v>
      </c>
      <c r="V20" s="157">
        <f t="shared" si="6"/>
        <v>0</v>
      </c>
      <c r="W20" s="157"/>
      <c r="X20" s="157" t="s">
        <v>49</v>
      </c>
      <c r="Y20" s="157" t="s">
        <v>142</v>
      </c>
      <c r="Z20" s="147"/>
      <c r="AA20" s="147"/>
      <c r="AB20" s="147"/>
      <c r="AC20" s="147"/>
      <c r="AD20" s="147"/>
      <c r="AE20" s="147"/>
      <c r="AF20" s="147"/>
      <c r="AG20" s="147" t="s">
        <v>143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4">
        <v>12</v>
      </c>
      <c r="B21" s="175" t="s">
        <v>164</v>
      </c>
      <c r="C21" s="181" t="s">
        <v>165</v>
      </c>
      <c r="D21" s="176" t="s">
        <v>139</v>
      </c>
      <c r="E21" s="177">
        <v>1</v>
      </c>
      <c r="F21" s="178"/>
      <c r="G21" s="179">
        <f t="shared" si="0"/>
        <v>0</v>
      </c>
      <c r="H21" s="158"/>
      <c r="I21" s="157">
        <f t="shared" si="1"/>
        <v>0</v>
      </c>
      <c r="J21" s="158"/>
      <c r="K21" s="157">
        <f t="shared" si="2"/>
        <v>0</v>
      </c>
      <c r="L21" s="157">
        <v>21</v>
      </c>
      <c r="M21" s="157">
        <f t="shared" si="3"/>
        <v>0</v>
      </c>
      <c r="N21" s="156">
        <v>0</v>
      </c>
      <c r="O21" s="156">
        <f t="shared" si="4"/>
        <v>0</v>
      </c>
      <c r="P21" s="156">
        <v>0</v>
      </c>
      <c r="Q21" s="156">
        <f t="shared" si="5"/>
        <v>0</v>
      </c>
      <c r="R21" s="157"/>
      <c r="S21" s="157" t="s">
        <v>140</v>
      </c>
      <c r="T21" s="157" t="s">
        <v>141</v>
      </c>
      <c r="U21" s="157">
        <v>0</v>
      </c>
      <c r="V21" s="157">
        <f t="shared" si="6"/>
        <v>0</v>
      </c>
      <c r="W21" s="157"/>
      <c r="X21" s="157" t="s">
        <v>49</v>
      </c>
      <c r="Y21" s="157" t="s">
        <v>142</v>
      </c>
      <c r="Z21" s="147"/>
      <c r="AA21" s="147"/>
      <c r="AB21" s="147"/>
      <c r="AC21" s="147"/>
      <c r="AD21" s="147"/>
      <c r="AE21" s="147"/>
      <c r="AF21" s="147"/>
      <c r="AG21" s="147" t="s">
        <v>143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4">
        <v>13</v>
      </c>
      <c r="B22" s="175" t="s">
        <v>166</v>
      </c>
      <c r="C22" s="181" t="s">
        <v>167</v>
      </c>
      <c r="D22" s="176" t="s">
        <v>139</v>
      </c>
      <c r="E22" s="177">
        <v>1</v>
      </c>
      <c r="F22" s="178"/>
      <c r="G22" s="179">
        <f t="shared" si="0"/>
        <v>0</v>
      </c>
      <c r="H22" s="158"/>
      <c r="I22" s="157">
        <f t="shared" si="1"/>
        <v>0</v>
      </c>
      <c r="J22" s="158"/>
      <c r="K22" s="157">
        <f t="shared" si="2"/>
        <v>0</v>
      </c>
      <c r="L22" s="157">
        <v>21</v>
      </c>
      <c r="M22" s="157">
        <f t="shared" si="3"/>
        <v>0</v>
      </c>
      <c r="N22" s="156">
        <v>0</v>
      </c>
      <c r="O22" s="156">
        <f t="shared" si="4"/>
        <v>0</v>
      </c>
      <c r="P22" s="156">
        <v>0</v>
      </c>
      <c r="Q22" s="156">
        <f t="shared" si="5"/>
        <v>0</v>
      </c>
      <c r="R22" s="157"/>
      <c r="S22" s="157" t="s">
        <v>140</v>
      </c>
      <c r="T22" s="157" t="s">
        <v>141</v>
      </c>
      <c r="U22" s="157">
        <v>0</v>
      </c>
      <c r="V22" s="157">
        <f t="shared" si="6"/>
        <v>0</v>
      </c>
      <c r="W22" s="157"/>
      <c r="X22" s="157" t="s">
        <v>49</v>
      </c>
      <c r="Y22" s="157" t="s">
        <v>142</v>
      </c>
      <c r="Z22" s="147"/>
      <c r="AA22" s="147"/>
      <c r="AB22" s="147"/>
      <c r="AC22" s="147"/>
      <c r="AD22" s="147"/>
      <c r="AE22" s="147"/>
      <c r="AF22" s="147"/>
      <c r="AG22" s="147" t="s">
        <v>143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4">
        <v>14</v>
      </c>
      <c r="B23" s="175" t="s">
        <v>168</v>
      </c>
      <c r="C23" s="181" t="s">
        <v>169</v>
      </c>
      <c r="D23" s="176" t="s">
        <v>139</v>
      </c>
      <c r="E23" s="177">
        <v>1</v>
      </c>
      <c r="F23" s="178"/>
      <c r="G23" s="179">
        <f t="shared" si="0"/>
        <v>0</v>
      </c>
      <c r="H23" s="158"/>
      <c r="I23" s="157">
        <f t="shared" si="1"/>
        <v>0</v>
      </c>
      <c r="J23" s="158"/>
      <c r="K23" s="157">
        <f t="shared" si="2"/>
        <v>0</v>
      </c>
      <c r="L23" s="157">
        <v>21</v>
      </c>
      <c r="M23" s="157">
        <f t="shared" si="3"/>
        <v>0</v>
      </c>
      <c r="N23" s="156">
        <v>0</v>
      </c>
      <c r="O23" s="156">
        <f t="shared" si="4"/>
        <v>0</v>
      </c>
      <c r="P23" s="156">
        <v>0</v>
      </c>
      <c r="Q23" s="156">
        <f t="shared" si="5"/>
        <v>0</v>
      </c>
      <c r="R23" s="157"/>
      <c r="S23" s="157" t="s">
        <v>140</v>
      </c>
      <c r="T23" s="157" t="s">
        <v>141</v>
      </c>
      <c r="U23" s="157">
        <v>0</v>
      </c>
      <c r="V23" s="157">
        <f t="shared" si="6"/>
        <v>0</v>
      </c>
      <c r="W23" s="157"/>
      <c r="X23" s="157" t="s">
        <v>49</v>
      </c>
      <c r="Y23" s="157" t="s">
        <v>142</v>
      </c>
      <c r="Z23" s="147"/>
      <c r="AA23" s="147"/>
      <c r="AB23" s="147"/>
      <c r="AC23" s="147"/>
      <c r="AD23" s="147"/>
      <c r="AE23" s="147"/>
      <c r="AF23" s="147"/>
      <c r="AG23" s="147" t="s">
        <v>143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68">
        <v>15</v>
      </c>
      <c r="B24" s="169" t="s">
        <v>170</v>
      </c>
      <c r="C24" s="182" t="s">
        <v>171</v>
      </c>
      <c r="D24" s="170" t="s">
        <v>139</v>
      </c>
      <c r="E24" s="171">
        <v>1</v>
      </c>
      <c r="F24" s="172"/>
      <c r="G24" s="173">
        <f t="shared" si="0"/>
        <v>0</v>
      </c>
      <c r="H24" s="158"/>
      <c r="I24" s="157">
        <f t="shared" si="1"/>
        <v>0</v>
      </c>
      <c r="J24" s="158"/>
      <c r="K24" s="157">
        <f t="shared" si="2"/>
        <v>0</v>
      </c>
      <c r="L24" s="157">
        <v>21</v>
      </c>
      <c r="M24" s="157">
        <f t="shared" si="3"/>
        <v>0</v>
      </c>
      <c r="N24" s="156">
        <v>0</v>
      </c>
      <c r="O24" s="156">
        <f t="shared" si="4"/>
        <v>0</v>
      </c>
      <c r="P24" s="156">
        <v>0</v>
      </c>
      <c r="Q24" s="156">
        <f t="shared" si="5"/>
        <v>0</v>
      </c>
      <c r="R24" s="157"/>
      <c r="S24" s="157" t="s">
        <v>140</v>
      </c>
      <c r="T24" s="157" t="s">
        <v>141</v>
      </c>
      <c r="U24" s="157">
        <v>0</v>
      </c>
      <c r="V24" s="157">
        <f t="shared" si="6"/>
        <v>0</v>
      </c>
      <c r="W24" s="157"/>
      <c r="X24" s="157" t="s">
        <v>49</v>
      </c>
      <c r="Y24" s="157" t="s">
        <v>142</v>
      </c>
      <c r="Z24" s="147"/>
      <c r="AA24" s="147"/>
      <c r="AB24" s="147"/>
      <c r="AC24" s="147"/>
      <c r="AD24" s="147"/>
      <c r="AE24" s="147"/>
      <c r="AF24" s="147"/>
      <c r="AG24" s="147" t="s">
        <v>143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3"/>
      <c r="B25" s="4"/>
      <c r="C25" s="18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121</v>
      </c>
    </row>
    <row r="26" spans="1:60" x14ac:dyDescent="0.2">
      <c r="A26" s="150"/>
      <c r="B26" s="151" t="s">
        <v>31</v>
      </c>
      <c r="C26" s="184"/>
      <c r="D26" s="152"/>
      <c r="E26" s="153"/>
      <c r="F26" s="153"/>
      <c r="G26" s="167">
        <f>G8+G14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172</v>
      </c>
    </row>
    <row r="27" spans="1:60" x14ac:dyDescent="0.2">
      <c r="A27" s="3"/>
      <c r="B27" s="4"/>
      <c r="C27" s="183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3"/>
      <c r="B28" s="4"/>
      <c r="C28" s="183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64" t="s">
        <v>173</v>
      </c>
      <c r="B29" s="264"/>
      <c r="C29" s="26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45"/>
      <c r="B30" s="246"/>
      <c r="C30" s="247"/>
      <c r="D30" s="246"/>
      <c r="E30" s="246"/>
      <c r="F30" s="246"/>
      <c r="G30" s="248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G30" t="s">
        <v>174</v>
      </c>
    </row>
    <row r="31" spans="1:60" x14ac:dyDescent="0.2">
      <c r="A31" s="249"/>
      <c r="B31" s="250"/>
      <c r="C31" s="251"/>
      <c r="D31" s="250"/>
      <c r="E31" s="250"/>
      <c r="F31" s="250"/>
      <c r="G31" s="25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9"/>
      <c r="B32" s="250"/>
      <c r="C32" s="251"/>
      <c r="D32" s="250"/>
      <c r="E32" s="250"/>
      <c r="F32" s="250"/>
      <c r="G32" s="252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49"/>
      <c r="B33" s="250"/>
      <c r="C33" s="251"/>
      <c r="D33" s="250"/>
      <c r="E33" s="250"/>
      <c r="F33" s="250"/>
      <c r="G33" s="252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53"/>
      <c r="B34" s="254"/>
      <c r="C34" s="255"/>
      <c r="D34" s="254"/>
      <c r="E34" s="254"/>
      <c r="F34" s="254"/>
      <c r="G34" s="25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183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C36" s="185"/>
      <c r="D36" s="10"/>
      <c r="AG36" t="s">
        <v>175</v>
      </c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30:G34"/>
    <mergeCell ref="A1:G1"/>
    <mergeCell ref="C2:G2"/>
    <mergeCell ref="C3:G3"/>
    <mergeCell ref="C4:G4"/>
    <mergeCell ref="A29:C2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235" sqref="F9:F235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50</v>
      </c>
      <c r="C3" s="258" t="s">
        <v>51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48</v>
      </c>
      <c r="C4" s="261" t="s">
        <v>51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48</v>
      </c>
      <c r="C8" s="180" t="s">
        <v>68</v>
      </c>
      <c r="D8" s="163"/>
      <c r="E8" s="164"/>
      <c r="F8" s="165"/>
      <c r="G8" s="166">
        <f>SUMIF(AG9:AG76,"&lt;&gt;NOR",G9:G76)</f>
        <v>0</v>
      </c>
      <c r="H8" s="160"/>
      <c r="I8" s="160">
        <f>SUM(I9:I76)</f>
        <v>0</v>
      </c>
      <c r="J8" s="160"/>
      <c r="K8" s="160">
        <f>SUM(K9:K76)</f>
        <v>0</v>
      </c>
      <c r="L8" s="160"/>
      <c r="M8" s="160">
        <f>SUM(M9:M76)</f>
        <v>0</v>
      </c>
      <c r="N8" s="159"/>
      <c r="O8" s="159">
        <f>SUM(O9:O76)</f>
        <v>16.939999999999998</v>
      </c>
      <c r="P8" s="159"/>
      <c r="Q8" s="159">
        <f>SUM(Q9:Q76)</f>
        <v>1097.6300000000001</v>
      </c>
      <c r="R8" s="160"/>
      <c r="S8" s="160"/>
      <c r="T8" s="160"/>
      <c r="U8" s="160"/>
      <c r="V8" s="160">
        <f>SUM(V9:V76)</f>
        <v>718.43</v>
      </c>
      <c r="W8" s="160"/>
      <c r="X8" s="160"/>
      <c r="Y8" s="160"/>
      <c r="AG8" t="s">
        <v>136</v>
      </c>
    </row>
    <row r="9" spans="1:60" outlineLevel="1" x14ac:dyDescent="0.2">
      <c r="A9" s="168">
        <v>1</v>
      </c>
      <c r="B9" s="169" t="s">
        <v>176</v>
      </c>
      <c r="C9" s="182" t="s">
        <v>177</v>
      </c>
      <c r="D9" s="170" t="s">
        <v>178</v>
      </c>
      <c r="E9" s="171">
        <v>889.75</v>
      </c>
      <c r="F9" s="172"/>
      <c r="G9" s="173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0.13800000000000001</v>
      </c>
      <c r="Q9" s="156">
        <f>ROUND(E9*P9,2)</f>
        <v>122.79</v>
      </c>
      <c r="R9" s="157"/>
      <c r="S9" s="157" t="s">
        <v>140</v>
      </c>
      <c r="T9" s="157" t="s">
        <v>179</v>
      </c>
      <c r="U9" s="157">
        <v>0.16</v>
      </c>
      <c r="V9" s="157">
        <f>ROUND(E9*U9,2)</f>
        <v>142.36000000000001</v>
      </c>
      <c r="W9" s="157"/>
      <c r="X9" s="157" t="s">
        <v>180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181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8" t="s">
        <v>182</v>
      </c>
      <c r="D10" s="186"/>
      <c r="E10" s="187">
        <v>889.75</v>
      </c>
      <c r="F10" s="26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2</v>
      </c>
      <c r="B11" s="169" t="s">
        <v>184</v>
      </c>
      <c r="C11" s="182" t="s">
        <v>185</v>
      </c>
      <c r="D11" s="170" t="s">
        <v>178</v>
      </c>
      <c r="E11" s="171">
        <v>161.94</v>
      </c>
      <c r="F11" s="172"/>
      <c r="G11" s="173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0.40799999999999997</v>
      </c>
      <c r="Q11" s="156">
        <f>ROUND(E11*P11,2)</f>
        <v>66.069999999999993</v>
      </c>
      <c r="R11" s="157"/>
      <c r="S11" s="157" t="s">
        <v>140</v>
      </c>
      <c r="T11" s="157" t="s">
        <v>179</v>
      </c>
      <c r="U11" s="157">
        <v>6.2E-2</v>
      </c>
      <c r="V11" s="157">
        <f>ROUND(E11*U11,2)</f>
        <v>10.039999999999999</v>
      </c>
      <c r="W11" s="157"/>
      <c r="X11" s="157" t="s">
        <v>180</v>
      </c>
      <c r="Y11" s="157" t="s">
        <v>142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8" t="s">
        <v>186</v>
      </c>
      <c r="D12" s="186"/>
      <c r="E12" s="187">
        <v>161.94</v>
      </c>
      <c r="F12" s="26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8">
        <v>3</v>
      </c>
      <c r="B13" s="169" t="s">
        <v>187</v>
      </c>
      <c r="C13" s="182" t="s">
        <v>188</v>
      </c>
      <c r="D13" s="170" t="s">
        <v>178</v>
      </c>
      <c r="E13" s="171">
        <v>889.75</v>
      </c>
      <c r="F13" s="172"/>
      <c r="G13" s="173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0</v>
      </c>
      <c r="O13" s="156">
        <f>ROUND(E13*N13,2)</f>
        <v>0</v>
      </c>
      <c r="P13" s="156">
        <v>0.11</v>
      </c>
      <c r="Q13" s="156">
        <f>ROUND(E13*P13,2)</f>
        <v>97.87</v>
      </c>
      <c r="R13" s="157"/>
      <c r="S13" s="157" t="s">
        <v>140</v>
      </c>
      <c r="T13" s="157" t="s">
        <v>179</v>
      </c>
      <c r="U13" s="157">
        <v>1.7500000000000002E-2</v>
      </c>
      <c r="V13" s="157">
        <f>ROUND(E13*U13,2)</f>
        <v>15.57</v>
      </c>
      <c r="W13" s="157"/>
      <c r="X13" s="157" t="s">
        <v>180</v>
      </c>
      <c r="Y13" s="157" t="s">
        <v>142</v>
      </c>
      <c r="Z13" s="147"/>
      <c r="AA13" s="147"/>
      <c r="AB13" s="147"/>
      <c r="AC13" s="147"/>
      <c r="AD13" s="147"/>
      <c r="AE13" s="147"/>
      <c r="AF13" s="147"/>
      <c r="AG13" s="147" t="s">
        <v>181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8" t="s">
        <v>182</v>
      </c>
      <c r="D14" s="186"/>
      <c r="E14" s="187">
        <v>889.75</v>
      </c>
      <c r="F14" s="26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183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8">
        <v>4</v>
      </c>
      <c r="B15" s="169" t="s">
        <v>189</v>
      </c>
      <c r="C15" s="182" t="s">
        <v>190</v>
      </c>
      <c r="D15" s="170" t="s">
        <v>178</v>
      </c>
      <c r="E15" s="171">
        <v>889.75</v>
      </c>
      <c r="F15" s="172"/>
      <c r="G15" s="173">
        <f>ROUND(E15*F15,2)</f>
        <v>0</v>
      </c>
      <c r="H15" s="158"/>
      <c r="I15" s="157">
        <f>ROUND(E15*H15,2)</f>
        <v>0</v>
      </c>
      <c r="J15" s="158"/>
      <c r="K15" s="157">
        <f>ROUND(E15*J15,2)</f>
        <v>0</v>
      </c>
      <c r="L15" s="157">
        <v>21</v>
      </c>
      <c r="M15" s="157">
        <f>G15*(1+L15/100)</f>
        <v>0</v>
      </c>
      <c r="N15" s="156">
        <v>0</v>
      </c>
      <c r="O15" s="156">
        <f>ROUND(E15*N15,2)</f>
        <v>0</v>
      </c>
      <c r="P15" s="156">
        <v>0.66</v>
      </c>
      <c r="Q15" s="156">
        <f>ROUND(E15*P15,2)</f>
        <v>587.24</v>
      </c>
      <c r="R15" s="157"/>
      <c r="S15" s="157" t="s">
        <v>140</v>
      </c>
      <c r="T15" s="157" t="s">
        <v>179</v>
      </c>
      <c r="U15" s="157">
        <v>0.11899999999999999</v>
      </c>
      <c r="V15" s="157">
        <f>ROUND(E15*U15,2)</f>
        <v>105.88</v>
      </c>
      <c r="W15" s="157"/>
      <c r="X15" s="157" t="s">
        <v>180</v>
      </c>
      <c r="Y15" s="157" t="s">
        <v>142</v>
      </c>
      <c r="Z15" s="147"/>
      <c r="AA15" s="147"/>
      <c r="AB15" s="147"/>
      <c r="AC15" s="147"/>
      <c r="AD15" s="147"/>
      <c r="AE15" s="147"/>
      <c r="AF15" s="147"/>
      <c r="AG15" s="147" t="s">
        <v>181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8" t="s">
        <v>182</v>
      </c>
      <c r="D16" s="186"/>
      <c r="E16" s="187">
        <v>889.75</v>
      </c>
      <c r="F16" s="26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8">
        <v>5</v>
      </c>
      <c r="B17" s="169" t="s">
        <v>191</v>
      </c>
      <c r="C17" s="182" t="s">
        <v>192</v>
      </c>
      <c r="D17" s="170" t="s">
        <v>178</v>
      </c>
      <c r="E17" s="171">
        <v>161.94</v>
      </c>
      <c r="F17" s="172"/>
      <c r="G17" s="173">
        <f>ROUND(E17*F17,2)</f>
        <v>0</v>
      </c>
      <c r="H17" s="158"/>
      <c r="I17" s="157">
        <f>ROUND(E17*H17,2)</f>
        <v>0</v>
      </c>
      <c r="J17" s="158"/>
      <c r="K17" s="157">
        <f>ROUND(E17*J17,2)</f>
        <v>0</v>
      </c>
      <c r="L17" s="157">
        <v>21</v>
      </c>
      <c r="M17" s="157">
        <f>G17*(1+L17/100)</f>
        <v>0</v>
      </c>
      <c r="N17" s="156">
        <v>0</v>
      </c>
      <c r="O17" s="156">
        <f>ROUND(E17*N17,2)</f>
        <v>0</v>
      </c>
      <c r="P17" s="156">
        <v>0.88</v>
      </c>
      <c r="Q17" s="156">
        <f>ROUND(E17*P17,2)</f>
        <v>142.51</v>
      </c>
      <c r="R17" s="157"/>
      <c r="S17" s="157" t="s">
        <v>140</v>
      </c>
      <c r="T17" s="157" t="s">
        <v>179</v>
      </c>
      <c r="U17" s="157">
        <v>0.14399999999999999</v>
      </c>
      <c r="V17" s="157">
        <f>ROUND(E17*U17,2)</f>
        <v>23.32</v>
      </c>
      <c r="W17" s="157"/>
      <c r="X17" s="157" t="s">
        <v>180</v>
      </c>
      <c r="Y17" s="157" t="s">
        <v>142</v>
      </c>
      <c r="Z17" s="147"/>
      <c r="AA17" s="147"/>
      <c r="AB17" s="147"/>
      <c r="AC17" s="147"/>
      <c r="AD17" s="147"/>
      <c r="AE17" s="147"/>
      <c r="AF17" s="147"/>
      <c r="AG17" s="147" t="s">
        <v>181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8" t="s">
        <v>186</v>
      </c>
      <c r="D18" s="186"/>
      <c r="E18" s="187">
        <v>161.94</v>
      </c>
      <c r="F18" s="26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8">
        <v>6</v>
      </c>
      <c r="B19" s="169" t="s">
        <v>193</v>
      </c>
      <c r="C19" s="182" t="s">
        <v>194</v>
      </c>
      <c r="D19" s="170" t="s">
        <v>178</v>
      </c>
      <c r="E19" s="171">
        <v>161.94</v>
      </c>
      <c r="F19" s="172"/>
      <c r="G19" s="173">
        <f>ROUND(E19*F19,2)</f>
        <v>0</v>
      </c>
      <c r="H19" s="158"/>
      <c r="I19" s="157">
        <f>ROUND(E19*H19,2)</f>
        <v>0</v>
      </c>
      <c r="J19" s="158"/>
      <c r="K19" s="157">
        <f>ROUND(E19*J19,2)</f>
        <v>0</v>
      </c>
      <c r="L19" s="157">
        <v>21</v>
      </c>
      <c r="M19" s="157">
        <f>G19*(1+L19/100)</f>
        <v>0</v>
      </c>
      <c r="N19" s="156">
        <v>0</v>
      </c>
      <c r="O19" s="156">
        <f>ROUND(E19*N19,2)</f>
        <v>0</v>
      </c>
      <c r="P19" s="156">
        <v>0.17599999999999999</v>
      </c>
      <c r="Q19" s="156">
        <f>ROUND(E19*P19,2)</f>
        <v>28.5</v>
      </c>
      <c r="R19" s="157"/>
      <c r="S19" s="157" t="s">
        <v>140</v>
      </c>
      <c r="T19" s="157" t="s">
        <v>179</v>
      </c>
      <c r="U19" s="157">
        <v>5.9200000000000003E-2</v>
      </c>
      <c r="V19" s="157">
        <f>ROUND(E19*U19,2)</f>
        <v>9.59</v>
      </c>
      <c r="W19" s="157"/>
      <c r="X19" s="157" t="s">
        <v>180</v>
      </c>
      <c r="Y19" s="157" t="s">
        <v>142</v>
      </c>
      <c r="Z19" s="147"/>
      <c r="AA19" s="147"/>
      <c r="AB19" s="147"/>
      <c r="AC19" s="147"/>
      <c r="AD19" s="147"/>
      <c r="AE19" s="147"/>
      <c r="AF19" s="147"/>
      <c r="AG19" s="147" t="s">
        <v>181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8" t="s">
        <v>186</v>
      </c>
      <c r="D20" s="186"/>
      <c r="E20" s="187">
        <v>161.94</v>
      </c>
      <c r="F20" s="26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183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8">
        <v>7</v>
      </c>
      <c r="B21" s="169" t="s">
        <v>195</v>
      </c>
      <c r="C21" s="182" t="s">
        <v>196</v>
      </c>
      <c r="D21" s="170" t="s">
        <v>178</v>
      </c>
      <c r="E21" s="171">
        <v>161.94</v>
      </c>
      <c r="F21" s="172"/>
      <c r="G21" s="173">
        <f>ROUND(E21*F21,2)</f>
        <v>0</v>
      </c>
      <c r="H21" s="158"/>
      <c r="I21" s="157">
        <f>ROUND(E21*H21,2)</f>
        <v>0</v>
      </c>
      <c r="J21" s="158"/>
      <c r="K21" s="157">
        <f>ROUND(E21*J21,2)</f>
        <v>0</v>
      </c>
      <c r="L21" s="157">
        <v>21</v>
      </c>
      <c r="M21" s="157">
        <f>G21*(1+L21/100)</f>
        <v>0</v>
      </c>
      <c r="N21" s="156">
        <v>0</v>
      </c>
      <c r="O21" s="156">
        <f>ROUND(E21*N21,2)</f>
        <v>0</v>
      </c>
      <c r="P21" s="156">
        <v>8.7999999999999995E-2</v>
      </c>
      <c r="Q21" s="156">
        <f>ROUND(E21*P21,2)</f>
        <v>14.25</v>
      </c>
      <c r="R21" s="157"/>
      <c r="S21" s="157" t="s">
        <v>140</v>
      </c>
      <c r="T21" s="157" t="s">
        <v>179</v>
      </c>
      <c r="U21" s="157">
        <v>7.1999999999999995E-2</v>
      </c>
      <c r="V21" s="157">
        <f>ROUND(E21*U21,2)</f>
        <v>11.66</v>
      </c>
      <c r="W21" s="157"/>
      <c r="X21" s="157" t="s">
        <v>180</v>
      </c>
      <c r="Y21" s="157" t="s">
        <v>142</v>
      </c>
      <c r="Z21" s="147"/>
      <c r="AA21" s="147"/>
      <c r="AB21" s="147"/>
      <c r="AC21" s="147"/>
      <c r="AD21" s="147"/>
      <c r="AE21" s="147"/>
      <c r="AF21" s="147"/>
      <c r="AG21" s="147" t="s">
        <v>181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8" t="s">
        <v>186</v>
      </c>
      <c r="D22" s="186"/>
      <c r="E22" s="187">
        <v>161.94</v>
      </c>
      <c r="F22" s="26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183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4">
        <v>8</v>
      </c>
      <c r="B23" s="175" t="s">
        <v>197</v>
      </c>
      <c r="C23" s="181" t="s">
        <v>198</v>
      </c>
      <c r="D23" s="176" t="s">
        <v>199</v>
      </c>
      <c r="E23" s="177">
        <v>99.73</v>
      </c>
      <c r="F23" s="178"/>
      <c r="G23" s="179">
        <f>ROUND(E23*F23,2)</f>
        <v>0</v>
      </c>
      <c r="H23" s="158"/>
      <c r="I23" s="157">
        <f>ROUND(E23*H23,2)</f>
        <v>0</v>
      </c>
      <c r="J23" s="158"/>
      <c r="K23" s="157">
        <f>ROUND(E23*J23,2)</f>
        <v>0</v>
      </c>
      <c r="L23" s="157">
        <v>21</v>
      </c>
      <c r="M23" s="157">
        <f>G23*(1+L23/100)</f>
        <v>0</v>
      </c>
      <c r="N23" s="156">
        <v>0</v>
      </c>
      <c r="O23" s="156">
        <f>ROUND(E23*N23,2)</f>
        <v>0</v>
      </c>
      <c r="P23" s="156">
        <v>0.22</v>
      </c>
      <c r="Q23" s="156">
        <f>ROUND(E23*P23,2)</f>
        <v>21.94</v>
      </c>
      <c r="R23" s="157"/>
      <c r="S23" s="157" t="s">
        <v>140</v>
      </c>
      <c r="T23" s="157" t="s">
        <v>179</v>
      </c>
      <c r="U23" s="157">
        <v>0.14299999999999999</v>
      </c>
      <c r="V23" s="157">
        <f>ROUND(E23*U23,2)</f>
        <v>14.26</v>
      </c>
      <c r="W23" s="157"/>
      <c r="X23" s="157" t="s">
        <v>180</v>
      </c>
      <c r="Y23" s="157" t="s">
        <v>142</v>
      </c>
      <c r="Z23" s="147"/>
      <c r="AA23" s="147"/>
      <c r="AB23" s="147"/>
      <c r="AC23" s="147"/>
      <c r="AD23" s="147"/>
      <c r="AE23" s="147"/>
      <c r="AF23" s="147"/>
      <c r="AG23" s="147" t="s">
        <v>181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4">
        <v>9</v>
      </c>
      <c r="B24" s="175" t="s">
        <v>200</v>
      </c>
      <c r="C24" s="181" t="s">
        <v>201</v>
      </c>
      <c r="D24" s="176" t="s">
        <v>199</v>
      </c>
      <c r="E24" s="177">
        <v>60.96</v>
      </c>
      <c r="F24" s="178"/>
      <c r="G24" s="179">
        <f>ROUND(E24*F24,2)</f>
        <v>0</v>
      </c>
      <c r="H24" s="158"/>
      <c r="I24" s="157">
        <f>ROUND(E24*H24,2)</f>
        <v>0</v>
      </c>
      <c r="J24" s="158"/>
      <c r="K24" s="157">
        <f>ROUND(E24*J24,2)</f>
        <v>0</v>
      </c>
      <c r="L24" s="157">
        <v>21</v>
      </c>
      <c r="M24" s="157">
        <f>G24*(1+L24/100)</f>
        <v>0</v>
      </c>
      <c r="N24" s="156">
        <v>0</v>
      </c>
      <c r="O24" s="156">
        <f>ROUND(E24*N24,2)</f>
        <v>0</v>
      </c>
      <c r="P24" s="156">
        <v>0.27</v>
      </c>
      <c r="Q24" s="156">
        <f>ROUND(E24*P24,2)</f>
        <v>16.46</v>
      </c>
      <c r="R24" s="157"/>
      <c r="S24" s="157" t="s">
        <v>140</v>
      </c>
      <c r="T24" s="157" t="s">
        <v>179</v>
      </c>
      <c r="U24" s="157">
        <v>0.123</v>
      </c>
      <c r="V24" s="157">
        <f>ROUND(E24*U24,2)</f>
        <v>7.5</v>
      </c>
      <c r="W24" s="157"/>
      <c r="X24" s="157" t="s">
        <v>180</v>
      </c>
      <c r="Y24" s="157" t="s">
        <v>142</v>
      </c>
      <c r="Z24" s="147"/>
      <c r="AA24" s="147"/>
      <c r="AB24" s="147"/>
      <c r="AC24" s="147"/>
      <c r="AD24" s="147"/>
      <c r="AE24" s="147"/>
      <c r="AF24" s="147"/>
      <c r="AG24" s="147" t="s">
        <v>181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68">
        <v>10</v>
      </c>
      <c r="B25" s="169" t="s">
        <v>202</v>
      </c>
      <c r="C25" s="182" t="s">
        <v>203</v>
      </c>
      <c r="D25" s="170" t="s">
        <v>204</v>
      </c>
      <c r="E25" s="171">
        <v>140.886</v>
      </c>
      <c r="F25" s="172"/>
      <c r="G25" s="173">
        <f>ROUND(E25*F25,2)</f>
        <v>0</v>
      </c>
      <c r="H25" s="158"/>
      <c r="I25" s="157">
        <f>ROUND(E25*H25,2)</f>
        <v>0</v>
      </c>
      <c r="J25" s="158"/>
      <c r="K25" s="157">
        <f>ROUND(E25*J25,2)</f>
        <v>0</v>
      </c>
      <c r="L25" s="157">
        <v>21</v>
      </c>
      <c r="M25" s="157">
        <f>G25*(1+L25/100)</f>
        <v>0</v>
      </c>
      <c r="N25" s="156">
        <v>0</v>
      </c>
      <c r="O25" s="156">
        <f>ROUND(E25*N25,2)</f>
        <v>0</v>
      </c>
      <c r="P25" s="156">
        <v>0</v>
      </c>
      <c r="Q25" s="156">
        <f>ROUND(E25*P25,2)</f>
        <v>0</v>
      </c>
      <c r="R25" s="157"/>
      <c r="S25" s="157" t="s">
        <v>140</v>
      </c>
      <c r="T25" s="157" t="s">
        <v>179</v>
      </c>
      <c r="U25" s="157">
        <v>3.2000000000000001E-2</v>
      </c>
      <c r="V25" s="157">
        <f>ROUND(E25*U25,2)</f>
        <v>4.51</v>
      </c>
      <c r="W25" s="157"/>
      <c r="X25" s="157" t="s">
        <v>180</v>
      </c>
      <c r="Y25" s="157" t="s">
        <v>142</v>
      </c>
      <c r="Z25" s="147"/>
      <c r="AA25" s="147"/>
      <c r="AB25" s="147"/>
      <c r="AC25" s="147"/>
      <c r="AD25" s="147"/>
      <c r="AE25" s="147"/>
      <c r="AF25" s="147"/>
      <c r="AG25" s="147" t="s">
        <v>181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8" t="s">
        <v>205</v>
      </c>
      <c r="D26" s="186"/>
      <c r="E26" s="187">
        <v>140.886</v>
      </c>
      <c r="F26" s="26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8">
        <v>11</v>
      </c>
      <c r="B27" s="169" t="s">
        <v>206</v>
      </c>
      <c r="C27" s="182" t="s">
        <v>207</v>
      </c>
      <c r="D27" s="170" t="s">
        <v>204</v>
      </c>
      <c r="E27" s="171">
        <v>49.645899999999997</v>
      </c>
      <c r="F27" s="172"/>
      <c r="G27" s="173">
        <f>ROUND(E27*F27,2)</f>
        <v>0</v>
      </c>
      <c r="H27" s="158"/>
      <c r="I27" s="157">
        <f>ROUND(E27*H27,2)</f>
        <v>0</v>
      </c>
      <c r="J27" s="158"/>
      <c r="K27" s="157">
        <f>ROUND(E27*J27,2)</f>
        <v>0</v>
      </c>
      <c r="L27" s="157">
        <v>21</v>
      </c>
      <c r="M27" s="157">
        <f>G27*(1+L27/100)</f>
        <v>0</v>
      </c>
      <c r="N27" s="156">
        <v>0</v>
      </c>
      <c r="O27" s="156">
        <f>ROUND(E27*N27,2)</f>
        <v>0</v>
      </c>
      <c r="P27" s="156">
        <v>0</v>
      </c>
      <c r="Q27" s="156">
        <f>ROUND(E27*P27,2)</f>
        <v>0</v>
      </c>
      <c r="R27" s="157"/>
      <c r="S27" s="157" t="s">
        <v>140</v>
      </c>
      <c r="T27" s="157" t="s">
        <v>179</v>
      </c>
      <c r="U27" s="157">
        <v>0.42199999999999999</v>
      </c>
      <c r="V27" s="157">
        <f>ROUND(E27*U27,2)</f>
        <v>20.95</v>
      </c>
      <c r="W27" s="157"/>
      <c r="X27" s="157" t="s">
        <v>180</v>
      </c>
      <c r="Y27" s="157" t="s">
        <v>142</v>
      </c>
      <c r="Z27" s="147"/>
      <c r="AA27" s="147"/>
      <c r="AB27" s="147"/>
      <c r="AC27" s="147"/>
      <c r="AD27" s="147"/>
      <c r="AE27" s="147"/>
      <c r="AF27" s="147"/>
      <c r="AG27" s="147" t="s">
        <v>181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8" t="s">
        <v>208</v>
      </c>
      <c r="D28" s="186"/>
      <c r="E28" s="187">
        <v>444.20170000000002</v>
      </c>
      <c r="F28" s="26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183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8" t="s">
        <v>209</v>
      </c>
      <c r="D29" s="186"/>
      <c r="E29" s="187">
        <v>156.80099999999999</v>
      </c>
      <c r="F29" s="26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183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8" t="s">
        <v>210</v>
      </c>
      <c r="D30" s="186"/>
      <c r="E30" s="187">
        <v>48.500999999999998</v>
      </c>
      <c r="F30" s="26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183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8" t="s">
        <v>211</v>
      </c>
      <c r="D31" s="186"/>
      <c r="E31" s="187">
        <v>2.1892</v>
      </c>
      <c r="F31" s="26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183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8" t="s">
        <v>212</v>
      </c>
      <c r="D32" s="186"/>
      <c r="E32" s="187"/>
      <c r="F32" s="26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88" t="s">
        <v>213</v>
      </c>
      <c r="D33" s="186"/>
      <c r="E33" s="187">
        <v>-355.9</v>
      </c>
      <c r="F33" s="26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183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188" t="s">
        <v>214</v>
      </c>
      <c r="D34" s="186"/>
      <c r="E34" s="187">
        <v>-140.886</v>
      </c>
      <c r="F34" s="26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183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88" t="s">
        <v>215</v>
      </c>
      <c r="D35" s="186"/>
      <c r="E35" s="187">
        <v>-105.261</v>
      </c>
      <c r="F35" s="26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183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68">
        <v>12</v>
      </c>
      <c r="B36" s="169" t="s">
        <v>216</v>
      </c>
      <c r="C36" s="182" t="s">
        <v>217</v>
      </c>
      <c r="D36" s="170" t="s">
        <v>204</v>
      </c>
      <c r="E36" s="171">
        <v>24.823</v>
      </c>
      <c r="F36" s="172"/>
      <c r="G36" s="173">
        <f>ROUND(E36*F36,2)</f>
        <v>0</v>
      </c>
      <c r="H36" s="158"/>
      <c r="I36" s="157">
        <f>ROUND(E36*H36,2)</f>
        <v>0</v>
      </c>
      <c r="J36" s="158"/>
      <c r="K36" s="157">
        <f>ROUND(E36*J36,2)</f>
        <v>0</v>
      </c>
      <c r="L36" s="157">
        <v>21</v>
      </c>
      <c r="M36" s="157">
        <f>G36*(1+L36/100)</f>
        <v>0</v>
      </c>
      <c r="N36" s="156">
        <v>0</v>
      </c>
      <c r="O36" s="156">
        <f>ROUND(E36*N36,2)</f>
        <v>0</v>
      </c>
      <c r="P36" s="156">
        <v>0</v>
      </c>
      <c r="Q36" s="156">
        <f>ROUND(E36*P36,2)</f>
        <v>0</v>
      </c>
      <c r="R36" s="157"/>
      <c r="S36" s="157" t="s">
        <v>140</v>
      </c>
      <c r="T36" s="157" t="s">
        <v>179</v>
      </c>
      <c r="U36" s="157">
        <v>8.7999999999999995E-2</v>
      </c>
      <c r="V36" s="157">
        <f>ROUND(E36*U36,2)</f>
        <v>2.1800000000000002</v>
      </c>
      <c r="W36" s="157"/>
      <c r="X36" s="157" t="s">
        <v>180</v>
      </c>
      <c r="Y36" s="157" t="s">
        <v>142</v>
      </c>
      <c r="Z36" s="147"/>
      <c r="AA36" s="147"/>
      <c r="AB36" s="147"/>
      <c r="AC36" s="147"/>
      <c r="AD36" s="147"/>
      <c r="AE36" s="147"/>
      <c r="AF36" s="147"/>
      <c r="AG36" s="147" t="s">
        <v>181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8" t="s">
        <v>218</v>
      </c>
      <c r="D37" s="186"/>
      <c r="E37" s="187">
        <v>24.823</v>
      </c>
      <c r="F37" s="26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183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68">
        <v>13</v>
      </c>
      <c r="B38" s="169" t="s">
        <v>219</v>
      </c>
      <c r="C38" s="182" t="s">
        <v>220</v>
      </c>
      <c r="D38" s="170" t="s">
        <v>204</v>
      </c>
      <c r="E38" s="171">
        <v>9.4198000000000004</v>
      </c>
      <c r="F38" s="172"/>
      <c r="G38" s="173">
        <f>ROUND(E38*F38,2)</f>
        <v>0</v>
      </c>
      <c r="H38" s="158"/>
      <c r="I38" s="157">
        <f>ROUND(E38*H38,2)</f>
        <v>0</v>
      </c>
      <c r="J38" s="158"/>
      <c r="K38" s="157">
        <f>ROUND(E38*J38,2)</f>
        <v>0</v>
      </c>
      <c r="L38" s="157">
        <v>21</v>
      </c>
      <c r="M38" s="157">
        <f>G38*(1+L38/100)</f>
        <v>0</v>
      </c>
      <c r="N38" s="156">
        <v>0</v>
      </c>
      <c r="O38" s="156">
        <f>ROUND(E38*N38,2)</f>
        <v>0</v>
      </c>
      <c r="P38" s="156">
        <v>0</v>
      </c>
      <c r="Q38" s="156">
        <f>ROUND(E38*P38,2)</f>
        <v>0</v>
      </c>
      <c r="R38" s="157"/>
      <c r="S38" s="157" t="s">
        <v>140</v>
      </c>
      <c r="T38" s="157" t="s">
        <v>179</v>
      </c>
      <c r="U38" s="157">
        <v>0.48499999999999999</v>
      </c>
      <c r="V38" s="157">
        <f>ROUND(E38*U38,2)</f>
        <v>4.57</v>
      </c>
      <c r="W38" s="157"/>
      <c r="X38" s="157" t="s">
        <v>180</v>
      </c>
      <c r="Y38" s="157" t="s">
        <v>142</v>
      </c>
      <c r="Z38" s="147"/>
      <c r="AA38" s="147"/>
      <c r="AB38" s="147"/>
      <c r="AC38" s="147"/>
      <c r="AD38" s="147"/>
      <c r="AE38" s="147"/>
      <c r="AF38" s="147"/>
      <c r="AG38" s="147" t="s">
        <v>181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8" t="s">
        <v>221</v>
      </c>
      <c r="D39" s="186"/>
      <c r="E39" s="187">
        <v>7.9749999999999996</v>
      </c>
      <c r="F39" s="26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183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8" t="s">
        <v>222</v>
      </c>
      <c r="D40" s="186"/>
      <c r="E40" s="187">
        <v>1.4448000000000001</v>
      </c>
      <c r="F40" s="26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183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68">
        <v>14</v>
      </c>
      <c r="B41" s="169" t="s">
        <v>223</v>
      </c>
      <c r="C41" s="182" t="s">
        <v>224</v>
      </c>
      <c r="D41" s="170" t="s">
        <v>204</v>
      </c>
      <c r="E41" s="171">
        <v>0.5</v>
      </c>
      <c r="F41" s="172"/>
      <c r="G41" s="173">
        <f>ROUND(E41*F41,2)</f>
        <v>0</v>
      </c>
      <c r="H41" s="158"/>
      <c r="I41" s="157">
        <f>ROUND(E41*H41,2)</f>
        <v>0</v>
      </c>
      <c r="J41" s="158"/>
      <c r="K41" s="157">
        <f>ROUND(E41*J41,2)</f>
        <v>0</v>
      </c>
      <c r="L41" s="157">
        <v>21</v>
      </c>
      <c r="M41" s="157">
        <f>G41*(1+L41/100)</f>
        <v>0</v>
      </c>
      <c r="N41" s="156">
        <v>0</v>
      </c>
      <c r="O41" s="156">
        <f>ROUND(E41*N41,2)</f>
        <v>0</v>
      </c>
      <c r="P41" s="156">
        <v>0</v>
      </c>
      <c r="Q41" s="156">
        <f>ROUND(E41*P41,2)</f>
        <v>0</v>
      </c>
      <c r="R41" s="157"/>
      <c r="S41" s="157" t="s">
        <v>140</v>
      </c>
      <c r="T41" s="157" t="s">
        <v>179</v>
      </c>
      <c r="U41" s="157">
        <v>0.14829999999999999</v>
      </c>
      <c r="V41" s="157">
        <f>ROUND(E41*U41,2)</f>
        <v>7.0000000000000007E-2</v>
      </c>
      <c r="W41" s="157"/>
      <c r="X41" s="157" t="s">
        <v>180</v>
      </c>
      <c r="Y41" s="157" t="s">
        <v>142</v>
      </c>
      <c r="Z41" s="147"/>
      <c r="AA41" s="147"/>
      <c r="AB41" s="147"/>
      <c r="AC41" s="147"/>
      <c r="AD41" s="147"/>
      <c r="AE41" s="147"/>
      <c r="AF41" s="147"/>
      <c r="AG41" s="147" t="s">
        <v>181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8" t="s">
        <v>225</v>
      </c>
      <c r="D42" s="186"/>
      <c r="E42" s="187">
        <v>0.5</v>
      </c>
      <c r="F42" s="26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183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8">
        <v>15</v>
      </c>
      <c r="B43" s="169" t="s">
        <v>226</v>
      </c>
      <c r="C43" s="182" t="s">
        <v>227</v>
      </c>
      <c r="D43" s="170" t="s">
        <v>204</v>
      </c>
      <c r="E43" s="171">
        <v>3.4649999999999999</v>
      </c>
      <c r="F43" s="172"/>
      <c r="G43" s="173">
        <f>ROUND(E43*F43,2)</f>
        <v>0</v>
      </c>
      <c r="H43" s="158"/>
      <c r="I43" s="157">
        <f>ROUND(E43*H43,2)</f>
        <v>0</v>
      </c>
      <c r="J43" s="158"/>
      <c r="K43" s="157">
        <f>ROUND(E43*J43,2)</f>
        <v>0</v>
      </c>
      <c r="L43" s="157">
        <v>21</v>
      </c>
      <c r="M43" s="157">
        <f>G43*(1+L43/100)</f>
        <v>0</v>
      </c>
      <c r="N43" s="156">
        <v>0</v>
      </c>
      <c r="O43" s="156">
        <f>ROUND(E43*N43,2)</f>
        <v>0</v>
      </c>
      <c r="P43" s="156">
        <v>0</v>
      </c>
      <c r="Q43" s="156">
        <f>ROUND(E43*P43,2)</f>
        <v>0</v>
      </c>
      <c r="R43" s="157"/>
      <c r="S43" s="157" t="s">
        <v>140</v>
      </c>
      <c r="T43" s="157" t="s">
        <v>179</v>
      </c>
      <c r="U43" s="157">
        <v>4.6180000000000003</v>
      </c>
      <c r="V43" s="157">
        <f>ROUND(E43*U43,2)</f>
        <v>16</v>
      </c>
      <c r="W43" s="157"/>
      <c r="X43" s="157" t="s">
        <v>180</v>
      </c>
      <c r="Y43" s="157" t="s">
        <v>142</v>
      </c>
      <c r="Z43" s="147"/>
      <c r="AA43" s="147"/>
      <c r="AB43" s="147"/>
      <c r="AC43" s="147"/>
      <c r="AD43" s="147"/>
      <c r="AE43" s="147"/>
      <c r="AF43" s="147"/>
      <c r="AG43" s="147" t="s">
        <v>181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8" t="s">
        <v>228</v>
      </c>
      <c r="D44" s="186"/>
      <c r="E44" s="187">
        <v>3.4649999999999999</v>
      </c>
      <c r="F44" s="26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68">
        <v>16</v>
      </c>
      <c r="B45" s="169" t="s">
        <v>229</v>
      </c>
      <c r="C45" s="182" t="s">
        <v>230</v>
      </c>
      <c r="D45" s="170" t="s">
        <v>204</v>
      </c>
      <c r="E45" s="171">
        <v>1.7324999999999999</v>
      </c>
      <c r="F45" s="172"/>
      <c r="G45" s="173">
        <f>ROUND(E45*F45,2)</f>
        <v>0</v>
      </c>
      <c r="H45" s="158"/>
      <c r="I45" s="157">
        <f>ROUND(E45*H45,2)</f>
        <v>0</v>
      </c>
      <c r="J45" s="158"/>
      <c r="K45" s="157">
        <f>ROUND(E45*J45,2)</f>
        <v>0</v>
      </c>
      <c r="L45" s="157">
        <v>21</v>
      </c>
      <c r="M45" s="157">
        <f>G45*(1+L45/100)</f>
        <v>0</v>
      </c>
      <c r="N45" s="156">
        <v>0</v>
      </c>
      <c r="O45" s="156">
        <f>ROUND(E45*N45,2)</f>
        <v>0</v>
      </c>
      <c r="P45" s="156">
        <v>0</v>
      </c>
      <c r="Q45" s="156">
        <f>ROUND(E45*P45,2)</f>
        <v>0</v>
      </c>
      <c r="R45" s="157"/>
      <c r="S45" s="157" t="s">
        <v>140</v>
      </c>
      <c r="T45" s="157" t="s">
        <v>179</v>
      </c>
      <c r="U45" s="157">
        <v>0.747</v>
      </c>
      <c r="V45" s="157">
        <f>ROUND(E45*U45,2)</f>
        <v>1.29</v>
      </c>
      <c r="W45" s="157"/>
      <c r="X45" s="157" t="s">
        <v>180</v>
      </c>
      <c r="Y45" s="157" t="s">
        <v>142</v>
      </c>
      <c r="Z45" s="147"/>
      <c r="AA45" s="147"/>
      <c r="AB45" s="147"/>
      <c r="AC45" s="147"/>
      <c r="AD45" s="147"/>
      <c r="AE45" s="147"/>
      <c r="AF45" s="147"/>
      <c r="AG45" s="147" t="s">
        <v>181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8" t="s">
        <v>231</v>
      </c>
      <c r="D46" s="186"/>
      <c r="E46" s="187">
        <v>1.7324999999999999</v>
      </c>
      <c r="F46" s="26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183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8">
        <v>17</v>
      </c>
      <c r="B47" s="169" t="s">
        <v>232</v>
      </c>
      <c r="C47" s="182" t="s">
        <v>233</v>
      </c>
      <c r="D47" s="170" t="s">
        <v>178</v>
      </c>
      <c r="E47" s="171">
        <v>17.600000000000001</v>
      </c>
      <c r="F47" s="172"/>
      <c r="G47" s="173">
        <f>ROUND(E47*F47,2)</f>
        <v>0</v>
      </c>
      <c r="H47" s="158"/>
      <c r="I47" s="157">
        <f>ROUND(E47*H47,2)</f>
        <v>0</v>
      </c>
      <c r="J47" s="158"/>
      <c r="K47" s="157">
        <f>ROUND(E47*J47,2)</f>
        <v>0</v>
      </c>
      <c r="L47" s="157">
        <v>21</v>
      </c>
      <c r="M47" s="157">
        <f>G47*(1+L47/100)</f>
        <v>0</v>
      </c>
      <c r="N47" s="156">
        <v>9.7999999999999997E-4</v>
      </c>
      <c r="O47" s="156">
        <f>ROUND(E47*N47,2)</f>
        <v>0.02</v>
      </c>
      <c r="P47" s="156">
        <v>0</v>
      </c>
      <c r="Q47" s="156">
        <f>ROUND(E47*P47,2)</f>
        <v>0</v>
      </c>
      <c r="R47" s="157"/>
      <c r="S47" s="157" t="s">
        <v>140</v>
      </c>
      <c r="T47" s="157" t="s">
        <v>179</v>
      </c>
      <c r="U47" s="157">
        <v>0.23599999999999999</v>
      </c>
      <c r="V47" s="157">
        <f>ROUND(E47*U47,2)</f>
        <v>4.1500000000000004</v>
      </c>
      <c r="W47" s="157"/>
      <c r="X47" s="157" t="s">
        <v>180</v>
      </c>
      <c r="Y47" s="157" t="s">
        <v>142</v>
      </c>
      <c r="Z47" s="147"/>
      <c r="AA47" s="147"/>
      <c r="AB47" s="147"/>
      <c r="AC47" s="147"/>
      <c r="AD47" s="147"/>
      <c r="AE47" s="147"/>
      <c r="AF47" s="147"/>
      <c r="AG47" s="147" t="s">
        <v>181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8" t="s">
        <v>234</v>
      </c>
      <c r="D48" s="186"/>
      <c r="E48" s="187">
        <v>17.600000000000001</v>
      </c>
      <c r="F48" s="26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4">
        <v>18</v>
      </c>
      <c r="B49" s="175" t="s">
        <v>235</v>
      </c>
      <c r="C49" s="181" t="s">
        <v>236</v>
      </c>
      <c r="D49" s="176" t="s">
        <v>178</v>
      </c>
      <c r="E49" s="177">
        <v>17.600000000000001</v>
      </c>
      <c r="F49" s="178"/>
      <c r="G49" s="179">
        <f>ROUND(E49*F49,2)</f>
        <v>0</v>
      </c>
      <c r="H49" s="158"/>
      <c r="I49" s="157">
        <f>ROUND(E49*H49,2)</f>
        <v>0</v>
      </c>
      <c r="J49" s="158"/>
      <c r="K49" s="157">
        <f>ROUND(E49*J49,2)</f>
        <v>0</v>
      </c>
      <c r="L49" s="157">
        <v>21</v>
      </c>
      <c r="M49" s="157">
        <f>G49*(1+L49/100)</f>
        <v>0</v>
      </c>
      <c r="N49" s="156">
        <v>0</v>
      </c>
      <c r="O49" s="156">
        <f>ROUND(E49*N49,2)</f>
        <v>0</v>
      </c>
      <c r="P49" s="156">
        <v>0</v>
      </c>
      <c r="Q49" s="156">
        <f>ROUND(E49*P49,2)</f>
        <v>0</v>
      </c>
      <c r="R49" s="157"/>
      <c r="S49" s="157" t="s">
        <v>140</v>
      </c>
      <c r="T49" s="157" t="s">
        <v>179</v>
      </c>
      <c r="U49" s="157">
        <v>7.0000000000000007E-2</v>
      </c>
      <c r="V49" s="157">
        <f>ROUND(E49*U49,2)</f>
        <v>1.23</v>
      </c>
      <c r="W49" s="157"/>
      <c r="X49" s="157" t="s">
        <v>180</v>
      </c>
      <c r="Y49" s="157" t="s">
        <v>142</v>
      </c>
      <c r="Z49" s="147"/>
      <c r="AA49" s="147"/>
      <c r="AB49" s="147"/>
      <c r="AC49" s="147"/>
      <c r="AD49" s="147"/>
      <c r="AE49" s="147"/>
      <c r="AF49" s="147"/>
      <c r="AG49" s="147" t="s">
        <v>181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4">
        <v>19</v>
      </c>
      <c r="B50" s="175" t="s">
        <v>237</v>
      </c>
      <c r="C50" s="181" t="s">
        <v>238</v>
      </c>
      <c r="D50" s="176" t="s">
        <v>204</v>
      </c>
      <c r="E50" s="177">
        <v>7.9749999999999996</v>
      </c>
      <c r="F50" s="178"/>
      <c r="G50" s="179">
        <f>ROUND(E50*F50,2)</f>
        <v>0</v>
      </c>
      <c r="H50" s="158"/>
      <c r="I50" s="157">
        <f>ROUND(E50*H50,2)</f>
        <v>0</v>
      </c>
      <c r="J50" s="158"/>
      <c r="K50" s="157">
        <f>ROUND(E50*J50,2)</f>
        <v>0</v>
      </c>
      <c r="L50" s="157">
        <v>21</v>
      </c>
      <c r="M50" s="157">
        <f>G50*(1+L50/100)</f>
        <v>0</v>
      </c>
      <c r="N50" s="156">
        <v>0</v>
      </c>
      <c r="O50" s="156">
        <f>ROUND(E50*N50,2)</f>
        <v>0</v>
      </c>
      <c r="P50" s="156">
        <v>0</v>
      </c>
      <c r="Q50" s="156">
        <f>ROUND(E50*P50,2)</f>
        <v>0</v>
      </c>
      <c r="R50" s="157"/>
      <c r="S50" s="157" t="s">
        <v>140</v>
      </c>
      <c r="T50" s="157" t="s">
        <v>179</v>
      </c>
      <c r="U50" s="157">
        <v>0.34499999999999997</v>
      </c>
      <c r="V50" s="157">
        <f>ROUND(E50*U50,2)</f>
        <v>2.75</v>
      </c>
      <c r="W50" s="157"/>
      <c r="X50" s="157" t="s">
        <v>180</v>
      </c>
      <c r="Y50" s="157" t="s">
        <v>142</v>
      </c>
      <c r="Z50" s="147"/>
      <c r="AA50" s="147"/>
      <c r="AB50" s="147"/>
      <c r="AC50" s="147"/>
      <c r="AD50" s="147"/>
      <c r="AE50" s="147"/>
      <c r="AF50" s="147"/>
      <c r="AG50" s="147" t="s">
        <v>181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68">
        <v>20</v>
      </c>
      <c r="B51" s="169" t="s">
        <v>239</v>
      </c>
      <c r="C51" s="182" t="s">
        <v>240</v>
      </c>
      <c r="D51" s="170" t="s">
        <v>204</v>
      </c>
      <c r="E51" s="171">
        <v>62.530999999999999</v>
      </c>
      <c r="F51" s="172"/>
      <c r="G51" s="173">
        <f>ROUND(E51*F51,2)</f>
        <v>0</v>
      </c>
      <c r="H51" s="158"/>
      <c r="I51" s="157">
        <f>ROUND(E51*H51,2)</f>
        <v>0</v>
      </c>
      <c r="J51" s="158"/>
      <c r="K51" s="157">
        <f>ROUND(E51*J51,2)</f>
        <v>0</v>
      </c>
      <c r="L51" s="157">
        <v>21</v>
      </c>
      <c r="M51" s="157">
        <f>G51*(1+L51/100)</f>
        <v>0</v>
      </c>
      <c r="N51" s="156">
        <v>0</v>
      </c>
      <c r="O51" s="156">
        <f>ROUND(E51*N51,2)</f>
        <v>0</v>
      </c>
      <c r="P51" s="156">
        <v>0</v>
      </c>
      <c r="Q51" s="156">
        <f>ROUND(E51*P51,2)</f>
        <v>0</v>
      </c>
      <c r="R51" s="157"/>
      <c r="S51" s="157" t="s">
        <v>140</v>
      </c>
      <c r="T51" s="157" t="s">
        <v>179</v>
      </c>
      <c r="U51" s="157">
        <v>1.0999999999999999E-2</v>
      </c>
      <c r="V51" s="157">
        <f>ROUND(E51*U51,2)</f>
        <v>0.69</v>
      </c>
      <c r="W51" s="157"/>
      <c r="X51" s="157" t="s">
        <v>180</v>
      </c>
      <c r="Y51" s="157" t="s">
        <v>142</v>
      </c>
      <c r="Z51" s="147"/>
      <c r="AA51" s="147"/>
      <c r="AB51" s="147"/>
      <c r="AC51" s="147"/>
      <c r="AD51" s="147"/>
      <c r="AE51" s="147"/>
      <c r="AF51" s="147"/>
      <c r="AG51" s="147" t="s">
        <v>181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8" t="s">
        <v>241</v>
      </c>
      <c r="D52" s="186"/>
      <c r="E52" s="187">
        <v>62.530999999999999</v>
      </c>
      <c r="F52" s="26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183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68">
        <v>21</v>
      </c>
      <c r="B53" s="169" t="s">
        <v>242</v>
      </c>
      <c r="C53" s="182" t="s">
        <v>243</v>
      </c>
      <c r="D53" s="170" t="s">
        <v>204</v>
      </c>
      <c r="E53" s="171">
        <v>625.30999999999995</v>
      </c>
      <c r="F53" s="172"/>
      <c r="G53" s="173">
        <f>ROUND(E53*F53,2)</f>
        <v>0</v>
      </c>
      <c r="H53" s="158"/>
      <c r="I53" s="157">
        <f>ROUND(E53*H53,2)</f>
        <v>0</v>
      </c>
      <c r="J53" s="158"/>
      <c r="K53" s="157">
        <f>ROUND(E53*J53,2)</f>
        <v>0</v>
      </c>
      <c r="L53" s="157">
        <v>21</v>
      </c>
      <c r="M53" s="157">
        <f>G53*(1+L53/100)</f>
        <v>0</v>
      </c>
      <c r="N53" s="156">
        <v>0</v>
      </c>
      <c r="O53" s="156">
        <f>ROUND(E53*N53,2)</f>
        <v>0</v>
      </c>
      <c r="P53" s="156">
        <v>0</v>
      </c>
      <c r="Q53" s="156">
        <f>ROUND(E53*P53,2)</f>
        <v>0</v>
      </c>
      <c r="R53" s="157"/>
      <c r="S53" s="157" t="s">
        <v>140</v>
      </c>
      <c r="T53" s="157" t="s">
        <v>179</v>
      </c>
      <c r="U53" s="157">
        <v>0</v>
      </c>
      <c r="V53" s="157">
        <f>ROUND(E53*U53,2)</f>
        <v>0</v>
      </c>
      <c r="W53" s="157"/>
      <c r="X53" s="157" t="s">
        <v>180</v>
      </c>
      <c r="Y53" s="157" t="s">
        <v>142</v>
      </c>
      <c r="Z53" s="147"/>
      <c r="AA53" s="147"/>
      <c r="AB53" s="147"/>
      <c r="AC53" s="147"/>
      <c r="AD53" s="147"/>
      <c r="AE53" s="147"/>
      <c r="AF53" s="147"/>
      <c r="AG53" s="147" t="s">
        <v>181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8" t="s">
        <v>244</v>
      </c>
      <c r="D54" s="186"/>
      <c r="E54" s="187">
        <v>625.30999999999995</v>
      </c>
      <c r="F54" s="26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183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4">
        <v>22</v>
      </c>
      <c r="B55" s="175" t="s">
        <v>245</v>
      </c>
      <c r="C55" s="181" t="s">
        <v>246</v>
      </c>
      <c r="D55" s="176" t="s">
        <v>204</v>
      </c>
      <c r="E55" s="177">
        <v>62.530999999999999</v>
      </c>
      <c r="F55" s="178"/>
      <c r="G55" s="179">
        <f>ROUND(E55*F55,2)</f>
        <v>0</v>
      </c>
      <c r="H55" s="158"/>
      <c r="I55" s="157">
        <f>ROUND(E55*H55,2)</f>
        <v>0</v>
      </c>
      <c r="J55" s="158"/>
      <c r="K55" s="157">
        <f>ROUND(E55*J55,2)</f>
        <v>0</v>
      </c>
      <c r="L55" s="157">
        <v>21</v>
      </c>
      <c r="M55" s="157">
        <f>G55*(1+L55/100)</f>
        <v>0</v>
      </c>
      <c r="N55" s="156">
        <v>0</v>
      </c>
      <c r="O55" s="156">
        <f>ROUND(E55*N55,2)</f>
        <v>0</v>
      </c>
      <c r="P55" s="156">
        <v>0</v>
      </c>
      <c r="Q55" s="156">
        <f>ROUND(E55*P55,2)</f>
        <v>0</v>
      </c>
      <c r="R55" s="157"/>
      <c r="S55" s="157" t="s">
        <v>140</v>
      </c>
      <c r="T55" s="157" t="s">
        <v>179</v>
      </c>
      <c r="U55" s="157">
        <v>0.65200000000000002</v>
      </c>
      <c r="V55" s="157">
        <f>ROUND(E55*U55,2)</f>
        <v>40.770000000000003</v>
      </c>
      <c r="W55" s="157"/>
      <c r="X55" s="157" t="s">
        <v>180</v>
      </c>
      <c r="Y55" s="157" t="s">
        <v>142</v>
      </c>
      <c r="Z55" s="147"/>
      <c r="AA55" s="147"/>
      <c r="AB55" s="147"/>
      <c r="AC55" s="147"/>
      <c r="AD55" s="147"/>
      <c r="AE55" s="147"/>
      <c r="AF55" s="147"/>
      <c r="AG55" s="147" t="s">
        <v>181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8">
        <v>23</v>
      </c>
      <c r="B56" s="169" t="s">
        <v>247</v>
      </c>
      <c r="C56" s="182" t="s">
        <v>248</v>
      </c>
      <c r="D56" s="170" t="s">
        <v>204</v>
      </c>
      <c r="E56" s="171">
        <v>4.2350000000000003</v>
      </c>
      <c r="F56" s="172"/>
      <c r="G56" s="173">
        <f>ROUND(E56*F56,2)</f>
        <v>0</v>
      </c>
      <c r="H56" s="158"/>
      <c r="I56" s="157">
        <f>ROUND(E56*H56,2)</f>
        <v>0</v>
      </c>
      <c r="J56" s="158"/>
      <c r="K56" s="157">
        <f>ROUND(E56*J56,2)</f>
        <v>0</v>
      </c>
      <c r="L56" s="157">
        <v>21</v>
      </c>
      <c r="M56" s="157">
        <f>G56*(1+L56/100)</f>
        <v>0</v>
      </c>
      <c r="N56" s="156">
        <v>0</v>
      </c>
      <c r="O56" s="156">
        <f>ROUND(E56*N56,2)</f>
        <v>0</v>
      </c>
      <c r="P56" s="156">
        <v>0</v>
      </c>
      <c r="Q56" s="156">
        <f>ROUND(E56*P56,2)</f>
        <v>0</v>
      </c>
      <c r="R56" s="157"/>
      <c r="S56" s="157" t="s">
        <v>140</v>
      </c>
      <c r="T56" s="157" t="s">
        <v>179</v>
      </c>
      <c r="U56" s="157">
        <v>0.20200000000000001</v>
      </c>
      <c r="V56" s="157">
        <f>ROUND(E56*U56,2)</f>
        <v>0.86</v>
      </c>
      <c r="W56" s="157"/>
      <c r="X56" s="157" t="s">
        <v>180</v>
      </c>
      <c r="Y56" s="157" t="s">
        <v>142</v>
      </c>
      <c r="Z56" s="147"/>
      <c r="AA56" s="147"/>
      <c r="AB56" s="147"/>
      <c r="AC56" s="147"/>
      <c r="AD56" s="147"/>
      <c r="AE56" s="147"/>
      <c r="AF56" s="147"/>
      <c r="AG56" s="147" t="s">
        <v>181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8" t="s">
        <v>249</v>
      </c>
      <c r="D57" s="186"/>
      <c r="E57" s="187">
        <v>4.2350000000000003</v>
      </c>
      <c r="F57" s="26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183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1" x14ac:dyDescent="0.2">
      <c r="A58" s="168">
        <v>24</v>
      </c>
      <c r="B58" s="169" t="s">
        <v>250</v>
      </c>
      <c r="C58" s="182" t="s">
        <v>251</v>
      </c>
      <c r="D58" s="170" t="s">
        <v>204</v>
      </c>
      <c r="E58" s="171">
        <v>5.7073999999999998</v>
      </c>
      <c r="F58" s="172"/>
      <c r="G58" s="173">
        <f>ROUND(E58*F58,2)</f>
        <v>0</v>
      </c>
      <c r="H58" s="158"/>
      <c r="I58" s="157">
        <f>ROUND(E58*H58,2)</f>
        <v>0</v>
      </c>
      <c r="J58" s="158"/>
      <c r="K58" s="157">
        <f>ROUND(E58*J58,2)</f>
        <v>0</v>
      </c>
      <c r="L58" s="157">
        <v>21</v>
      </c>
      <c r="M58" s="157">
        <f>G58*(1+L58/100)</f>
        <v>0</v>
      </c>
      <c r="N58" s="156">
        <v>1.7</v>
      </c>
      <c r="O58" s="156">
        <f>ROUND(E58*N58,2)</f>
        <v>9.6999999999999993</v>
      </c>
      <c r="P58" s="156">
        <v>0</v>
      </c>
      <c r="Q58" s="156">
        <f>ROUND(E58*P58,2)</f>
        <v>0</v>
      </c>
      <c r="R58" s="157"/>
      <c r="S58" s="157" t="s">
        <v>140</v>
      </c>
      <c r="T58" s="157" t="s">
        <v>179</v>
      </c>
      <c r="U58" s="157">
        <v>1.587</v>
      </c>
      <c r="V58" s="157">
        <f>ROUND(E58*U58,2)</f>
        <v>9.06</v>
      </c>
      <c r="W58" s="157"/>
      <c r="X58" s="157" t="s">
        <v>180</v>
      </c>
      <c r="Y58" s="157" t="s">
        <v>142</v>
      </c>
      <c r="Z58" s="147"/>
      <c r="AA58" s="147"/>
      <c r="AB58" s="147"/>
      <c r="AC58" s="147"/>
      <c r="AD58" s="147"/>
      <c r="AE58" s="147"/>
      <c r="AF58" s="147"/>
      <c r="AG58" s="147" t="s">
        <v>181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88" t="s">
        <v>252</v>
      </c>
      <c r="D59" s="186"/>
      <c r="E59" s="187">
        <v>2.75</v>
      </c>
      <c r="F59" s="26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183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8" t="s">
        <v>253</v>
      </c>
      <c r="D60" s="186"/>
      <c r="E60" s="187">
        <v>2.9573999999999998</v>
      </c>
      <c r="F60" s="26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183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8">
        <v>25</v>
      </c>
      <c r="B61" s="169" t="s">
        <v>254</v>
      </c>
      <c r="C61" s="182" t="s">
        <v>255</v>
      </c>
      <c r="D61" s="170" t="s">
        <v>178</v>
      </c>
      <c r="E61" s="171">
        <v>469.62</v>
      </c>
      <c r="F61" s="172"/>
      <c r="G61" s="173">
        <f>ROUND(E61*F61,2)</f>
        <v>0</v>
      </c>
      <c r="H61" s="158"/>
      <c r="I61" s="157">
        <f>ROUND(E61*H61,2)</f>
        <v>0</v>
      </c>
      <c r="J61" s="158"/>
      <c r="K61" s="157">
        <f>ROUND(E61*J61,2)</f>
        <v>0</v>
      </c>
      <c r="L61" s="157">
        <v>21</v>
      </c>
      <c r="M61" s="157">
        <f>G61*(1+L61/100)</f>
        <v>0</v>
      </c>
      <c r="N61" s="156">
        <v>0</v>
      </c>
      <c r="O61" s="156">
        <f>ROUND(E61*N61,2)</f>
        <v>0</v>
      </c>
      <c r="P61" s="156">
        <v>0</v>
      </c>
      <c r="Q61" s="156">
        <f>ROUND(E61*P61,2)</f>
        <v>0</v>
      </c>
      <c r="R61" s="157"/>
      <c r="S61" s="157" t="s">
        <v>140</v>
      </c>
      <c r="T61" s="157" t="s">
        <v>179</v>
      </c>
      <c r="U61" s="157">
        <v>0.12</v>
      </c>
      <c r="V61" s="157">
        <f>ROUND(E61*U61,2)</f>
        <v>56.35</v>
      </c>
      <c r="W61" s="157"/>
      <c r="X61" s="157" t="s">
        <v>180</v>
      </c>
      <c r="Y61" s="157" t="s">
        <v>142</v>
      </c>
      <c r="Z61" s="147"/>
      <c r="AA61" s="147"/>
      <c r="AB61" s="147"/>
      <c r="AC61" s="147"/>
      <c r="AD61" s="147"/>
      <c r="AE61" s="147"/>
      <c r="AF61" s="147"/>
      <c r="AG61" s="147" t="s">
        <v>181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8" t="s">
        <v>256</v>
      </c>
      <c r="D62" s="186"/>
      <c r="E62" s="187">
        <v>469.62</v>
      </c>
      <c r="F62" s="26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183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8">
        <v>26</v>
      </c>
      <c r="B63" s="169" t="s">
        <v>257</v>
      </c>
      <c r="C63" s="182" t="s">
        <v>258</v>
      </c>
      <c r="D63" s="170" t="s">
        <v>178</v>
      </c>
      <c r="E63" s="171">
        <v>1074.92</v>
      </c>
      <c r="F63" s="172"/>
      <c r="G63" s="173">
        <f>ROUND(E63*F63,2)</f>
        <v>0</v>
      </c>
      <c r="H63" s="158"/>
      <c r="I63" s="157">
        <f>ROUND(E63*H63,2)</f>
        <v>0</v>
      </c>
      <c r="J63" s="158"/>
      <c r="K63" s="157">
        <f>ROUND(E63*J63,2)</f>
        <v>0</v>
      </c>
      <c r="L63" s="157">
        <v>21</v>
      </c>
      <c r="M63" s="157">
        <f>G63*(1+L63/100)</f>
        <v>0</v>
      </c>
      <c r="N63" s="156">
        <v>0</v>
      </c>
      <c r="O63" s="156">
        <f>ROUND(E63*N63,2)</f>
        <v>0</v>
      </c>
      <c r="P63" s="156">
        <v>0</v>
      </c>
      <c r="Q63" s="156">
        <f>ROUND(E63*P63,2)</f>
        <v>0</v>
      </c>
      <c r="R63" s="157"/>
      <c r="S63" s="157" t="s">
        <v>140</v>
      </c>
      <c r="T63" s="157" t="s">
        <v>179</v>
      </c>
      <c r="U63" s="157">
        <v>9.6000000000000002E-2</v>
      </c>
      <c r="V63" s="157">
        <f>ROUND(E63*U63,2)</f>
        <v>103.19</v>
      </c>
      <c r="W63" s="157"/>
      <c r="X63" s="157" t="s">
        <v>180</v>
      </c>
      <c r="Y63" s="157" t="s">
        <v>142</v>
      </c>
      <c r="Z63" s="147"/>
      <c r="AA63" s="147"/>
      <c r="AB63" s="147"/>
      <c r="AC63" s="147"/>
      <c r="AD63" s="147"/>
      <c r="AE63" s="147"/>
      <c r="AF63" s="147"/>
      <c r="AG63" s="147" t="s">
        <v>181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8" t="s">
        <v>259</v>
      </c>
      <c r="D64" s="186"/>
      <c r="E64" s="187">
        <v>971.4</v>
      </c>
      <c r="F64" s="26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183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8" t="s">
        <v>260</v>
      </c>
      <c r="D65" s="186"/>
      <c r="E65" s="187">
        <v>95.1</v>
      </c>
      <c r="F65" s="26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183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8" t="s">
        <v>261</v>
      </c>
      <c r="D66" s="186"/>
      <c r="E66" s="187">
        <v>8.42</v>
      </c>
      <c r="F66" s="26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183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68">
        <v>27</v>
      </c>
      <c r="B67" s="169" t="s">
        <v>262</v>
      </c>
      <c r="C67" s="182" t="s">
        <v>263</v>
      </c>
      <c r="D67" s="170" t="s">
        <v>178</v>
      </c>
      <c r="E67" s="171">
        <v>790.17</v>
      </c>
      <c r="F67" s="172"/>
      <c r="G67" s="173">
        <f>ROUND(E67*F67,2)</f>
        <v>0</v>
      </c>
      <c r="H67" s="158"/>
      <c r="I67" s="157">
        <f>ROUND(E67*H67,2)</f>
        <v>0</v>
      </c>
      <c r="J67" s="158"/>
      <c r="K67" s="157">
        <f>ROUND(E67*J67,2)</f>
        <v>0</v>
      </c>
      <c r="L67" s="157">
        <v>21</v>
      </c>
      <c r="M67" s="157">
        <f>G67*(1+L67/100)</f>
        <v>0</v>
      </c>
      <c r="N67" s="156">
        <v>0</v>
      </c>
      <c r="O67" s="156">
        <f>ROUND(E67*N67,2)</f>
        <v>0</v>
      </c>
      <c r="P67" s="156">
        <v>0</v>
      </c>
      <c r="Q67" s="156">
        <f>ROUND(E67*P67,2)</f>
        <v>0</v>
      </c>
      <c r="R67" s="157"/>
      <c r="S67" s="157" t="s">
        <v>140</v>
      </c>
      <c r="T67" s="157" t="s">
        <v>179</v>
      </c>
      <c r="U67" s="157">
        <v>0.1</v>
      </c>
      <c r="V67" s="157">
        <f>ROUND(E67*U67,2)</f>
        <v>79.02</v>
      </c>
      <c r="W67" s="157"/>
      <c r="X67" s="157" t="s">
        <v>180</v>
      </c>
      <c r="Y67" s="157" t="s">
        <v>142</v>
      </c>
      <c r="Z67" s="147"/>
      <c r="AA67" s="147"/>
      <c r="AB67" s="147"/>
      <c r="AC67" s="147"/>
      <c r="AD67" s="147"/>
      <c r="AE67" s="147"/>
      <c r="AF67" s="147"/>
      <c r="AG67" s="147" t="s">
        <v>181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8" t="s">
        <v>264</v>
      </c>
      <c r="D68" s="186"/>
      <c r="E68" s="187">
        <v>790.17</v>
      </c>
      <c r="F68" s="26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183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4">
        <v>28</v>
      </c>
      <c r="B69" s="175" t="s">
        <v>265</v>
      </c>
      <c r="C69" s="181" t="s">
        <v>266</v>
      </c>
      <c r="D69" s="176" t="s">
        <v>204</v>
      </c>
      <c r="E69" s="177">
        <v>62.530999999999999</v>
      </c>
      <c r="F69" s="178"/>
      <c r="G69" s="179">
        <f>ROUND(E69*F69,2)</f>
        <v>0</v>
      </c>
      <c r="H69" s="158"/>
      <c r="I69" s="157">
        <f>ROUND(E69*H69,2)</f>
        <v>0</v>
      </c>
      <c r="J69" s="158"/>
      <c r="K69" s="157">
        <f>ROUND(E69*J69,2)</f>
        <v>0</v>
      </c>
      <c r="L69" s="157">
        <v>21</v>
      </c>
      <c r="M69" s="157">
        <f>G69*(1+L69/100)</f>
        <v>0</v>
      </c>
      <c r="N69" s="156">
        <v>0</v>
      </c>
      <c r="O69" s="156">
        <f>ROUND(E69*N69,2)</f>
        <v>0</v>
      </c>
      <c r="P69" s="156">
        <v>0</v>
      </c>
      <c r="Q69" s="156">
        <f>ROUND(E69*P69,2)</f>
        <v>0</v>
      </c>
      <c r="R69" s="157"/>
      <c r="S69" s="157" t="s">
        <v>140</v>
      </c>
      <c r="T69" s="157" t="s">
        <v>179</v>
      </c>
      <c r="U69" s="157">
        <v>0</v>
      </c>
      <c r="V69" s="157">
        <f>ROUND(E69*U69,2)</f>
        <v>0</v>
      </c>
      <c r="W69" s="157"/>
      <c r="X69" s="157" t="s">
        <v>180</v>
      </c>
      <c r="Y69" s="157" t="s">
        <v>142</v>
      </c>
      <c r="Z69" s="147"/>
      <c r="AA69" s="147"/>
      <c r="AB69" s="147"/>
      <c r="AC69" s="147"/>
      <c r="AD69" s="147"/>
      <c r="AE69" s="147"/>
      <c r="AF69" s="147"/>
      <c r="AG69" s="147" t="s">
        <v>181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68">
        <v>29</v>
      </c>
      <c r="B70" s="169" t="s">
        <v>267</v>
      </c>
      <c r="C70" s="182" t="s">
        <v>268</v>
      </c>
      <c r="D70" s="170" t="s">
        <v>178</v>
      </c>
      <c r="E70" s="171">
        <v>53.05</v>
      </c>
      <c r="F70" s="172"/>
      <c r="G70" s="173">
        <f>ROUND(E70*F70,2)</f>
        <v>0</v>
      </c>
      <c r="H70" s="158"/>
      <c r="I70" s="157">
        <f>ROUND(E70*H70,2)</f>
        <v>0</v>
      </c>
      <c r="J70" s="158"/>
      <c r="K70" s="157">
        <f>ROUND(E70*J70,2)</f>
        <v>0</v>
      </c>
      <c r="L70" s="157">
        <v>21</v>
      </c>
      <c r="M70" s="157">
        <f>G70*(1+L70/100)</f>
        <v>0</v>
      </c>
      <c r="N70" s="156">
        <v>3.0000000000000001E-5</v>
      </c>
      <c r="O70" s="156">
        <f>ROUND(E70*N70,2)</f>
        <v>0</v>
      </c>
      <c r="P70" s="156">
        <v>0</v>
      </c>
      <c r="Q70" s="156">
        <f>ROUND(E70*P70,2)</f>
        <v>0</v>
      </c>
      <c r="R70" s="157"/>
      <c r="S70" s="157" t="s">
        <v>140</v>
      </c>
      <c r="T70" s="157" t="s">
        <v>179</v>
      </c>
      <c r="U70" s="157">
        <v>0.57696999999999998</v>
      </c>
      <c r="V70" s="157">
        <f>ROUND(E70*U70,2)</f>
        <v>30.61</v>
      </c>
      <c r="W70" s="157"/>
      <c r="X70" s="157" t="s">
        <v>269</v>
      </c>
      <c r="Y70" s="157" t="s">
        <v>142</v>
      </c>
      <c r="Z70" s="147"/>
      <c r="AA70" s="147"/>
      <c r="AB70" s="147"/>
      <c r="AC70" s="147"/>
      <c r="AD70" s="147"/>
      <c r="AE70" s="147"/>
      <c r="AF70" s="147"/>
      <c r="AG70" s="147" t="s">
        <v>270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88" t="s">
        <v>271</v>
      </c>
      <c r="D71" s="186"/>
      <c r="E71" s="187">
        <v>522.66999999999996</v>
      </c>
      <c r="F71" s="26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183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8" t="s">
        <v>272</v>
      </c>
      <c r="D72" s="186"/>
      <c r="E72" s="187">
        <v>-469.62</v>
      </c>
      <c r="F72" s="26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183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68">
        <v>30</v>
      </c>
      <c r="B73" s="169" t="s">
        <v>273</v>
      </c>
      <c r="C73" s="182" t="s">
        <v>274</v>
      </c>
      <c r="D73" s="170" t="s">
        <v>275</v>
      </c>
      <c r="E73" s="171">
        <v>19.754249999999999</v>
      </c>
      <c r="F73" s="172"/>
      <c r="G73" s="173">
        <f>ROUND(E73*F73,2)</f>
        <v>0</v>
      </c>
      <c r="H73" s="158"/>
      <c r="I73" s="157">
        <f>ROUND(E73*H73,2)</f>
        <v>0</v>
      </c>
      <c r="J73" s="158"/>
      <c r="K73" s="157">
        <f>ROUND(E73*J73,2)</f>
        <v>0</v>
      </c>
      <c r="L73" s="157">
        <v>21</v>
      </c>
      <c r="M73" s="157">
        <f>G73*(1+L73/100)</f>
        <v>0</v>
      </c>
      <c r="N73" s="156">
        <v>1E-3</v>
      </c>
      <c r="O73" s="156">
        <f>ROUND(E73*N73,2)</f>
        <v>0.02</v>
      </c>
      <c r="P73" s="156">
        <v>0</v>
      </c>
      <c r="Q73" s="156">
        <f>ROUND(E73*P73,2)</f>
        <v>0</v>
      </c>
      <c r="R73" s="157" t="s">
        <v>276</v>
      </c>
      <c r="S73" s="157" t="s">
        <v>140</v>
      </c>
      <c r="T73" s="157" t="s">
        <v>179</v>
      </c>
      <c r="U73" s="157">
        <v>0</v>
      </c>
      <c r="V73" s="157">
        <f>ROUND(E73*U73,2)</f>
        <v>0</v>
      </c>
      <c r="W73" s="157"/>
      <c r="X73" s="157" t="s">
        <v>277</v>
      </c>
      <c r="Y73" s="157" t="s">
        <v>142</v>
      </c>
      <c r="Z73" s="147"/>
      <c r="AA73" s="147"/>
      <c r="AB73" s="147"/>
      <c r="AC73" s="147"/>
      <c r="AD73" s="147"/>
      <c r="AE73" s="147"/>
      <c r="AF73" s="147"/>
      <c r="AG73" s="147" t="s">
        <v>278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188" t="s">
        <v>279</v>
      </c>
      <c r="D74" s="186"/>
      <c r="E74" s="187">
        <v>19.754249999999999</v>
      </c>
      <c r="F74" s="26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183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68">
        <v>31</v>
      </c>
      <c r="B75" s="169" t="s">
        <v>280</v>
      </c>
      <c r="C75" s="182" t="s">
        <v>281</v>
      </c>
      <c r="D75" s="170" t="s">
        <v>282</v>
      </c>
      <c r="E75" s="171">
        <v>7.1994999999999996</v>
      </c>
      <c r="F75" s="172"/>
      <c r="G75" s="173">
        <f>ROUND(E75*F75,2)</f>
        <v>0</v>
      </c>
      <c r="H75" s="158"/>
      <c r="I75" s="157">
        <f>ROUND(E75*H75,2)</f>
        <v>0</v>
      </c>
      <c r="J75" s="158"/>
      <c r="K75" s="157">
        <f>ROUND(E75*J75,2)</f>
        <v>0</v>
      </c>
      <c r="L75" s="157">
        <v>21</v>
      </c>
      <c r="M75" s="157">
        <f>G75*(1+L75/100)</f>
        <v>0</v>
      </c>
      <c r="N75" s="156">
        <v>1</v>
      </c>
      <c r="O75" s="156">
        <f>ROUND(E75*N75,2)</f>
        <v>7.2</v>
      </c>
      <c r="P75" s="156">
        <v>0</v>
      </c>
      <c r="Q75" s="156">
        <f>ROUND(E75*P75,2)</f>
        <v>0</v>
      </c>
      <c r="R75" s="157" t="s">
        <v>276</v>
      </c>
      <c r="S75" s="157" t="s">
        <v>140</v>
      </c>
      <c r="T75" s="157" t="s">
        <v>179</v>
      </c>
      <c r="U75" s="157">
        <v>0</v>
      </c>
      <c r="V75" s="157">
        <f>ROUND(E75*U75,2)</f>
        <v>0</v>
      </c>
      <c r="W75" s="157"/>
      <c r="X75" s="157" t="s">
        <v>277</v>
      </c>
      <c r="Y75" s="157" t="s">
        <v>142</v>
      </c>
      <c r="Z75" s="147"/>
      <c r="AA75" s="147"/>
      <c r="AB75" s="147"/>
      <c r="AC75" s="147"/>
      <c r="AD75" s="147"/>
      <c r="AE75" s="147"/>
      <c r="AF75" s="147"/>
      <c r="AG75" s="147" t="s">
        <v>278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8" t="s">
        <v>283</v>
      </c>
      <c r="D76" s="186"/>
      <c r="E76" s="187">
        <v>7.1994999999999996</v>
      </c>
      <c r="F76" s="26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183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x14ac:dyDescent="0.2">
      <c r="A77" s="161" t="s">
        <v>135</v>
      </c>
      <c r="B77" s="162" t="s">
        <v>60</v>
      </c>
      <c r="C77" s="180" t="s">
        <v>73</v>
      </c>
      <c r="D77" s="163"/>
      <c r="E77" s="164"/>
      <c r="F77" s="266"/>
      <c r="G77" s="166">
        <f>SUMIF(AG78:AG82,"&lt;&gt;NOR",G78:G82)</f>
        <v>0</v>
      </c>
      <c r="H77" s="160"/>
      <c r="I77" s="160">
        <f>SUM(I78:I82)</f>
        <v>0</v>
      </c>
      <c r="J77" s="160"/>
      <c r="K77" s="160">
        <f>SUM(K78:K82)</f>
        <v>0</v>
      </c>
      <c r="L77" s="160"/>
      <c r="M77" s="160">
        <f>SUM(M78:M82)</f>
        <v>0</v>
      </c>
      <c r="N77" s="159"/>
      <c r="O77" s="159">
        <f>SUM(O78:O82)</f>
        <v>4.2799999999999994</v>
      </c>
      <c r="P77" s="159"/>
      <c r="Q77" s="159">
        <f>SUM(Q78:Q82)</f>
        <v>0</v>
      </c>
      <c r="R77" s="160"/>
      <c r="S77" s="160"/>
      <c r="T77" s="160"/>
      <c r="U77" s="160"/>
      <c r="V77" s="160">
        <f>SUM(V78:V82)</f>
        <v>7.2</v>
      </c>
      <c r="W77" s="160"/>
      <c r="X77" s="160"/>
      <c r="Y77" s="160"/>
      <c r="AG77" t="s">
        <v>136</v>
      </c>
    </row>
    <row r="78" spans="1:60" outlineLevel="1" x14ac:dyDescent="0.2">
      <c r="A78" s="168">
        <v>32</v>
      </c>
      <c r="B78" s="169" t="s">
        <v>284</v>
      </c>
      <c r="C78" s="182" t="s">
        <v>285</v>
      </c>
      <c r="D78" s="170" t="s">
        <v>204</v>
      </c>
      <c r="E78" s="171">
        <v>1.6254</v>
      </c>
      <c r="F78" s="172"/>
      <c r="G78" s="173">
        <f>ROUND(E78*F78,2)</f>
        <v>0</v>
      </c>
      <c r="H78" s="158"/>
      <c r="I78" s="157">
        <f>ROUND(E78*H78,2)</f>
        <v>0</v>
      </c>
      <c r="J78" s="158"/>
      <c r="K78" s="157">
        <f>ROUND(E78*J78,2)</f>
        <v>0</v>
      </c>
      <c r="L78" s="157">
        <v>21</v>
      </c>
      <c r="M78" s="157">
        <f>G78*(1+L78/100)</f>
        <v>0</v>
      </c>
      <c r="N78" s="156">
        <v>2.5249999999999999</v>
      </c>
      <c r="O78" s="156">
        <f>ROUND(E78*N78,2)</f>
        <v>4.0999999999999996</v>
      </c>
      <c r="P78" s="156">
        <v>0</v>
      </c>
      <c r="Q78" s="156">
        <f>ROUND(E78*P78,2)</f>
        <v>0</v>
      </c>
      <c r="R78" s="157"/>
      <c r="S78" s="157" t="s">
        <v>140</v>
      </c>
      <c r="T78" s="157" t="s">
        <v>179</v>
      </c>
      <c r="U78" s="157">
        <v>0.47699999999999998</v>
      </c>
      <c r="V78" s="157">
        <f>ROUND(E78*U78,2)</f>
        <v>0.78</v>
      </c>
      <c r="W78" s="157"/>
      <c r="X78" s="157" t="s">
        <v>180</v>
      </c>
      <c r="Y78" s="157" t="s">
        <v>142</v>
      </c>
      <c r="Z78" s="147"/>
      <c r="AA78" s="147"/>
      <c r="AB78" s="147"/>
      <c r="AC78" s="147"/>
      <c r="AD78" s="147"/>
      <c r="AE78" s="147"/>
      <c r="AF78" s="147"/>
      <c r="AG78" s="147" t="s">
        <v>181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188" t="s">
        <v>286</v>
      </c>
      <c r="D79" s="186"/>
      <c r="E79" s="187">
        <v>1.6254</v>
      </c>
      <c r="F79" s="26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183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68">
        <v>33</v>
      </c>
      <c r="B80" s="169" t="s">
        <v>287</v>
      </c>
      <c r="C80" s="182" t="s">
        <v>288</v>
      </c>
      <c r="D80" s="170" t="s">
        <v>178</v>
      </c>
      <c r="E80" s="171">
        <v>4.6879999999999997</v>
      </c>
      <c r="F80" s="172"/>
      <c r="G80" s="173">
        <f>ROUND(E80*F80,2)</f>
        <v>0</v>
      </c>
      <c r="H80" s="158"/>
      <c r="I80" s="157">
        <f>ROUND(E80*H80,2)</f>
        <v>0</v>
      </c>
      <c r="J80" s="158"/>
      <c r="K80" s="157">
        <f>ROUND(E80*J80,2)</f>
        <v>0</v>
      </c>
      <c r="L80" s="157">
        <v>21</v>
      </c>
      <c r="M80" s="157">
        <f>G80*(1+L80/100)</f>
        <v>0</v>
      </c>
      <c r="N80" s="156">
        <v>3.9149999999999997E-2</v>
      </c>
      <c r="O80" s="156">
        <f>ROUND(E80*N80,2)</f>
        <v>0.18</v>
      </c>
      <c r="P80" s="156">
        <v>0</v>
      </c>
      <c r="Q80" s="156">
        <f>ROUND(E80*P80,2)</f>
        <v>0</v>
      </c>
      <c r="R80" s="157"/>
      <c r="S80" s="157" t="s">
        <v>140</v>
      </c>
      <c r="T80" s="157" t="s">
        <v>179</v>
      </c>
      <c r="U80" s="157">
        <v>1.05</v>
      </c>
      <c r="V80" s="157">
        <f>ROUND(E80*U80,2)</f>
        <v>4.92</v>
      </c>
      <c r="W80" s="157"/>
      <c r="X80" s="157" t="s">
        <v>180</v>
      </c>
      <c r="Y80" s="157" t="s">
        <v>142</v>
      </c>
      <c r="Z80" s="147"/>
      <c r="AA80" s="147"/>
      <c r="AB80" s="147"/>
      <c r="AC80" s="147"/>
      <c r="AD80" s="147"/>
      <c r="AE80" s="147"/>
      <c r="AF80" s="147"/>
      <c r="AG80" s="147" t="s">
        <v>181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8" t="s">
        <v>289</v>
      </c>
      <c r="D81" s="186"/>
      <c r="E81" s="187">
        <v>4.6879999999999997</v>
      </c>
      <c r="F81" s="26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183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4">
        <v>34</v>
      </c>
      <c r="B82" s="175" t="s">
        <v>290</v>
      </c>
      <c r="C82" s="181" t="s">
        <v>291</v>
      </c>
      <c r="D82" s="176" t="s">
        <v>178</v>
      </c>
      <c r="E82" s="177">
        <v>4.6879999999999997</v>
      </c>
      <c r="F82" s="178"/>
      <c r="G82" s="179">
        <f>ROUND(E82*F82,2)</f>
        <v>0</v>
      </c>
      <c r="H82" s="158"/>
      <c r="I82" s="157">
        <f>ROUND(E82*H82,2)</f>
        <v>0</v>
      </c>
      <c r="J82" s="158"/>
      <c r="K82" s="157">
        <f>ROUND(E82*J82,2)</f>
        <v>0</v>
      </c>
      <c r="L82" s="157">
        <v>21</v>
      </c>
      <c r="M82" s="157">
        <f>G82*(1+L82/100)</f>
        <v>0</v>
      </c>
      <c r="N82" s="156">
        <v>0</v>
      </c>
      <c r="O82" s="156">
        <f>ROUND(E82*N82,2)</f>
        <v>0</v>
      </c>
      <c r="P82" s="156">
        <v>0</v>
      </c>
      <c r="Q82" s="156">
        <f>ROUND(E82*P82,2)</f>
        <v>0</v>
      </c>
      <c r="R82" s="157"/>
      <c r="S82" s="157" t="s">
        <v>140</v>
      </c>
      <c r="T82" s="157" t="s">
        <v>179</v>
      </c>
      <c r="U82" s="157">
        <v>0.32</v>
      </c>
      <c r="V82" s="157">
        <f>ROUND(E82*U82,2)</f>
        <v>1.5</v>
      </c>
      <c r="W82" s="157"/>
      <c r="X82" s="157" t="s">
        <v>180</v>
      </c>
      <c r="Y82" s="157" t="s">
        <v>142</v>
      </c>
      <c r="Z82" s="147"/>
      <c r="AA82" s="147"/>
      <c r="AB82" s="147"/>
      <c r="AC82" s="147"/>
      <c r="AD82" s="147"/>
      <c r="AE82" s="147"/>
      <c r="AF82" s="147"/>
      <c r="AG82" s="147" t="s">
        <v>181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x14ac:dyDescent="0.2">
      <c r="A83" s="161" t="s">
        <v>135</v>
      </c>
      <c r="B83" s="162" t="s">
        <v>74</v>
      </c>
      <c r="C83" s="180" t="s">
        <v>75</v>
      </c>
      <c r="D83" s="163"/>
      <c r="E83" s="164"/>
      <c r="F83" s="266"/>
      <c r="G83" s="166">
        <f>SUMIF(AG84:AG90,"&lt;&gt;NOR",G84:G90)</f>
        <v>0</v>
      </c>
      <c r="H83" s="160"/>
      <c r="I83" s="160">
        <f>SUM(I84:I90)</f>
        <v>0</v>
      </c>
      <c r="J83" s="160"/>
      <c r="K83" s="160">
        <f>SUM(K84:K90)</f>
        <v>0</v>
      </c>
      <c r="L83" s="160"/>
      <c r="M83" s="160">
        <f>SUM(M84:M90)</f>
        <v>0</v>
      </c>
      <c r="N83" s="159"/>
      <c r="O83" s="159">
        <f>SUM(O84:O90)</f>
        <v>0.84</v>
      </c>
      <c r="P83" s="159"/>
      <c r="Q83" s="159">
        <f>SUM(Q84:Q90)</f>
        <v>0</v>
      </c>
      <c r="R83" s="160"/>
      <c r="S83" s="160"/>
      <c r="T83" s="160"/>
      <c r="U83" s="160"/>
      <c r="V83" s="160">
        <f>SUM(V84:V90)</f>
        <v>3.9599999999999995</v>
      </c>
      <c r="W83" s="160"/>
      <c r="X83" s="160"/>
      <c r="Y83" s="160"/>
      <c r="AG83" t="s">
        <v>136</v>
      </c>
    </row>
    <row r="84" spans="1:60" outlineLevel="1" x14ac:dyDescent="0.2">
      <c r="A84" s="168">
        <v>35</v>
      </c>
      <c r="B84" s="169" t="s">
        <v>292</v>
      </c>
      <c r="C84" s="182" t="s">
        <v>293</v>
      </c>
      <c r="D84" s="170" t="s">
        <v>204</v>
      </c>
      <c r="E84" s="171">
        <v>0.27864</v>
      </c>
      <c r="F84" s="172"/>
      <c r="G84" s="173">
        <f>ROUND(E84*F84,2)</f>
        <v>0</v>
      </c>
      <c r="H84" s="158"/>
      <c r="I84" s="157">
        <f>ROUND(E84*H84,2)</f>
        <v>0</v>
      </c>
      <c r="J84" s="158"/>
      <c r="K84" s="157">
        <f>ROUND(E84*J84,2)</f>
        <v>0</v>
      </c>
      <c r="L84" s="157">
        <v>21</v>
      </c>
      <c r="M84" s="157">
        <f>G84*(1+L84/100)</f>
        <v>0</v>
      </c>
      <c r="N84" s="156">
        <v>2.5298500000000002</v>
      </c>
      <c r="O84" s="156">
        <f>ROUND(E84*N84,2)</f>
        <v>0.7</v>
      </c>
      <c r="P84" s="156">
        <v>0</v>
      </c>
      <c r="Q84" s="156">
        <f>ROUND(E84*P84,2)</f>
        <v>0</v>
      </c>
      <c r="R84" s="157"/>
      <c r="S84" s="157" t="s">
        <v>179</v>
      </c>
      <c r="T84" s="157" t="s">
        <v>179</v>
      </c>
      <c r="U84" s="157">
        <v>1.212</v>
      </c>
      <c r="V84" s="157">
        <f>ROUND(E84*U84,2)</f>
        <v>0.34</v>
      </c>
      <c r="W84" s="157"/>
      <c r="X84" s="157" t="s">
        <v>180</v>
      </c>
      <c r="Y84" s="157" t="s">
        <v>142</v>
      </c>
      <c r="Z84" s="147"/>
      <c r="AA84" s="147"/>
      <c r="AB84" s="147"/>
      <c r="AC84" s="147"/>
      <c r="AD84" s="147"/>
      <c r="AE84" s="147"/>
      <c r="AF84" s="147"/>
      <c r="AG84" s="147" t="s">
        <v>181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8" t="s">
        <v>294</v>
      </c>
      <c r="D85" s="186"/>
      <c r="E85" s="187">
        <v>0.27864</v>
      </c>
      <c r="F85" s="26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183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68">
        <v>36</v>
      </c>
      <c r="B86" s="169" t="s">
        <v>295</v>
      </c>
      <c r="C86" s="182" t="s">
        <v>296</v>
      </c>
      <c r="D86" s="170" t="s">
        <v>178</v>
      </c>
      <c r="E86" s="171">
        <v>3.2160000000000002</v>
      </c>
      <c r="F86" s="172"/>
      <c r="G86" s="173">
        <f>ROUND(E86*F86,2)</f>
        <v>0</v>
      </c>
      <c r="H86" s="158"/>
      <c r="I86" s="157">
        <f>ROUND(E86*H86,2)</f>
        <v>0</v>
      </c>
      <c r="J86" s="158"/>
      <c r="K86" s="157">
        <f>ROUND(E86*J86,2)</f>
        <v>0</v>
      </c>
      <c r="L86" s="157">
        <v>21</v>
      </c>
      <c r="M86" s="157">
        <f>G86*(1+L86/100)</f>
        <v>0</v>
      </c>
      <c r="N86" s="156">
        <v>4.0039999999999999E-2</v>
      </c>
      <c r="O86" s="156">
        <f>ROUND(E86*N86,2)</f>
        <v>0.13</v>
      </c>
      <c r="P86" s="156">
        <v>0</v>
      </c>
      <c r="Q86" s="156">
        <f>ROUND(E86*P86,2)</f>
        <v>0</v>
      </c>
      <c r="R86" s="157"/>
      <c r="S86" s="157" t="s">
        <v>140</v>
      </c>
      <c r="T86" s="157" t="s">
        <v>179</v>
      </c>
      <c r="U86" s="157">
        <v>0.74</v>
      </c>
      <c r="V86" s="157">
        <f>ROUND(E86*U86,2)</f>
        <v>2.38</v>
      </c>
      <c r="W86" s="157"/>
      <c r="X86" s="157" t="s">
        <v>180</v>
      </c>
      <c r="Y86" s="157" t="s">
        <v>142</v>
      </c>
      <c r="Z86" s="147"/>
      <c r="AA86" s="147"/>
      <c r="AB86" s="147"/>
      <c r="AC86" s="147"/>
      <c r="AD86" s="147"/>
      <c r="AE86" s="147"/>
      <c r="AF86" s="147"/>
      <c r="AG86" s="147" t="s">
        <v>181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8" t="s">
        <v>297</v>
      </c>
      <c r="D87" s="186"/>
      <c r="E87" s="187">
        <v>3.2160000000000002</v>
      </c>
      <c r="F87" s="26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183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74">
        <v>37</v>
      </c>
      <c r="B88" s="175" t="s">
        <v>298</v>
      </c>
      <c r="C88" s="181" t="s">
        <v>299</v>
      </c>
      <c r="D88" s="176" t="s">
        <v>178</v>
      </c>
      <c r="E88" s="177">
        <v>3.2160000000000002</v>
      </c>
      <c r="F88" s="178"/>
      <c r="G88" s="179">
        <f>ROUND(E88*F88,2)</f>
        <v>0</v>
      </c>
      <c r="H88" s="158"/>
      <c r="I88" s="157">
        <f>ROUND(E88*H88,2)</f>
        <v>0</v>
      </c>
      <c r="J88" s="158"/>
      <c r="K88" s="157">
        <f>ROUND(E88*J88,2)</f>
        <v>0</v>
      </c>
      <c r="L88" s="157">
        <v>21</v>
      </c>
      <c r="M88" s="157">
        <f>G88*(1+L88/100)</f>
        <v>0</v>
      </c>
      <c r="N88" s="156">
        <v>0</v>
      </c>
      <c r="O88" s="156">
        <f>ROUND(E88*N88,2)</f>
        <v>0</v>
      </c>
      <c r="P88" s="156">
        <v>0</v>
      </c>
      <c r="Q88" s="156">
        <f>ROUND(E88*P88,2)</f>
        <v>0</v>
      </c>
      <c r="R88" s="157"/>
      <c r="S88" s="157" t="s">
        <v>140</v>
      </c>
      <c r="T88" s="157" t="s">
        <v>179</v>
      </c>
      <c r="U88" s="157">
        <v>0.35</v>
      </c>
      <c r="V88" s="157">
        <f>ROUND(E88*U88,2)</f>
        <v>1.1299999999999999</v>
      </c>
      <c r="W88" s="157"/>
      <c r="X88" s="157" t="s">
        <v>180</v>
      </c>
      <c r="Y88" s="157" t="s">
        <v>142</v>
      </c>
      <c r="Z88" s="147"/>
      <c r="AA88" s="147"/>
      <c r="AB88" s="147"/>
      <c r="AC88" s="147"/>
      <c r="AD88" s="147"/>
      <c r="AE88" s="147"/>
      <c r="AF88" s="147"/>
      <c r="AG88" s="147" t="s">
        <v>181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2.5" outlineLevel="1" x14ac:dyDescent="0.2">
      <c r="A89" s="168">
        <v>38</v>
      </c>
      <c r="B89" s="169" t="s">
        <v>300</v>
      </c>
      <c r="C89" s="182" t="s">
        <v>301</v>
      </c>
      <c r="D89" s="170" t="s">
        <v>282</v>
      </c>
      <c r="E89" s="171">
        <v>7.3600000000000002E-3</v>
      </c>
      <c r="F89" s="172"/>
      <c r="G89" s="173">
        <f>ROUND(E89*F89,2)</f>
        <v>0</v>
      </c>
      <c r="H89" s="158"/>
      <c r="I89" s="157">
        <f>ROUND(E89*H89,2)</f>
        <v>0</v>
      </c>
      <c r="J89" s="158"/>
      <c r="K89" s="157">
        <f>ROUND(E89*J89,2)</f>
        <v>0</v>
      </c>
      <c r="L89" s="157">
        <v>21</v>
      </c>
      <c r="M89" s="157">
        <f>G89*(1+L89/100)</f>
        <v>0</v>
      </c>
      <c r="N89" s="156">
        <v>1.05654</v>
      </c>
      <c r="O89" s="156">
        <f>ROUND(E89*N89,2)</f>
        <v>0.01</v>
      </c>
      <c r="P89" s="156">
        <v>0</v>
      </c>
      <c r="Q89" s="156">
        <f>ROUND(E89*P89,2)</f>
        <v>0</v>
      </c>
      <c r="R89" s="157"/>
      <c r="S89" s="157" t="s">
        <v>140</v>
      </c>
      <c r="T89" s="157" t="s">
        <v>179</v>
      </c>
      <c r="U89" s="157">
        <v>15.231</v>
      </c>
      <c r="V89" s="157">
        <f>ROUND(E89*U89,2)</f>
        <v>0.11</v>
      </c>
      <c r="W89" s="157"/>
      <c r="X89" s="157" t="s">
        <v>180</v>
      </c>
      <c r="Y89" s="157" t="s">
        <v>142</v>
      </c>
      <c r="Z89" s="147"/>
      <c r="AA89" s="147"/>
      <c r="AB89" s="147"/>
      <c r="AC89" s="147"/>
      <c r="AD89" s="147"/>
      <c r="AE89" s="147"/>
      <c r="AF89" s="147"/>
      <c r="AG89" s="147" t="s">
        <v>181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188" t="s">
        <v>302</v>
      </c>
      <c r="D90" s="186"/>
      <c r="E90" s="187">
        <v>7.3600000000000002E-3</v>
      </c>
      <c r="F90" s="26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183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61" t="s">
        <v>135</v>
      </c>
      <c r="B91" s="162" t="s">
        <v>76</v>
      </c>
      <c r="C91" s="180" t="s">
        <v>77</v>
      </c>
      <c r="D91" s="163"/>
      <c r="E91" s="164"/>
      <c r="F91" s="266"/>
      <c r="G91" s="166">
        <f>SUMIF(AG92:AG98,"&lt;&gt;NOR",G92:G98)</f>
        <v>0</v>
      </c>
      <c r="H91" s="160"/>
      <c r="I91" s="160">
        <f>SUM(I92:I98)</f>
        <v>0</v>
      </c>
      <c r="J91" s="160"/>
      <c r="K91" s="160">
        <f>SUM(K92:K98)</f>
        <v>0</v>
      </c>
      <c r="L91" s="160"/>
      <c r="M91" s="160">
        <f>SUM(M92:M98)</f>
        <v>0</v>
      </c>
      <c r="N91" s="159"/>
      <c r="O91" s="159">
        <f>SUM(O92:O98)</f>
        <v>3.42</v>
      </c>
      <c r="P91" s="159"/>
      <c r="Q91" s="159">
        <f>SUM(Q92:Q98)</f>
        <v>0</v>
      </c>
      <c r="R91" s="160"/>
      <c r="S91" s="160"/>
      <c r="T91" s="160"/>
      <c r="U91" s="160"/>
      <c r="V91" s="160">
        <f>SUM(V92:V98)</f>
        <v>10.14</v>
      </c>
      <c r="W91" s="160"/>
      <c r="X91" s="160"/>
      <c r="Y91" s="160"/>
      <c r="AG91" t="s">
        <v>136</v>
      </c>
    </row>
    <row r="92" spans="1:60" outlineLevel="1" x14ac:dyDescent="0.2">
      <c r="A92" s="168">
        <v>39</v>
      </c>
      <c r="B92" s="169" t="s">
        <v>303</v>
      </c>
      <c r="C92" s="182" t="s">
        <v>304</v>
      </c>
      <c r="D92" s="170" t="s">
        <v>204</v>
      </c>
      <c r="E92" s="171">
        <v>0.48</v>
      </c>
      <c r="F92" s="172"/>
      <c r="G92" s="173">
        <f>ROUND(E92*F92,2)</f>
        <v>0</v>
      </c>
      <c r="H92" s="158"/>
      <c r="I92" s="157">
        <f>ROUND(E92*H92,2)</f>
        <v>0</v>
      </c>
      <c r="J92" s="158"/>
      <c r="K92" s="157">
        <f>ROUND(E92*J92,2)</f>
        <v>0</v>
      </c>
      <c r="L92" s="157">
        <v>21</v>
      </c>
      <c r="M92" s="157">
        <f>G92*(1+L92/100)</f>
        <v>0</v>
      </c>
      <c r="N92" s="156">
        <v>2.5</v>
      </c>
      <c r="O92" s="156">
        <f>ROUND(E92*N92,2)</f>
        <v>1.2</v>
      </c>
      <c r="P92" s="156">
        <v>0</v>
      </c>
      <c r="Q92" s="156">
        <f>ROUND(E92*P92,2)</f>
        <v>0</v>
      </c>
      <c r="R92" s="157"/>
      <c r="S92" s="157" t="s">
        <v>140</v>
      </c>
      <c r="T92" s="157" t="s">
        <v>179</v>
      </c>
      <c r="U92" s="157">
        <v>1.4490000000000001</v>
      </c>
      <c r="V92" s="157">
        <f>ROUND(E92*U92,2)</f>
        <v>0.7</v>
      </c>
      <c r="W92" s="157"/>
      <c r="X92" s="157" t="s">
        <v>180</v>
      </c>
      <c r="Y92" s="157" t="s">
        <v>142</v>
      </c>
      <c r="Z92" s="147"/>
      <c r="AA92" s="147"/>
      <c r="AB92" s="147"/>
      <c r="AC92" s="147"/>
      <c r="AD92" s="147"/>
      <c r="AE92" s="147"/>
      <c r="AF92" s="147"/>
      <c r="AG92" s="147" t="s">
        <v>181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8" t="s">
        <v>305</v>
      </c>
      <c r="D93" s="186"/>
      <c r="E93" s="187">
        <v>0.48</v>
      </c>
      <c r="F93" s="26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183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68">
        <v>40</v>
      </c>
      <c r="B94" s="169" t="s">
        <v>306</v>
      </c>
      <c r="C94" s="182" t="s">
        <v>307</v>
      </c>
      <c r="D94" s="170" t="s">
        <v>204</v>
      </c>
      <c r="E94" s="171">
        <v>0.6</v>
      </c>
      <c r="F94" s="172"/>
      <c r="G94" s="173">
        <f>ROUND(E94*F94,2)</f>
        <v>0</v>
      </c>
      <c r="H94" s="158"/>
      <c r="I94" s="157">
        <f>ROUND(E94*H94,2)</f>
        <v>0</v>
      </c>
      <c r="J94" s="158"/>
      <c r="K94" s="157">
        <f>ROUND(E94*J94,2)</f>
        <v>0</v>
      </c>
      <c r="L94" s="157">
        <v>21</v>
      </c>
      <c r="M94" s="157">
        <f>G94*(1+L94/100)</f>
        <v>0</v>
      </c>
      <c r="N94" s="156">
        <v>2.5</v>
      </c>
      <c r="O94" s="156">
        <f>ROUND(E94*N94,2)</f>
        <v>1.5</v>
      </c>
      <c r="P94" s="156">
        <v>0</v>
      </c>
      <c r="Q94" s="156">
        <f>ROUND(E94*P94,2)</f>
        <v>0</v>
      </c>
      <c r="R94" s="157"/>
      <c r="S94" s="157" t="s">
        <v>140</v>
      </c>
      <c r="T94" s="157" t="s">
        <v>179</v>
      </c>
      <c r="U94" s="157">
        <v>1.365</v>
      </c>
      <c r="V94" s="157">
        <f>ROUND(E94*U94,2)</f>
        <v>0.82</v>
      </c>
      <c r="W94" s="157"/>
      <c r="X94" s="157" t="s">
        <v>180</v>
      </c>
      <c r="Y94" s="157" t="s">
        <v>142</v>
      </c>
      <c r="Z94" s="147"/>
      <c r="AA94" s="147"/>
      <c r="AB94" s="147"/>
      <c r="AC94" s="147"/>
      <c r="AD94" s="147"/>
      <c r="AE94" s="147"/>
      <c r="AF94" s="147"/>
      <c r="AG94" s="147" t="s">
        <v>181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188" t="s">
        <v>308</v>
      </c>
      <c r="D95" s="186"/>
      <c r="E95" s="187">
        <v>0.6</v>
      </c>
      <c r="F95" s="26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183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68">
        <v>41</v>
      </c>
      <c r="B96" s="169" t="s">
        <v>309</v>
      </c>
      <c r="C96" s="182" t="s">
        <v>310</v>
      </c>
      <c r="D96" s="170" t="s">
        <v>178</v>
      </c>
      <c r="E96" s="171">
        <v>4.2</v>
      </c>
      <c r="F96" s="172"/>
      <c r="G96" s="173">
        <f>ROUND(E96*F96,2)</f>
        <v>0</v>
      </c>
      <c r="H96" s="158"/>
      <c r="I96" s="157">
        <f>ROUND(E96*H96,2)</f>
        <v>0</v>
      </c>
      <c r="J96" s="158"/>
      <c r="K96" s="157">
        <f>ROUND(E96*J96,2)</f>
        <v>0</v>
      </c>
      <c r="L96" s="157">
        <v>21</v>
      </c>
      <c r="M96" s="157">
        <f>G96*(1+L96/100)</f>
        <v>0</v>
      </c>
      <c r="N96" s="156">
        <v>4.3800000000000002E-3</v>
      </c>
      <c r="O96" s="156">
        <f>ROUND(E96*N96,2)</f>
        <v>0.02</v>
      </c>
      <c r="P96" s="156">
        <v>0</v>
      </c>
      <c r="Q96" s="156">
        <f>ROUND(E96*P96,2)</f>
        <v>0</v>
      </c>
      <c r="R96" s="157"/>
      <c r="S96" s="157" t="s">
        <v>140</v>
      </c>
      <c r="T96" s="157" t="s">
        <v>179</v>
      </c>
      <c r="U96" s="157">
        <v>0.82099999999999995</v>
      </c>
      <c r="V96" s="157">
        <f>ROUND(E96*U96,2)</f>
        <v>3.45</v>
      </c>
      <c r="W96" s="157"/>
      <c r="X96" s="157" t="s">
        <v>180</v>
      </c>
      <c r="Y96" s="157" t="s">
        <v>142</v>
      </c>
      <c r="Z96" s="147"/>
      <c r="AA96" s="147"/>
      <c r="AB96" s="147"/>
      <c r="AC96" s="147"/>
      <c r="AD96" s="147"/>
      <c r="AE96" s="147"/>
      <c r="AF96" s="147"/>
      <c r="AG96" s="147" t="s">
        <v>181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188" t="s">
        <v>311</v>
      </c>
      <c r="D97" s="186"/>
      <c r="E97" s="187">
        <v>4.2</v>
      </c>
      <c r="F97" s="26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183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4">
        <v>42</v>
      </c>
      <c r="B98" s="175" t="s">
        <v>312</v>
      </c>
      <c r="C98" s="181" t="s">
        <v>313</v>
      </c>
      <c r="D98" s="176" t="s">
        <v>199</v>
      </c>
      <c r="E98" s="177">
        <v>6</v>
      </c>
      <c r="F98" s="178"/>
      <c r="G98" s="179">
        <f>ROUND(E98*F98,2)</f>
        <v>0</v>
      </c>
      <c r="H98" s="158"/>
      <c r="I98" s="157">
        <f>ROUND(E98*H98,2)</f>
        <v>0</v>
      </c>
      <c r="J98" s="158"/>
      <c r="K98" s="157">
        <f>ROUND(E98*J98,2)</f>
        <v>0</v>
      </c>
      <c r="L98" s="157">
        <v>21</v>
      </c>
      <c r="M98" s="157">
        <f>G98*(1+L98/100)</f>
        <v>0</v>
      </c>
      <c r="N98" s="156">
        <v>0.11586</v>
      </c>
      <c r="O98" s="156">
        <f>ROUND(E98*N98,2)</f>
        <v>0.7</v>
      </c>
      <c r="P98" s="156">
        <v>0</v>
      </c>
      <c r="Q98" s="156">
        <f>ROUND(E98*P98,2)</f>
        <v>0</v>
      </c>
      <c r="R98" s="157"/>
      <c r="S98" s="157" t="s">
        <v>140</v>
      </c>
      <c r="T98" s="157" t="s">
        <v>179</v>
      </c>
      <c r="U98" s="157">
        <v>0.86199999999999999</v>
      </c>
      <c r="V98" s="157">
        <f>ROUND(E98*U98,2)</f>
        <v>5.17</v>
      </c>
      <c r="W98" s="157"/>
      <c r="X98" s="157" t="s">
        <v>180</v>
      </c>
      <c r="Y98" s="157" t="s">
        <v>142</v>
      </c>
      <c r="Z98" s="147"/>
      <c r="AA98" s="147"/>
      <c r="AB98" s="147"/>
      <c r="AC98" s="147"/>
      <c r="AD98" s="147"/>
      <c r="AE98" s="147"/>
      <c r="AF98" s="147"/>
      <c r="AG98" s="147" t="s">
        <v>181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61" t="s">
        <v>135</v>
      </c>
      <c r="B99" s="162" t="s">
        <v>78</v>
      </c>
      <c r="C99" s="180" t="s">
        <v>79</v>
      </c>
      <c r="D99" s="163"/>
      <c r="E99" s="164"/>
      <c r="F99" s="266"/>
      <c r="G99" s="166">
        <f>SUMIF(AG100:AG141,"&lt;&gt;NOR",G100:G141)</f>
        <v>0</v>
      </c>
      <c r="H99" s="160"/>
      <c r="I99" s="160">
        <f>SUM(I100:I141)</f>
        <v>0</v>
      </c>
      <c r="J99" s="160"/>
      <c r="K99" s="160">
        <f>SUM(K100:K141)</f>
        <v>0</v>
      </c>
      <c r="L99" s="160"/>
      <c r="M99" s="160">
        <f>SUM(M100:M141)</f>
        <v>0</v>
      </c>
      <c r="N99" s="159"/>
      <c r="O99" s="159">
        <f>SUM(O100:O141)</f>
        <v>1341.5300000000002</v>
      </c>
      <c r="P99" s="159"/>
      <c r="Q99" s="159">
        <f>SUM(Q100:Q141)</f>
        <v>0</v>
      </c>
      <c r="R99" s="160"/>
      <c r="S99" s="160"/>
      <c r="T99" s="160"/>
      <c r="U99" s="160"/>
      <c r="V99" s="160">
        <f>SUM(V100:V141)</f>
        <v>745.41999999999985</v>
      </c>
      <c r="W99" s="160"/>
      <c r="X99" s="160"/>
      <c r="Y99" s="160"/>
      <c r="AG99" t="s">
        <v>136</v>
      </c>
    </row>
    <row r="100" spans="1:60" outlineLevel="1" x14ac:dyDescent="0.2">
      <c r="A100" s="168">
        <v>43</v>
      </c>
      <c r="B100" s="169" t="s">
        <v>314</v>
      </c>
      <c r="C100" s="182" t="s">
        <v>315</v>
      </c>
      <c r="D100" s="170" t="s">
        <v>178</v>
      </c>
      <c r="E100" s="171">
        <v>8.42</v>
      </c>
      <c r="F100" s="172"/>
      <c r="G100" s="173">
        <f>ROUND(E100*F100,2)</f>
        <v>0</v>
      </c>
      <c r="H100" s="158"/>
      <c r="I100" s="157">
        <f>ROUND(E100*H100,2)</f>
        <v>0</v>
      </c>
      <c r="J100" s="158"/>
      <c r="K100" s="157">
        <f>ROUND(E100*J100,2)</f>
        <v>0</v>
      </c>
      <c r="L100" s="157">
        <v>21</v>
      </c>
      <c r="M100" s="157">
        <f>G100*(1+L100/100)</f>
        <v>0</v>
      </c>
      <c r="N100" s="156">
        <v>0.30360999999999999</v>
      </c>
      <c r="O100" s="156">
        <f>ROUND(E100*N100,2)</f>
        <v>2.56</v>
      </c>
      <c r="P100" s="156">
        <v>0</v>
      </c>
      <c r="Q100" s="156">
        <f>ROUND(E100*P100,2)</f>
        <v>0</v>
      </c>
      <c r="R100" s="157"/>
      <c r="S100" s="157" t="s">
        <v>140</v>
      </c>
      <c r="T100" s="157" t="s">
        <v>179</v>
      </c>
      <c r="U100" s="157">
        <v>1.6E-2</v>
      </c>
      <c r="V100" s="157">
        <f>ROUND(E100*U100,2)</f>
        <v>0.13</v>
      </c>
      <c r="W100" s="157"/>
      <c r="X100" s="157" t="s">
        <v>180</v>
      </c>
      <c r="Y100" s="157" t="s">
        <v>142</v>
      </c>
      <c r="Z100" s="147"/>
      <c r="AA100" s="147"/>
      <c r="AB100" s="147"/>
      <c r="AC100" s="147"/>
      <c r="AD100" s="147"/>
      <c r="AE100" s="147"/>
      <c r="AF100" s="147"/>
      <c r="AG100" s="147" t="s">
        <v>181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188" t="s">
        <v>261</v>
      </c>
      <c r="D101" s="186"/>
      <c r="E101" s="187">
        <v>8.42</v>
      </c>
      <c r="F101" s="26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183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2.5" outlineLevel="1" x14ac:dyDescent="0.2">
      <c r="A102" s="168">
        <v>44</v>
      </c>
      <c r="B102" s="169" t="s">
        <v>316</v>
      </c>
      <c r="C102" s="182" t="s">
        <v>317</v>
      </c>
      <c r="D102" s="170" t="s">
        <v>178</v>
      </c>
      <c r="E102" s="171">
        <v>979.82</v>
      </c>
      <c r="F102" s="172"/>
      <c r="G102" s="173">
        <f>ROUND(E102*F102,2)</f>
        <v>0</v>
      </c>
      <c r="H102" s="158"/>
      <c r="I102" s="157">
        <f>ROUND(E102*H102,2)</f>
        <v>0</v>
      </c>
      <c r="J102" s="158"/>
      <c r="K102" s="157">
        <f>ROUND(E102*J102,2)</f>
        <v>0</v>
      </c>
      <c r="L102" s="157">
        <v>21</v>
      </c>
      <c r="M102" s="157">
        <f>G102*(1+L102/100)</f>
        <v>0</v>
      </c>
      <c r="N102" s="156">
        <v>0.34499999999999997</v>
      </c>
      <c r="O102" s="156">
        <f>ROUND(E102*N102,2)</f>
        <v>338.04</v>
      </c>
      <c r="P102" s="156">
        <v>0</v>
      </c>
      <c r="Q102" s="156">
        <f>ROUND(E102*P102,2)</f>
        <v>0</v>
      </c>
      <c r="R102" s="157"/>
      <c r="S102" s="157" t="s">
        <v>140</v>
      </c>
      <c r="T102" s="157" t="s">
        <v>179</v>
      </c>
      <c r="U102" s="157">
        <v>2.5999999999999999E-2</v>
      </c>
      <c r="V102" s="157">
        <f>ROUND(E102*U102,2)</f>
        <v>25.48</v>
      </c>
      <c r="W102" s="157"/>
      <c r="X102" s="157" t="s">
        <v>180</v>
      </c>
      <c r="Y102" s="157" t="s">
        <v>142</v>
      </c>
      <c r="Z102" s="147"/>
      <c r="AA102" s="147"/>
      <c r="AB102" s="147"/>
      <c r="AC102" s="147"/>
      <c r="AD102" s="147"/>
      <c r="AE102" s="147"/>
      <c r="AF102" s="147"/>
      <c r="AG102" s="147" t="s">
        <v>181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8" t="s">
        <v>318</v>
      </c>
      <c r="D103" s="186"/>
      <c r="E103" s="187"/>
      <c r="F103" s="26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183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8" t="s">
        <v>319</v>
      </c>
      <c r="D104" s="186"/>
      <c r="E104" s="187">
        <v>945.11</v>
      </c>
      <c r="F104" s="267"/>
      <c r="G104" s="157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183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88" t="s">
        <v>320</v>
      </c>
      <c r="D105" s="186"/>
      <c r="E105" s="187">
        <v>21.39</v>
      </c>
      <c r="F105" s="26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183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88" t="s">
        <v>321</v>
      </c>
      <c r="D106" s="186"/>
      <c r="E106" s="187">
        <v>4.9000000000000004</v>
      </c>
      <c r="F106" s="26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183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88" t="s">
        <v>261</v>
      </c>
      <c r="D107" s="186"/>
      <c r="E107" s="187">
        <v>8.42</v>
      </c>
      <c r="F107" s="26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183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68">
        <v>45</v>
      </c>
      <c r="B108" s="169" t="s">
        <v>322</v>
      </c>
      <c r="C108" s="182" t="s">
        <v>323</v>
      </c>
      <c r="D108" s="170" t="s">
        <v>178</v>
      </c>
      <c r="E108" s="171">
        <v>95.1</v>
      </c>
      <c r="F108" s="172"/>
      <c r="G108" s="173">
        <f>ROUND(E108*F108,2)</f>
        <v>0</v>
      </c>
      <c r="H108" s="158"/>
      <c r="I108" s="157">
        <f>ROUND(E108*H108,2)</f>
        <v>0</v>
      </c>
      <c r="J108" s="158"/>
      <c r="K108" s="157">
        <f>ROUND(E108*J108,2)</f>
        <v>0</v>
      </c>
      <c r="L108" s="157">
        <v>21</v>
      </c>
      <c r="M108" s="157">
        <f>G108*(1+L108/100)</f>
        <v>0</v>
      </c>
      <c r="N108" s="156">
        <v>0.39100000000000001</v>
      </c>
      <c r="O108" s="156">
        <f>ROUND(E108*N108,2)</f>
        <v>37.18</v>
      </c>
      <c r="P108" s="156">
        <v>0</v>
      </c>
      <c r="Q108" s="156">
        <f>ROUND(E108*P108,2)</f>
        <v>0</v>
      </c>
      <c r="R108" s="157"/>
      <c r="S108" s="157" t="s">
        <v>140</v>
      </c>
      <c r="T108" s="157" t="s">
        <v>179</v>
      </c>
      <c r="U108" s="157">
        <v>2.5999999999999999E-2</v>
      </c>
      <c r="V108" s="157">
        <f>ROUND(E108*U108,2)</f>
        <v>2.4700000000000002</v>
      </c>
      <c r="W108" s="157"/>
      <c r="X108" s="157" t="s">
        <v>180</v>
      </c>
      <c r="Y108" s="157" t="s">
        <v>142</v>
      </c>
      <c r="Z108" s="147"/>
      <c r="AA108" s="147"/>
      <c r="AB108" s="147"/>
      <c r="AC108" s="147"/>
      <c r="AD108" s="147"/>
      <c r="AE108" s="147"/>
      <c r="AF108" s="147"/>
      <c r="AG108" s="147" t="s">
        <v>181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8" t="s">
        <v>260</v>
      </c>
      <c r="D109" s="186"/>
      <c r="E109" s="187">
        <v>95.1</v>
      </c>
      <c r="F109" s="26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183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1" x14ac:dyDescent="0.2">
      <c r="A110" s="168">
        <v>46</v>
      </c>
      <c r="B110" s="169" t="s">
        <v>324</v>
      </c>
      <c r="C110" s="182" t="s">
        <v>325</v>
      </c>
      <c r="D110" s="170" t="s">
        <v>178</v>
      </c>
      <c r="E110" s="171">
        <v>8.42</v>
      </c>
      <c r="F110" s="172"/>
      <c r="G110" s="173">
        <f>ROUND(E110*F110,2)</f>
        <v>0</v>
      </c>
      <c r="H110" s="158"/>
      <c r="I110" s="157">
        <f>ROUND(E110*H110,2)</f>
        <v>0</v>
      </c>
      <c r="J110" s="158"/>
      <c r="K110" s="157">
        <f>ROUND(E110*J110,2)</f>
        <v>0</v>
      </c>
      <c r="L110" s="157">
        <v>21</v>
      </c>
      <c r="M110" s="157">
        <f>G110*(1+L110/100)</f>
        <v>0</v>
      </c>
      <c r="N110" s="156">
        <v>0.41810000000000003</v>
      </c>
      <c r="O110" s="156">
        <f>ROUND(E110*N110,2)</f>
        <v>3.52</v>
      </c>
      <c r="P110" s="156">
        <v>0</v>
      </c>
      <c r="Q110" s="156">
        <f>ROUND(E110*P110,2)</f>
        <v>0</v>
      </c>
      <c r="R110" s="157"/>
      <c r="S110" s="157" t="s">
        <v>140</v>
      </c>
      <c r="T110" s="157" t="s">
        <v>179</v>
      </c>
      <c r="U110" s="157">
        <v>3.5999999999999997E-2</v>
      </c>
      <c r="V110" s="157">
        <f>ROUND(E110*U110,2)</f>
        <v>0.3</v>
      </c>
      <c r="W110" s="157"/>
      <c r="X110" s="157" t="s">
        <v>180</v>
      </c>
      <c r="Y110" s="157" t="s">
        <v>142</v>
      </c>
      <c r="Z110" s="147"/>
      <c r="AA110" s="147"/>
      <c r="AB110" s="147"/>
      <c r="AC110" s="147"/>
      <c r="AD110" s="147"/>
      <c r="AE110" s="147"/>
      <c r="AF110" s="147"/>
      <c r="AG110" s="147" t="s">
        <v>181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88" t="s">
        <v>261</v>
      </c>
      <c r="D111" s="186"/>
      <c r="E111" s="187">
        <v>8.42</v>
      </c>
      <c r="F111" s="26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183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68">
        <v>47</v>
      </c>
      <c r="B112" s="169" t="s">
        <v>326</v>
      </c>
      <c r="C112" s="182" t="s">
        <v>327</v>
      </c>
      <c r="D112" s="170" t="s">
        <v>178</v>
      </c>
      <c r="E112" s="171">
        <v>1398.06</v>
      </c>
      <c r="F112" s="172"/>
      <c r="G112" s="173">
        <f>ROUND(E112*F112,2)</f>
        <v>0</v>
      </c>
      <c r="H112" s="158"/>
      <c r="I112" s="157">
        <f>ROUND(E112*H112,2)</f>
        <v>0</v>
      </c>
      <c r="J112" s="158"/>
      <c r="K112" s="157">
        <f>ROUND(E112*J112,2)</f>
        <v>0</v>
      </c>
      <c r="L112" s="157">
        <v>21</v>
      </c>
      <c r="M112" s="157">
        <f>G112*(1+L112/100)</f>
        <v>0</v>
      </c>
      <c r="N112" s="156">
        <v>0.48574000000000001</v>
      </c>
      <c r="O112" s="156">
        <f>ROUND(E112*N112,2)</f>
        <v>679.09</v>
      </c>
      <c r="P112" s="156">
        <v>0</v>
      </c>
      <c r="Q112" s="156">
        <f>ROUND(E112*P112,2)</f>
        <v>0</v>
      </c>
      <c r="R112" s="157"/>
      <c r="S112" s="157" t="s">
        <v>140</v>
      </c>
      <c r="T112" s="157" t="s">
        <v>179</v>
      </c>
      <c r="U112" s="157">
        <v>4.2000000000000003E-2</v>
      </c>
      <c r="V112" s="157">
        <f>ROUND(E112*U112,2)</f>
        <v>58.72</v>
      </c>
      <c r="W112" s="157"/>
      <c r="X112" s="157" t="s">
        <v>180</v>
      </c>
      <c r="Y112" s="157" t="s">
        <v>142</v>
      </c>
      <c r="Z112" s="147"/>
      <c r="AA112" s="147"/>
      <c r="AB112" s="147"/>
      <c r="AC112" s="147"/>
      <c r="AD112" s="147"/>
      <c r="AE112" s="147"/>
      <c r="AF112" s="147"/>
      <c r="AG112" s="147" t="s">
        <v>181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188" t="s">
        <v>318</v>
      </c>
      <c r="D113" s="186"/>
      <c r="E113" s="187"/>
      <c r="F113" s="26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183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8" t="s">
        <v>328</v>
      </c>
      <c r="D114" s="186"/>
      <c r="E114" s="187">
        <v>1191.8399999999999</v>
      </c>
      <c r="F114" s="26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183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188" t="s">
        <v>320</v>
      </c>
      <c r="D115" s="186"/>
      <c r="E115" s="187">
        <v>21.39</v>
      </c>
      <c r="F115" s="26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183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88" t="s">
        <v>321</v>
      </c>
      <c r="D116" s="186"/>
      <c r="E116" s="187">
        <v>4.9000000000000004</v>
      </c>
      <c r="F116" s="26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183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8" t="s">
        <v>329</v>
      </c>
      <c r="D117" s="186"/>
      <c r="E117" s="187">
        <v>95.43</v>
      </c>
      <c r="F117" s="26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183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8" t="s">
        <v>330</v>
      </c>
      <c r="D118" s="186"/>
      <c r="E118" s="187">
        <v>84.5</v>
      </c>
      <c r="F118" s="26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183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68">
        <v>48</v>
      </c>
      <c r="B119" s="169" t="s">
        <v>331</v>
      </c>
      <c r="C119" s="182" t="s">
        <v>332</v>
      </c>
      <c r="D119" s="170" t="s">
        <v>178</v>
      </c>
      <c r="E119" s="171">
        <v>8.42</v>
      </c>
      <c r="F119" s="172"/>
      <c r="G119" s="173">
        <f>ROUND(E119*F119,2)</f>
        <v>0</v>
      </c>
      <c r="H119" s="158"/>
      <c r="I119" s="157">
        <f>ROUND(E119*H119,2)</f>
        <v>0</v>
      </c>
      <c r="J119" s="158"/>
      <c r="K119" s="157">
        <f>ROUND(E119*J119,2)</f>
        <v>0</v>
      </c>
      <c r="L119" s="157">
        <v>21</v>
      </c>
      <c r="M119" s="157">
        <f>G119*(1+L119/100)</f>
        <v>0</v>
      </c>
      <c r="N119" s="156">
        <v>0</v>
      </c>
      <c r="O119" s="156">
        <f>ROUND(E119*N119,2)</f>
        <v>0</v>
      </c>
      <c r="P119" s="156">
        <v>0</v>
      </c>
      <c r="Q119" s="156">
        <f>ROUND(E119*P119,2)</f>
        <v>0</v>
      </c>
      <c r="R119" s="157"/>
      <c r="S119" s="157" t="s">
        <v>140</v>
      </c>
      <c r="T119" s="157" t="s">
        <v>179</v>
      </c>
      <c r="U119" s="157">
        <v>9.0999999999999998E-2</v>
      </c>
      <c r="V119" s="157">
        <f>ROUND(E119*U119,2)</f>
        <v>0.77</v>
      </c>
      <c r="W119" s="157"/>
      <c r="X119" s="157" t="s">
        <v>180</v>
      </c>
      <c r="Y119" s="157" t="s">
        <v>142</v>
      </c>
      <c r="Z119" s="147"/>
      <c r="AA119" s="147"/>
      <c r="AB119" s="147"/>
      <c r="AC119" s="147"/>
      <c r="AD119" s="147"/>
      <c r="AE119" s="147"/>
      <c r="AF119" s="147"/>
      <c r="AG119" s="147" t="s">
        <v>181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188" t="s">
        <v>261</v>
      </c>
      <c r="D120" s="186"/>
      <c r="E120" s="187">
        <v>8.42</v>
      </c>
      <c r="F120" s="26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183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68">
        <v>49</v>
      </c>
      <c r="B121" s="169" t="s">
        <v>333</v>
      </c>
      <c r="C121" s="182" t="s">
        <v>334</v>
      </c>
      <c r="D121" s="170" t="s">
        <v>178</v>
      </c>
      <c r="E121" s="171">
        <v>95.1</v>
      </c>
      <c r="F121" s="172"/>
      <c r="G121" s="173">
        <f>ROUND(E121*F121,2)</f>
        <v>0</v>
      </c>
      <c r="H121" s="158"/>
      <c r="I121" s="157">
        <f>ROUND(E121*H121,2)</f>
        <v>0</v>
      </c>
      <c r="J121" s="158"/>
      <c r="K121" s="157">
        <f>ROUND(E121*J121,2)</f>
        <v>0</v>
      </c>
      <c r="L121" s="157">
        <v>21</v>
      </c>
      <c r="M121" s="157">
        <f>G121*(1+L121/100)</f>
        <v>0</v>
      </c>
      <c r="N121" s="156">
        <v>0.11</v>
      </c>
      <c r="O121" s="156">
        <f>ROUND(E121*N121,2)</f>
        <v>10.46</v>
      </c>
      <c r="P121" s="156">
        <v>0</v>
      </c>
      <c r="Q121" s="156">
        <f>ROUND(E121*P121,2)</f>
        <v>0</v>
      </c>
      <c r="R121" s="157"/>
      <c r="S121" s="157" t="s">
        <v>140</v>
      </c>
      <c r="T121" s="157" t="s">
        <v>179</v>
      </c>
      <c r="U121" s="157">
        <v>1.1930000000000001</v>
      </c>
      <c r="V121" s="157">
        <f>ROUND(E121*U121,2)</f>
        <v>113.45</v>
      </c>
      <c r="W121" s="157"/>
      <c r="X121" s="157" t="s">
        <v>180</v>
      </c>
      <c r="Y121" s="157" t="s">
        <v>142</v>
      </c>
      <c r="Z121" s="147"/>
      <c r="AA121" s="147"/>
      <c r="AB121" s="147"/>
      <c r="AC121" s="147"/>
      <c r="AD121" s="147"/>
      <c r="AE121" s="147"/>
      <c r="AF121" s="147"/>
      <c r="AG121" s="147" t="s">
        <v>181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8" t="s">
        <v>260</v>
      </c>
      <c r="D122" s="186"/>
      <c r="E122" s="187">
        <v>95.1</v>
      </c>
      <c r="F122" s="26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183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68">
        <v>50</v>
      </c>
      <c r="B123" s="169" t="s">
        <v>335</v>
      </c>
      <c r="C123" s="182" t="s">
        <v>336</v>
      </c>
      <c r="D123" s="170" t="s">
        <v>178</v>
      </c>
      <c r="E123" s="171">
        <v>945.11</v>
      </c>
      <c r="F123" s="172"/>
      <c r="G123" s="173">
        <f>ROUND(E123*F123,2)</f>
        <v>0</v>
      </c>
      <c r="H123" s="158"/>
      <c r="I123" s="157">
        <f>ROUND(E123*H123,2)</f>
        <v>0</v>
      </c>
      <c r="J123" s="158"/>
      <c r="K123" s="157">
        <f>ROUND(E123*J123,2)</f>
        <v>0</v>
      </c>
      <c r="L123" s="157">
        <v>21</v>
      </c>
      <c r="M123" s="157">
        <f>G123*(1+L123/100)</f>
        <v>0</v>
      </c>
      <c r="N123" s="156">
        <v>7.3899999999999993E-2</v>
      </c>
      <c r="O123" s="156">
        <f>ROUND(E123*N123,2)</f>
        <v>69.84</v>
      </c>
      <c r="P123" s="156">
        <v>0</v>
      </c>
      <c r="Q123" s="156">
        <f>ROUND(E123*P123,2)</f>
        <v>0</v>
      </c>
      <c r="R123" s="157"/>
      <c r="S123" s="157" t="s">
        <v>140</v>
      </c>
      <c r="T123" s="157" t="s">
        <v>179</v>
      </c>
      <c r="U123" s="157">
        <v>0.47799999999999998</v>
      </c>
      <c r="V123" s="157">
        <f>ROUND(E123*U123,2)</f>
        <v>451.76</v>
      </c>
      <c r="W123" s="157"/>
      <c r="X123" s="157" t="s">
        <v>180</v>
      </c>
      <c r="Y123" s="157" t="s">
        <v>142</v>
      </c>
      <c r="Z123" s="147"/>
      <c r="AA123" s="147"/>
      <c r="AB123" s="147"/>
      <c r="AC123" s="147"/>
      <c r="AD123" s="147"/>
      <c r="AE123" s="147"/>
      <c r="AF123" s="147"/>
      <c r="AG123" s="147" t="s">
        <v>181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8" t="s">
        <v>337</v>
      </c>
      <c r="D124" s="186"/>
      <c r="E124" s="187">
        <v>945.11</v>
      </c>
      <c r="F124" s="26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183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68">
        <v>51</v>
      </c>
      <c r="B125" s="169" t="s">
        <v>338</v>
      </c>
      <c r="C125" s="182" t="s">
        <v>339</v>
      </c>
      <c r="D125" s="170" t="s">
        <v>199</v>
      </c>
      <c r="E125" s="171">
        <v>180.251</v>
      </c>
      <c r="F125" s="172"/>
      <c r="G125" s="173">
        <f>ROUND(E125*F125,2)</f>
        <v>0</v>
      </c>
      <c r="H125" s="158"/>
      <c r="I125" s="157">
        <f>ROUND(E125*H125,2)</f>
        <v>0</v>
      </c>
      <c r="J125" s="158"/>
      <c r="K125" s="157">
        <f>ROUND(E125*J125,2)</f>
        <v>0</v>
      </c>
      <c r="L125" s="157">
        <v>21</v>
      </c>
      <c r="M125" s="157">
        <f>G125*(1+L125/100)</f>
        <v>0</v>
      </c>
      <c r="N125" s="156">
        <v>3.6000000000000002E-4</v>
      </c>
      <c r="O125" s="156">
        <f>ROUND(E125*N125,2)</f>
        <v>0.06</v>
      </c>
      <c r="P125" s="156">
        <v>0</v>
      </c>
      <c r="Q125" s="156">
        <f>ROUND(E125*P125,2)</f>
        <v>0</v>
      </c>
      <c r="R125" s="157"/>
      <c r="S125" s="157" t="s">
        <v>140</v>
      </c>
      <c r="T125" s="157" t="s">
        <v>179</v>
      </c>
      <c r="U125" s="157">
        <v>0.43</v>
      </c>
      <c r="V125" s="157">
        <f>ROUND(E125*U125,2)</f>
        <v>77.510000000000005</v>
      </c>
      <c r="W125" s="157"/>
      <c r="X125" s="157" t="s">
        <v>180</v>
      </c>
      <c r="Y125" s="157" t="s">
        <v>142</v>
      </c>
      <c r="Z125" s="147"/>
      <c r="AA125" s="147"/>
      <c r="AB125" s="147"/>
      <c r="AC125" s="147"/>
      <c r="AD125" s="147"/>
      <c r="AE125" s="147"/>
      <c r="AF125" s="147"/>
      <c r="AG125" s="147" t="s">
        <v>181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2" x14ac:dyDescent="0.2">
      <c r="A126" s="154"/>
      <c r="B126" s="155"/>
      <c r="C126" s="188" t="s">
        <v>340</v>
      </c>
      <c r="D126" s="186"/>
      <c r="E126" s="187">
        <v>91.551000000000002</v>
      </c>
      <c r="F126" s="26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183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3" x14ac:dyDescent="0.2">
      <c r="A127" s="154"/>
      <c r="B127" s="155"/>
      <c r="C127" s="188" t="s">
        <v>341</v>
      </c>
      <c r="D127" s="186"/>
      <c r="E127" s="187">
        <v>88.7</v>
      </c>
      <c r="F127" s="26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183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68">
        <v>52</v>
      </c>
      <c r="B128" s="169" t="s">
        <v>342</v>
      </c>
      <c r="C128" s="182" t="s">
        <v>343</v>
      </c>
      <c r="D128" s="170" t="s">
        <v>178</v>
      </c>
      <c r="E128" s="171">
        <v>26.29</v>
      </c>
      <c r="F128" s="172"/>
      <c r="G128" s="173">
        <f>ROUND(E128*F128,2)</f>
        <v>0</v>
      </c>
      <c r="H128" s="158"/>
      <c r="I128" s="157">
        <f>ROUND(E128*H128,2)</f>
        <v>0</v>
      </c>
      <c r="J128" s="158"/>
      <c r="K128" s="157">
        <f>ROUND(E128*J128,2)</f>
        <v>0</v>
      </c>
      <c r="L128" s="157">
        <v>21</v>
      </c>
      <c r="M128" s="157">
        <f>G128*(1+L128/100)</f>
        <v>0</v>
      </c>
      <c r="N128" s="156">
        <v>7.3899999999999993E-2</v>
      </c>
      <c r="O128" s="156">
        <f>ROUND(E128*N128,2)</f>
        <v>1.94</v>
      </c>
      <c r="P128" s="156">
        <v>0</v>
      </c>
      <c r="Q128" s="156">
        <f>ROUND(E128*P128,2)</f>
        <v>0</v>
      </c>
      <c r="R128" s="157"/>
      <c r="S128" s="157" t="s">
        <v>140</v>
      </c>
      <c r="T128" s="157" t="s">
        <v>179</v>
      </c>
      <c r="U128" s="157">
        <v>0.55800000000000005</v>
      </c>
      <c r="V128" s="157">
        <f>ROUND(E128*U128,2)</f>
        <v>14.67</v>
      </c>
      <c r="W128" s="157"/>
      <c r="X128" s="157" t="s">
        <v>180</v>
      </c>
      <c r="Y128" s="157" t="s">
        <v>142</v>
      </c>
      <c r="Z128" s="147"/>
      <c r="AA128" s="147"/>
      <c r="AB128" s="147"/>
      <c r="AC128" s="147"/>
      <c r="AD128" s="147"/>
      <c r="AE128" s="147"/>
      <c r="AF128" s="147"/>
      <c r="AG128" s="147" t="s">
        <v>181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88" t="s">
        <v>318</v>
      </c>
      <c r="D129" s="186"/>
      <c r="E129" s="187"/>
      <c r="F129" s="26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183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188" t="s">
        <v>320</v>
      </c>
      <c r="D130" s="186"/>
      <c r="E130" s="187">
        <v>21.39</v>
      </c>
      <c r="F130" s="26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183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8" t="s">
        <v>321</v>
      </c>
      <c r="D131" s="186"/>
      <c r="E131" s="187">
        <v>4.9000000000000004</v>
      </c>
      <c r="F131" s="26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183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68">
        <v>53</v>
      </c>
      <c r="B132" s="169" t="s">
        <v>344</v>
      </c>
      <c r="C132" s="182" t="s">
        <v>345</v>
      </c>
      <c r="D132" s="170" t="s">
        <v>178</v>
      </c>
      <c r="E132" s="171">
        <v>7.4820000000000002</v>
      </c>
      <c r="F132" s="172"/>
      <c r="G132" s="173">
        <f>ROUND(E132*F132,2)</f>
        <v>0</v>
      </c>
      <c r="H132" s="158"/>
      <c r="I132" s="157">
        <f>ROUND(E132*H132,2)</f>
        <v>0</v>
      </c>
      <c r="J132" s="158"/>
      <c r="K132" s="157">
        <f>ROUND(E132*J132,2)</f>
        <v>0</v>
      </c>
      <c r="L132" s="157">
        <v>21</v>
      </c>
      <c r="M132" s="157">
        <f>G132*(1+L132/100)</f>
        <v>0</v>
      </c>
      <c r="N132" s="156">
        <v>0.115</v>
      </c>
      <c r="O132" s="156">
        <f>ROUND(E132*N132,2)</f>
        <v>0.86</v>
      </c>
      <c r="P132" s="156">
        <v>0</v>
      </c>
      <c r="Q132" s="156">
        <f>ROUND(E132*P132,2)</f>
        <v>0</v>
      </c>
      <c r="R132" s="157"/>
      <c r="S132" s="157" t="s">
        <v>346</v>
      </c>
      <c r="T132" s="157" t="s">
        <v>141</v>
      </c>
      <c r="U132" s="157">
        <v>2.1000000000000001E-2</v>
      </c>
      <c r="V132" s="157">
        <f>ROUND(E132*U132,2)</f>
        <v>0.16</v>
      </c>
      <c r="W132" s="157"/>
      <c r="X132" s="157" t="s">
        <v>180</v>
      </c>
      <c r="Y132" s="157" t="s">
        <v>142</v>
      </c>
      <c r="Z132" s="147"/>
      <c r="AA132" s="147"/>
      <c r="AB132" s="147"/>
      <c r="AC132" s="147"/>
      <c r="AD132" s="147"/>
      <c r="AE132" s="147"/>
      <c r="AF132" s="147"/>
      <c r="AG132" s="147" t="s">
        <v>181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8" t="s">
        <v>347</v>
      </c>
      <c r="D133" s="186"/>
      <c r="E133" s="187">
        <v>7.4820000000000002</v>
      </c>
      <c r="F133" s="26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183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68">
        <v>54</v>
      </c>
      <c r="B134" s="169" t="s">
        <v>348</v>
      </c>
      <c r="C134" s="182" t="s">
        <v>349</v>
      </c>
      <c r="D134" s="170" t="s">
        <v>178</v>
      </c>
      <c r="E134" s="171">
        <v>97.001999999999995</v>
      </c>
      <c r="F134" s="172"/>
      <c r="G134" s="173">
        <f>ROUND(E134*F134,2)</f>
        <v>0</v>
      </c>
      <c r="H134" s="158"/>
      <c r="I134" s="157">
        <f>ROUND(E134*H134,2)</f>
        <v>0</v>
      </c>
      <c r="J134" s="158"/>
      <c r="K134" s="157">
        <f>ROUND(E134*J134,2)</f>
        <v>0</v>
      </c>
      <c r="L134" s="157">
        <v>21</v>
      </c>
      <c r="M134" s="157">
        <f>G134*(1+L134/100)</f>
        <v>0</v>
      </c>
      <c r="N134" s="156">
        <v>0.2</v>
      </c>
      <c r="O134" s="156">
        <f>ROUND(E134*N134,2)</f>
        <v>19.399999999999999</v>
      </c>
      <c r="P134" s="156">
        <v>0</v>
      </c>
      <c r="Q134" s="156">
        <f>ROUND(E134*P134,2)</f>
        <v>0</v>
      </c>
      <c r="R134" s="157" t="s">
        <v>276</v>
      </c>
      <c r="S134" s="157" t="s">
        <v>140</v>
      </c>
      <c r="T134" s="157" t="s">
        <v>179</v>
      </c>
      <c r="U134" s="157">
        <v>0</v>
      </c>
      <c r="V134" s="157">
        <f>ROUND(E134*U134,2)</f>
        <v>0</v>
      </c>
      <c r="W134" s="157"/>
      <c r="X134" s="157" t="s">
        <v>277</v>
      </c>
      <c r="Y134" s="157" t="s">
        <v>142</v>
      </c>
      <c r="Z134" s="147"/>
      <c r="AA134" s="147"/>
      <c r="AB134" s="147"/>
      <c r="AC134" s="147"/>
      <c r="AD134" s="147"/>
      <c r="AE134" s="147"/>
      <c r="AF134" s="147"/>
      <c r="AG134" s="147" t="s">
        <v>278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188" t="s">
        <v>350</v>
      </c>
      <c r="D135" s="186"/>
      <c r="E135" s="187">
        <v>97.001999999999995</v>
      </c>
      <c r="F135" s="26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183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ht="22.5" outlineLevel="1" x14ac:dyDescent="0.2">
      <c r="A136" s="168">
        <v>55</v>
      </c>
      <c r="B136" s="169" t="s">
        <v>351</v>
      </c>
      <c r="C136" s="182" t="s">
        <v>352</v>
      </c>
      <c r="D136" s="170" t="s">
        <v>178</v>
      </c>
      <c r="E136" s="171">
        <v>27.604500000000002</v>
      </c>
      <c r="F136" s="172"/>
      <c r="G136" s="173">
        <f>ROUND(E136*F136,2)</f>
        <v>0</v>
      </c>
      <c r="H136" s="158"/>
      <c r="I136" s="157">
        <f>ROUND(E136*H136,2)</f>
        <v>0</v>
      </c>
      <c r="J136" s="158"/>
      <c r="K136" s="157">
        <f>ROUND(E136*J136,2)</f>
        <v>0</v>
      </c>
      <c r="L136" s="157">
        <v>21</v>
      </c>
      <c r="M136" s="157">
        <f>G136*(1+L136/100)</f>
        <v>0</v>
      </c>
      <c r="N136" s="156">
        <v>0.17824000000000001</v>
      </c>
      <c r="O136" s="156">
        <f>ROUND(E136*N136,2)</f>
        <v>4.92</v>
      </c>
      <c r="P136" s="156">
        <v>0</v>
      </c>
      <c r="Q136" s="156">
        <f>ROUND(E136*P136,2)</f>
        <v>0</v>
      </c>
      <c r="R136" s="157"/>
      <c r="S136" s="157" t="s">
        <v>346</v>
      </c>
      <c r="T136" s="157" t="s">
        <v>141</v>
      </c>
      <c r="U136" s="157">
        <v>0</v>
      </c>
      <c r="V136" s="157">
        <f>ROUND(E136*U136,2)</f>
        <v>0</v>
      </c>
      <c r="W136" s="157"/>
      <c r="X136" s="157" t="s">
        <v>277</v>
      </c>
      <c r="Y136" s="157" t="s">
        <v>142</v>
      </c>
      <c r="Z136" s="147"/>
      <c r="AA136" s="147"/>
      <c r="AB136" s="147"/>
      <c r="AC136" s="147"/>
      <c r="AD136" s="147"/>
      <c r="AE136" s="147"/>
      <c r="AF136" s="147"/>
      <c r="AG136" s="147" t="s">
        <v>278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188" t="s">
        <v>353</v>
      </c>
      <c r="D137" s="186"/>
      <c r="E137" s="187">
        <v>27.604500000000002</v>
      </c>
      <c r="F137" s="267"/>
      <c r="G137" s="157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183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2.5" outlineLevel="1" x14ac:dyDescent="0.2">
      <c r="A138" s="168">
        <v>56</v>
      </c>
      <c r="B138" s="169" t="s">
        <v>354</v>
      </c>
      <c r="C138" s="182" t="s">
        <v>355</v>
      </c>
      <c r="D138" s="170" t="s">
        <v>178</v>
      </c>
      <c r="E138" s="171">
        <v>992.3655</v>
      </c>
      <c r="F138" s="172"/>
      <c r="G138" s="173">
        <f>ROUND(E138*F138,2)</f>
        <v>0</v>
      </c>
      <c r="H138" s="158"/>
      <c r="I138" s="157">
        <f>ROUND(E138*H138,2)</f>
        <v>0</v>
      </c>
      <c r="J138" s="158"/>
      <c r="K138" s="157">
        <f>ROUND(E138*J138,2)</f>
        <v>0</v>
      </c>
      <c r="L138" s="157">
        <v>21</v>
      </c>
      <c r="M138" s="157">
        <f>G138*(1+L138/100)</f>
        <v>0</v>
      </c>
      <c r="N138" s="156">
        <v>0.17499999999999999</v>
      </c>
      <c r="O138" s="156">
        <f>ROUND(E138*N138,2)</f>
        <v>173.66</v>
      </c>
      <c r="P138" s="156">
        <v>0</v>
      </c>
      <c r="Q138" s="156">
        <f>ROUND(E138*P138,2)</f>
        <v>0</v>
      </c>
      <c r="R138" s="157"/>
      <c r="S138" s="157" t="s">
        <v>346</v>
      </c>
      <c r="T138" s="157" t="s">
        <v>141</v>
      </c>
      <c r="U138" s="157">
        <v>0</v>
      </c>
      <c r="V138" s="157">
        <f>ROUND(E138*U138,2)</f>
        <v>0</v>
      </c>
      <c r="W138" s="157"/>
      <c r="X138" s="157" t="s">
        <v>277</v>
      </c>
      <c r="Y138" s="157" t="s">
        <v>142</v>
      </c>
      <c r="Z138" s="147"/>
      <c r="AA138" s="147"/>
      <c r="AB138" s="147"/>
      <c r="AC138" s="147"/>
      <c r="AD138" s="147"/>
      <c r="AE138" s="147"/>
      <c r="AF138" s="147"/>
      <c r="AG138" s="147" t="s">
        <v>278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8" t="s">
        <v>356</v>
      </c>
      <c r="D139" s="186"/>
      <c r="E139" s="187">
        <v>992.3655</v>
      </c>
      <c r="F139" s="267"/>
      <c r="G139" s="15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183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68">
        <v>57</v>
      </c>
      <c r="B140" s="169" t="s">
        <v>357</v>
      </c>
      <c r="C140" s="182" t="s">
        <v>358</v>
      </c>
      <c r="D140" s="170" t="s">
        <v>178</v>
      </c>
      <c r="E140" s="171">
        <v>9.6829999999999998</v>
      </c>
      <c r="F140" s="172"/>
      <c r="G140" s="173">
        <f>ROUND(E140*F140,2)</f>
        <v>0</v>
      </c>
      <c r="H140" s="158"/>
      <c r="I140" s="157">
        <f>ROUND(E140*H140,2)</f>
        <v>0</v>
      </c>
      <c r="J140" s="158"/>
      <c r="K140" s="157">
        <f>ROUND(E140*J140,2)</f>
        <v>0</v>
      </c>
      <c r="L140" s="157">
        <v>21</v>
      </c>
      <c r="M140" s="157">
        <f>G140*(1+L140/100)</f>
        <v>0</v>
      </c>
      <c r="N140" s="156">
        <v>2.9999999999999997E-4</v>
      </c>
      <c r="O140" s="156">
        <f>ROUND(E140*N140,2)</f>
        <v>0</v>
      </c>
      <c r="P140" s="156">
        <v>0</v>
      </c>
      <c r="Q140" s="156">
        <f>ROUND(E140*P140,2)</f>
        <v>0</v>
      </c>
      <c r="R140" s="157" t="s">
        <v>276</v>
      </c>
      <c r="S140" s="157" t="s">
        <v>140</v>
      </c>
      <c r="T140" s="157" t="s">
        <v>179</v>
      </c>
      <c r="U140" s="157">
        <v>0</v>
      </c>
      <c r="V140" s="157">
        <f>ROUND(E140*U140,2)</f>
        <v>0</v>
      </c>
      <c r="W140" s="157"/>
      <c r="X140" s="157" t="s">
        <v>277</v>
      </c>
      <c r="Y140" s="157" t="s">
        <v>142</v>
      </c>
      <c r="Z140" s="147"/>
      <c r="AA140" s="147"/>
      <c r="AB140" s="147"/>
      <c r="AC140" s="147"/>
      <c r="AD140" s="147"/>
      <c r="AE140" s="147"/>
      <c r="AF140" s="147"/>
      <c r="AG140" s="147" t="s">
        <v>278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188" t="s">
        <v>359</v>
      </c>
      <c r="D141" s="186"/>
      <c r="E141" s="187">
        <v>9.6829999999999998</v>
      </c>
      <c r="F141" s="267"/>
      <c r="G141" s="157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183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x14ac:dyDescent="0.2">
      <c r="A142" s="161" t="s">
        <v>135</v>
      </c>
      <c r="B142" s="162" t="s">
        <v>80</v>
      </c>
      <c r="C142" s="180" t="s">
        <v>81</v>
      </c>
      <c r="D142" s="163"/>
      <c r="E142" s="164"/>
      <c r="F142" s="266"/>
      <c r="G142" s="166">
        <f>SUMIF(AG143:AG152,"&lt;&gt;NOR",G143:G152)</f>
        <v>0</v>
      </c>
      <c r="H142" s="160"/>
      <c r="I142" s="160">
        <f>SUM(I143:I152)</f>
        <v>0</v>
      </c>
      <c r="J142" s="160"/>
      <c r="K142" s="160">
        <f>SUM(K143:K152)</f>
        <v>0</v>
      </c>
      <c r="L142" s="160"/>
      <c r="M142" s="160">
        <f>SUM(M143:M152)</f>
        <v>0</v>
      </c>
      <c r="N142" s="159"/>
      <c r="O142" s="159">
        <f>SUM(O143:O152)</f>
        <v>3.3</v>
      </c>
      <c r="P142" s="159"/>
      <c r="Q142" s="159">
        <f>SUM(Q143:Q152)</f>
        <v>0</v>
      </c>
      <c r="R142" s="160"/>
      <c r="S142" s="160"/>
      <c r="T142" s="160"/>
      <c r="U142" s="160"/>
      <c r="V142" s="160">
        <f>SUM(V143:V152)</f>
        <v>6.1999999999999993</v>
      </c>
      <c r="W142" s="160"/>
      <c r="X142" s="160"/>
      <c r="Y142" s="160"/>
      <c r="AG142" t="s">
        <v>136</v>
      </c>
    </row>
    <row r="143" spans="1:60" outlineLevel="1" x14ac:dyDescent="0.2">
      <c r="A143" s="168">
        <v>58</v>
      </c>
      <c r="B143" s="169" t="s">
        <v>360</v>
      </c>
      <c r="C143" s="182" t="s">
        <v>361</v>
      </c>
      <c r="D143" s="170" t="s">
        <v>204</v>
      </c>
      <c r="E143" s="171">
        <v>1.2770999999999999</v>
      </c>
      <c r="F143" s="172"/>
      <c r="G143" s="173">
        <f>ROUND(E143*F143,2)</f>
        <v>0</v>
      </c>
      <c r="H143" s="158"/>
      <c r="I143" s="157">
        <f>ROUND(E143*H143,2)</f>
        <v>0</v>
      </c>
      <c r="J143" s="158"/>
      <c r="K143" s="157">
        <f>ROUND(E143*J143,2)</f>
        <v>0</v>
      </c>
      <c r="L143" s="157">
        <v>21</v>
      </c>
      <c r="M143" s="157">
        <f>G143*(1+L143/100)</f>
        <v>0</v>
      </c>
      <c r="N143" s="156">
        <v>2.5249999999999999</v>
      </c>
      <c r="O143" s="156">
        <f>ROUND(E143*N143,2)</f>
        <v>3.22</v>
      </c>
      <c r="P143" s="156">
        <v>0</v>
      </c>
      <c r="Q143" s="156">
        <f>ROUND(E143*P143,2)</f>
        <v>0</v>
      </c>
      <c r="R143" s="157"/>
      <c r="S143" s="157" t="s">
        <v>140</v>
      </c>
      <c r="T143" s="157" t="s">
        <v>179</v>
      </c>
      <c r="U143" s="157">
        <v>2.3170000000000002</v>
      </c>
      <c r="V143" s="157">
        <f>ROUND(E143*U143,2)</f>
        <v>2.96</v>
      </c>
      <c r="W143" s="157"/>
      <c r="X143" s="157" t="s">
        <v>180</v>
      </c>
      <c r="Y143" s="157" t="s">
        <v>142</v>
      </c>
      <c r="Z143" s="147"/>
      <c r="AA143" s="147"/>
      <c r="AB143" s="147"/>
      <c r="AC143" s="147"/>
      <c r="AD143" s="147"/>
      <c r="AE143" s="147"/>
      <c r="AF143" s="147"/>
      <c r="AG143" s="147" t="s">
        <v>181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188" t="s">
        <v>362</v>
      </c>
      <c r="D144" s="186"/>
      <c r="E144" s="187">
        <v>1.2770999999999999</v>
      </c>
      <c r="F144" s="26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183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ht="22.5" outlineLevel="1" x14ac:dyDescent="0.2">
      <c r="A145" s="168">
        <v>59</v>
      </c>
      <c r="B145" s="169" t="s">
        <v>363</v>
      </c>
      <c r="C145" s="182" t="s">
        <v>364</v>
      </c>
      <c r="D145" s="170" t="s">
        <v>178</v>
      </c>
      <c r="E145" s="171">
        <v>8.5139999999999993</v>
      </c>
      <c r="F145" s="172"/>
      <c r="G145" s="173">
        <f>ROUND(E145*F145,2)</f>
        <v>0</v>
      </c>
      <c r="H145" s="158"/>
      <c r="I145" s="157">
        <f>ROUND(E145*H145,2)</f>
        <v>0</v>
      </c>
      <c r="J145" s="158"/>
      <c r="K145" s="157">
        <f>ROUND(E145*J145,2)</f>
        <v>0</v>
      </c>
      <c r="L145" s="157">
        <v>21</v>
      </c>
      <c r="M145" s="157">
        <f>G145*(1+L145/100)</f>
        <v>0</v>
      </c>
      <c r="N145" s="156">
        <v>0</v>
      </c>
      <c r="O145" s="156">
        <f>ROUND(E145*N145,2)</f>
        <v>0</v>
      </c>
      <c r="P145" s="156">
        <v>0</v>
      </c>
      <c r="Q145" s="156">
        <f>ROUND(E145*P145,2)</f>
        <v>0</v>
      </c>
      <c r="R145" s="157"/>
      <c r="S145" s="157" t="s">
        <v>140</v>
      </c>
      <c r="T145" s="157" t="s">
        <v>179</v>
      </c>
      <c r="U145" s="157">
        <v>9.5000000000000001E-2</v>
      </c>
      <c r="V145" s="157">
        <f>ROUND(E145*U145,2)</f>
        <v>0.81</v>
      </c>
      <c r="W145" s="157"/>
      <c r="X145" s="157" t="s">
        <v>180</v>
      </c>
      <c r="Y145" s="157" t="s">
        <v>142</v>
      </c>
      <c r="Z145" s="147"/>
      <c r="AA145" s="147"/>
      <c r="AB145" s="147"/>
      <c r="AC145" s="147"/>
      <c r="AD145" s="147"/>
      <c r="AE145" s="147"/>
      <c r="AF145" s="147"/>
      <c r="AG145" s="147" t="s">
        <v>181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2" x14ac:dyDescent="0.2">
      <c r="A146" s="154"/>
      <c r="B146" s="155"/>
      <c r="C146" s="188" t="s">
        <v>365</v>
      </c>
      <c r="D146" s="186"/>
      <c r="E146" s="187">
        <v>8.5139999999999993</v>
      </c>
      <c r="F146" s="267"/>
      <c r="G146" s="157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7"/>
      <c r="AA146" s="147"/>
      <c r="AB146" s="147"/>
      <c r="AC146" s="147"/>
      <c r="AD146" s="147"/>
      <c r="AE146" s="147"/>
      <c r="AF146" s="147"/>
      <c r="AG146" s="147" t="s">
        <v>183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74">
        <v>60</v>
      </c>
      <c r="B147" s="175" t="s">
        <v>366</v>
      </c>
      <c r="C147" s="181" t="s">
        <v>367</v>
      </c>
      <c r="D147" s="176" t="s">
        <v>204</v>
      </c>
      <c r="E147" s="177">
        <v>1.2769999999999999</v>
      </c>
      <c r="F147" s="178"/>
      <c r="G147" s="179">
        <f>ROUND(E147*F147,2)</f>
        <v>0</v>
      </c>
      <c r="H147" s="158"/>
      <c r="I147" s="157">
        <f>ROUND(E147*H147,2)</f>
        <v>0</v>
      </c>
      <c r="J147" s="158"/>
      <c r="K147" s="157">
        <f>ROUND(E147*J147,2)</f>
        <v>0</v>
      </c>
      <c r="L147" s="157">
        <v>21</v>
      </c>
      <c r="M147" s="157">
        <f>G147*(1+L147/100)</f>
        <v>0</v>
      </c>
      <c r="N147" s="156">
        <v>0</v>
      </c>
      <c r="O147" s="156">
        <f>ROUND(E147*N147,2)</f>
        <v>0</v>
      </c>
      <c r="P147" s="156">
        <v>0</v>
      </c>
      <c r="Q147" s="156">
        <f>ROUND(E147*P147,2)</f>
        <v>0</v>
      </c>
      <c r="R147" s="157"/>
      <c r="S147" s="157" t="s">
        <v>140</v>
      </c>
      <c r="T147" s="157" t="s">
        <v>179</v>
      </c>
      <c r="U147" s="157">
        <v>0.20499999999999999</v>
      </c>
      <c r="V147" s="157">
        <f>ROUND(E147*U147,2)</f>
        <v>0.26</v>
      </c>
      <c r="W147" s="157"/>
      <c r="X147" s="157" t="s">
        <v>180</v>
      </c>
      <c r="Y147" s="157" t="s">
        <v>142</v>
      </c>
      <c r="Z147" s="147"/>
      <c r="AA147" s="147"/>
      <c r="AB147" s="147"/>
      <c r="AC147" s="147"/>
      <c r="AD147" s="147"/>
      <c r="AE147" s="147"/>
      <c r="AF147" s="147"/>
      <c r="AG147" s="147" t="s">
        <v>181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68">
        <v>61</v>
      </c>
      <c r="B148" s="169" t="s">
        <v>368</v>
      </c>
      <c r="C148" s="182" t="s">
        <v>369</v>
      </c>
      <c r="D148" s="170" t="s">
        <v>178</v>
      </c>
      <c r="E148" s="171">
        <v>2.3519999999999999</v>
      </c>
      <c r="F148" s="172"/>
      <c r="G148" s="173">
        <f>ROUND(E148*F148,2)</f>
        <v>0</v>
      </c>
      <c r="H148" s="158"/>
      <c r="I148" s="157">
        <f>ROUND(E148*H148,2)</f>
        <v>0</v>
      </c>
      <c r="J148" s="158"/>
      <c r="K148" s="157">
        <f>ROUND(E148*J148,2)</f>
        <v>0</v>
      </c>
      <c r="L148" s="157">
        <v>21</v>
      </c>
      <c r="M148" s="157">
        <f>G148*(1+L148/100)</f>
        <v>0</v>
      </c>
      <c r="N148" s="156">
        <v>1.41E-2</v>
      </c>
      <c r="O148" s="156">
        <f>ROUND(E148*N148,2)</f>
        <v>0.03</v>
      </c>
      <c r="P148" s="156">
        <v>0</v>
      </c>
      <c r="Q148" s="156">
        <f>ROUND(E148*P148,2)</f>
        <v>0</v>
      </c>
      <c r="R148" s="157"/>
      <c r="S148" s="157" t="s">
        <v>140</v>
      </c>
      <c r="T148" s="157" t="s">
        <v>179</v>
      </c>
      <c r="U148" s="157">
        <v>0.39600000000000002</v>
      </c>
      <c r="V148" s="157">
        <f>ROUND(E148*U148,2)</f>
        <v>0.93</v>
      </c>
      <c r="W148" s="157"/>
      <c r="X148" s="157" t="s">
        <v>180</v>
      </c>
      <c r="Y148" s="157" t="s">
        <v>142</v>
      </c>
      <c r="Z148" s="147"/>
      <c r="AA148" s="147"/>
      <c r="AB148" s="147"/>
      <c r="AC148" s="147"/>
      <c r="AD148" s="147"/>
      <c r="AE148" s="147"/>
      <c r="AF148" s="147"/>
      <c r="AG148" s="147" t="s">
        <v>181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8" t="s">
        <v>370</v>
      </c>
      <c r="D149" s="186"/>
      <c r="E149" s="187">
        <v>2.3519999999999999</v>
      </c>
      <c r="F149" s="26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7"/>
      <c r="AA149" s="147"/>
      <c r="AB149" s="147"/>
      <c r="AC149" s="147"/>
      <c r="AD149" s="147"/>
      <c r="AE149" s="147"/>
      <c r="AF149" s="147"/>
      <c r="AG149" s="147" t="s">
        <v>183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74">
        <v>62</v>
      </c>
      <c r="B150" s="175" t="s">
        <v>371</v>
      </c>
      <c r="C150" s="181" t="s">
        <v>372</v>
      </c>
      <c r="D150" s="176" t="s">
        <v>178</v>
      </c>
      <c r="E150" s="177">
        <v>2.3519999999999999</v>
      </c>
      <c r="F150" s="178"/>
      <c r="G150" s="179">
        <f>ROUND(E150*F150,2)</f>
        <v>0</v>
      </c>
      <c r="H150" s="158"/>
      <c r="I150" s="157">
        <f>ROUND(E150*H150,2)</f>
        <v>0</v>
      </c>
      <c r="J150" s="158"/>
      <c r="K150" s="157">
        <f>ROUND(E150*J150,2)</f>
        <v>0</v>
      </c>
      <c r="L150" s="157">
        <v>21</v>
      </c>
      <c r="M150" s="157">
        <f>G150*(1+L150/100)</f>
        <v>0</v>
      </c>
      <c r="N150" s="156">
        <v>0</v>
      </c>
      <c r="O150" s="156">
        <f>ROUND(E150*N150,2)</f>
        <v>0</v>
      </c>
      <c r="P150" s="156">
        <v>0</v>
      </c>
      <c r="Q150" s="156">
        <f>ROUND(E150*P150,2)</f>
        <v>0</v>
      </c>
      <c r="R150" s="157"/>
      <c r="S150" s="157" t="s">
        <v>140</v>
      </c>
      <c r="T150" s="157" t="s">
        <v>179</v>
      </c>
      <c r="U150" s="157">
        <v>0.24</v>
      </c>
      <c r="V150" s="157">
        <f>ROUND(E150*U150,2)</f>
        <v>0.56000000000000005</v>
      </c>
      <c r="W150" s="157"/>
      <c r="X150" s="157" t="s">
        <v>180</v>
      </c>
      <c r="Y150" s="157" t="s">
        <v>142</v>
      </c>
      <c r="Z150" s="147"/>
      <c r="AA150" s="147"/>
      <c r="AB150" s="147"/>
      <c r="AC150" s="147"/>
      <c r="AD150" s="147"/>
      <c r="AE150" s="147"/>
      <c r="AF150" s="147"/>
      <c r="AG150" s="147" t="s">
        <v>181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ht="22.5" outlineLevel="1" x14ac:dyDescent="0.2">
      <c r="A151" s="168">
        <v>63</v>
      </c>
      <c r="B151" s="169" t="s">
        <v>373</v>
      </c>
      <c r="C151" s="182" t="s">
        <v>374</v>
      </c>
      <c r="D151" s="170" t="s">
        <v>282</v>
      </c>
      <c r="E151" s="171">
        <v>4.4949999999999997E-2</v>
      </c>
      <c r="F151" s="172"/>
      <c r="G151" s="173">
        <f>ROUND(E151*F151,2)</f>
        <v>0</v>
      </c>
      <c r="H151" s="158"/>
      <c r="I151" s="157">
        <f>ROUND(E151*H151,2)</f>
        <v>0</v>
      </c>
      <c r="J151" s="158"/>
      <c r="K151" s="157">
        <f>ROUND(E151*J151,2)</f>
        <v>0</v>
      </c>
      <c r="L151" s="157">
        <v>21</v>
      </c>
      <c r="M151" s="157">
        <f>G151*(1+L151/100)</f>
        <v>0</v>
      </c>
      <c r="N151" s="156">
        <v>1.0662499999999999</v>
      </c>
      <c r="O151" s="156">
        <f>ROUND(E151*N151,2)</f>
        <v>0.05</v>
      </c>
      <c r="P151" s="156">
        <v>0</v>
      </c>
      <c r="Q151" s="156">
        <f>ROUND(E151*P151,2)</f>
        <v>0</v>
      </c>
      <c r="R151" s="157"/>
      <c r="S151" s="157" t="s">
        <v>140</v>
      </c>
      <c r="T151" s="157" t="s">
        <v>179</v>
      </c>
      <c r="U151" s="157">
        <v>15.231</v>
      </c>
      <c r="V151" s="157">
        <f>ROUND(E151*U151,2)</f>
        <v>0.68</v>
      </c>
      <c r="W151" s="157"/>
      <c r="X151" s="157" t="s">
        <v>180</v>
      </c>
      <c r="Y151" s="157" t="s">
        <v>142</v>
      </c>
      <c r="Z151" s="147"/>
      <c r="AA151" s="147"/>
      <c r="AB151" s="147"/>
      <c r="AC151" s="147"/>
      <c r="AD151" s="147"/>
      <c r="AE151" s="147"/>
      <c r="AF151" s="147"/>
      <c r="AG151" s="147" t="s">
        <v>181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188" t="s">
        <v>375</v>
      </c>
      <c r="D152" s="186"/>
      <c r="E152" s="187">
        <v>4.4949999999999997E-2</v>
      </c>
      <c r="F152" s="26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183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x14ac:dyDescent="0.2">
      <c r="A153" s="161" t="s">
        <v>135</v>
      </c>
      <c r="B153" s="162" t="s">
        <v>82</v>
      </c>
      <c r="C153" s="180" t="s">
        <v>83</v>
      </c>
      <c r="D153" s="163"/>
      <c r="E153" s="164"/>
      <c r="F153" s="266"/>
      <c r="G153" s="166">
        <f>SUMIF(AG154:AG170,"&lt;&gt;NOR",G154:G170)</f>
        <v>0</v>
      </c>
      <c r="H153" s="160"/>
      <c r="I153" s="160">
        <f>SUM(I154:I170)</f>
        <v>0</v>
      </c>
      <c r="J153" s="160"/>
      <c r="K153" s="160">
        <f>SUM(K154:K170)</f>
        <v>0</v>
      </c>
      <c r="L153" s="160"/>
      <c r="M153" s="160">
        <f>SUM(M154:M170)</f>
        <v>0</v>
      </c>
      <c r="N153" s="159"/>
      <c r="O153" s="159">
        <f>SUM(O154:O170)</f>
        <v>1.1300000000000001</v>
      </c>
      <c r="P153" s="159"/>
      <c r="Q153" s="159">
        <f>SUM(Q154:Q170)</f>
        <v>0</v>
      </c>
      <c r="R153" s="160"/>
      <c r="S153" s="160"/>
      <c r="T153" s="160"/>
      <c r="U153" s="160"/>
      <c r="V153" s="160">
        <f>SUM(V154:V170)</f>
        <v>15.69</v>
      </c>
      <c r="W153" s="160"/>
      <c r="X153" s="160"/>
      <c r="Y153" s="160"/>
      <c r="AG153" t="s">
        <v>136</v>
      </c>
    </row>
    <row r="154" spans="1:60" ht="22.5" outlineLevel="1" x14ac:dyDescent="0.2">
      <c r="A154" s="174">
        <v>64</v>
      </c>
      <c r="B154" s="175" t="s">
        <v>376</v>
      </c>
      <c r="C154" s="181" t="s">
        <v>377</v>
      </c>
      <c r="D154" s="176" t="s">
        <v>199</v>
      </c>
      <c r="E154" s="177">
        <v>6</v>
      </c>
      <c r="F154" s="178"/>
      <c r="G154" s="179">
        <f t="shared" ref="G154:G170" si="0">ROUND(E154*F154,2)</f>
        <v>0</v>
      </c>
      <c r="H154" s="158"/>
      <c r="I154" s="157">
        <f t="shared" ref="I154:I170" si="1">ROUND(E154*H154,2)</f>
        <v>0</v>
      </c>
      <c r="J154" s="158"/>
      <c r="K154" s="157">
        <f t="shared" ref="K154:K170" si="2">ROUND(E154*J154,2)</f>
        <v>0</v>
      </c>
      <c r="L154" s="157">
        <v>21</v>
      </c>
      <c r="M154" s="157">
        <f t="shared" ref="M154:M170" si="3">G154*(1+L154/100)</f>
        <v>0</v>
      </c>
      <c r="N154" s="156">
        <v>3.8600000000000002E-2</v>
      </c>
      <c r="O154" s="156">
        <f t="shared" ref="O154:O170" si="4">ROUND(E154*N154,2)</f>
        <v>0.23</v>
      </c>
      <c r="P154" s="156">
        <v>0</v>
      </c>
      <c r="Q154" s="156">
        <f t="shared" ref="Q154:Q170" si="5">ROUND(E154*P154,2)</f>
        <v>0</v>
      </c>
      <c r="R154" s="157"/>
      <c r="S154" s="157" t="s">
        <v>140</v>
      </c>
      <c r="T154" s="157" t="s">
        <v>179</v>
      </c>
      <c r="U154" s="157">
        <v>0.41699999999999998</v>
      </c>
      <c r="V154" s="157">
        <f t="shared" ref="V154:V170" si="6">ROUND(E154*U154,2)</f>
        <v>2.5</v>
      </c>
      <c r="W154" s="157"/>
      <c r="X154" s="157" t="s">
        <v>180</v>
      </c>
      <c r="Y154" s="157" t="s">
        <v>142</v>
      </c>
      <c r="Z154" s="147"/>
      <c r="AA154" s="147"/>
      <c r="AB154" s="147"/>
      <c r="AC154" s="147"/>
      <c r="AD154" s="147"/>
      <c r="AE154" s="147"/>
      <c r="AF154" s="147"/>
      <c r="AG154" s="147" t="s">
        <v>181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4">
        <v>65</v>
      </c>
      <c r="B155" s="175" t="s">
        <v>378</v>
      </c>
      <c r="C155" s="181" t="s">
        <v>379</v>
      </c>
      <c r="D155" s="176" t="s">
        <v>380</v>
      </c>
      <c r="E155" s="177">
        <v>3</v>
      </c>
      <c r="F155" s="178"/>
      <c r="G155" s="179">
        <f t="shared" si="0"/>
        <v>0</v>
      </c>
      <c r="H155" s="158"/>
      <c r="I155" s="157">
        <f t="shared" si="1"/>
        <v>0</v>
      </c>
      <c r="J155" s="158"/>
      <c r="K155" s="157">
        <f t="shared" si="2"/>
        <v>0</v>
      </c>
      <c r="L155" s="157">
        <v>21</v>
      </c>
      <c r="M155" s="157">
        <f t="shared" si="3"/>
        <v>0</v>
      </c>
      <c r="N155" s="156">
        <v>3.0000000000000001E-5</v>
      </c>
      <c r="O155" s="156">
        <f t="shared" si="4"/>
        <v>0</v>
      </c>
      <c r="P155" s="156">
        <v>0</v>
      </c>
      <c r="Q155" s="156">
        <f t="shared" si="5"/>
        <v>0</v>
      </c>
      <c r="R155" s="157"/>
      <c r="S155" s="157" t="s">
        <v>140</v>
      </c>
      <c r="T155" s="157" t="s">
        <v>179</v>
      </c>
      <c r="U155" s="157">
        <v>0.249</v>
      </c>
      <c r="V155" s="157">
        <f t="shared" si="6"/>
        <v>0.75</v>
      </c>
      <c r="W155" s="157"/>
      <c r="X155" s="157" t="s">
        <v>180</v>
      </c>
      <c r="Y155" s="157" t="s">
        <v>142</v>
      </c>
      <c r="Z155" s="147"/>
      <c r="AA155" s="147"/>
      <c r="AB155" s="147"/>
      <c r="AC155" s="147"/>
      <c r="AD155" s="147"/>
      <c r="AE155" s="147"/>
      <c r="AF155" s="147"/>
      <c r="AG155" s="147" t="s">
        <v>181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4">
        <v>66</v>
      </c>
      <c r="B156" s="175" t="s">
        <v>381</v>
      </c>
      <c r="C156" s="181" t="s">
        <v>382</v>
      </c>
      <c r="D156" s="176" t="s">
        <v>199</v>
      </c>
      <c r="E156" s="177">
        <v>6</v>
      </c>
      <c r="F156" s="178"/>
      <c r="G156" s="179">
        <f t="shared" si="0"/>
        <v>0</v>
      </c>
      <c r="H156" s="158"/>
      <c r="I156" s="157">
        <f t="shared" si="1"/>
        <v>0</v>
      </c>
      <c r="J156" s="158"/>
      <c r="K156" s="157">
        <f t="shared" si="2"/>
        <v>0</v>
      </c>
      <c r="L156" s="157">
        <v>21</v>
      </c>
      <c r="M156" s="157">
        <f t="shared" si="3"/>
        <v>0</v>
      </c>
      <c r="N156" s="156">
        <v>0</v>
      </c>
      <c r="O156" s="156">
        <f t="shared" si="4"/>
        <v>0</v>
      </c>
      <c r="P156" s="156">
        <v>0</v>
      </c>
      <c r="Q156" s="156">
        <f t="shared" si="5"/>
        <v>0</v>
      </c>
      <c r="R156" s="157"/>
      <c r="S156" s="157" t="s">
        <v>140</v>
      </c>
      <c r="T156" s="157" t="s">
        <v>179</v>
      </c>
      <c r="U156" s="157">
        <v>5.8999999999999997E-2</v>
      </c>
      <c r="V156" s="157">
        <f t="shared" si="6"/>
        <v>0.35</v>
      </c>
      <c r="W156" s="157"/>
      <c r="X156" s="157" t="s">
        <v>180</v>
      </c>
      <c r="Y156" s="157" t="s">
        <v>142</v>
      </c>
      <c r="Z156" s="147"/>
      <c r="AA156" s="147"/>
      <c r="AB156" s="147"/>
      <c r="AC156" s="147"/>
      <c r="AD156" s="147"/>
      <c r="AE156" s="147"/>
      <c r="AF156" s="147"/>
      <c r="AG156" s="147" t="s">
        <v>181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4">
        <v>67</v>
      </c>
      <c r="B157" s="175" t="s">
        <v>383</v>
      </c>
      <c r="C157" s="181" t="s">
        <v>384</v>
      </c>
      <c r="D157" s="176" t="s">
        <v>385</v>
      </c>
      <c r="E157" s="177">
        <v>1</v>
      </c>
      <c r="F157" s="178"/>
      <c r="G157" s="179">
        <f t="shared" si="0"/>
        <v>0</v>
      </c>
      <c r="H157" s="158"/>
      <c r="I157" s="157">
        <f t="shared" si="1"/>
        <v>0</v>
      </c>
      <c r="J157" s="158"/>
      <c r="K157" s="157">
        <f t="shared" si="2"/>
        <v>0</v>
      </c>
      <c r="L157" s="157">
        <v>21</v>
      </c>
      <c r="M157" s="157">
        <f t="shared" si="3"/>
        <v>0</v>
      </c>
      <c r="N157" s="156">
        <v>1.2999999999999999E-4</v>
      </c>
      <c r="O157" s="156">
        <f t="shared" si="4"/>
        <v>0</v>
      </c>
      <c r="P157" s="156">
        <v>0</v>
      </c>
      <c r="Q157" s="156">
        <f t="shared" si="5"/>
        <v>0</v>
      </c>
      <c r="R157" s="157"/>
      <c r="S157" s="157" t="s">
        <v>140</v>
      </c>
      <c r="T157" s="157" t="s">
        <v>179</v>
      </c>
      <c r="U157" s="157">
        <v>6.2</v>
      </c>
      <c r="V157" s="157">
        <f t="shared" si="6"/>
        <v>6.2</v>
      </c>
      <c r="W157" s="157"/>
      <c r="X157" s="157" t="s">
        <v>180</v>
      </c>
      <c r="Y157" s="157" t="s">
        <v>142</v>
      </c>
      <c r="Z157" s="147"/>
      <c r="AA157" s="147"/>
      <c r="AB157" s="147"/>
      <c r="AC157" s="147"/>
      <c r="AD157" s="147"/>
      <c r="AE157" s="147"/>
      <c r="AF157" s="147"/>
      <c r="AG157" s="147" t="s">
        <v>181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74">
        <v>68</v>
      </c>
      <c r="B158" s="175" t="s">
        <v>386</v>
      </c>
      <c r="C158" s="181" t="s">
        <v>387</v>
      </c>
      <c r="D158" s="176" t="s">
        <v>380</v>
      </c>
      <c r="E158" s="177">
        <v>1</v>
      </c>
      <c r="F158" s="178"/>
      <c r="G158" s="179">
        <f t="shared" si="0"/>
        <v>0</v>
      </c>
      <c r="H158" s="158"/>
      <c r="I158" s="157">
        <f t="shared" si="1"/>
        <v>0</v>
      </c>
      <c r="J158" s="158"/>
      <c r="K158" s="157">
        <f t="shared" si="2"/>
        <v>0</v>
      </c>
      <c r="L158" s="157">
        <v>21</v>
      </c>
      <c r="M158" s="157">
        <f t="shared" si="3"/>
        <v>0</v>
      </c>
      <c r="N158" s="156">
        <v>0.34089999999999998</v>
      </c>
      <c r="O158" s="156">
        <f t="shared" si="4"/>
        <v>0.34</v>
      </c>
      <c r="P158" s="156">
        <v>0</v>
      </c>
      <c r="Q158" s="156">
        <f t="shared" si="5"/>
        <v>0</v>
      </c>
      <c r="R158" s="157"/>
      <c r="S158" s="157" t="s">
        <v>140</v>
      </c>
      <c r="T158" s="157" t="s">
        <v>179</v>
      </c>
      <c r="U158" s="157">
        <v>4.1980000000000004</v>
      </c>
      <c r="V158" s="157">
        <f t="shared" si="6"/>
        <v>4.2</v>
      </c>
      <c r="W158" s="157"/>
      <c r="X158" s="157" t="s">
        <v>180</v>
      </c>
      <c r="Y158" s="157" t="s">
        <v>142</v>
      </c>
      <c r="Z158" s="147"/>
      <c r="AA158" s="147"/>
      <c r="AB158" s="147"/>
      <c r="AC158" s="147"/>
      <c r="AD158" s="147"/>
      <c r="AE158" s="147"/>
      <c r="AF158" s="147"/>
      <c r="AG158" s="147" t="s">
        <v>181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ht="22.5" outlineLevel="1" x14ac:dyDescent="0.2">
      <c r="A159" s="174">
        <v>69</v>
      </c>
      <c r="B159" s="175" t="s">
        <v>388</v>
      </c>
      <c r="C159" s="181" t="s">
        <v>389</v>
      </c>
      <c r="D159" s="176" t="s">
        <v>380</v>
      </c>
      <c r="E159" s="177">
        <v>1</v>
      </c>
      <c r="F159" s="178"/>
      <c r="G159" s="179">
        <f t="shared" si="0"/>
        <v>0</v>
      </c>
      <c r="H159" s="158"/>
      <c r="I159" s="157">
        <f t="shared" si="1"/>
        <v>0</v>
      </c>
      <c r="J159" s="158"/>
      <c r="K159" s="157">
        <f t="shared" si="2"/>
        <v>0</v>
      </c>
      <c r="L159" s="157">
        <v>21</v>
      </c>
      <c r="M159" s="157">
        <f t="shared" si="3"/>
        <v>0</v>
      </c>
      <c r="N159" s="156">
        <v>9.4359999999999999E-2</v>
      </c>
      <c r="O159" s="156">
        <f t="shared" si="4"/>
        <v>0.09</v>
      </c>
      <c r="P159" s="156">
        <v>0</v>
      </c>
      <c r="Q159" s="156">
        <f t="shared" si="5"/>
        <v>0</v>
      </c>
      <c r="R159" s="157"/>
      <c r="S159" s="157" t="s">
        <v>140</v>
      </c>
      <c r="T159" s="157" t="s">
        <v>179</v>
      </c>
      <c r="U159" s="157">
        <v>1.6890000000000001</v>
      </c>
      <c r="V159" s="157">
        <f t="shared" si="6"/>
        <v>1.69</v>
      </c>
      <c r="W159" s="157"/>
      <c r="X159" s="157" t="s">
        <v>180</v>
      </c>
      <c r="Y159" s="157" t="s">
        <v>142</v>
      </c>
      <c r="Z159" s="147"/>
      <c r="AA159" s="147"/>
      <c r="AB159" s="147"/>
      <c r="AC159" s="147"/>
      <c r="AD159" s="147"/>
      <c r="AE159" s="147"/>
      <c r="AF159" s="147"/>
      <c r="AG159" s="147" t="s">
        <v>181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74">
        <v>70</v>
      </c>
      <c r="B160" s="175" t="s">
        <v>390</v>
      </c>
      <c r="C160" s="181" t="s">
        <v>391</v>
      </c>
      <c r="D160" s="176" t="s">
        <v>380</v>
      </c>
      <c r="E160" s="177">
        <v>1</v>
      </c>
      <c r="F160" s="178"/>
      <c r="G160" s="179">
        <f t="shared" si="0"/>
        <v>0</v>
      </c>
      <c r="H160" s="158"/>
      <c r="I160" s="157">
        <f t="shared" si="1"/>
        <v>0</v>
      </c>
      <c r="J160" s="158"/>
      <c r="K160" s="157">
        <f t="shared" si="2"/>
        <v>0</v>
      </c>
      <c r="L160" s="157">
        <v>21</v>
      </c>
      <c r="M160" s="157">
        <f t="shared" si="3"/>
        <v>0</v>
      </c>
      <c r="N160" s="156">
        <v>0</v>
      </c>
      <c r="O160" s="156">
        <f t="shared" si="4"/>
        <v>0</v>
      </c>
      <c r="P160" s="156">
        <v>0</v>
      </c>
      <c r="Q160" s="156">
        <f t="shared" si="5"/>
        <v>0</v>
      </c>
      <c r="R160" s="157"/>
      <c r="S160" s="157" t="s">
        <v>346</v>
      </c>
      <c r="T160" s="157" t="s">
        <v>141</v>
      </c>
      <c r="U160" s="157">
        <v>0</v>
      </c>
      <c r="V160" s="157">
        <f t="shared" si="6"/>
        <v>0</v>
      </c>
      <c r="W160" s="157"/>
      <c r="X160" s="157" t="s">
        <v>180</v>
      </c>
      <c r="Y160" s="157" t="s">
        <v>142</v>
      </c>
      <c r="Z160" s="147"/>
      <c r="AA160" s="147"/>
      <c r="AB160" s="147"/>
      <c r="AC160" s="147"/>
      <c r="AD160" s="147"/>
      <c r="AE160" s="147"/>
      <c r="AF160" s="147"/>
      <c r="AG160" s="147" t="s">
        <v>181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ht="22.5" outlineLevel="1" x14ac:dyDescent="0.2">
      <c r="A161" s="174">
        <v>71</v>
      </c>
      <c r="B161" s="175" t="s">
        <v>392</v>
      </c>
      <c r="C161" s="181" t="s">
        <v>393</v>
      </c>
      <c r="D161" s="176" t="s">
        <v>380</v>
      </c>
      <c r="E161" s="177">
        <v>1</v>
      </c>
      <c r="F161" s="178"/>
      <c r="G161" s="179">
        <f t="shared" si="0"/>
        <v>0</v>
      </c>
      <c r="H161" s="158"/>
      <c r="I161" s="157">
        <f t="shared" si="1"/>
        <v>0</v>
      </c>
      <c r="J161" s="158"/>
      <c r="K161" s="157">
        <f t="shared" si="2"/>
        <v>0</v>
      </c>
      <c r="L161" s="157">
        <v>21</v>
      </c>
      <c r="M161" s="157">
        <f t="shared" si="3"/>
        <v>0</v>
      </c>
      <c r="N161" s="156">
        <v>8.5000000000000006E-3</v>
      </c>
      <c r="O161" s="156">
        <f t="shared" si="4"/>
        <v>0.01</v>
      </c>
      <c r="P161" s="156">
        <v>0</v>
      </c>
      <c r="Q161" s="156">
        <f t="shared" si="5"/>
        <v>0</v>
      </c>
      <c r="R161" s="157" t="s">
        <v>276</v>
      </c>
      <c r="S161" s="157" t="s">
        <v>140</v>
      </c>
      <c r="T161" s="157" t="s">
        <v>179</v>
      </c>
      <c r="U161" s="157">
        <v>0</v>
      </c>
      <c r="V161" s="157">
        <f t="shared" si="6"/>
        <v>0</v>
      </c>
      <c r="W161" s="157"/>
      <c r="X161" s="157" t="s">
        <v>277</v>
      </c>
      <c r="Y161" s="157" t="s">
        <v>142</v>
      </c>
      <c r="Z161" s="147"/>
      <c r="AA161" s="147"/>
      <c r="AB161" s="147"/>
      <c r="AC161" s="147"/>
      <c r="AD161" s="147"/>
      <c r="AE161" s="147"/>
      <c r="AF161" s="147"/>
      <c r="AG161" s="147" t="s">
        <v>278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74">
        <v>72</v>
      </c>
      <c r="B162" s="175" t="s">
        <v>394</v>
      </c>
      <c r="C162" s="181" t="s">
        <v>395</v>
      </c>
      <c r="D162" s="176" t="s">
        <v>380</v>
      </c>
      <c r="E162" s="177">
        <v>1</v>
      </c>
      <c r="F162" s="178"/>
      <c r="G162" s="179">
        <f t="shared" si="0"/>
        <v>0</v>
      </c>
      <c r="H162" s="158"/>
      <c r="I162" s="157">
        <f t="shared" si="1"/>
        <v>0</v>
      </c>
      <c r="J162" s="158"/>
      <c r="K162" s="157">
        <f t="shared" si="2"/>
        <v>0</v>
      </c>
      <c r="L162" s="157">
        <v>21</v>
      </c>
      <c r="M162" s="157">
        <f t="shared" si="3"/>
        <v>0</v>
      </c>
      <c r="N162" s="156">
        <v>5.3999999999999999E-2</v>
      </c>
      <c r="O162" s="156">
        <f t="shared" si="4"/>
        <v>0.05</v>
      </c>
      <c r="P162" s="156">
        <v>0</v>
      </c>
      <c r="Q162" s="156">
        <f t="shared" si="5"/>
        <v>0</v>
      </c>
      <c r="R162" s="157" t="s">
        <v>276</v>
      </c>
      <c r="S162" s="157" t="s">
        <v>140</v>
      </c>
      <c r="T162" s="157" t="s">
        <v>179</v>
      </c>
      <c r="U162" s="157">
        <v>0</v>
      </c>
      <c r="V162" s="157">
        <f t="shared" si="6"/>
        <v>0</v>
      </c>
      <c r="W162" s="157"/>
      <c r="X162" s="157" t="s">
        <v>277</v>
      </c>
      <c r="Y162" s="157" t="s">
        <v>142</v>
      </c>
      <c r="Z162" s="147"/>
      <c r="AA162" s="147"/>
      <c r="AB162" s="147"/>
      <c r="AC162" s="147"/>
      <c r="AD162" s="147"/>
      <c r="AE162" s="147"/>
      <c r="AF162" s="147"/>
      <c r="AG162" s="147" t="s">
        <v>278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1" x14ac:dyDescent="0.2">
      <c r="A163" s="174">
        <v>73</v>
      </c>
      <c r="B163" s="175" t="s">
        <v>396</v>
      </c>
      <c r="C163" s="181" t="s">
        <v>397</v>
      </c>
      <c r="D163" s="176" t="s">
        <v>380</v>
      </c>
      <c r="E163" s="177">
        <v>1</v>
      </c>
      <c r="F163" s="178"/>
      <c r="G163" s="179">
        <f t="shared" si="0"/>
        <v>0</v>
      </c>
      <c r="H163" s="158"/>
      <c r="I163" s="157">
        <f t="shared" si="1"/>
        <v>0</v>
      </c>
      <c r="J163" s="158"/>
      <c r="K163" s="157">
        <f t="shared" si="2"/>
        <v>0</v>
      </c>
      <c r="L163" s="157">
        <v>21</v>
      </c>
      <c r="M163" s="157">
        <f t="shared" si="3"/>
        <v>0</v>
      </c>
      <c r="N163" s="156">
        <v>0.11</v>
      </c>
      <c r="O163" s="156">
        <f t="shared" si="4"/>
        <v>0.11</v>
      </c>
      <c r="P163" s="156">
        <v>0</v>
      </c>
      <c r="Q163" s="156">
        <f t="shared" si="5"/>
        <v>0</v>
      </c>
      <c r="R163" s="157" t="s">
        <v>276</v>
      </c>
      <c r="S163" s="157" t="s">
        <v>140</v>
      </c>
      <c r="T163" s="157" t="s">
        <v>179</v>
      </c>
      <c r="U163" s="157">
        <v>0</v>
      </c>
      <c r="V163" s="157">
        <f t="shared" si="6"/>
        <v>0</v>
      </c>
      <c r="W163" s="157"/>
      <c r="X163" s="157" t="s">
        <v>277</v>
      </c>
      <c r="Y163" s="157" t="s">
        <v>142</v>
      </c>
      <c r="Z163" s="147"/>
      <c r="AA163" s="147"/>
      <c r="AB163" s="147"/>
      <c r="AC163" s="147"/>
      <c r="AD163" s="147"/>
      <c r="AE163" s="147"/>
      <c r="AF163" s="147"/>
      <c r="AG163" s="147" t="s">
        <v>278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ht="22.5" outlineLevel="1" x14ac:dyDescent="0.2">
      <c r="A164" s="174">
        <v>74</v>
      </c>
      <c r="B164" s="175" t="s">
        <v>398</v>
      </c>
      <c r="C164" s="181" t="s">
        <v>399</v>
      </c>
      <c r="D164" s="176" t="s">
        <v>380</v>
      </c>
      <c r="E164" s="177">
        <v>1</v>
      </c>
      <c r="F164" s="178"/>
      <c r="G164" s="179">
        <f t="shared" si="0"/>
        <v>0</v>
      </c>
      <c r="H164" s="158"/>
      <c r="I164" s="157">
        <f t="shared" si="1"/>
        <v>0</v>
      </c>
      <c r="J164" s="158"/>
      <c r="K164" s="157">
        <f t="shared" si="2"/>
        <v>0</v>
      </c>
      <c r="L164" s="157">
        <v>21</v>
      </c>
      <c r="M164" s="157">
        <f t="shared" si="3"/>
        <v>0</v>
      </c>
      <c r="N164" s="156">
        <v>0.09</v>
      </c>
      <c r="O164" s="156">
        <f t="shared" si="4"/>
        <v>0.09</v>
      </c>
      <c r="P164" s="156">
        <v>0</v>
      </c>
      <c r="Q164" s="156">
        <f t="shared" si="5"/>
        <v>0</v>
      </c>
      <c r="R164" s="157" t="s">
        <v>276</v>
      </c>
      <c r="S164" s="157" t="s">
        <v>140</v>
      </c>
      <c r="T164" s="157" t="s">
        <v>179</v>
      </c>
      <c r="U164" s="157">
        <v>0</v>
      </c>
      <c r="V164" s="157">
        <f t="shared" si="6"/>
        <v>0</v>
      </c>
      <c r="W164" s="157"/>
      <c r="X164" s="157" t="s">
        <v>277</v>
      </c>
      <c r="Y164" s="157" t="s">
        <v>142</v>
      </c>
      <c r="Z164" s="147"/>
      <c r="AA164" s="147"/>
      <c r="AB164" s="147"/>
      <c r="AC164" s="147"/>
      <c r="AD164" s="147"/>
      <c r="AE164" s="147"/>
      <c r="AF164" s="147"/>
      <c r="AG164" s="147" t="s">
        <v>278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4">
        <v>75</v>
      </c>
      <c r="B165" s="175" t="s">
        <v>400</v>
      </c>
      <c r="C165" s="181" t="s">
        <v>401</v>
      </c>
      <c r="D165" s="176" t="s">
        <v>380</v>
      </c>
      <c r="E165" s="177">
        <v>1</v>
      </c>
      <c r="F165" s="178"/>
      <c r="G165" s="179">
        <f t="shared" si="0"/>
        <v>0</v>
      </c>
      <c r="H165" s="158"/>
      <c r="I165" s="157">
        <f t="shared" si="1"/>
        <v>0</v>
      </c>
      <c r="J165" s="158"/>
      <c r="K165" s="157">
        <f t="shared" si="2"/>
        <v>0</v>
      </c>
      <c r="L165" s="157">
        <v>21</v>
      </c>
      <c r="M165" s="157">
        <f t="shared" si="3"/>
        <v>0</v>
      </c>
      <c r="N165" s="156">
        <v>6.9000000000000006E-2</v>
      </c>
      <c r="O165" s="156">
        <f t="shared" si="4"/>
        <v>7.0000000000000007E-2</v>
      </c>
      <c r="P165" s="156">
        <v>0</v>
      </c>
      <c r="Q165" s="156">
        <f t="shared" si="5"/>
        <v>0</v>
      </c>
      <c r="R165" s="157" t="s">
        <v>276</v>
      </c>
      <c r="S165" s="157" t="s">
        <v>140</v>
      </c>
      <c r="T165" s="157" t="s">
        <v>179</v>
      </c>
      <c r="U165" s="157">
        <v>0</v>
      </c>
      <c r="V165" s="157">
        <f t="shared" si="6"/>
        <v>0</v>
      </c>
      <c r="W165" s="157"/>
      <c r="X165" s="157" t="s">
        <v>277</v>
      </c>
      <c r="Y165" s="157" t="s">
        <v>142</v>
      </c>
      <c r="Z165" s="147"/>
      <c r="AA165" s="147"/>
      <c r="AB165" s="147"/>
      <c r="AC165" s="147"/>
      <c r="AD165" s="147"/>
      <c r="AE165" s="147"/>
      <c r="AF165" s="147"/>
      <c r="AG165" s="147" t="s">
        <v>278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74">
        <v>76</v>
      </c>
      <c r="B166" s="175" t="s">
        <v>402</v>
      </c>
      <c r="C166" s="181" t="s">
        <v>403</v>
      </c>
      <c r="D166" s="176" t="s">
        <v>380</v>
      </c>
      <c r="E166" s="177">
        <v>1</v>
      </c>
      <c r="F166" s="178"/>
      <c r="G166" s="179">
        <f t="shared" si="0"/>
        <v>0</v>
      </c>
      <c r="H166" s="158"/>
      <c r="I166" s="157">
        <f t="shared" si="1"/>
        <v>0</v>
      </c>
      <c r="J166" s="158"/>
      <c r="K166" s="157">
        <f t="shared" si="2"/>
        <v>0</v>
      </c>
      <c r="L166" s="157">
        <v>21</v>
      </c>
      <c r="M166" s="157">
        <f t="shared" si="3"/>
        <v>0</v>
      </c>
      <c r="N166" s="156">
        <v>3.7999999999999999E-2</v>
      </c>
      <c r="O166" s="156">
        <f t="shared" si="4"/>
        <v>0.04</v>
      </c>
      <c r="P166" s="156">
        <v>0</v>
      </c>
      <c r="Q166" s="156">
        <f t="shared" si="5"/>
        <v>0</v>
      </c>
      <c r="R166" s="157" t="s">
        <v>276</v>
      </c>
      <c r="S166" s="157" t="s">
        <v>140</v>
      </c>
      <c r="T166" s="157" t="s">
        <v>179</v>
      </c>
      <c r="U166" s="157">
        <v>0</v>
      </c>
      <c r="V166" s="157">
        <f t="shared" si="6"/>
        <v>0</v>
      </c>
      <c r="W166" s="157"/>
      <c r="X166" s="157" t="s">
        <v>277</v>
      </c>
      <c r="Y166" s="157" t="s">
        <v>142</v>
      </c>
      <c r="Z166" s="147"/>
      <c r="AA166" s="147"/>
      <c r="AB166" s="147"/>
      <c r="AC166" s="147"/>
      <c r="AD166" s="147"/>
      <c r="AE166" s="147"/>
      <c r="AF166" s="147"/>
      <c r="AG166" s="147" t="s">
        <v>278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4">
        <v>77</v>
      </c>
      <c r="B167" s="175" t="s">
        <v>404</v>
      </c>
      <c r="C167" s="181" t="s">
        <v>405</v>
      </c>
      <c r="D167" s="176" t="s">
        <v>380</v>
      </c>
      <c r="E167" s="177">
        <v>1</v>
      </c>
      <c r="F167" s="178"/>
      <c r="G167" s="179">
        <f t="shared" si="0"/>
        <v>0</v>
      </c>
      <c r="H167" s="158"/>
      <c r="I167" s="157">
        <f t="shared" si="1"/>
        <v>0</v>
      </c>
      <c r="J167" s="158"/>
      <c r="K167" s="157">
        <f t="shared" si="2"/>
        <v>0</v>
      </c>
      <c r="L167" s="157">
        <v>21</v>
      </c>
      <c r="M167" s="157">
        <f t="shared" si="3"/>
        <v>0</v>
      </c>
      <c r="N167" s="156">
        <v>0.04</v>
      </c>
      <c r="O167" s="156">
        <f t="shared" si="4"/>
        <v>0.04</v>
      </c>
      <c r="P167" s="156">
        <v>0</v>
      </c>
      <c r="Q167" s="156">
        <f t="shared" si="5"/>
        <v>0</v>
      </c>
      <c r="R167" s="157" t="s">
        <v>276</v>
      </c>
      <c r="S167" s="157" t="s">
        <v>140</v>
      </c>
      <c r="T167" s="157" t="s">
        <v>179</v>
      </c>
      <c r="U167" s="157">
        <v>0</v>
      </c>
      <c r="V167" s="157">
        <f t="shared" si="6"/>
        <v>0</v>
      </c>
      <c r="W167" s="157"/>
      <c r="X167" s="157" t="s">
        <v>277</v>
      </c>
      <c r="Y167" s="157" t="s">
        <v>142</v>
      </c>
      <c r="Z167" s="147"/>
      <c r="AA167" s="147"/>
      <c r="AB167" s="147"/>
      <c r="AC167" s="147"/>
      <c r="AD167" s="147"/>
      <c r="AE167" s="147"/>
      <c r="AF167" s="147"/>
      <c r="AG167" s="147" t="s">
        <v>278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74">
        <v>78</v>
      </c>
      <c r="B168" s="175" t="s">
        <v>406</v>
      </c>
      <c r="C168" s="181" t="s">
        <v>407</v>
      </c>
      <c r="D168" s="176" t="s">
        <v>380</v>
      </c>
      <c r="E168" s="177">
        <v>1</v>
      </c>
      <c r="F168" s="178"/>
      <c r="G168" s="179">
        <f t="shared" si="0"/>
        <v>0</v>
      </c>
      <c r="H168" s="158"/>
      <c r="I168" s="157">
        <f t="shared" si="1"/>
        <v>0</v>
      </c>
      <c r="J168" s="158"/>
      <c r="K168" s="157">
        <f t="shared" si="2"/>
        <v>0</v>
      </c>
      <c r="L168" s="157">
        <v>21</v>
      </c>
      <c r="M168" s="157">
        <f t="shared" si="3"/>
        <v>0</v>
      </c>
      <c r="N168" s="156">
        <v>1.4999999999999999E-2</v>
      </c>
      <c r="O168" s="156">
        <f t="shared" si="4"/>
        <v>0.02</v>
      </c>
      <c r="P168" s="156">
        <v>0</v>
      </c>
      <c r="Q168" s="156">
        <f t="shared" si="5"/>
        <v>0</v>
      </c>
      <c r="R168" s="157" t="s">
        <v>276</v>
      </c>
      <c r="S168" s="157" t="s">
        <v>140</v>
      </c>
      <c r="T168" s="157" t="s">
        <v>179</v>
      </c>
      <c r="U168" s="157">
        <v>0</v>
      </c>
      <c r="V168" s="157">
        <f t="shared" si="6"/>
        <v>0</v>
      </c>
      <c r="W168" s="157"/>
      <c r="X168" s="157" t="s">
        <v>277</v>
      </c>
      <c r="Y168" s="157" t="s">
        <v>142</v>
      </c>
      <c r="Z168" s="147"/>
      <c r="AA168" s="147"/>
      <c r="AB168" s="147"/>
      <c r="AC168" s="147"/>
      <c r="AD168" s="147"/>
      <c r="AE168" s="147"/>
      <c r="AF168" s="147"/>
      <c r="AG168" s="147" t="s">
        <v>278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4">
        <v>79</v>
      </c>
      <c r="B169" s="175" t="s">
        <v>408</v>
      </c>
      <c r="C169" s="181" t="s">
        <v>409</v>
      </c>
      <c r="D169" s="176" t="s">
        <v>380</v>
      </c>
      <c r="E169" s="177">
        <v>1</v>
      </c>
      <c r="F169" s="178"/>
      <c r="G169" s="179">
        <f t="shared" si="0"/>
        <v>0</v>
      </c>
      <c r="H169" s="158"/>
      <c r="I169" s="157">
        <f t="shared" si="1"/>
        <v>0</v>
      </c>
      <c r="J169" s="158"/>
      <c r="K169" s="157">
        <f t="shared" si="2"/>
        <v>0</v>
      </c>
      <c r="L169" s="157">
        <v>21</v>
      </c>
      <c r="M169" s="157">
        <f t="shared" si="3"/>
        <v>0</v>
      </c>
      <c r="N169" s="156">
        <v>1.4999999999999999E-2</v>
      </c>
      <c r="O169" s="156">
        <f t="shared" si="4"/>
        <v>0.02</v>
      </c>
      <c r="P169" s="156">
        <v>0</v>
      </c>
      <c r="Q169" s="156">
        <f t="shared" si="5"/>
        <v>0</v>
      </c>
      <c r="R169" s="157" t="s">
        <v>276</v>
      </c>
      <c r="S169" s="157" t="s">
        <v>140</v>
      </c>
      <c r="T169" s="157" t="s">
        <v>179</v>
      </c>
      <c r="U169" s="157">
        <v>0</v>
      </c>
      <c r="V169" s="157">
        <f t="shared" si="6"/>
        <v>0</v>
      </c>
      <c r="W169" s="157"/>
      <c r="X169" s="157" t="s">
        <v>277</v>
      </c>
      <c r="Y169" s="157" t="s">
        <v>142</v>
      </c>
      <c r="Z169" s="147"/>
      <c r="AA169" s="147"/>
      <c r="AB169" s="147"/>
      <c r="AC169" s="147"/>
      <c r="AD169" s="147"/>
      <c r="AE169" s="147"/>
      <c r="AF169" s="147"/>
      <c r="AG169" s="147" t="s">
        <v>278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74">
        <v>80</v>
      </c>
      <c r="B170" s="175" t="s">
        <v>410</v>
      </c>
      <c r="C170" s="181" t="s">
        <v>411</v>
      </c>
      <c r="D170" s="176" t="s">
        <v>380</v>
      </c>
      <c r="E170" s="177">
        <v>1</v>
      </c>
      <c r="F170" s="178"/>
      <c r="G170" s="179">
        <f t="shared" si="0"/>
        <v>0</v>
      </c>
      <c r="H170" s="158"/>
      <c r="I170" s="157">
        <f t="shared" si="1"/>
        <v>0</v>
      </c>
      <c r="J170" s="158"/>
      <c r="K170" s="157">
        <f t="shared" si="2"/>
        <v>0</v>
      </c>
      <c r="L170" s="157">
        <v>21</v>
      </c>
      <c r="M170" s="157">
        <f t="shared" si="3"/>
        <v>0</v>
      </c>
      <c r="N170" s="156">
        <v>1.4999999999999999E-2</v>
      </c>
      <c r="O170" s="156">
        <f t="shared" si="4"/>
        <v>0.02</v>
      </c>
      <c r="P170" s="156">
        <v>0</v>
      </c>
      <c r="Q170" s="156">
        <f t="shared" si="5"/>
        <v>0</v>
      </c>
      <c r="R170" s="157" t="s">
        <v>276</v>
      </c>
      <c r="S170" s="157" t="s">
        <v>140</v>
      </c>
      <c r="T170" s="157" t="s">
        <v>179</v>
      </c>
      <c r="U170" s="157">
        <v>0</v>
      </c>
      <c r="V170" s="157">
        <f t="shared" si="6"/>
        <v>0</v>
      </c>
      <c r="W170" s="157"/>
      <c r="X170" s="157" t="s">
        <v>277</v>
      </c>
      <c r="Y170" s="157" t="s">
        <v>142</v>
      </c>
      <c r="Z170" s="147"/>
      <c r="AA170" s="147"/>
      <c r="AB170" s="147"/>
      <c r="AC170" s="147"/>
      <c r="AD170" s="147"/>
      <c r="AE170" s="147"/>
      <c r="AF170" s="147"/>
      <c r="AG170" s="147" t="s">
        <v>278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x14ac:dyDescent="0.2">
      <c r="A171" s="161" t="s">
        <v>135</v>
      </c>
      <c r="B171" s="162" t="s">
        <v>84</v>
      </c>
      <c r="C171" s="180" t="s">
        <v>85</v>
      </c>
      <c r="D171" s="163"/>
      <c r="E171" s="164"/>
      <c r="F171" s="266"/>
      <c r="G171" s="166">
        <f>SUMIF(AG172:AG195,"&lt;&gt;NOR",G172:G195)</f>
        <v>0</v>
      </c>
      <c r="H171" s="160"/>
      <c r="I171" s="160">
        <f>SUM(I172:I195)</f>
        <v>0</v>
      </c>
      <c r="J171" s="160"/>
      <c r="K171" s="160">
        <f>SUM(K172:K195)</f>
        <v>0</v>
      </c>
      <c r="L171" s="160"/>
      <c r="M171" s="160">
        <f>SUM(M172:M195)</f>
        <v>0</v>
      </c>
      <c r="N171" s="159"/>
      <c r="O171" s="159">
        <f>SUM(O172:O195)</f>
        <v>80.990000000000009</v>
      </c>
      <c r="P171" s="159"/>
      <c r="Q171" s="159">
        <f>SUM(Q172:Q195)</f>
        <v>0</v>
      </c>
      <c r="R171" s="160"/>
      <c r="S171" s="160"/>
      <c r="T171" s="160"/>
      <c r="U171" s="160"/>
      <c r="V171" s="160">
        <f>SUM(V172:V195)</f>
        <v>75.28</v>
      </c>
      <c r="W171" s="160"/>
      <c r="X171" s="160"/>
      <c r="Y171" s="160"/>
      <c r="AG171" t="s">
        <v>136</v>
      </c>
    </row>
    <row r="172" spans="1:60" ht="22.5" outlineLevel="1" x14ac:dyDescent="0.2">
      <c r="A172" s="168">
        <v>81</v>
      </c>
      <c r="B172" s="169" t="s">
        <v>412</v>
      </c>
      <c r="C172" s="182" t="s">
        <v>413</v>
      </c>
      <c r="D172" s="170" t="s">
        <v>380</v>
      </c>
      <c r="E172" s="171">
        <v>1</v>
      </c>
      <c r="F172" s="172"/>
      <c r="G172" s="173">
        <f>ROUND(E172*F172,2)</f>
        <v>0</v>
      </c>
      <c r="H172" s="158"/>
      <c r="I172" s="157">
        <f>ROUND(E172*H172,2)</f>
        <v>0</v>
      </c>
      <c r="J172" s="158"/>
      <c r="K172" s="157">
        <f>ROUND(E172*J172,2)</f>
        <v>0</v>
      </c>
      <c r="L172" s="157">
        <v>21</v>
      </c>
      <c r="M172" s="157">
        <f>G172*(1+L172/100)</f>
        <v>0</v>
      </c>
      <c r="N172" s="156">
        <v>0.1133</v>
      </c>
      <c r="O172" s="156">
        <f>ROUND(E172*N172,2)</f>
        <v>0.11</v>
      </c>
      <c r="P172" s="156">
        <v>0</v>
      </c>
      <c r="Q172" s="156">
        <f>ROUND(E172*P172,2)</f>
        <v>0</v>
      </c>
      <c r="R172" s="157"/>
      <c r="S172" s="157" t="s">
        <v>140</v>
      </c>
      <c r="T172" s="157" t="s">
        <v>179</v>
      </c>
      <c r="U172" s="157">
        <v>0.91800000000000004</v>
      </c>
      <c r="V172" s="157">
        <f>ROUND(E172*U172,2)</f>
        <v>0.92</v>
      </c>
      <c r="W172" s="157"/>
      <c r="X172" s="157" t="s">
        <v>180</v>
      </c>
      <c r="Y172" s="157" t="s">
        <v>142</v>
      </c>
      <c r="Z172" s="147"/>
      <c r="AA172" s="147"/>
      <c r="AB172" s="147"/>
      <c r="AC172" s="147"/>
      <c r="AD172" s="147"/>
      <c r="AE172" s="147"/>
      <c r="AF172" s="147"/>
      <c r="AG172" s="147" t="s">
        <v>181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188" t="s">
        <v>414</v>
      </c>
      <c r="D173" s="186"/>
      <c r="E173" s="187">
        <v>1</v>
      </c>
      <c r="F173" s="267"/>
      <c r="G173" s="157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183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68">
        <v>82</v>
      </c>
      <c r="B174" s="169" t="s">
        <v>415</v>
      </c>
      <c r="C174" s="182" t="s">
        <v>416</v>
      </c>
      <c r="D174" s="170" t="s">
        <v>199</v>
      </c>
      <c r="E174" s="171">
        <v>52.2</v>
      </c>
      <c r="F174" s="172"/>
      <c r="G174" s="173">
        <f>ROUND(E174*F174,2)</f>
        <v>0</v>
      </c>
      <c r="H174" s="158"/>
      <c r="I174" s="157">
        <f>ROUND(E174*H174,2)</f>
        <v>0</v>
      </c>
      <c r="J174" s="158"/>
      <c r="K174" s="157">
        <f>ROUND(E174*J174,2)</f>
        <v>0</v>
      </c>
      <c r="L174" s="157">
        <v>21</v>
      </c>
      <c r="M174" s="157">
        <f>G174*(1+L174/100)</f>
        <v>0</v>
      </c>
      <c r="N174" s="156">
        <v>2.5000000000000001E-4</v>
      </c>
      <c r="O174" s="156">
        <f>ROUND(E174*N174,2)</f>
        <v>0.01</v>
      </c>
      <c r="P174" s="156">
        <v>0</v>
      </c>
      <c r="Q174" s="156">
        <f>ROUND(E174*P174,2)</f>
        <v>0</v>
      </c>
      <c r="R174" s="157"/>
      <c r="S174" s="157" t="s">
        <v>140</v>
      </c>
      <c r="T174" s="157" t="s">
        <v>179</v>
      </c>
      <c r="U174" s="157">
        <v>4.2999999999999997E-2</v>
      </c>
      <c r="V174" s="157">
        <f>ROUND(E174*U174,2)</f>
        <v>2.2400000000000002</v>
      </c>
      <c r="W174" s="157"/>
      <c r="X174" s="157" t="s">
        <v>180</v>
      </c>
      <c r="Y174" s="157" t="s">
        <v>142</v>
      </c>
      <c r="Z174" s="147"/>
      <c r="AA174" s="147"/>
      <c r="AB174" s="147"/>
      <c r="AC174" s="147"/>
      <c r="AD174" s="147"/>
      <c r="AE174" s="147"/>
      <c r="AF174" s="147"/>
      <c r="AG174" s="147" t="s">
        <v>181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188" t="s">
        <v>417</v>
      </c>
      <c r="D175" s="186"/>
      <c r="E175" s="187">
        <v>40.200000000000003</v>
      </c>
      <c r="F175" s="267"/>
      <c r="G175" s="157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183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88" t="s">
        <v>418</v>
      </c>
      <c r="D176" s="186"/>
      <c r="E176" s="187">
        <v>12</v>
      </c>
      <c r="F176" s="267"/>
      <c r="G176" s="157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183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68">
        <v>83</v>
      </c>
      <c r="B177" s="169" t="s">
        <v>419</v>
      </c>
      <c r="C177" s="182" t="s">
        <v>420</v>
      </c>
      <c r="D177" s="170" t="s">
        <v>178</v>
      </c>
      <c r="E177" s="171">
        <v>3</v>
      </c>
      <c r="F177" s="172"/>
      <c r="G177" s="173">
        <f>ROUND(E177*F177,2)</f>
        <v>0</v>
      </c>
      <c r="H177" s="158"/>
      <c r="I177" s="157">
        <f>ROUND(E177*H177,2)</f>
        <v>0</v>
      </c>
      <c r="J177" s="158"/>
      <c r="K177" s="157">
        <f>ROUND(E177*J177,2)</f>
        <v>0</v>
      </c>
      <c r="L177" s="157">
        <v>21</v>
      </c>
      <c r="M177" s="157">
        <f>G177*(1+L177/100)</f>
        <v>0</v>
      </c>
      <c r="N177" s="156">
        <v>1.08E-3</v>
      </c>
      <c r="O177" s="156">
        <f>ROUND(E177*N177,2)</f>
        <v>0</v>
      </c>
      <c r="P177" s="156">
        <v>0</v>
      </c>
      <c r="Q177" s="156">
        <f>ROUND(E177*P177,2)</f>
        <v>0</v>
      </c>
      <c r="R177" s="157"/>
      <c r="S177" s="157" t="s">
        <v>140</v>
      </c>
      <c r="T177" s="157" t="s">
        <v>179</v>
      </c>
      <c r="U177" s="157">
        <v>0.311</v>
      </c>
      <c r="V177" s="157">
        <f>ROUND(E177*U177,2)</f>
        <v>0.93</v>
      </c>
      <c r="W177" s="157"/>
      <c r="X177" s="157" t="s">
        <v>180</v>
      </c>
      <c r="Y177" s="157" t="s">
        <v>142</v>
      </c>
      <c r="Z177" s="147"/>
      <c r="AA177" s="147"/>
      <c r="AB177" s="147"/>
      <c r="AC177" s="147"/>
      <c r="AD177" s="147"/>
      <c r="AE177" s="147"/>
      <c r="AF177" s="147"/>
      <c r="AG177" s="147" t="s">
        <v>181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188" t="s">
        <v>421</v>
      </c>
      <c r="D178" s="186"/>
      <c r="E178" s="187">
        <v>3</v>
      </c>
      <c r="F178" s="267"/>
      <c r="G178" s="157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183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74">
        <v>84</v>
      </c>
      <c r="B179" s="175" t="s">
        <v>422</v>
      </c>
      <c r="C179" s="181" t="s">
        <v>423</v>
      </c>
      <c r="D179" s="176" t="s">
        <v>199</v>
      </c>
      <c r="E179" s="177">
        <v>52.2</v>
      </c>
      <c r="F179" s="178"/>
      <c r="G179" s="179">
        <f>ROUND(E179*F179,2)</f>
        <v>0</v>
      </c>
      <c r="H179" s="158"/>
      <c r="I179" s="157">
        <f>ROUND(E179*H179,2)</f>
        <v>0</v>
      </c>
      <c r="J179" s="158"/>
      <c r="K179" s="157">
        <f>ROUND(E179*J179,2)</f>
        <v>0</v>
      </c>
      <c r="L179" s="157">
        <v>21</v>
      </c>
      <c r="M179" s="157">
        <f>G179*(1+L179/100)</f>
        <v>0</v>
      </c>
      <c r="N179" s="156">
        <v>0</v>
      </c>
      <c r="O179" s="156">
        <f>ROUND(E179*N179,2)</f>
        <v>0</v>
      </c>
      <c r="P179" s="156">
        <v>0</v>
      </c>
      <c r="Q179" s="156">
        <f>ROUND(E179*P179,2)</f>
        <v>0</v>
      </c>
      <c r="R179" s="157"/>
      <c r="S179" s="157" t="s">
        <v>140</v>
      </c>
      <c r="T179" s="157" t="s">
        <v>179</v>
      </c>
      <c r="U179" s="157">
        <v>1.2E-2</v>
      </c>
      <c r="V179" s="157">
        <f>ROUND(E179*U179,2)</f>
        <v>0.63</v>
      </c>
      <c r="W179" s="157"/>
      <c r="X179" s="157" t="s">
        <v>180</v>
      </c>
      <c r="Y179" s="157" t="s">
        <v>142</v>
      </c>
      <c r="Z179" s="147"/>
      <c r="AA179" s="147"/>
      <c r="AB179" s="147"/>
      <c r="AC179" s="147"/>
      <c r="AD179" s="147"/>
      <c r="AE179" s="147"/>
      <c r="AF179" s="147"/>
      <c r="AG179" s="147" t="s">
        <v>181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74">
        <v>85</v>
      </c>
      <c r="B180" s="175" t="s">
        <v>424</v>
      </c>
      <c r="C180" s="181" t="s">
        <v>425</v>
      </c>
      <c r="D180" s="176" t="s">
        <v>178</v>
      </c>
      <c r="E180" s="177">
        <v>3</v>
      </c>
      <c r="F180" s="178"/>
      <c r="G180" s="179">
        <f>ROUND(E180*F180,2)</f>
        <v>0</v>
      </c>
      <c r="H180" s="158"/>
      <c r="I180" s="157">
        <f>ROUND(E180*H180,2)</f>
        <v>0</v>
      </c>
      <c r="J180" s="158"/>
      <c r="K180" s="157">
        <f>ROUND(E180*J180,2)</f>
        <v>0</v>
      </c>
      <c r="L180" s="157">
        <v>21</v>
      </c>
      <c r="M180" s="157">
        <f>G180*(1+L180/100)</f>
        <v>0</v>
      </c>
      <c r="N180" s="156">
        <v>0</v>
      </c>
      <c r="O180" s="156">
        <f>ROUND(E180*N180,2)</f>
        <v>0</v>
      </c>
      <c r="P180" s="156">
        <v>0</v>
      </c>
      <c r="Q180" s="156">
        <f>ROUND(E180*P180,2)</f>
        <v>0</v>
      </c>
      <c r="R180" s="157"/>
      <c r="S180" s="157" t="s">
        <v>140</v>
      </c>
      <c r="T180" s="157" t="s">
        <v>179</v>
      </c>
      <c r="U180" s="157">
        <v>0.125</v>
      </c>
      <c r="V180" s="157">
        <f>ROUND(E180*U180,2)</f>
        <v>0.38</v>
      </c>
      <c r="W180" s="157"/>
      <c r="X180" s="157" t="s">
        <v>180</v>
      </c>
      <c r="Y180" s="157" t="s">
        <v>142</v>
      </c>
      <c r="Z180" s="147"/>
      <c r="AA180" s="147"/>
      <c r="AB180" s="147"/>
      <c r="AC180" s="147"/>
      <c r="AD180" s="147"/>
      <c r="AE180" s="147"/>
      <c r="AF180" s="147"/>
      <c r="AG180" s="147" t="s">
        <v>181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68">
        <v>86</v>
      </c>
      <c r="B181" s="169" t="s">
        <v>426</v>
      </c>
      <c r="C181" s="182" t="s">
        <v>427</v>
      </c>
      <c r="D181" s="170" t="s">
        <v>199</v>
      </c>
      <c r="E181" s="171">
        <v>207.04</v>
      </c>
      <c r="F181" s="172"/>
      <c r="G181" s="173">
        <f>ROUND(E181*F181,2)</f>
        <v>0</v>
      </c>
      <c r="H181" s="158"/>
      <c r="I181" s="157">
        <f>ROUND(E181*H181,2)</f>
        <v>0</v>
      </c>
      <c r="J181" s="158"/>
      <c r="K181" s="157">
        <f>ROUND(E181*J181,2)</f>
        <v>0</v>
      </c>
      <c r="L181" s="157">
        <v>21</v>
      </c>
      <c r="M181" s="157">
        <f>G181*(1+L181/100)</f>
        <v>0</v>
      </c>
      <c r="N181" s="156">
        <v>0.188</v>
      </c>
      <c r="O181" s="156">
        <f>ROUND(E181*N181,2)</f>
        <v>38.92</v>
      </c>
      <c r="P181" s="156">
        <v>0</v>
      </c>
      <c r="Q181" s="156">
        <f>ROUND(E181*P181,2)</f>
        <v>0</v>
      </c>
      <c r="R181" s="157"/>
      <c r="S181" s="157" t="s">
        <v>346</v>
      </c>
      <c r="T181" s="157" t="s">
        <v>141</v>
      </c>
      <c r="U181" s="157">
        <v>0.27200000000000002</v>
      </c>
      <c r="V181" s="157">
        <f>ROUND(E181*U181,2)</f>
        <v>56.31</v>
      </c>
      <c r="W181" s="157"/>
      <c r="X181" s="157" t="s">
        <v>180</v>
      </c>
      <c r="Y181" s="157" t="s">
        <v>142</v>
      </c>
      <c r="Z181" s="147"/>
      <c r="AA181" s="147"/>
      <c r="AB181" s="147"/>
      <c r="AC181" s="147"/>
      <c r="AD181" s="147"/>
      <c r="AE181" s="147"/>
      <c r="AF181" s="147"/>
      <c r="AG181" s="147" t="s">
        <v>181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188" t="s">
        <v>428</v>
      </c>
      <c r="D182" s="186"/>
      <c r="E182" s="187">
        <v>15</v>
      </c>
      <c r="F182" s="267"/>
      <c r="G182" s="157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183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8" t="s">
        <v>429</v>
      </c>
      <c r="D183" s="186"/>
      <c r="E183" s="187">
        <v>77.3</v>
      </c>
      <c r="F183" s="26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183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8" t="s">
        <v>430</v>
      </c>
      <c r="D184" s="186"/>
      <c r="E184" s="187">
        <v>114.74</v>
      </c>
      <c r="F184" s="26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183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22.5" outlineLevel="1" x14ac:dyDescent="0.2">
      <c r="A185" s="168">
        <v>87</v>
      </c>
      <c r="B185" s="169" t="s">
        <v>431</v>
      </c>
      <c r="C185" s="182" t="s">
        <v>432</v>
      </c>
      <c r="D185" s="170" t="s">
        <v>204</v>
      </c>
      <c r="E185" s="171">
        <v>9.6195000000000004</v>
      </c>
      <c r="F185" s="172"/>
      <c r="G185" s="173">
        <f>ROUND(E185*F185,2)</f>
        <v>0</v>
      </c>
      <c r="H185" s="158"/>
      <c r="I185" s="157">
        <f>ROUND(E185*H185,2)</f>
        <v>0</v>
      </c>
      <c r="J185" s="158"/>
      <c r="K185" s="157">
        <f>ROUND(E185*J185,2)</f>
        <v>0</v>
      </c>
      <c r="L185" s="157">
        <v>21</v>
      </c>
      <c r="M185" s="157">
        <f>G185*(1+L185/100)</f>
        <v>0</v>
      </c>
      <c r="N185" s="156">
        <v>2.5249999999999999</v>
      </c>
      <c r="O185" s="156">
        <f>ROUND(E185*N185,2)</f>
        <v>24.29</v>
      </c>
      <c r="P185" s="156">
        <v>0</v>
      </c>
      <c r="Q185" s="156">
        <f>ROUND(E185*P185,2)</f>
        <v>0</v>
      </c>
      <c r="R185" s="157"/>
      <c r="S185" s="157" t="s">
        <v>346</v>
      </c>
      <c r="T185" s="157" t="s">
        <v>141</v>
      </c>
      <c r="U185" s="157">
        <v>1.4419999999999999</v>
      </c>
      <c r="V185" s="157">
        <f>ROUND(E185*U185,2)</f>
        <v>13.87</v>
      </c>
      <c r="W185" s="157"/>
      <c r="X185" s="157" t="s">
        <v>180</v>
      </c>
      <c r="Y185" s="157" t="s">
        <v>142</v>
      </c>
      <c r="Z185" s="147"/>
      <c r="AA185" s="147"/>
      <c r="AB185" s="147"/>
      <c r="AC185" s="147"/>
      <c r="AD185" s="147"/>
      <c r="AE185" s="147"/>
      <c r="AF185" s="147"/>
      <c r="AG185" s="147" t="s">
        <v>181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2" x14ac:dyDescent="0.2">
      <c r="A186" s="154"/>
      <c r="B186" s="155"/>
      <c r="C186" s="188" t="s">
        <v>433</v>
      </c>
      <c r="D186" s="186"/>
      <c r="E186" s="187">
        <v>1.95</v>
      </c>
      <c r="F186" s="26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183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">
      <c r="A187" s="154"/>
      <c r="B187" s="155"/>
      <c r="C187" s="188" t="s">
        <v>434</v>
      </c>
      <c r="D187" s="186"/>
      <c r="E187" s="187">
        <v>1.9325000000000001</v>
      </c>
      <c r="F187" s="267"/>
      <c r="G187" s="157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57"/>
      <c r="Z187" s="147"/>
      <c r="AA187" s="147"/>
      <c r="AB187" s="147"/>
      <c r="AC187" s="147"/>
      <c r="AD187" s="147"/>
      <c r="AE187" s="147"/>
      <c r="AF187" s="147"/>
      <c r="AG187" s="147" t="s">
        <v>183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8" t="s">
        <v>435</v>
      </c>
      <c r="D188" s="186"/>
      <c r="E188" s="187">
        <v>5.7370000000000001</v>
      </c>
      <c r="F188" s="267"/>
      <c r="G188" s="157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183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ht="22.5" outlineLevel="1" x14ac:dyDescent="0.2">
      <c r="A189" s="168">
        <v>88</v>
      </c>
      <c r="B189" s="169" t="s">
        <v>436</v>
      </c>
      <c r="C189" s="182" t="s">
        <v>437</v>
      </c>
      <c r="D189" s="170" t="s">
        <v>380</v>
      </c>
      <c r="E189" s="171">
        <v>115.8874</v>
      </c>
      <c r="F189" s="172"/>
      <c r="G189" s="173">
        <f>ROUND(E189*F189,2)</f>
        <v>0</v>
      </c>
      <c r="H189" s="158"/>
      <c r="I189" s="157">
        <f>ROUND(E189*H189,2)</f>
        <v>0</v>
      </c>
      <c r="J189" s="158"/>
      <c r="K189" s="157">
        <f>ROUND(E189*J189,2)</f>
        <v>0</v>
      </c>
      <c r="L189" s="157">
        <v>21</v>
      </c>
      <c r="M189" s="157">
        <f>G189*(1+L189/100)</f>
        <v>0</v>
      </c>
      <c r="N189" s="156">
        <v>0.06</v>
      </c>
      <c r="O189" s="156">
        <f>ROUND(E189*N189,2)</f>
        <v>6.95</v>
      </c>
      <c r="P189" s="156">
        <v>0</v>
      </c>
      <c r="Q189" s="156">
        <f>ROUND(E189*P189,2)</f>
        <v>0</v>
      </c>
      <c r="R189" s="157" t="s">
        <v>276</v>
      </c>
      <c r="S189" s="157" t="s">
        <v>140</v>
      </c>
      <c r="T189" s="157" t="s">
        <v>179</v>
      </c>
      <c r="U189" s="157">
        <v>0</v>
      </c>
      <c r="V189" s="157">
        <f>ROUND(E189*U189,2)</f>
        <v>0</v>
      </c>
      <c r="W189" s="157"/>
      <c r="X189" s="157" t="s">
        <v>277</v>
      </c>
      <c r="Y189" s="157" t="s">
        <v>142</v>
      </c>
      <c r="Z189" s="147"/>
      <c r="AA189" s="147"/>
      <c r="AB189" s="147"/>
      <c r="AC189" s="147"/>
      <c r="AD189" s="147"/>
      <c r="AE189" s="147"/>
      <c r="AF189" s="147"/>
      <c r="AG189" s="147" t="s">
        <v>278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">
      <c r="A190" s="154"/>
      <c r="B190" s="155"/>
      <c r="C190" s="188" t="s">
        <v>438</v>
      </c>
      <c r="D190" s="186"/>
      <c r="E190" s="187">
        <v>115.8874</v>
      </c>
      <c r="F190" s="267"/>
      <c r="G190" s="157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7"/>
      <c r="AA190" s="147"/>
      <c r="AB190" s="147"/>
      <c r="AC190" s="147"/>
      <c r="AD190" s="147"/>
      <c r="AE190" s="147"/>
      <c r="AF190" s="147"/>
      <c r="AG190" s="147" t="s">
        <v>183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outlineLevel="1" x14ac:dyDescent="0.2">
      <c r="A191" s="168">
        <v>89</v>
      </c>
      <c r="B191" s="169" t="s">
        <v>439</v>
      </c>
      <c r="C191" s="182" t="s">
        <v>440</v>
      </c>
      <c r="D191" s="170" t="s">
        <v>380</v>
      </c>
      <c r="E191" s="171">
        <v>78.072999999999993</v>
      </c>
      <c r="F191" s="172"/>
      <c r="G191" s="173">
        <f>ROUND(E191*F191,2)</f>
        <v>0</v>
      </c>
      <c r="H191" s="158"/>
      <c r="I191" s="157">
        <f>ROUND(E191*H191,2)</f>
        <v>0</v>
      </c>
      <c r="J191" s="158"/>
      <c r="K191" s="157">
        <f>ROUND(E191*J191,2)</f>
        <v>0</v>
      </c>
      <c r="L191" s="157">
        <v>21</v>
      </c>
      <c r="M191" s="157">
        <f>G191*(1+L191/100)</f>
        <v>0</v>
      </c>
      <c r="N191" s="156">
        <v>8.2100000000000006E-2</v>
      </c>
      <c r="O191" s="156">
        <f>ROUND(E191*N191,2)</f>
        <v>6.41</v>
      </c>
      <c r="P191" s="156">
        <v>0</v>
      </c>
      <c r="Q191" s="156">
        <f>ROUND(E191*P191,2)</f>
        <v>0</v>
      </c>
      <c r="R191" s="157" t="s">
        <v>276</v>
      </c>
      <c r="S191" s="157" t="s">
        <v>140</v>
      </c>
      <c r="T191" s="157" t="s">
        <v>179</v>
      </c>
      <c r="U191" s="157">
        <v>0</v>
      </c>
      <c r="V191" s="157">
        <f>ROUND(E191*U191,2)</f>
        <v>0</v>
      </c>
      <c r="W191" s="157"/>
      <c r="X191" s="157" t="s">
        <v>277</v>
      </c>
      <c r="Y191" s="157" t="s">
        <v>142</v>
      </c>
      <c r="Z191" s="147"/>
      <c r="AA191" s="147"/>
      <c r="AB191" s="147"/>
      <c r="AC191" s="147"/>
      <c r="AD191" s="147"/>
      <c r="AE191" s="147"/>
      <c r="AF191" s="147"/>
      <c r="AG191" s="147" t="s">
        <v>278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188" t="s">
        <v>441</v>
      </c>
      <c r="D192" s="186"/>
      <c r="E192" s="187">
        <v>78.072999999999993</v>
      </c>
      <c r="F192" s="267"/>
      <c r="G192" s="157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183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ht="22.5" outlineLevel="1" x14ac:dyDescent="0.2">
      <c r="A193" s="174">
        <v>90</v>
      </c>
      <c r="B193" s="175" t="s">
        <v>442</v>
      </c>
      <c r="C193" s="181" t="s">
        <v>443</v>
      </c>
      <c r="D193" s="176" t="s">
        <v>380</v>
      </c>
      <c r="E193" s="177">
        <v>13</v>
      </c>
      <c r="F193" s="178"/>
      <c r="G193" s="179">
        <f>ROUND(E193*F193,2)</f>
        <v>0</v>
      </c>
      <c r="H193" s="158"/>
      <c r="I193" s="157">
        <f>ROUND(E193*H193,2)</f>
        <v>0</v>
      </c>
      <c r="J193" s="158"/>
      <c r="K193" s="157">
        <f>ROUND(E193*J193,2)</f>
        <v>0</v>
      </c>
      <c r="L193" s="157">
        <v>21</v>
      </c>
      <c r="M193" s="157">
        <f>G193*(1+L193/100)</f>
        <v>0</v>
      </c>
      <c r="N193" s="156">
        <v>0.3</v>
      </c>
      <c r="O193" s="156">
        <f>ROUND(E193*N193,2)</f>
        <v>3.9</v>
      </c>
      <c r="P193" s="156">
        <v>0</v>
      </c>
      <c r="Q193" s="156">
        <f>ROUND(E193*P193,2)</f>
        <v>0</v>
      </c>
      <c r="R193" s="157" t="s">
        <v>276</v>
      </c>
      <c r="S193" s="157" t="s">
        <v>140</v>
      </c>
      <c r="T193" s="157" t="s">
        <v>179</v>
      </c>
      <c r="U193" s="157">
        <v>0</v>
      </c>
      <c r="V193" s="157">
        <f>ROUND(E193*U193,2)</f>
        <v>0</v>
      </c>
      <c r="W193" s="157"/>
      <c r="X193" s="157" t="s">
        <v>277</v>
      </c>
      <c r="Y193" s="157" t="s">
        <v>142</v>
      </c>
      <c r="Z193" s="147"/>
      <c r="AA193" s="147"/>
      <c r="AB193" s="147"/>
      <c r="AC193" s="147"/>
      <c r="AD193" s="147"/>
      <c r="AE193" s="147"/>
      <c r="AF193" s="147"/>
      <c r="AG193" s="147" t="s">
        <v>278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ht="22.5" outlineLevel="1" x14ac:dyDescent="0.2">
      <c r="A194" s="174">
        <v>91</v>
      </c>
      <c r="B194" s="175" t="s">
        <v>444</v>
      </c>
      <c r="C194" s="181" t="s">
        <v>445</v>
      </c>
      <c r="D194" s="176" t="s">
        <v>380</v>
      </c>
      <c r="E194" s="177">
        <v>1</v>
      </c>
      <c r="F194" s="178"/>
      <c r="G194" s="179">
        <f>ROUND(E194*F194,2)</f>
        <v>0</v>
      </c>
      <c r="H194" s="158"/>
      <c r="I194" s="157">
        <f>ROUND(E194*H194,2)</f>
        <v>0</v>
      </c>
      <c r="J194" s="158"/>
      <c r="K194" s="157">
        <f>ROUND(E194*J194,2)</f>
        <v>0</v>
      </c>
      <c r="L194" s="157">
        <v>21</v>
      </c>
      <c r="M194" s="157">
        <f>G194*(1+L194/100)</f>
        <v>0</v>
      </c>
      <c r="N194" s="156">
        <v>0.19700000000000001</v>
      </c>
      <c r="O194" s="156">
        <f>ROUND(E194*N194,2)</f>
        <v>0.2</v>
      </c>
      <c r="P194" s="156">
        <v>0</v>
      </c>
      <c r="Q194" s="156">
        <f>ROUND(E194*P194,2)</f>
        <v>0</v>
      </c>
      <c r="R194" s="157" t="s">
        <v>276</v>
      </c>
      <c r="S194" s="157" t="s">
        <v>140</v>
      </c>
      <c r="T194" s="157" t="s">
        <v>179</v>
      </c>
      <c r="U194" s="157">
        <v>0</v>
      </c>
      <c r="V194" s="157">
        <f>ROUND(E194*U194,2)</f>
        <v>0</v>
      </c>
      <c r="W194" s="157"/>
      <c r="X194" s="157" t="s">
        <v>277</v>
      </c>
      <c r="Y194" s="157" t="s">
        <v>142</v>
      </c>
      <c r="Z194" s="147"/>
      <c r="AA194" s="147"/>
      <c r="AB194" s="147"/>
      <c r="AC194" s="147"/>
      <c r="AD194" s="147"/>
      <c r="AE194" s="147"/>
      <c r="AF194" s="147"/>
      <c r="AG194" s="147" t="s">
        <v>278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ht="22.5" outlineLevel="1" x14ac:dyDescent="0.2">
      <c r="A195" s="174">
        <v>92</v>
      </c>
      <c r="B195" s="175" t="s">
        <v>446</v>
      </c>
      <c r="C195" s="181" t="s">
        <v>447</v>
      </c>
      <c r="D195" s="176" t="s">
        <v>380</v>
      </c>
      <c r="E195" s="177">
        <v>1</v>
      </c>
      <c r="F195" s="178"/>
      <c r="G195" s="179">
        <f>ROUND(E195*F195,2)</f>
        <v>0</v>
      </c>
      <c r="H195" s="158"/>
      <c r="I195" s="157">
        <f>ROUND(E195*H195,2)</f>
        <v>0</v>
      </c>
      <c r="J195" s="158"/>
      <c r="K195" s="157">
        <f>ROUND(E195*J195,2)</f>
        <v>0</v>
      </c>
      <c r="L195" s="157">
        <v>21</v>
      </c>
      <c r="M195" s="157">
        <f>G195*(1+L195/100)</f>
        <v>0</v>
      </c>
      <c r="N195" s="156">
        <v>0.19700000000000001</v>
      </c>
      <c r="O195" s="156">
        <f>ROUND(E195*N195,2)</f>
        <v>0.2</v>
      </c>
      <c r="P195" s="156">
        <v>0</v>
      </c>
      <c r="Q195" s="156">
        <f>ROUND(E195*P195,2)</f>
        <v>0</v>
      </c>
      <c r="R195" s="157" t="s">
        <v>276</v>
      </c>
      <c r="S195" s="157" t="s">
        <v>140</v>
      </c>
      <c r="T195" s="157" t="s">
        <v>179</v>
      </c>
      <c r="U195" s="157">
        <v>0</v>
      </c>
      <c r="V195" s="157">
        <f>ROUND(E195*U195,2)</f>
        <v>0</v>
      </c>
      <c r="W195" s="157"/>
      <c r="X195" s="157" t="s">
        <v>277</v>
      </c>
      <c r="Y195" s="157" t="s">
        <v>142</v>
      </c>
      <c r="Z195" s="147"/>
      <c r="AA195" s="147"/>
      <c r="AB195" s="147"/>
      <c r="AC195" s="147"/>
      <c r="AD195" s="147"/>
      <c r="AE195" s="147"/>
      <c r="AF195" s="147"/>
      <c r="AG195" s="147" t="s">
        <v>278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x14ac:dyDescent="0.2">
      <c r="A196" s="161" t="s">
        <v>135</v>
      </c>
      <c r="B196" s="162" t="s">
        <v>88</v>
      </c>
      <c r="C196" s="180" t="s">
        <v>89</v>
      </c>
      <c r="D196" s="163"/>
      <c r="E196" s="164"/>
      <c r="F196" s="266"/>
      <c r="G196" s="166">
        <f>SUMIF(AG197:AG203,"&lt;&gt;NOR",G197:G203)</f>
        <v>0</v>
      </c>
      <c r="H196" s="160"/>
      <c r="I196" s="160">
        <f>SUM(I197:I203)</f>
        <v>0</v>
      </c>
      <c r="J196" s="160"/>
      <c r="K196" s="160">
        <f>SUM(K197:K203)</f>
        <v>0</v>
      </c>
      <c r="L196" s="160"/>
      <c r="M196" s="160">
        <f>SUM(M197:M203)</f>
        <v>0</v>
      </c>
      <c r="N196" s="159"/>
      <c r="O196" s="159">
        <f>SUM(O197:O203)</f>
        <v>0</v>
      </c>
      <c r="P196" s="159"/>
      <c r="Q196" s="159">
        <f>SUM(Q197:Q203)</f>
        <v>27.48</v>
      </c>
      <c r="R196" s="160"/>
      <c r="S196" s="160"/>
      <c r="T196" s="160"/>
      <c r="U196" s="160"/>
      <c r="V196" s="160">
        <f>SUM(V197:V203)</f>
        <v>89.86</v>
      </c>
      <c r="W196" s="160"/>
      <c r="X196" s="160"/>
      <c r="Y196" s="160"/>
      <c r="AG196" t="s">
        <v>136</v>
      </c>
    </row>
    <row r="197" spans="1:60" outlineLevel="1" x14ac:dyDescent="0.2">
      <c r="A197" s="168">
        <v>93</v>
      </c>
      <c r="B197" s="169" t="s">
        <v>448</v>
      </c>
      <c r="C197" s="182" t="s">
        <v>449</v>
      </c>
      <c r="D197" s="170" t="s">
        <v>204</v>
      </c>
      <c r="E197" s="171">
        <v>13.52576</v>
      </c>
      <c r="F197" s="172"/>
      <c r="G197" s="173">
        <f>ROUND(E197*F197,2)</f>
        <v>0</v>
      </c>
      <c r="H197" s="158"/>
      <c r="I197" s="157">
        <f>ROUND(E197*H197,2)</f>
        <v>0</v>
      </c>
      <c r="J197" s="158"/>
      <c r="K197" s="157">
        <f>ROUND(E197*J197,2)</f>
        <v>0</v>
      </c>
      <c r="L197" s="157">
        <v>21</v>
      </c>
      <c r="M197" s="157">
        <f>G197*(1+L197/100)</f>
        <v>0</v>
      </c>
      <c r="N197" s="156">
        <v>0</v>
      </c>
      <c r="O197" s="156">
        <f>ROUND(E197*N197,2)</f>
        <v>0</v>
      </c>
      <c r="P197" s="156">
        <v>2</v>
      </c>
      <c r="Q197" s="156">
        <f>ROUND(E197*P197,2)</f>
        <v>27.05</v>
      </c>
      <c r="R197" s="157"/>
      <c r="S197" s="157" t="s">
        <v>140</v>
      </c>
      <c r="T197" s="157" t="s">
        <v>179</v>
      </c>
      <c r="U197" s="157">
        <v>6.4359999999999999</v>
      </c>
      <c r="V197" s="157">
        <f>ROUND(E197*U197,2)</f>
        <v>87.05</v>
      </c>
      <c r="W197" s="157"/>
      <c r="X197" s="157" t="s">
        <v>180</v>
      </c>
      <c r="Y197" s="157" t="s">
        <v>142</v>
      </c>
      <c r="Z197" s="147"/>
      <c r="AA197" s="147"/>
      <c r="AB197" s="147"/>
      <c r="AC197" s="147"/>
      <c r="AD197" s="147"/>
      <c r="AE197" s="147"/>
      <c r="AF197" s="147"/>
      <c r="AG197" s="147" t="s">
        <v>181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188" t="s">
        <v>450</v>
      </c>
      <c r="D198" s="186"/>
      <c r="E198" s="187">
        <v>5.5473600000000003</v>
      </c>
      <c r="F198" s="267"/>
      <c r="G198" s="157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7"/>
      <c r="AA198" s="147"/>
      <c r="AB198" s="147"/>
      <c r="AC198" s="147"/>
      <c r="AD198" s="147"/>
      <c r="AE198" s="147"/>
      <c r="AF198" s="147"/>
      <c r="AG198" s="147" t="s">
        <v>183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8" t="s">
        <v>451</v>
      </c>
      <c r="D199" s="186"/>
      <c r="E199" s="187">
        <v>7.9783999999999997</v>
      </c>
      <c r="F199" s="267"/>
      <c r="G199" s="157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183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68">
        <v>94</v>
      </c>
      <c r="B200" s="169" t="s">
        <v>452</v>
      </c>
      <c r="C200" s="182" t="s">
        <v>453</v>
      </c>
      <c r="D200" s="170" t="s">
        <v>204</v>
      </c>
      <c r="E200" s="171">
        <v>0.18</v>
      </c>
      <c r="F200" s="172"/>
      <c r="G200" s="173">
        <f>ROUND(E200*F200,2)</f>
        <v>0</v>
      </c>
      <c r="H200" s="158"/>
      <c r="I200" s="157">
        <f>ROUND(E200*H200,2)</f>
        <v>0</v>
      </c>
      <c r="J200" s="158"/>
      <c r="K200" s="157">
        <f>ROUND(E200*J200,2)</f>
        <v>0</v>
      </c>
      <c r="L200" s="157">
        <v>21</v>
      </c>
      <c r="M200" s="157">
        <f>G200*(1+L200/100)</f>
        <v>0</v>
      </c>
      <c r="N200" s="156">
        <v>0</v>
      </c>
      <c r="O200" s="156">
        <f>ROUND(E200*N200,2)</f>
        <v>0</v>
      </c>
      <c r="P200" s="156">
        <v>2.4</v>
      </c>
      <c r="Q200" s="156">
        <f>ROUND(E200*P200,2)</f>
        <v>0.43</v>
      </c>
      <c r="R200" s="157"/>
      <c r="S200" s="157" t="s">
        <v>140</v>
      </c>
      <c r="T200" s="157" t="s">
        <v>179</v>
      </c>
      <c r="U200" s="157">
        <v>13.301</v>
      </c>
      <c r="V200" s="157">
        <f>ROUND(E200*U200,2)</f>
        <v>2.39</v>
      </c>
      <c r="W200" s="157"/>
      <c r="X200" s="157" t="s">
        <v>180</v>
      </c>
      <c r="Y200" s="157" t="s">
        <v>142</v>
      </c>
      <c r="Z200" s="147"/>
      <c r="AA200" s="147"/>
      <c r="AB200" s="147"/>
      <c r="AC200" s="147"/>
      <c r="AD200" s="147"/>
      <c r="AE200" s="147"/>
      <c r="AF200" s="147"/>
      <c r="AG200" s="147" t="s">
        <v>181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188" t="s">
        <v>454</v>
      </c>
      <c r="D201" s="186"/>
      <c r="E201" s="187">
        <v>0.18</v>
      </c>
      <c r="F201" s="26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183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74">
        <v>95</v>
      </c>
      <c r="B202" s="175" t="s">
        <v>455</v>
      </c>
      <c r="C202" s="181" t="s">
        <v>456</v>
      </c>
      <c r="D202" s="176" t="s">
        <v>380</v>
      </c>
      <c r="E202" s="177">
        <v>1</v>
      </c>
      <c r="F202" s="178"/>
      <c r="G202" s="179">
        <f>ROUND(E202*F202,2)</f>
        <v>0</v>
      </c>
      <c r="H202" s="158"/>
      <c r="I202" s="157">
        <f>ROUND(E202*H202,2)</f>
        <v>0</v>
      </c>
      <c r="J202" s="158"/>
      <c r="K202" s="157">
        <f>ROUND(E202*J202,2)</f>
        <v>0</v>
      </c>
      <c r="L202" s="157">
        <v>21</v>
      </c>
      <c r="M202" s="157">
        <f>G202*(1+L202/100)</f>
        <v>0</v>
      </c>
      <c r="N202" s="156">
        <v>0</v>
      </c>
      <c r="O202" s="156">
        <f>ROUND(E202*N202,2)</f>
        <v>0</v>
      </c>
      <c r="P202" s="156">
        <v>0</v>
      </c>
      <c r="Q202" s="156">
        <f>ROUND(E202*P202,2)</f>
        <v>0</v>
      </c>
      <c r="R202" s="157"/>
      <c r="S202" s="157" t="s">
        <v>140</v>
      </c>
      <c r="T202" s="157" t="s">
        <v>179</v>
      </c>
      <c r="U202" s="157">
        <v>0.17399999999999999</v>
      </c>
      <c r="V202" s="157">
        <f>ROUND(E202*U202,2)</f>
        <v>0.17</v>
      </c>
      <c r="W202" s="157"/>
      <c r="X202" s="157" t="s">
        <v>180</v>
      </c>
      <c r="Y202" s="157" t="s">
        <v>142</v>
      </c>
      <c r="Z202" s="147"/>
      <c r="AA202" s="147"/>
      <c r="AB202" s="147"/>
      <c r="AC202" s="147"/>
      <c r="AD202" s="147"/>
      <c r="AE202" s="147"/>
      <c r="AF202" s="147"/>
      <c r="AG202" s="147" t="s">
        <v>181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74">
        <v>96</v>
      </c>
      <c r="B203" s="175" t="s">
        <v>457</v>
      </c>
      <c r="C203" s="181" t="s">
        <v>458</v>
      </c>
      <c r="D203" s="176" t="s">
        <v>380</v>
      </c>
      <c r="E203" s="177">
        <v>1</v>
      </c>
      <c r="F203" s="178"/>
      <c r="G203" s="179">
        <f>ROUND(E203*F203,2)</f>
        <v>0</v>
      </c>
      <c r="H203" s="158"/>
      <c r="I203" s="157">
        <f>ROUND(E203*H203,2)</f>
        <v>0</v>
      </c>
      <c r="J203" s="158"/>
      <c r="K203" s="157">
        <f>ROUND(E203*J203,2)</f>
        <v>0</v>
      </c>
      <c r="L203" s="157">
        <v>21</v>
      </c>
      <c r="M203" s="157">
        <f>G203*(1+L203/100)</f>
        <v>0</v>
      </c>
      <c r="N203" s="156">
        <v>0</v>
      </c>
      <c r="O203" s="156">
        <f>ROUND(E203*N203,2)</f>
        <v>0</v>
      </c>
      <c r="P203" s="156">
        <v>0</v>
      </c>
      <c r="Q203" s="156">
        <f>ROUND(E203*P203,2)</f>
        <v>0</v>
      </c>
      <c r="R203" s="157"/>
      <c r="S203" s="157" t="s">
        <v>140</v>
      </c>
      <c r="T203" s="157" t="s">
        <v>179</v>
      </c>
      <c r="U203" s="157">
        <v>0.25</v>
      </c>
      <c r="V203" s="157">
        <f>ROUND(E203*U203,2)</f>
        <v>0.25</v>
      </c>
      <c r="W203" s="157"/>
      <c r="X203" s="157" t="s">
        <v>180</v>
      </c>
      <c r="Y203" s="157" t="s">
        <v>142</v>
      </c>
      <c r="Z203" s="147"/>
      <c r="AA203" s="147"/>
      <c r="AB203" s="147"/>
      <c r="AC203" s="147"/>
      <c r="AD203" s="147"/>
      <c r="AE203" s="147"/>
      <c r="AF203" s="147"/>
      <c r="AG203" s="147" t="s">
        <v>181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x14ac:dyDescent="0.2">
      <c r="A204" s="161" t="s">
        <v>135</v>
      </c>
      <c r="B204" s="162" t="s">
        <v>90</v>
      </c>
      <c r="C204" s="180" t="s">
        <v>91</v>
      </c>
      <c r="D204" s="163"/>
      <c r="E204" s="164"/>
      <c r="F204" s="266"/>
      <c r="G204" s="166">
        <f>SUMIF(AG205:AG205,"&lt;&gt;NOR",G205:G205)</f>
        <v>0</v>
      </c>
      <c r="H204" s="160"/>
      <c r="I204" s="160">
        <f>SUM(I205:I205)</f>
        <v>0</v>
      </c>
      <c r="J204" s="160"/>
      <c r="K204" s="160">
        <f>SUM(K205:K205)</f>
        <v>0</v>
      </c>
      <c r="L204" s="160"/>
      <c r="M204" s="160">
        <f>SUM(M205:M205)</f>
        <v>0</v>
      </c>
      <c r="N204" s="159"/>
      <c r="O204" s="159">
        <f>SUM(O205:O205)</f>
        <v>0</v>
      </c>
      <c r="P204" s="159"/>
      <c r="Q204" s="159">
        <f>SUM(Q205:Q205)</f>
        <v>0</v>
      </c>
      <c r="R204" s="160"/>
      <c r="S204" s="160"/>
      <c r="T204" s="160"/>
      <c r="U204" s="160"/>
      <c r="V204" s="160">
        <f>SUM(V205:V205)</f>
        <v>566.46</v>
      </c>
      <c r="W204" s="160"/>
      <c r="X204" s="160"/>
      <c r="Y204" s="160"/>
      <c r="AG204" t="s">
        <v>136</v>
      </c>
    </row>
    <row r="205" spans="1:60" outlineLevel="1" x14ac:dyDescent="0.2">
      <c r="A205" s="174">
        <v>97</v>
      </c>
      <c r="B205" s="175" t="s">
        <v>459</v>
      </c>
      <c r="C205" s="181" t="s">
        <v>460</v>
      </c>
      <c r="D205" s="176" t="s">
        <v>282</v>
      </c>
      <c r="E205" s="177">
        <v>1452.4612400000001</v>
      </c>
      <c r="F205" s="178"/>
      <c r="G205" s="179">
        <f>ROUND(E205*F205,2)</f>
        <v>0</v>
      </c>
      <c r="H205" s="158"/>
      <c r="I205" s="157">
        <f>ROUND(E205*H205,2)</f>
        <v>0</v>
      </c>
      <c r="J205" s="158"/>
      <c r="K205" s="157">
        <f>ROUND(E205*J205,2)</f>
        <v>0</v>
      </c>
      <c r="L205" s="157">
        <v>21</v>
      </c>
      <c r="M205" s="157">
        <f>G205*(1+L205/100)</f>
        <v>0</v>
      </c>
      <c r="N205" s="156">
        <v>0</v>
      </c>
      <c r="O205" s="156">
        <f>ROUND(E205*N205,2)</f>
        <v>0</v>
      </c>
      <c r="P205" s="156">
        <v>0</v>
      </c>
      <c r="Q205" s="156">
        <f>ROUND(E205*P205,2)</f>
        <v>0</v>
      </c>
      <c r="R205" s="157"/>
      <c r="S205" s="157" t="s">
        <v>140</v>
      </c>
      <c r="T205" s="157" t="s">
        <v>179</v>
      </c>
      <c r="U205" s="157">
        <v>0.39</v>
      </c>
      <c r="V205" s="157">
        <f>ROUND(E205*U205,2)</f>
        <v>566.46</v>
      </c>
      <c r="W205" s="157"/>
      <c r="X205" s="157" t="s">
        <v>461</v>
      </c>
      <c r="Y205" s="157" t="s">
        <v>142</v>
      </c>
      <c r="Z205" s="147"/>
      <c r="AA205" s="147"/>
      <c r="AB205" s="147"/>
      <c r="AC205" s="147"/>
      <c r="AD205" s="147"/>
      <c r="AE205" s="147"/>
      <c r="AF205" s="147"/>
      <c r="AG205" s="147" t="s">
        <v>462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x14ac:dyDescent="0.2">
      <c r="A206" s="161" t="s">
        <v>135</v>
      </c>
      <c r="B206" s="162" t="s">
        <v>94</v>
      </c>
      <c r="C206" s="180" t="s">
        <v>95</v>
      </c>
      <c r="D206" s="163"/>
      <c r="E206" s="164"/>
      <c r="F206" s="266"/>
      <c r="G206" s="166">
        <f>SUMIF(AG207:AG219,"&lt;&gt;NOR",G207:G219)</f>
        <v>0</v>
      </c>
      <c r="H206" s="160"/>
      <c r="I206" s="160">
        <f>SUM(I207:I219)</f>
        <v>0</v>
      </c>
      <c r="J206" s="160"/>
      <c r="K206" s="160">
        <f>SUM(K207:K219)</f>
        <v>0</v>
      </c>
      <c r="L206" s="160"/>
      <c r="M206" s="160">
        <f>SUM(M207:M219)</f>
        <v>0</v>
      </c>
      <c r="N206" s="159"/>
      <c r="O206" s="159">
        <f>SUM(O207:O219)</f>
        <v>0.04</v>
      </c>
      <c r="P206" s="159"/>
      <c r="Q206" s="159">
        <f>SUM(Q207:Q219)</f>
        <v>0</v>
      </c>
      <c r="R206" s="160"/>
      <c r="S206" s="160"/>
      <c r="T206" s="160"/>
      <c r="U206" s="160"/>
      <c r="V206" s="160">
        <f>SUM(V207:V219)</f>
        <v>7.64</v>
      </c>
      <c r="W206" s="160"/>
      <c r="X206" s="160"/>
      <c r="Y206" s="160"/>
      <c r="AG206" t="s">
        <v>136</v>
      </c>
    </row>
    <row r="207" spans="1:60" outlineLevel="1" x14ac:dyDescent="0.2">
      <c r="A207" s="168">
        <v>98</v>
      </c>
      <c r="B207" s="169" t="s">
        <v>463</v>
      </c>
      <c r="C207" s="182" t="s">
        <v>464</v>
      </c>
      <c r="D207" s="170" t="s">
        <v>199</v>
      </c>
      <c r="E207" s="171">
        <v>5.46</v>
      </c>
      <c r="F207" s="172"/>
      <c r="G207" s="173">
        <f>ROUND(E207*F207,2)</f>
        <v>0</v>
      </c>
      <c r="H207" s="158"/>
      <c r="I207" s="157">
        <f>ROUND(E207*H207,2)</f>
        <v>0</v>
      </c>
      <c r="J207" s="158"/>
      <c r="K207" s="157">
        <f>ROUND(E207*J207,2)</f>
        <v>0</v>
      </c>
      <c r="L207" s="157">
        <v>21</v>
      </c>
      <c r="M207" s="157">
        <f>G207*(1+L207/100)</f>
        <v>0</v>
      </c>
      <c r="N207" s="156">
        <v>1.0000000000000001E-5</v>
      </c>
      <c r="O207" s="156">
        <f>ROUND(E207*N207,2)</f>
        <v>0</v>
      </c>
      <c r="P207" s="156">
        <v>0</v>
      </c>
      <c r="Q207" s="156">
        <f>ROUND(E207*P207,2)</f>
        <v>0</v>
      </c>
      <c r="R207" s="157"/>
      <c r="S207" s="157" t="s">
        <v>140</v>
      </c>
      <c r="T207" s="157" t="s">
        <v>179</v>
      </c>
      <c r="U207" s="157">
        <v>0.20200000000000001</v>
      </c>
      <c r="V207" s="157">
        <f>ROUND(E207*U207,2)</f>
        <v>1.1000000000000001</v>
      </c>
      <c r="W207" s="157"/>
      <c r="X207" s="157" t="s">
        <v>180</v>
      </c>
      <c r="Y207" s="157" t="s">
        <v>142</v>
      </c>
      <c r="Z207" s="147"/>
      <c r="AA207" s="147"/>
      <c r="AB207" s="147"/>
      <c r="AC207" s="147"/>
      <c r="AD207" s="147"/>
      <c r="AE207" s="147"/>
      <c r="AF207" s="147"/>
      <c r="AG207" s="147" t="s">
        <v>181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188" t="s">
        <v>465</v>
      </c>
      <c r="D208" s="186"/>
      <c r="E208" s="187">
        <v>5.46</v>
      </c>
      <c r="F208" s="267"/>
      <c r="G208" s="157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183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68">
        <v>99</v>
      </c>
      <c r="B209" s="169" t="s">
        <v>466</v>
      </c>
      <c r="C209" s="182" t="s">
        <v>467</v>
      </c>
      <c r="D209" s="170" t="s">
        <v>275</v>
      </c>
      <c r="E209" s="171">
        <v>29.004000000000001</v>
      </c>
      <c r="F209" s="172"/>
      <c r="G209" s="173">
        <f>ROUND(E209*F209,2)</f>
        <v>0</v>
      </c>
      <c r="H209" s="158"/>
      <c r="I209" s="157">
        <f>ROUND(E209*H209,2)</f>
        <v>0</v>
      </c>
      <c r="J209" s="158"/>
      <c r="K209" s="157">
        <f>ROUND(E209*J209,2)</f>
        <v>0</v>
      </c>
      <c r="L209" s="157">
        <v>21</v>
      </c>
      <c r="M209" s="157">
        <f>G209*(1+L209/100)</f>
        <v>0</v>
      </c>
      <c r="N209" s="156">
        <v>6.0000000000000002E-5</v>
      </c>
      <c r="O209" s="156">
        <f>ROUND(E209*N209,2)</f>
        <v>0</v>
      </c>
      <c r="P209" s="156">
        <v>0</v>
      </c>
      <c r="Q209" s="156">
        <f>ROUND(E209*P209,2)</f>
        <v>0</v>
      </c>
      <c r="R209" s="157"/>
      <c r="S209" s="157" t="s">
        <v>140</v>
      </c>
      <c r="T209" s="157" t="s">
        <v>179</v>
      </c>
      <c r="U209" s="157">
        <v>0.221</v>
      </c>
      <c r="V209" s="157">
        <f>ROUND(E209*U209,2)</f>
        <v>6.41</v>
      </c>
      <c r="W209" s="157"/>
      <c r="X209" s="157" t="s">
        <v>180</v>
      </c>
      <c r="Y209" s="157" t="s">
        <v>142</v>
      </c>
      <c r="Z209" s="147"/>
      <c r="AA209" s="147"/>
      <c r="AB209" s="147"/>
      <c r="AC209" s="147"/>
      <c r="AD209" s="147"/>
      <c r="AE209" s="147"/>
      <c r="AF209" s="147"/>
      <c r="AG209" s="147" t="s">
        <v>181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188" t="s">
        <v>468</v>
      </c>
      <c r="D210" s="186"/>
      <c r="E210" s="187"/>
      <c r="F210" s="267"/>
      <c r="G210" s="157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7"/>
      <c r="AA210" s="147"/>
      <c r="AB210" s="147"/>
      <c r="AC210" s="147"/>
      <c r="AD210" s="147"/>
      <c r="AE210" s="147"/>
      <c r="AF210" s="147"/>
      <c r="AG210" s="147" t="s">
        <v>183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8" t="s">
        <v>469</v>
      </c>
      <c r="D211" s="186"/>
      <c r="E211" s="187">
        <v>15.576000000000001</v>
      </c>
      <c r="F211" s="26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183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8" t="s">
        <v>470</v>
      </c>
      <c r="D212" s="186"/>
      <c r="E212" s="187">
        <v>12.012</v>
      </c>
      <c r="F212" s="26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183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8" t="s">
        <v>471</v>
      </c>
      <c r="D213" s="186"/>
      <c r="E213" s="187">
        <v>1.4159999999999999</v>
      </c>
      <c r="F213" s="26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183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68">
        <v>100</v>
      </c>
      <c r="B214" s="169" t="s">
        <v>472</v>
      </c>
      <c r="C214" s="182" t="s">
        <v>473</v>
      </c>
      <c r="D214" s="170" t="s">
        <v>282</v>
      </c>
      <c r="E214" s="171">
        <v>1.8350000000000002E-2</v>
      </c>
      <c r="F214" s="172"/>
      <c r="G214" s="173">
        <f>ROUND(E214*F214,2)</f>
        <v>0</v>
      </c>
      <c r="H214" s="158"/>
      <c r="I214" s="157">
        <f>ROUND(E214*H214,2)</f>
        <v>0</v>
      </c>
      <c r="J214" s="158"/>
      <c r="K214" s="157">
        <f>ROUND(E214*J214,2)</f>
        <v>0</v>
      </c>
      <c r="L214" s="157">
        <v>21</v>
      </c>
      <c r="M214" s="157">
        <f>G214*(1+L214/100)</f>
        <v>0</v>
      </c>
      <c r="N214" s="156">
        <v>1</v>
      </c>
      <c r="O214" s="156">
        <f>ROUND(E214*N214,2)</f>
        <v>0.02</v>
      </c>
      <c r="P214" s="156">
        <v>0</v>
      </c>
      <c r="Q214" s="156">
        <f>ROUND(E214*P214,2)</f>
        <v>0</v>
      </c>
      <c r="R214" s="157" t="s">
        <v>276</v>
      </c>
      <c r="S214" s="157" t="s">
        <v>140</v>
      </c>
      <c r="T214" s="157" t="s">
        <v>179</v>
      </c>
      <c r="U214" s="157">
        <v>0</v>
      </c>
      <c r="V214" s="157">
        <f>ROUND(E214*U214,2)</f>
        <v>0</v>
      </c>
      <c r="W214" s="157"/>
      <c r="X214" s="157" t="s">
        <v>277</v>
      </c>
      <c r="Y214" s="157" t="s">
        <v>142</v>
      </c>
      <c r="Z214" s="147"/>
      <c r="AA214" s="147"/>
      <c r="AB214" s="147"/>
      <c r="AC214" s="147"/>
      <c r="AD214" s="147"/>
      <c r="AE214" s="147"/>
      <c r="AF214" s="147"/>
      <c r="AG214" s="147" t="s">
        <v>278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188" t="s">
        <v>474</v>
      </c>
      <c r="D215" s="186"/>
      <c r="E215" s="187">
        <v>1.8350000000000002E-2</v>
      </c>
      <c r="F215" s="267"/>
      <c r="G215" s="157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183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68">
        <v>101</v>
      </c>
      <c r="B216" s="169" t="s">
        <v>475</v>
      </c>
      <c r="C216" s="182" t="s">
        <v>476</v>
      </c>
      <c r="D216" s="170" t="s">
        <v>199</v>
      </c>
      <c r="E216" s="171">
        <v>5.8967999999999998</v>
      </c>
      <c r="F216" s="172"/>
      <c r="G216" s="173">
        <f>ROUND(E216*F216,2)</f>
        <v>0</v>
      </c>
      <c r="H216" s="158"/>
      <c r="I216" s="157">
        <f>ROUND(E216*H216,2)</f>
        <v>0</v>
      </c>
      <c r="J216" s="158"/>
      <c r="K216" s="157">
        <f>ROUND(E216*J216,2)</f>
        <v>0</v>
      </c>
      <c r="L216" s="157">
        <v>21</v>
      </c>
      <c r="M216" s="157">
        <f>G216*(1+L216/100)</f>
        <v>0</v>
      </c>
      <c r="N216" s="156">
        <v>2.2699999999999999E-3</v>
      </c>
      <c r="O216" s="156">
        <f>ROUND(E216*N216,2)</f>
        <v>0.01</v>
      </c>
      <c r="P216" s="156">
        <v>0</v>
      </c>
      <c r="Q216" s="156">
        <f>ROUND(E216*P216,2)</f>
        <v>0</v>
      </c>
      <c r="R216" s="157" t="s">
        <v>276</v>
      </c>
      <c r="S216" s="157" t="s">
        <v>140</v>
      </c>
      <c r="T216" s="157" t="s">
        <v>179</v>
      </c>
      <c r="U216" s="157">
        <v>0</v>
      </c>
      <c r="V216" s="157">
        <f>ROUND(E216*U216,2)</f>
        <v>0</v>
      </c>
      <c r="W216" s="157"/>
      <c r="X216" s="157" t="s">
        <v>277</v>
      </c>
      <c r="Y216" s="157" t="s">
        <v>142</v>
      </c>
      <c r="Z216" s="147"/>
      <c r="AA216" s="147"/>
      <c r="AB216" s="147"/>
      <c r="AC216" s="147"/>
      <c r="AD216" s="147"/>
      <c r="AE216" s="147"/>
      <c r="AF216" s="147"/>
      <c r="AG216" s="147" t="s">
        <v>278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2" x14ac:dyDescent="0.2">
      <c r="A217" s="154"/>
      <c r="B217" s="155"/>
      <c r="C217" s="188" t="s">
        <v>477</v>
      </c>
      <c r="D217" s="186"/>
      <c r="E217" s="187">
        <v>5.8967999999999998</v>
      </c>
      <c r="F217" s="26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7"/>
      <c r="AA217" s="147"/>
      <c r="AB217" s="147"/>
      <c r="AC217" s="147"/>
      <c r="AD217" s="147"/>
      <c r="AE217" s="147"/>
      <c r="AF217" s="147"/>
      <c r="AG217" s="147" t="s">
        <v>183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74">
        <v>102</v>
      </c>
      <c r="B218" s="175" t="s">
        <v>478</v>
      </c>
      <c r="C218" s="181" t="s">
        <v>479</v>
      </c>
      <c r="D218" s="176" t="s">
        <v>199</v>
      </c>
      <c r="E218" s="177">
        <v>5.46</v>
      </c>
      <c r="F218" s="178"/>
      <c r="G218" s="179">
        <f>ROUND(E218*F218,2)</f>
        <v>0</v>
      </c>
      <c r="H218" s="158"/>
      <c r="I218" s="157">
        <f>ROUND(E218*H218,2)</f>
        <v>0</v>
      </c>
      <c r="J218" s="158"/>
      <c r="K218" s="157">
        <f>ROUND(E218*J218,2)</f>
        <v>0</v>
      </c>
      <c r="L218" s="157">
        <v>21</v>
      </c>
      <c r="M218" s="157">
        <f>G218*(1+L218/100)</f>
        <v>0</v>
      </c>
      <c r="N218" s="156">
        <v>1E-3</v>
      </c>
      <c r="O218" s="156">
        <f>ROUND(E218*N218,2)</f>
        <v>0.01</v>
      </c>
      <c r="P218" s="156">
        <v>0</v>
      </c>
      <c r="Q218" s="156">
        <f>ROUND(E218*P218,2)</f>
        <v>0</v>
      </c>
      <c r="R218" s="157"/>
      <c r="S218" s="157" t="s">
        <v>346</v>
      </c>
      <c r="T218" s="157" t="s">
        <v>141</v>
      </c>
      <c r="U218" s="157">
        <v>0</v>
      </c>
      <c r="V218" s="157">
        <f>ROUND(E218*U218,2)</f>
        <v>0</v>
      </c>
      <c r="W218" s="157"/>
      <c r="X218" s="157" t="s">
        <v>277</v>
      </c>
      <c r="Y218" s="157" t="s">
        <v>142</v>
      </c>
      <c r="Z218" s="147"/>
      <c r="AA218" s="147"/>
      <c r="AB218" s="147"/>
      <c r="AC218" s="147"/>
      <c r="AD218" s="147"/>
      <c r="AE218" s="147"/>
      <c r="AF218" s="147"/>
      <c r="AG218" s="147" t="s">
        <v>278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74">
        <v>103</v>
      </c>
      <c r="B219" s="175" t="s">
        <v>480</v>
      </c>
      <c r="C219" s="181" t="s">
        <v>481</v>
      </c>
      <c r="D219" s="176" t="s">
        <v>282</v>
      </c>
      <c r="E219" s="177">
        <v>3.8989999999999997E-2</v>
      </c>
      <c r="F219" s="178"/>
      <c r="G219" s="179">
        <f>ROUND(E219*F219,2)</f>
        <v>0</v>
      </c>
      <c r="H219" s="158"/>
      <c r="I219" s="157">
        <f>ROUND(E219*H219,2)</f>
        <v>0</v>
      </c>
      <c r="J219" s="158"/>
      <c r="K219" s="157">
        <f>ROUND(E219*J219,2)</f>
        <v>0</v>
      </c>
      <c r="L219" s="157">
        <v>21</v>
      </c>
      <c r="M219" s="157">
        <f>G219*(1+L219/100)</f>
        <v>0</v>
      </c>
      <c r="N219" s="156">
        <v>0</v>
      </c>
      <c r="O219" s="156">
        <f>ROUND(E219*N219,2)</f>
        <v>0</v>
      </c>
      <c r="P219" s="156">
        <v>0</v>
      </c>
      <c r="Q219" s="156">
        <f>ROUND(E219*P219,2)</f>
        <v>0</v>
      </c>
      <c r="R219" s="157"/>
      <c r="S219" s="157" t="s">
        <v>140</v>
      </c>
      <c r="T219" s="157" t="s">
        <v>179</v>
      </c>
      <c r="U219" s="157">
        <v>3.327</v>
      </c>
      <c r="V219" s="157">
        <f>ROUND(E219*U219,2)</f>
        <v>0.13</v>
      </c>
      <c r="W219" s="157"/>
      <c r="X219" s="157" t="s">
        <v>461</v>
      </c>
      <c r="Y219" s="157" t="s">
        <v>142</v>
      </c>
      <c r="Z219" s="147"/>
      <c r="AA219" s="147"/>
      <c r="AB219" s="147"/>
      <c r="AC219" s="147"/>
      <c r="AD219" s="147"/>
      <c r="AE219" s="147"/>
      <c r="AF219" s="147"/>
      <c r="AG219" s="147" t="s">
        <v>462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x14ac:dyDescent="0.2">
      <c r="A220" s="161" t="s">
        <v>135</v>
      </c>
      <c r="B220" s="162" t="s">
        <v>96</v>
      </c>
      <c r="C220" s="180" t="s">
        <v>97</v>
      </c>
      <c r="D220" s="163"/>
      <c r="E220" s="164"/>
      <c r="F220" s="266"/>
      <c r="G220" s="166">
        <f>SUMIF(AG221:AG226,"&lt;&gt;NOR",G221:G226)</f>
        <v>0</v>
      </c>
      <c r="H220" s="160"/>
      <c r="I220" s="160">
        <f>SUM(I221:I226)</f>
        <v>0</v>
      </c>
      <c r="J220" s="160"/>
      <c r="K220" s="160">
        <f>SUM(K221:K226)</f>
        <v>0</v>
      </c>
      <c r="L220" s="160"/>
      <c r="M220" s="160">
        <f>SUM(M221:M226)</f>
        <v>0</v>
      </c>
      <c r="N220" s="159"/>
      <c r="O220" s="159">
        <f>SUM(O221:O226)</f>
        <v>0</v>
      </c>
      <c r="P220" s="159"/>
      <c r="Q220" s="159">
        <f>SUM(Q221:Q226)</f>
        <v>0</v>
      </c>
      <c r="R220" s="160"/>
      <c r="S220" s="160"/>
      <c r="T220" s="160"/>
      <c r="U220" s="160"/>
      <c r="V220" s="160">
        <f>SUM(V221:V226)</f>
        <v>0.84000000000000008</v>
      </c>
      <c r="W220" s="160"/>
      <c r="X220" s="160"/>
      <c r="Y220" s="160"/>
      <c r="AG220" t="s">
        <v>136</v>
      </c>
    </row>
    <row r="221" spans="1:60" ht="22.5" outlineLevel="1" x14ac:dyDescent="0.2">
      <c r="A221" s="168">
        <v>104</v>
      </c>
      <c r="B221" s="169" t="s">
        <v>482</v>
      </c>
      <c r="C221" s="182" t="s">
        <v>483</v>
      </c>
      <c r="D221" s="170" t="s">
        <v>178</v>
      </c>
      <c r="E221" s="171">
        <v>1.2617799999999999</v>
      </c>
      <c r="F221" s="172"/>
      <c r="G221" s="173">
        <f>ROUND(E221*F221,2)</f>
        <v>0</v>
      </c>
      <c r="H221" s="158"/>
      <c r="I221" s="157">
        <f>ROUND(E221*H221,2)</f>
        <v>0</v>
      </c>
      <c r="J221" s="158"/>
      <c r="K221" s="157">
        <f>ROUND(E221*J221,2)</f>
        <v>0</v>
      </c>
      <c r="L221" s="157">
        <v>21</v>
      </c>
      <c r="M221" s="157">
        <f>G221*(1+L221/100)</f>
        <v>0</v>
      </c>
      <c r="N221" s="156">
        <v>4.2000000000000002E-4</v>
      </c>
      <c r="O221" s="156">
        <f>ROUND(E221*N221,2)</f>
        <v>0</v>
      </c>
      <c r="P221" s="156">
        <v>0</v>
      </c>
      <c r="Q221" s="156">
        <f>ROUND(E221*P221,2)</f>
        <v>0</v>
      </c>
      <c r="R221" s="157"/>
      <c r="S221" s="157" t="s">
        <v>140</v>
      </c>
      <c r="T221" s="157" t="s">
        <v>179</v>
      </c>
      <c r="U221" s="157">
        <v>0.28699999999999998</v>
      </c>
      <c r="V221" s="157">
        <f>ROUND(E221*U221,2)</f>
        <v>0.36</v>
      </c>
      <c r="W221" s="157"/>
      <c r="X221" s="157" t="s">
        <v>180</v>
      </c>
      <c r="Y221" s="157" t="s">
        <v>142</v>
      </c>
      <c r="Z221" s="147"/>
      <c r="AA221" s="147"/>
      <c r="AB221" s="147"/>
      <c r="AC221" s="147"/>
      <c r="AD221" s="147"/>
      <c r="AE221" s="147"/>
      <c r="AF221" s="147"/>
      <c r="AG221" s="147" t="s">
        <v>181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2" x14ac:dyDescent="0.2">
      <c r="A222" s="154"/>
      <c r="B222" s="155"/>
      <c r="C222" s="188" t="s">
        <v>484</v>
      </c>
      <c r="D222" s="186"/>
      <c r="E222" s="187">
        <v>0.57599999999999996</v>
      </c>
      <c r="F222" s="267"/>
      <c r="G222" s="157"/>
      <c r="H222" s="157"/>
      <c r="I222" s="157"/>
      <c r="J222" s="157"/>
      <c r="K222" s="157"/>
      <c r="L222" s="157"/>
      <c r="M222" s="157"/>
      <c r="N222" s="156"/>
      <c r="O222" s="156"/>
      <c r="P222" s="156"/>
      <c r="Q222" s="156"/>
      <c r="R222" s="157"/>
      <c r="S222" s="157"/>
      <c r="T222" s="157"/>
      <c r="U222" s="157"/>
      <c r="V222" s="157"/>
      <c r="W222" s="157"/>
      <c r="X222" s="157"/>
      <c r="Y222" s="157"/>
      <c r="Z222" s="147"/>
      <c r="AA222" s="147"/>
      <c r="AB222" s="147"/>
      <c r="AC222" s="147"/>
      <c r="AD222" s="147"/>
      <c r="AE222" s="147"/>
      <c r="AF222" s="147"/>
      <c r="AG222" s="147" t="s">
        <v>183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88" t="s">
        <v>485</v>
      </c>
      <c r="D223" s="186"/>
      <c r="E223" s="187">
        <v>0.68577999999999995</v>
      </c>
      <c r="F223" s="267"/>
      <c r="G223" s="157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183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74">
        <v>105</v>
      </c>
      <c r="B224" s="175" t="s">
        <v>486</v>
      </c>
      <c r="C224" s="181" t="s">
        <v>487</v>
      </c>
      <c r="D224" s="176" t="s">
        <v>178</v>
      </c>
      <c r="E224" s="177">
        <v>1.262</v>
      </c>
      <c r="F224" s="178"/>
      <c r="G224" s="179">
        <f>ROUND(E224*F224,2)</f>
        <v>0</v>
      </c>
      <c r="H224" s="158"/>
      <c r="I224" s="157">
        <f>ROUND(E224*H224,2)</f>
        <v>0</v>
      </c>
      <c r="J224" s="158"/>
      <c r="K224" s="157">
        <f>ROUND(E224*J224,2)</f>
        <v>0</v>
      </c>
      <c r="L224" s="157">
        <v>21</v>
      </c>
      <c r="M224" s="157">
        <f>G224*(1+L224/100)</f>
        <v>0</v>
      </c>
      <c r="N224" s="156">
        <v>8.0000000000000007E-5</v>
      </c>
      <c r="O224" s="156">
        <f>ROUND(E224*N224,2)</f>
        <v>0</v>
      </c>
      <c r="P224" s="156">
        <v>0</v>
      </c>
      <c r="Q224" s="156">
        <f>ROUND(E224*P224,2)</f>
        <v>0</v>
      </c>
      <c r="R224" s="157"/>
      <c r="S224" s="157" t="s">
        <v>140</v>
      </c>
      <c r="T224" s="157" t="s">
        <v>179</v>
      </c>
      <c r="U224" s="157">
        <v>0.156</v>
      </c>
      <c r="V224" s="157">
        <f>ROUND(E224*U224,2)</f>
        <v>0.2</v>
      </c>
      <c r="W224" s="157"/>
      <c r="X224" s="157" t="s">
        <v>180</v>
      </c>
      <c r="Y224" s="157" t="s">
        <v>142</v>
      </c>
      <c r="Z224" s="147"/>
      <c r="AA224" s="147"/>
      <c r="AB224" s="147"/>
      <c r="AC224" s="147"/>
      <c r="AD224" s="147"/>
      <c r="AE224" s="147"/>
      <c r="AF224" s="147"/>
      <c r="AG224" s="147" t="s">
        <v>181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2.5" outlineLevel="1" x14ac:dyDescent="0.2">
      <c r="A225" s="168">
        <v>106</v>
      </c>
      <c r="B225" s="169" t="s">
        <v>488</v>
      </c>
      <c r="C225" s="182" t="s">
        <v>489</v>
      </c>
      <c r="D225" s="170" t="s">
        <v>178</v>
      </c>
      <c r="E225" s="171">
        <v>0.85721999999999998</v>
      </c>
      <c r="F225" s="172"/>
      <c r="G225" s="173">
        <f>ROUND(E225*F225,2)</f>
        <v>0</v>
      </c>
      <c r="H225" s="158"/>
      <c r="I225" s="157">
        <f>ROUND(E225*H225,2)</f>
        <v>0</v>
      </c>
      <c r="J225" s="158"/>
      <c r="K225" s="157">
        <f>ROUND(E225*J225,2)</f>
        <v>0</v>
      </c>
      <c r="L225" s="157">
        <v>21</v>
      </c>
      <c r="M225" s="157">
        <f>G225*(1+L225/100)</f>
        <v>0</v>
      </c>
      <c r="N225" s="156">
        <v>2.0000000000000001E-4</v>
      </c>
      <c r="O225" s="156">
        <f>ROUND(E225*N225,2)</f>
        <v>0</v>
      </c>
      <c r="P225" s="156">
        <v>0</v>
      </c>
      <c r="Q225" s="156">
        <f>ROUND(E225*P225,2)</f>
        <v>0</v>
      </c>
      <c r="R225" s="157"/>
      <c r="S225" s="157" t="s">
        <v>140</v>
      </c>
      <c r="T225" s="157" t="s">
        <v>179</v>
      </c>
      <c r="U225" s="157">
        <v>0.33200000000000002</v>
      </c>
      <c r="V225" s="157">
        <f>ROUND(E225*U225,2)</f>
        <v>0.28000000000000003</v>
      </c>
      <c r="W225" s="157"/>
      <c r="X225" s="157" t="s">
        <v>180</v>
      </c>
      <c r="Y225" s="157" t="s">
        <v>142</v>
      </c>
      <c r="Z225" s="147"/>
      <c r="AA225" s="147"/>
      <c r="AB225" s="147"/>
      <c r="AC225" s="147"/>
      <c r="AD225" s="147"/>
      <c r="AE225" s="147"/>
      <c r="AF225" s="147"/>
      <c r="AG225" s="147" t="s">
        <v>181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188" t="s">
        <v>490</v>
      </c>
      <c r="D226" s="186"/>
      <c r="E226" s="187">
        <v>0.85721999999999998</v>
      </c>
      <c r="F226" s="267"/>
      <c r="G226" s="157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183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x14ac:dyDescent="0.2">
      <c r="A227" s="161" t="s">
        <v>135</v>
      </c>
      <c r="B227" s="162" t="s">
        <v>104</v>
      </c>
      <c r="C227" s="180" t="s">
        <v>105</v>
      </c>
      <c r="D227" s="163"/>
      <c r="E227" s="164"/>
      <c r="F227" s="266"/>
      <c r="G227" s="166">
        <f>SUMIF(AG228:AG235,"&lt;&gt;NOR",G228:G235)</f>
        <v>0</v>
      </c>
      <c r="H227" s="160"/>
      <c r="I227" s="160">
        <f>SUM(I228:I235)</f>
        <v>0</v>
      </c>
      <c r="J227" s="160"/>
      <c r="K227" s="160">
        <f>SUM(K228:K235)</f>
        <v>0</v>
      </c>
      <c r="L227" s="160"/>
      <c r="M227" s="160">
        <f>SUM(M228:M235)</f>
        <v>0</v>
      </c>
      <c r="N227" s="159"/>
      <c r="O227" s="159">
        <f>SUM(O228:O235)</f>
        <v>0</v>
      </c>
      <c r="P227" s="159"/>
      <c r="Q227" s="159">
        <f>SUM(Q228:Q235)</f>
        <v>0</v>
      </c>
      <c r="R227" s="160"/>
      <c r="S227" s="160"/>
      <c r="T227" s="160"/>
      <c r="U227" s="160"/>
      <c r="V227" s="160">
        <f>SUM(V228:V235)</f>
        <v>551.29999999999995</v>
      </c>
      <c r="W227" s="160"/>
      <c r="X227" s="160"/>
      <c r="Y227" s="160"/>
      <c r="AG227" t="s">
        <v>136</v>
      </c>
    </row>
    <row r="228" spans="1:60" ht="22.5" outlineLevel="1" x14ac:dyDescent="0.2">
      <c r="A228" s="168">
        <v>107</v>
      </c>
      <c r="B228" s="169" t="s">
        <v>491</v>
      </c>
      <c r="C228" s="182" t="s">
        <v>492</v>
      </c>
      <c r="D228" s="170" t="s">
        <v>282</v>
      </c>
      <c r="E228" s="171">
        <v>67.458240000000004</v>
      </c>
      <c r="F228" s="172"/>
      <c r="G228" s="173">
        <f>ROUND(E228*F228,2)</f>
        <v>0</v>
      </c>
      <c r="H228" s="158"/>
      <c r="I228" s="157">
        <f>ROUND(E228*H228,2)</f>
        <v>0</v>
      </c>
      <c r="J228" s="158"/>
      <c r="K228" s="157">
        <f>ROUND(E228*J228,2)</f>
        <v>0</v>
      </c>
      <c r="L228" s="157">
        <v>21</v>
      </c>
      <c r="M228" s="157">
        <f>G228*(1+L228/100)</f>
        <v>0</v>
      </c>
      <c r="N228" s="156">
        <v>0</v>
      </c>
      <c r="O228" s="156">
        <f>ROUND(E228*N228,2)</f>
        <v>0</v>
      </c>
      <c r="P228" s="156">
        <v>0</v>
      </c>
      <c r="Q228" s="156">
        <f>ROUND(E228*P228,2)</f>
        <v>0</v>
      </c>
      <c r="R228" s="157"/>
      <c r="S228" s="157" t="s">
        <v>179</v>
      </c>
      <c r="T228" s="157" t="s">
        <v>179</v>
      </c>
      <c r="U228" s="157">
        <v>0</v>
      </c>
      <c r="V228" s="157">
        <f>ROUND(E228*U228,2)</f>
        <v>0</v>
      </c>
      <c r="W228" s="157"/>
      <c r="X228" s="157" t="s">
        <v>180</v>
      </c>
      <c r="Y228" s="157" t="s">
        <v>142</v>
      </c>
      <c r="Z228" s="147"/>
      <c r="AA228" s="147"/>
      <c r="AB228" s="147"/>
      <c r="AC228" s="147"/>
      <c r="AD228" s="147"/>
      <c r="AE228" s="147"/>
      <c r="AF228" s="147"/>
      <c r="AG228" s="147" t="s">
        <v>181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188" t="s">
        <v>493</v>
      </c>
      <c r="D229" s="186"/>
      <c r="E229" s="187">
        <v>67.458240000000004</v>
      </c>
      <c r="F229" s="267"/>
      <c r="G229" s="157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7"/>
      <c r="AA229" s="147"/>
      <c r="AB229" s="147"/>
      <c r="AC229" s="147"/>
      <c r="AD229" s="147"/>
      <c r="AE229" s="147"/>
      <c r="AF229" s="147"/>
      <c r="AG229" s="147" t="s">
        <v>183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ht="22.5" outlineLevel="1" x14ac:dyDescent="0.2">
      <c r="A230" s="168">
        <v>108</v>
      </c>
      <c r="B230" s="169" t="s">
        <v>494</v>
      </c>
      <c r="C230" s="182" t="s">
        <v>495</v>
      </c>
      <c r="D230" s="170" t="s">
        <v>282</v>
      </c>
      <c r="E230" s="171">
        <v>1014.897</v>
      </c>
      <c r="F230" s="172"/>
      <c r="G230" s="173">
        <f>ROUND(E230*F230,2)</f>
        <v>0</v>
      </c>
      <c r="H230" s="158"/>
      <c r="I230" s="157">
        <f>ROUND(E230*H230,2)</f>
        <v>0</v>
      </c>
      <c r="J230" s="158"/>
      <c r="K230" s="157">
        <f>ROUND(E230*J230,2)</f>
        <v>0</v>
      </c>
      <c r="L230" s="157">
        <v>21</v>
      </c>
      <c r="M230" s="157">
        <f>G230*(1+L230/100)</f>
        <v>0</v>
      </c>
      <c r="N230" s="156">
        <v>0</v>
      </c>
      <c r="O230" s="156">
        <f>ROUND(E230*N230,2)</f>
        <v>0</v>
      </c>
      <c r="P230" s="156">
        <v>0</v>
      </c>
      <c r="Q230" s="156">
        <f>ROUND(E230*P230,2)</f>
        <v>0</v>
      </c>
      <c r="R230" s="157"/>
      <c r="S230" s="157" t="s">
        <v>140</v>
      </c>
      <c r="T230" s="157" t="s">
        <v>179</v>
      </c>
      <c r="U230" s="157">
        <v>0</v>
      </c>
      <c r="V230" s="157">
        <f>ROUND(E230*U230,2)</f>
        <v>0</v>
      </c>
      <c r="W230" s="157"/>
      <c r="X230" s="157" t="s">
        <v>180</v>
      </c>
      <c r="Y230" s="157" t="s">
        <v>142</v>
      </c>
      <c r="Z230" s="147"/>
      <c r="AA230" s="147"/>
      <c r="AB230" s="147"/>
      <c r="AC230" s="147"/>
      <c r="AD230" s="147"/>
      <c r="AE230" s="147"/>
      <c r="AF230" s="147"/>
      <c r="AG230" s="147" t="s">
        <v>181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">
      <c r="A231" s="154"/>
      <c r="B231" s="155"/>
      <c r="C231" s="188" t="s">
        <v>496</v>
      </c>
      <c r="D231" s="186"/>
      <c r="E231" s="187">
        <v>1014.897</v>
      </c>
      <c r="F231" s="26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183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ht="22.5" outlineLevel="1" x14ac:dyDescent="0.2">
      <c r="A232" s="168">
        <v>109</v>
      </c>
      <c r="B232" s="169" t="s">
        <v>497</v>
      </c>
      <c r="C232" s="182" t="s">
        <v>498</v>
      </c>
      <c r="D232" s="170" t="s">
        <v>282</v>
      </c>
      <c r="E232" s="171">
        <v>42.752160000000003</v>
      </c>
      <c r="F232" s="172"/>
      <c r="G232" s="173">
        <f>ROUND(E232*F232,2)</f>
        <v>0</v>
      </c>
      <c r="H232" s="158"/>
      <c r="I232" s="157">
        <f>ROUND(E232*H232,2)</f>
        <v>0</v>
      </c>
      <c r="J232" s="158"/>
      <c r="K232" s="157">
        <f>ROUND(E232*J232,2)</f>
        <v>0</v>
      </c>
      <c r="L232" s="157">
        <v>21</v>
      </c>
      <c r="M232" s="157">
        <f>G232*(1+L232/100)</f>
        <v>0</v>
      </c>
      <c r="N232" s="156">
        <v>0</v>
      </c>
      <c r="O232" s="156">
        <f>ROUND(E232*N232,2)</f>
        <v>0</v>
      </c>
      <c r="P232" s="156">
        <v>0</v>
      </c>
      <c r="Q232" s="156">
        <f>ROUND(E232*P232,2)</f>
        <v>0</v>
      </c>
      <c r="R232" s="157"/>
      <c r="S232" s="157" t="s">
        <v>140</v>
      </c>
      <c r="T232" s="157" t="s">
        <v>179</v>
      </c>
      <c r="U232" s="157">
        <v>0</v>
      </c>
      <c r="V232" s="157">
        <f>ROUND(E232*U232,2)</f>
        <v>0</v>
      </c>
      <c r="W232" s="157"/>
      <c r="X232" s="157" t="s">
        <v>180</v>
      </c>
      <c r="Y232" s="157" t="s">
        <v>142</v>
      </c>
      <c r="Z232" s="147"/>
      <c r="AA232" s="147"/>
      <c r="AB232" s="147"/>
      <c r="AC232" s="147"/>
      <c r="AD232" s="147"/>
      <c r="AE232" s="147"/>
      <c r="AF232" s="147"/>
      <c r="AG232" s="147" t="s">
        <v>181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2" x14ac:dyDescent="0.2">
      <c r="A233" s="154"/>
      <c r="B233" s="155"/>
      <c r="C233" s="188" t="s">
        <v>499</v>
      </c>
      <c r="D233" s="186"/>
      <c r="E233" s="187">
        <v>42.752160000000003</v>
      </c>
      <c r="F233" s="267"/>
      <c r="G233" s="157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57"/>
      <c r="Z233" s="147"/>
      <c r="AA233" s="147"/>
      <c r="AB233" s="147"/>
      <c r="AC233" s="147"/>
      <c r="AD233" s="147"/>
      <c r="AE233" s="147"/>
      <c r="AF233" s="147"/>
      <c r="AG233" s="147" t="s">
        <v>183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74">
        <v>110</v>
      </c>
      <c r="B234" s="175" t="s">
        <v>500</v>
      </c>
      <c r="C234" s="181" t="s">
        <v>501</v>
      </c>
      <c r="D234" s="176" t="s">
        <v>282</v>
      </c>
      <c r="E234" s="177">
        <v>1125.1071999999999</v>
      </c>
      <c r="F234" s="178"/>
      <c r="G234" s="179">
        <f>ROUND(E234*F234,2)</f>
        <v>0</v>
      </c>
      <c r="H234" s="158"/>
      <c r="I234" s="157">
        <f>ROUND(E234*H234,2)</f>
        <v>0</v>
      </c>
      <c r="J234" s="158"/>
      <c r="K234" s="157">
        <f>ROUND(E234*J234,2)</f>
        <v>0</v>
      </c>
      <c r="L234" s="157">
        <v>21</v>
      </c>
      <c r="M234" s="157">
        <f>G234*(1+L234/100)</f>
        <v>0</v>
      </c>
      <c r="N234" s="156">
        <v>0</v>
      </c>
      <c r="O234" s="156">
        <f>ROUND(E234*N234,2)</f>
        <v>0</v>
      </c>
      <c r="P234" s="156">
        <v>0</v>
      </c>
      <c r="Q234" s="156">
        <f>ROUND(E234*P234,2)</f>
        <v>0</v>
      </c>
      <c r="R234" s="157"/>
      <c r="S234" s="157" t="s">
        <v>140</v>
      </c>
      <c r="T234" s="157" t="s">
        <v>179</v>
      </c>
      <c r="U234" s="157">
        <v>0.49</v>
      </c>
      <c r="V234" s="157">
        <f>ROUND(E234*U234,2)</f>
        <v>551.29999999999995</v>
      </c>
      <c r="W234" s="157"/>
      <c r="X234" s="157" t="s">
        <v>502</v>
      </c>
      <c r="Y234" s="157" t="s">
        <v>142</v>
      </c>
      <c r="Z234" s="147"/>
      <c r="AA234" s="147"/>
      <c r="AB234" s="147"/>
      <c r="AC234" s="147"/>
      <c r="AD234" s="147"/>
      <c r="AE234" s="147"/>
      <c r="AF234" s="147"/>
      <c r="AG234" s="147" t="s">
        <v>503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68">
        <v>111</v>
      </c>
      <c r="B235" s="169" t="s">
        <v>504</v>
      </c>
      <c r="C235" s="182" t="s">
        <v>505</v>
      </c>
      <c r="D235" s="170" t="s">
        <v>282</v>
      </c>
      <c r="E235" s="171">
        <v>21377.036800000002</v>
      </c>
      <c r="F235" s="172"/>
      <c r="G235" s="173">
        <f>ROUND(E235*F235,2)</f>
        <v>0</v>
      </c>
      <c r="H235" s="158"/>
      <c r="I235" s="157">
        <f>ROUND(E235*H235,2)</f>
        <v>0</v>
      </c>
      <c r="J235" s="158"/>
      <c r="K235" s="157">
        <f>ROUND(E235*J235,2)</f>
        <v>0</v>
      </c>
      <c r="L235" s="157">
        <v>21</v>
      </c>
      <c r="M235" s="157">
        <f>G235*(1+L235/100)</f>
        <v>0</v>
      </c>
      <c r="N235" s="156">
        <v>0</v>
      </c>
      <c r="O235" s="156">
        <f>ROUND(E235*N235,2)</f>
        <v>0</v>
      </c>
      <c r="P235" s="156">
        <v>0</v>
      </c>
      <c r="Q235" s="156">
        <f>ROUND(E235*P235,2)</f>
        <v>0</v>
      </c>
      <c r="R235" s="157"/>
      <c r="S235" s="157" t="s">
        <v>140</v>
      </c>
      <c r="T235" s="157" t="s">
        <v>179</v>
      </c>
      <c r="U235" s="157">
        <v>0</v>
      </c>
      <c r="V235" s="157">
        <f>ROUND(E235*U235,2)</f>
        <v>0</v>
      </c>
      <c r="W235" s="157"/>
      <c r="X235" s="157" t="s">
        <v>502</v>
      </c>
      <c r="Y235" s="157" t="s">
        <v>142</v>
      </c>
      <c r="Z235" s="147"/>
      <c r="AA235" s="147"/>
      <c r="AB235" s="147"/>
      <c r="AC235" s="147"/>
      <c r="AD235" s="147"/>
      <c r="AE235" s="147"/>
      <c r="AF235" s="147"/>
      <c r="AG235" s="147" t="s">
        <v>503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x14ac:dyDescent="0.2">
      <c r="A236" s="3"/>
      <c r="B236" s="4"/>
      <c r="C236" s="183"/>
      <c r="D236" s="6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AE236">
        <v>12</v>
      </c>
      <c r="AF236">
        <v>21</v>
      </c>
      <c r="AG236" t="s">
        <v>121</v>
      </c>
    </row>
    <row r="237" spans="1:60" x14ac:dyDescent="0.2">
      <c r="A237" s="150"/>
      <c r="B237" s="151" t="s">
        <v>31</v>
      </c>
      <c r="C237" s="184"/>
      <c r="D237" s="152"/>
      <c r="E237" s="153"/>
      <c r="F237" s="153"/>
      <c r="G237" s="167">
        <f>G8+G77+G83+G91+G99+G142+G153+G171+G196+G204+G206+G220+G227</f>
        <v>0</v>
      </c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AE237">
        <f>SUMIF(L7:L235,AE236,G7:G235)</f>
        <v>0</v>
      </c>
      <c r="AF237">
        <f>SUMIF(L7:L235,AF236,G7:G235)</f>
        <v>0</v>
      </c>
      <c r="AG237" t="s">
        <v>172</v>
      </c>
    </row>
    <row r="238" spans="1:60" x14ac:dyDescent="0.2">
      <c r="A238" s="3"/>
      <c r="B238" s="4"/>
      <c r="C238" s="183"/>
      <c r="D238" s="6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60" x14ac:dyDescent="0.2">
      <c r="A239" s="3"/>
      <c r="B239" s="4"/>
      <c r="C239" s="183"/>
      <c r="D239" s="6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60" x14ac:dyDescent="0.2">
      <c r="A240" s="264" t="s">
        <v>173</v>
      </c>
      <c r="B240" s="264"/>
      <c r="C240" s="265"/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33" x14ac:dyDescent="0.2">
      <c r="A241" s="245"/>
      <c r="B241" s="246"/>
      <c r="C241" s="247"/>
      <c r="D241" s="246"/>
      <c r="E241" s="246"/>
      <c r="F241" s="246"/>
      <c r="G241" s="248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AG241" t="s">
        <v>174</v>
      </c>
    </row>
    <row r="242" spans="1:33" x14ac:dyDescent="0.2">
      <c r="A242" s="249"/>
      <c r="B242" s="250"/>
      <c r="C242" s="251"/>
      <c r="D242" s="250"/>
      <c r="E242" s="250"/>
      <c r="F242" s="250"/>
      <c r="G242" s="252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33" x14ac:dyDescent="0.2">
      <c r="A243" s="249"/>
      <c r="B243" s="250"/>
      <c r="C243" s="251"/>
      <c r="D243" s="250"/>
      <c r="E243" s="250"/>
      <c r="F243" s="250"/>
      <c r="G243" s="252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33" x14ac:dyDescent="0.2">
      <c r="A244" s="249"/>
      <c r="B244" s="250"/>
      <c r="C244" s="251"/>
      <c r="D244" s="250"/>
      <c r="E244" s="250"/>
      <c r="F244" s="250"/>
      <c r="G244" s="252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33" x14ac:dyDescent="0.2">
      <c r="A245" s="253"/>
      <c r="B245" s="254"/>
      <c r="C245" s="255"/>
      <c r="D245" s="254"/>
      <c r="E245" s="254"/>
      <c r="F245" s="254"/>
      <c r="G245" s="25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33" x14ac:dyDescent="0.2">
      <c r="A246" s="3"/>
      <c r="B246" s="4"/>
      <c r="C246" s="183"/>
      <c r="D246" s="6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33" x14ac:dyDescent="0.2">
      <c r="C247" s="185"/>
      <c r="D247" s="10"/>
      <c r="AG247" t="s">
        <v>175</v>
      </c>
    </row>
    <row r="248" spans="1:33" x14ac:dyDescent="0.2">
      <c r="D248" s="10"/>
    </row>
    <row r="249" spans="1:33" x14ac:dyDescent="0.2">
      <c r="D249" s="10"/>
    </row>
    <row r="250" spans="1:33" x14ac:dyDescent="0.2">
      <c r="D250" s="10"/>
    </row>
    <row r="251" spans="1:33" x14ac:dyDescent="0.2">
      <c r="D251" s="10"/>
    </row>
    <row r="252" spans="1:33" x14ac:dyDescent="0.2">
      <c r="D252" s="10"/>
    </row>
    <row r="253" spans="1:33" x14ac:dyDescent="0.2">
      <c r="D253" s="10"/>
    </row>
    <row r="254" spans="1:33" x14ac:dyDescent="0.2">
      <c r="D254" s="10"/>
    </row>
    <row r="255" spans="1:33" x14ac:dyDescent="0.2">
      <c r="D255" s="10"/>
    </row>
    <row r="256" spans="1:33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241:G245"/>
    <mergeCell ref="A1:G1"/>
    <mergeCell ref="C2:G2"/>
    <mergeCell ref="C3:G3"/>
    <mergeCell ref="C4:G4"/>
    <mergeCell ref="A240:C240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113" sqref="F9:F113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52</v>
      </c>
      <c r="C3" s="258" t="s">
        <v>53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48</v>
      </c>
      <c r="C4" s="261" t="s">
        <v>54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48</v>
      </c>
      <c r="C8" s="180" t="s">
        <v>68</v>
      </c>
      <c r="D8" s="163"/>
      <c r="E8" s="164"/>
      <c r="F8" s="165"/>
      <c r="G8" s="166">
        <f>SUMIF(AG9:AG36,"&lt;&gt;NOR",G9:G36)</f>
        <v>0</v>
      </c>
      <c r="H8" s="160"/>
      <c r="I8" s="160">
        <f>SUM(I9:I36)</f>
        <v>0</v>
      </c>
      <c r="J8" s="160"/>
      <c r="K8" s="160">
        <f>SUM(K9:K36)</f>
        <v>0</v>
      </c>
      <c r="L8" s="160"/>
      <c r="M8" s="160">
        <f>SUM(M9:M36)</f>
        <v>0</v>
      </c>
      <c r="N8" s="159"/>
      <c r="O8" s="159">
        <f>SUM(O9:O36)</f>
        <v>4.3499999999999996</v>
      </c>
      <c r="P8" s="159"/>
      <c r="Q8" s="159">
        <f>SUM(Q9:Q36)</f>
        <v>0</v>
      </c>
      <c r="R8" s="160"/>
      <c r="S8" s="160"/>
      <c r="T8" s="160"/>
      <c r="U8" s="160"/>
      <c r="V8" s="160">
        <f>SUM(V9:V36)</f>
        <v>48.260000000000005</v>
      </c>
      <c r="W8" s="160"/>
      <c r="X8" s="160"/>
      <c r="Y8" s="160"/>
      <c r="AG8" t="s">
        <v>136</v>
      </c>
    </row>
    <row r="9" spans="1:60" outlineLevel="1" x14ac:dyDescent="0.2">
      <c r="A9" s="168">
        <v>1</v>
      </c>
      <c r="B9" s="169" t="s">
        <v>219</v>
      </c>
      <c r="C9" s="182" t="s">
        <v>220</v>
      </c>
      <c r="D9" s="170" t="s">
        <v>204</v>
      </c>
      <c r="E9" s="171">
        <v>2.948</v>
      </c>
      <c r="F9" s="172"/>
      <c r="G9" s="173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140</v>
      </c>
      <c r="T9" s="157" t="s">
        <v>179</v>
      </c>
      <c r="U9" s="157">
        <v>0.48499999999999999</v>
      </c>
      <c r="V9" s="157">
        <f>ROUND(E9*U9,2)</f>
        <v>1.43</v>
      </c>
      <c r="W9" s="157"/>
      <c r="X9" s="157" t="s">
        <v>180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181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8" t="s">
        <v>506</v>
      </c>
      <c r="D10" s="186"/>
      <c r="E10" s="187">
        <v>2.948</v>
      </c>
      <c r="F10" s="26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2</v>
      </c>
      <c r="B11" s="169" t="s">
        <v>223</v>
      </c>
      <c r="C11" s="182" t="s">
        <v>224</v>
      </c>
      <c r="D11" s="170" t="s">
        <v>204</v>
      </c>
      <c r="E11" s="171">
        <v>1.474</v>
      </c>
      <c r="F11" s="172"/>
      <c r="G11" s="173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140</v>
      </c>
      <c r="T11" s="157" t="s">
        <v>179</v>
      </c>
      <c r="U11" s="157">
        <v>0.14829999999999999</v>
      </c>
      <c r="V11" s="157">
        <f>ROUND(E11*U11,2)</f>
        <v>0.22</v>
      </c>
      <c r="W11" s="157"/>
      <c r="X11" s="157" t="s">
        <v>180</v>
      </c>
      <c r="Y11" s="157" t="s">
        <v>142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8" t="s">
        <v>507</v>
      </c>
      <c r="D12" s="186"/>
      <c r="E12" s="187">
        <v>1.474</v>
      </c>
      <c r="F12" s="26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8">
        <v>3</v>
      </c>
      <c r="B13" s="169" t="s">
        <v>508</v>
      </c>
      <c r="C13" s="182" t="s">
        <v>509</v>
      </c>
      <c r="D13" s="170" t="s">
        <v>204</v>
      </c>
      <c r="E13" s="171">
        <v>9.0719999999999992</v>
      </c>
      <c r="F13" s="172"/>
      <c r="G13" s="173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0</v>
      </c>
      <c r="O13" s="156">
        <f>ROUND(E13*N13,2)</f>
        <v>0</v>
      </c>
      <c r="P13" s="156">
        <v>0</v>
      </c>
      <c r="Q13" s="156">
        <f>ROUND(E13*P13,2)</f>
        <v>0</v>
      </c>
      <c r="R13" s="157"/>
      <c r="S13" s="157" t="s">
        <v>140</v>
      </c>
      <c r="T13" s="157" t="s">
        <v>179</v>
      </c>
      <c r="U13" s="157">
        <v>4.6550000000000002</v>
      </c>
      <c r="V13" s="157">
        <f>ROUND(E13*U13,2)</f>
        <v>42.23</v>
      </c>
      <c r="W13" s="157"/>
      <c r="X13" s="157" t="s">
        <v>180</v>
      </c>
      <c r="Y13" s="157" t="s">
        <v>142</v>
      </c>
      <c r="Z13" s="147"/>
      <c r="AA13" s="147"/>
      <c r="AB13" s="147"/>
      <c r="AC13" s="147"/>
      <c r="AD13" s="147"/>
      <c r="AE13" s="147"/>
      <c r="AF13" s="147"/>
      <c r="AG13" s="147" t="s">
        <v>181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8" t="s">
        <v>510</v>
      </c>
      <c r="D14" s="186"/>
      <c r="E14" s="187">
        <v>7.74</v>
      </c>
      <c r="F14" s="26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183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8" t="s">
        <v>511</v>
      </c>
      <c r="D15" s="186"/>
      <c r="E15" s="187">
        <v>0.36</v>
      </c>
      <c r="F15" s="26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183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8" t="s">
        <v>512</v>
      </c>
      <c r="D16" s="186"/>
      <c r="E16" s="187">
        <v>0.48</v>
      </c>
      <c r="F16" s="26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8" t="s">
        <v>513</v>
      </c>
      <c r="D17" s="186"/>
      <c r="E17" s="187">
        <v>0.27</v>
      </c>
      <c r="F17" s="26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183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8" t="s">
        <v>514</v>
      </c>
      <c r="D18" s="186"/>
      <c r="E18" s="187">
        <v>0.09</v>
      </c>
      <c r="F18" s="26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8" t="s">
        <v>515</v>
      </c>
      <c r="D19" s="186"/>
      <c r="E19" s="187">
        <v>0.13200000000000001</v>
      </c>
      <c r="F19" s="26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183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68">
        <v>4</v>
      </c>
      <c r="B20" s="169" t="s">
        <v>239</v>
      </c>
      <c r="C20" s="182" t="s">
        <v>240</v>
      </c>
      <c r="D20" s="170" t="s">
        <v>204</v>
      </c>
      <c r="E20" s="171">
        <v>12.02</v>
      </c>
      <c r="F20" s="172"/>
      <c r="G20" s="173">
        <f>ROUND(E20*F20,2)</f>
        <v>0</v>
      </c>
      <c r="H20" s="158"/>
      <c r="I20" s="157">
        <f>ROUND(E20*H20,2)</f>
        <v>0</v>
      </c>
      <c r="J20" s="158"/>
      <c r="K20" s="157">
        <f>ROUND(E20*J20,2)</f>
        <v>0</v>
      </c>
      <c r="L20" s="157">
        <v>21</v>
      </c>
      <c r="M20" s="157">
        <f>G20*(1+L20/100)</f>
        <v>0</v>
      </c>
      <c r="N20" s="156">
        <v>0</v>
      </c>
      <c r="O20" s="156">
        <f>ROUND(E20*N20,2)</f>
        <v>0</v>
      </c>
      <c r="P20" s="156">
        <v>0</v>
      </c>
      <c r="Q20" s="156">
        <f>ROUND(E20*P20,2)</f>
        <v>0</v>
      </c>
      <c r="R20" s="157"/>
      <c r="S20" s="157" t="s">
        <v>140</v>
      </c>
      <c r="T20" s="157" t="s">
        <v>179</v>
      </c>
      <c r="U20" s="157">
        <v>1.0999999999999999E-2</v>
      </c>
      <c r="V20" s="157">
        <f>ROUND(E20*U20,2)</f>
        <v>0.13</v>
      </c>
      <c r="W20" s="157"/>
      <c r="X20" s="157" t="s">
        <v>180</v>
      </c>
      <c r="Y20" s="157" t="s">
        <v>142</v>
      </c>
      <c r="Z20" s="147"/>
      <c r="AA20" s="147"/>
      <c r="AB20" s="147"/>
      <c r="AC20" s="147"/>
      <c r="AD20" s="147"/>
      <c r="AE20" s="147"/>
      <c r="AF20" s="147"/>
      <c r="AG20" s="147" t="s">
        <v>181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8" t="s">
        <v>516</v>
      </c>
      <c r="D21" s="186"/>
      <c r="E21" s="187">
        <v>12.02</v>
      </c>
      <c r="F21" s="26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183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8">
        <v>5</v>
      </c>
      <c r="B22" s="169" t="s">
        <v>242</v>
      </c>
      <c r="C22" s="182" t="s">
        <v>243</v>
      </c>
      <c r="D22" s="170" t="s">
        <v>204</v>
      </c>
      <c r="E22" s="171">
        <v>120.2</v>
      </c>
      <c r="F22" s="172"/>
      <c r="G22" s="173">
        <f>ROUND(E22*F22,2)</f>
        <v>0</v>
      </c>
      <c r="H22" s="158"/>
      <c r="I22" s="157">
        <f>ROUND(E22*H22,2)</f>
        <v>0</v>
      </c>
      <c r="J22" s="158"/>
      <c r="K22" s="157">
        <f>ROUND(E22*J22,2)</f>
        <v>0</v>
      </c>
      <c r="L22" s="157">
        <v>21</v>
      </c>
      <c r="M22" s="157">
        <f>G22*(1+L22/100)</f>
        <v>0</v>
      </c>
      <c r="N22" s="156">
        <v>0</v>
      </c>
      <c r="O22" s="156">
        <f>ROUND(E22*N22,2)</f>
        <v>0</v>
      </c>
      <c r="P22" s="156">
        <v>0</v>
      </c>
      <c r="Q22" s="156">
        <f>ROUND(E22*P22,2)</f>
        <v>0</v>
      </c>
      <c r="R22" s="157"/>
      <c r="S22" s="157" t="s">
        <v>140</v>
      </c>
      <c r="T22" s="157" t="s">
        <v>179</v>
      </c>
      <c r="U22" s="157">
        <v>0</v>
      </c>
      <c r="V22" s="157">
        <f>ROUND(E22*U22,2)</f>
        <v>0</v>
      </c>
      <c r="W22" s="157"/>
      <c r="X22" s="157" t="s">
        <v>180</v>
      </c>
      <c r="Y22" s="157" t="s">
        <v>142</v>
      </c>
      <c r="Z22" s="147"/>
      <c r="AA22" s="147"/>
      <c r="AB22" s="147"/>
      <c r="AC22" s="147"/>
      <c r="AD22" s="147"/>
      <c r="AE22" s="147"/>
      <c r="AF22" s="147"/>
      <c r="AG22" s="147" t="s">
        <v>181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8" t="s">
        <v>517</v>
      </c>
      <c r="D23" s="186"/>
      <c r="E23" s="187">
        <v>120.2</v>
      </c>
      <c r="F23" s="26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183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68">
        <v>6</v>
      </c>
      <c r="B24" s="169" t="s">
        <v>518</v>
      </c>
      <c r="C24" s="182" t="s">
        <v>519</v>
      </c>
      <c r="D24" s="170" t="s">
        <v>204</v>
      </c>
      <c r="E24" s="171">
        <v>1.6</v>
      </c>
      <c r="F24" s="172"/>
      <c r="G24" s="173">
        <f>ROUND(E24*F24,2)</f>
        <v>0</v>
      </c>
      <c r="H24" s="158"/>
      <c r="I24" s="157">
        <f>ROUND(E24*H24,2)</f>
        <v>0</v>
      </c>
      <c r="J24" s="158"/>
      <c r="K24" s="157">
        <f>ROUND(E24*J24,2)</f>
        <v>0</v>
      </c>
      <c r="L24" s="157">
        <v>21</v>
      </c>
      <c r="M24" s="157">
        <f>G24*(1+L24/100)</f>
        <v>0</v>
      </c>
      <c r="N24" s="156">
        <v>0</v>
      </c>
      <c r="O24" s="156">
        <f>ROUND(E24*N24,2)</f>
        <v>0</v>
      </c>
      <c r="P24" s="156">
        <v>0</v>
      </c>
      <c r="Q24" s="156">
        <f>ROUND(E24*P24,2)</f>
        <v>0</v>
      </c>
      <c r="R24" s="157"/>
      <c r="S24" s="157" t="s">
        <v>140</v>
      </c>
      <c r="T24" s="157" t="s">
        <v>179</v>
      </c>
      <c r="U24" s="157">
        <v>1.1499999999999999</v>
      </c>
      <c r="V24" s="157">
        <f>ROUND(E24*U24,2)</f>
        <v>1.84</v>
      </c>
      <c r="W24" s="157"/>
      <c r="X24" s="157" t="s">
        <v>180</v>
      </c>
      <c r="Y24" s="157" t="s">
        <v>142</v>
      </c>
      <c r="Z24" s="147"/>
      <c r="AA24" s="147"/>
      <c r="AB24" s="147"/>
      <c r="AC24" s="147"/>
      <c r="AD24" s="147"/>
      <c r="AE24" s="147"/>
      <c r="AF24" s="147"/>
      <c r="AG24" s="147" t="s">
        <v>181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8" t="s">
        <v>520</v>
      </c>
      <c r="D25" s="186"/>
      <c r="E25" s="187">
        <v>1.6</v>
      </c>
      <c r="F25" s="26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183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68">
        <v>7</v>
      </c>
      <c r="B26" s="169" t="s">
        <v>257</v>
      </c>
      <c r="C26" s="182" t="s">
        <v>258</v>
      </c>
      <c r="D26" s="170" t="s">
        <v>178</v>
      </c>
      <c r="E26" s="171">
        <v>25.08</v>
      </c>
      <c r="F26" s="172"/>
      <c r="G26" s="173">
        <f>ROUND(E26*F26,2)</f>
        <v>0</v>
      </c>
      <c r="H26" s="158"/>
      <c r="I26" s="157">
        <f>ROUND(E26*H26,2)</f>
        <v>0</v>
      </c>
      <c r="J26" s="158"/>
      <c r="K26" s="157">
        <f>ROUND(E26*J26,2)</f>
        <v>0</v>
      </c>
      <c r="L26" s="157">
        <v>21</v>
      </c>
      <c r="M26" s="157">
        <f>G26*(1+L26/100)</f>
        <v>0</v>
      </c>
      <c r="N26" s="156">
        <v>0</v>
      </c>
      <c r="O26" s="156">
        <f>ROUND(E26*N26,2)</f>
        <v>0</v>
      </c>
      <c r="P26" s="156">
        <v>0</v>
      </c>
      <c r="Q26" s="156">
        <f>ROUND(E26*P26,2)</f>
        <v>0</v>
      </c>
      <c r="R26" s="157"/>
      <c r="S26" s="157" t="s">
        <v>140</v>
      </c>
      <c r="T26" s="157" t="s">
        <v>179</v>
      </c>
      <c r="U26" s="157">
        <v>9.6000000000000002E-2</v>
      </c>
      <c r="V26" s="157">
        <f>ROUND(E26*U26,2)</f>
        <v>2.41</v>
      </c>
      <c r="W26" s="157"/>
      <c r="X26" s="157" t="s">
        <v>180</v>
      </c>
      <c r="Y26" s="157" t="s">
        <v>142</v>
      </c>
      <c r="Z26" s="147"/>
      <c r="AA26" s="147"/>
      <c r="AB26" s="147"/>
      <c r="AC26" s="147"/>
      <c r="AD26" s="147"/>
      <c r="AE26" s="147"/>
      <c r="AF26" s="147"/>
      <c r="AG26" s="147" t="s">
        <v>181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8" t="s">
        <v>521</v>
      </c>
      <c r="D27" s="186"/>
      <c r="E27" s="187">
        <v>4.4000000000000004</v>
      </c>
      <c r="F27" s="26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8" t="s">
        <v>522</v>
      </c>
      <c r="D28" s="186"/>
      <c r="E28" s="187">
        <v>15.48</v>
      </c>
      <c r="F28" s="26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183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8" t="s">
        <v>523</v>
      </c>
      <c r="D29" s="186"/>
      <c r="E29" s="187">
        <v>1.44</v>
      </c>
      <c r="F29" s="26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183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8" t="s">
        <v>524</v>
      </c>
      <c r="D30" s="186"/>
      <c r="E30" s="187">
        <v>1.92</v>
      </c>
      <c r="F30" s="26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183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8" t="s">
        <v>525</v>
      </c>
      <c r="D31" s="186"/>
      <c r="E31" s="187">
        <v>1.08</v>
      </c>
      <c r="F31" s="26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183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8" t="s">
        <v>526</v>
      </c>
      <c r="D32" s="186"/>
      <c r="E32" s="187">
        <v>0.36</v>
      </c>
      <c r="F32" s="26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88" t="s">
        <v>527</v>
      </c>
      <c r="D33" s="186"/>
      <c r="E33" s="187">
        <v>0.4</v>
      </c>
      <c r="F33" s="26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183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4">
        <v>8</v>
      </c>
      <c r="B34" s="175" t="s">
        <v>265</v>
      </c>
      <c r="C34" s="181" t="s">
        <v>266</v>
      </c>
      <c r="D34" s="176" t="s">
        <v>204</v>
      </c>
      <c r="E34" s="177">
        <v>12.02</v>
      </c>
      <c r="F34" s="178"/>
      <c r="G34" s="179">
        <f>ROUND(E34*F34,2)</f>
        <v>0</v>
      </c>
      <c r="H34" s="158"/>
      <c r="I34" s="157">
        <f>ROUND(E34*H34,2)</f>
        <v>0</v>
      </c>
      <c r="J34" s="158"/>
      <c r="K34" s="157">
        <f>ROUND(E34*J34,2)</f>
        <v>0</v>
      </c>
      <c r="L34" s="157">
        <v>21</v>
      </c>
      <c r="M34" s="157">
        <f>G34*(1+L34/100)</f>
        <v>0</v>
      </c>
      <c r="N34" s="156">
        <v>0</v>
      </c>
      <c r="O34" s="156">
        <f>ROUND(E34*N34,2)</f>
        <v>0</v>
      </c>
      <c r="P34" s="156">
        <v>0</v>
      </c>
      <c r="Q34" s="156">
        <f>ROUND(E34*P34,2)</f>
        <v>0</v>
      </c>
      <c r="R34" s="157"/>
      <c r="S34" s="157" t="s">
        <v>140</v>
      </c>
      <c r="T34" s="157" t="s">
        <v>179</v>
      </c>
      <c r="U34" s="157">
        <v>0</v>
      </c>
      <c r="V34" s="157">
        <f>ROUND(E34*U34,2)</f>
        <v>0</v>
      </c>
      <c r="W34" s="157"/>
      <c r="X34" s="157" t="s">
        <v>180</v>
      </c>
      <c r="Y34" s="157" t="s">
        <v>142</v>
      </c>
      <c r="Z34" s="147"/>
      <c r="AA34" s="147"/>
      <c r="AB34" s="147"/>
      <c r="AC34" s="147"/>
      <c r="AD34" s="147"/>
      <c r="AE34" s="147"/>
      <c r="AF34" s="147"/>
      <c r="AG34" s="147" t="s">
        <v>181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8">
        <v>9</v>
      </c>
      <c r="B35" s="169" t="s">
        <v>528</v>
      </c>
      <c r="C35" s="182" t="s">
        <v>529</v>
      </c>
      <c r="D35" s="170" t="s">
        <v>204</v>
      </c>
      <c r="E35" s="171">
        <v>2.72</v>
      </c>
      <c r="F35" s="172"/>
      <c r="G35" s="173">
        <f>ROUND(E35*F35,2)</f>
        <v>0</v>
      </c>
      <c r="H35" s="158"/>
      <c r="I35" s="157">
        <f>ROUND(E35*H35,2)</f>
        <v>0</v>
      </c>
      <c r="J35" s="158"/>
      <c r="K35" s="157">
        <f>ROUND(E35*J35,2)</f>
        <v>0</v>
      </c>
      <c r="L35" s="157">
        <v>21</v>
      </c>
      <c r="M35" s="157">
        <f>G35*(1+L35/100)</f>
        <v>0</v>
      </c>
      <c r="N35" s="156">
        <v>1.6</v>
      </c>
      <c r="O35" s="156">
        <f>ROUND(E35*N35,2)</f>
        <v>4.3499999999999996</v>
      </c>
      <c r="P35" s="156">
        <v>0</v>
      </c>
      <c r="Q35" s="156">
        <f>ROUND(E35*P35,2)</f>
        <v>0</v>
      </c>
      <c r="R35" s="157" t="s">
        <v>276</v>
      </c>
      <c r="S35" s="157" t="s">
        <v>140</v>
      </c>
      <c r="T35" s="157" t="s">
        <v>179</v>
      </c>
      <c r="U35" s="157">
        <v>0</v>
      </c>
      <c r="V35" s="157">
        <f>ROUND(E35*U35,2)</f>
        <v>0</v>
      </c>
      <c r="W35" s="157"/>
      <c r="X35" s="157" t="s">
        <v>277</v>
      </c>
      <c r="Y35" s="157" t="s">
        <v>142</v>
      </c>
      <c r="Z35" s="147"/>
      <c r="AA35" s="147"/>
      <c r="AB35" s="147"/>
      <c r="AC35" s="147"/>
      <c r="AD35" s="147"/>
      <c r="AE35" s="147"/>
      <c r="AF35" s="147"/>
      <c r="AG35" s="147" t="s">
        <v>278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8" t="s">
        <v>530</v>
      </c>
      <c r="D36" s="186"/>
      <c r="E36" s="187">
        <v>2.72</v>
      </c>
      <c r="F36" s="26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183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61" t="s">
        <v>135</v>
      </c>
      <c r="B37" s="162" t="s">
        <v>60</v>
      </c>
      <c r="C37" s="180" t="s">
        <v>73</v>
      </c>
      <c r="D37" s="163"/>
      <c r="E37" s="164"/>
      <c r="F37" s="266"/>
      <c r="G37" s="166">
        <f>SUMIF(AG38:AG55,"&lt;&gt;NOR",G38:G55)</f>
        <v>0</v>
      </c>
      <c r="H37" s="160"/>
      <c r="I37" s="160">
        <f>SUM(I38:I55)</f>
        <v>0</v>
      </c>
      <c r="J37" s="160"/>
      <c r="K37" s="160">
        <f>SUM(K38:K55)</f>
        <v>0</v>
      </c>
      <c r="L37" s="160"/>
      <c r="M37" s="160">
        <f>SUM(M38:M55)</f>
        <v>0</v>
      </c>
      <c r="N37" s="159"/>
      <c r="O37" s="159">
        <f>SUM(O38:O55)</f>
        <v>17.220000000000002</v>
      </c>
      <c r="P37" s="159"/>
      <c r="Q37" s="159">
        <f>SUM(Q38:Q55)</f>
        <v>0</v>
      </c>
      <c r="R37" s="160"/>
      <c r="S37" s="160"/>
      <c r="T37" s="160"/>
      <c r="U37" s="160"/>
      <c r="V37" s="160">
        <f>SUM(V38:V55)</f>
        <v>25.520000000000003</v>
      </c>
      <c r="W37" s="160"/>
      <c r="X37" s="160"/>
      <c r="Y37" s="160"/>
      <c r="AG37" t="s">
        <v>136</v>
      </c>
    </row>
    <row r="38" spans="1:60" outlineLevel="1" x14ac:dyDescent="0.2">
      <c r="A38" s="168">
        <v>10</v>
      </c>
      <c r="B38" s="169" t="s">
        <v>531</v>
      </c>
      <c r="C38" s="182" t="s">
        <v>532</v>
      </c>
      <c r="D38" s="170" t="s">
        <v>204</v>
      </c>
      <c r="E38" s="171">
        <v>0.308</v>
      </c>
      <c r="F38" s="172"/>
      <c r="G38" s="173">
        <f>ROUND(E38*F38,2)</f>
        <v>0</v>
      </c>
      <c r="H38" s="158"/>
      <c r="I38" s="157">
        <f>ROUND(E38*H38,2)</f>
        <v>0</v>
      </c>
      <c r="J38" s="158"/>
      <c r="K38" s="157">
        <f>ROUND(E38*J38,2)</f>
        <v>0</v>
      </c>
      <c r="L38" s="157">
        <v>21</v>
      </c>
      <c r="M38" s="157">
        <f>G38*(1+L38/100)</f>
        <v>0</v>
      </c>
      <c r="N38" s="156">
        <v>2.16</v>
      </c>
      <c r="O38" s="156">
        <f>ROUND(E38*N38,2)</f>
        <v>0.67</v>
      </c>
      <c r="P38" s="156">
        <v>0</v>
      </c>
      <c r="Q38" s="156">
        <f>ROUND(E38*P38,2)</f>
        <v>0</v>
      </c>
      <c r="R38" s="157"/>
      <c r="S38" s="157" t="s">
        <v>140</v>
      </c>
      <c r="T38" s="157" t="s">
        <v>179</v>
      </c>
      <c r="U38" s="157">
        <v>1.085</v>
      </c>
      <c r="V38" s="157">
        <f>ROUND(E38*U38,2)</f>
        <v>0.33</v>
      </c>
      <c r="W38" s="157"/>
      <c r="X38" s="157" t="s">
        <v>180</v>
      </c>
      <c r="Y38" s="157" t="s">
        <v>142</v>
      </c>
      <c r="Z38" s="147"/>
      <c r="AA38" s="147"/>
      <c r="AB38" s="147"/>
      <c r="AC38" s="147"/>
      <c r="AD38" s="147"/>
      <c r="AE38" s="147"/>
      <c r="AF38" s="147"/>
      <c r="AG38" s="147" t="s">
        <v>181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8" t="s">
        <v>533</v>
      </c>
      <c r="D39" s="186"/>
      <c r="E39" s="187">
        <v>0.308</v>
      </c>
      <c r="F39" s="26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183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68">
        <v>11</v>
      </c>
      <c r="B40" s="169" t="s">
        <v>284</v>
      </c>
      <c r="C40" s="182" t="s">
        <v>285</v>
      </c>
      <c r="D40" s="170" t="s">
        <v>204</v>
      </c>
      <c r="E40" s="171">
        <v>2.64</v>
      </c>
      <c r="F40" s="172"/>
      <c r="G40" s="173">
        <f>ROUND(E40*F40,2)</f>
        <v>0</v>
      </c>
      <c r="H40" s="158"/>
      <c r="I40" s="157">
        <f>ROUND(E40*H40,2)</f>
        <v>0</v>
      </c>
      <c r="J40" s="158"/>
      <c r="K40" s="157">
        <f>ROUND(E40*J40,2)</f>
        <v>0</v>
      </c>
      <c r="L40" s="157">
        <v>21</v>
      </c>
      <c r="M40" s="157">
        <f>G40*(1+L40/100)</f>
        <v>0</v>
      </c>
      <c r="N40" s="156">
        <v>2.5249999999999999</v>
      </c>
      <c r="O40" s="156">
        <f>ROUND(E40*N40,2)</f>
        <v>6.67</v>
      </c>
      <c r="P40" s="156">
        <v>0</v>
      </c>
      <c r="Q40" s="156">
        <f>ROUND(E40*P40,2)</f>
        <v>0</v>
      </c>
      <c r="R40" s="157"/>
      <c r="S40" s="157" t="s">
        <v>140</v>
      </c>
      <c r="T40" s="157" t="s">
        <v>179</v>
      </c>
      <c r="U40" s="157">
        <v>0.47699999999999998</v>
      </c>
      <c r="V40" s="157">
        <f>ROUND(E40*U40,2)</f>
        <v>1.26</v>
      </c>
      <c r="W40" s="157"/>
      <c r="X40" s="157" t="s">
        <v>180</v>
      </c>
      <c r="Y40" s="157" t="s">
        <v>142</v>
      </c>
      <c r="Z40" s="147"/>
      <c r="AA40" s="147"/>
      <c r="AB40" s="147"/>
      <c r="AC40" s="147"/>
      <c r="AD40" s="147"/>
      <c r="AE40" s="147"/>
      <c r="AF40" s="147"/>
      <c r="AG40" s="147" t="s">
        <v>181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8" t="s">
        <v>534</v>
      </c>
      <c r="D41" s="186"/>
      <c r="E41" s="187">
        <v>2.64</v>
      </c>
      <c r="F41" s="26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183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8">
        <v>12</v>
      </c>
      <c r="B42" s="169" t="s">
        <v>535</v>
      </c>
      <c r="C42" s="182" t="s">
        <v>536</v>
      </c>
      <c r="D42" s="170" t="s">
        <v>204</v>
      </c>
      <c r="E42" s="171">
        <v>3.36</v>
      </c>
      <c r="F42" s="172"/>
      <c r="G42" s="173">
        <f>ROUND(E42*F42,2)</f>
        <v>0</v>
      </c>
      <c r="H42" s="158"/>
      <c r="I42" s="157">
        <f>ROUND(E42*H42,2)</f>
        <v>0</v>
      </c>
      <c r="J42" s="158"/>
      <c r="K42" s="157">
        <f>ROUND(E42*J42,2)</f>
        <v>0</v>
      </c>
      <c r="L42" s="157">
        <v>21</v>
      </c>
      <c r="M42" s="157">
        <f>G42*(1+L42/100)</f>
        <v>0</v>
      </c>
      <c r="N42" s="156">
        <v>2.5249999999999999</v>
      </c>
      <c r="O42" s="156">
        <f>ROUND(E42*N42,2)</f>
        <v>8.48</v>
      </c>
      <c r="P42" s="156">
        <v>0</v>
      </c>
      <c r="Q42" s="156">
        <f>ROUND(E42*P42,2)</f>
        <v>0</v>
      </c>
      <c r="R42" s="157"/>
      <c r="S42" s="157" t="s">
        <v>140</v>
      </c>
      <c r="T42" s="157" t="s">
        <v>179</v>
      </c>
      <c r="U42" s="157">
        <v>0.47699999999999998</v>
      </c>
      <c r="V42" s="157">
        <f>ROUND(E42*U42,2)</f>
        <v>1.6</v>
      </c>
      <c r="W42" s="157"/>
      <c r="X42" s="157" t="s">
        <v>180</v>
      </c>
      <c r="Y42" s="157" t="s">
        <v>142</v>
      </c>
      <c r="Z42" s="147"/>
      <c r="AA42" s="147"/>
      <c r="AB42" s="147"/>
      <c r="AC42" s="147"/>
      <c r="AD42" s="147"/>
      <c r="AE42" s="147"/>
      <c r="AF42" s="147"/>
      <c r="AG42" s="147" t="s">
        <v>181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8" t="s">
        <v>537</v>
      </c>
      <c r="D43" s="186"/>
      <c r="E43" s="187">
        <v>1.008</v>
      </c>
      <c r="F43" s="26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183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3" x14ac:dyDescent="0.2">
      <c r="A44" s="154"/>
      <c r="B44" s="155"/>
      <c r="C44" s="188" t="s">
        <v>538</v>
      </c>
      <c r="D44" s="186"/>
      <c r="E44" s="187">
        <v>1.3440000000000001</v>
      </c>
      <c r="F44" s="26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8" t="s">
        <v>539</v>
      </c>
      <c r="D45" s="186"/>
      <c r="E45" s="187">
        <v>0.75600000000000001</v>
      </c>
      <c r="F45" s="26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183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8" t="s">
        <v>540</v>
      </c>
      <c r="D46" s="186"/>
      <c r="E46" s="187">
        <v>0.252</v>
      </c>
      <c r="F46" s="26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183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8">
        <v>13</v>
      </c>
      <c r="B47" s="169" t="s">
        <v>541</v>
      </c>
      <c r="C47" s="182" t="s">
        <v>542</v>
      </c>
      <c r="D47" s="170" t="s">
        <v>178</v>
      </c>
      <c r="E47" s="171">
        <v>15.36</v>
      </c>
      <c r="F47" s="172"/>
      <c r="G47" s="173">
        <f>ROUND(E47*F47,2)</f>
        <v>0</v>
      </c>
      <c r="H47" s="158"/>
      <c r="I47" s="157">
        <f>ROUND(E47*H47,2)</f>
        <v>0</v>
      </c>
      <c r="J47" s="158"/>
      <c r="K47" s="157">
        <f>ROUND(E47*J47,2)</f>
        <v>0</v>
      </c>
      <c r="L47" s="157">
        <v>21</v>
      </c>
      <c r="M47" s="157">
        <f>G47*(1+L47/100)</f>
        <v>0</v>
      </c>
      <c r="N47" s="156">
        <v>3.9190000000000003E-2</v>
      </c>
      <c r="O47" s="156">
        <f>ROUND(E47*N47,2)</f>
        <v>0.6</v>
      </c>
      <c r="P47" s="156">
        <v>0</v>
      </c>
      <c r="Q47" s="156">
        <f>ROUND(E47*P47,2)</f>
        <v>0</v>
      </c>
      <c r="R47" s="157"/>
      <c r="S47" s="157" t="s">
        <v>140</v>
      </c>
      <c r="T47" s="157" t="s">
        <v>179</v>
      </c>
      <c r="U47" s="157">
        <v>1.05</v>
      </c>
      <c r="V47" s="157">
        <f>ROUND(E47*U47,2)</f>
        <v>16.13</v>
      </c>
      <c r="W47" s="157"/>
      <c r="X47" s="157" t="s">
        <v>180</v>
      </c>
      <c r="Y47" s="157" t="s">
        <v>142</v>
      </c>
      <c r="Z47" s="147"/>
      <c r="AA47" s="147"/>
      <c r="AB47" s="147"/>
      <c r="AC47" s="147"/>
      <c r="AD47" s="147"/>
      <c r="AE47" s="147"/>
      <c r="AF47" s="147"/>
      <c r="AG47" s="147" t="s">
        <v>181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8" t="s">
        <v>543</v>
      </c>
      <c r="D48" s="186"/>
      <c r="E48" s="187">
        <v>3.84</v>
      </c>
      <c r="F48" s="26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8" t="s">
        <v>544</v>
      </c>
      <c r="D49" s="186"/>
      <c r="E49" s="187">
        <v>7.68</v>
      </c>
      <c r="F49" s="26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183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8" t="s">
        <v>545</v>
      </c>
      <c r="D50" s="186"/>
      <c r="E50" s="187">
        <v>2.88</v>
      </c>
      <c r="F50" s="26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183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8" t="s">
        <v>546</v>
      </c>
      <c r="D51" s="186"/>
      <c r="E51" s="187">
        <v>0.96</v>
      </c>
      <c r="F51" s="26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183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4">
        <v>14</v>
      </c>
      <c r="B52" s="175" t="s">
        <v>547</v>
      </c>
      <c r="C52" s="181" t="s">
        <v>548</v>
      </c>
      <c r="D52" s="176" t="s">
        <v>178</v>
      </c>
      <c r="E52" s="177">
        <v>15.36</v>
      </c>
      <c r="F52" s="178"/>
      <c r="G52" s="179">
        <f>ROUND(E52*F52,2)</f>
        <v>0</v>
      </c>
      <c r="H52" s="158"/>
      <c r="I52" s="157">
        <f>ROUND(E52*H52,2)</f>
        <v>0</v>
      </c>
      <c r="J52" s="158"/>
      <c r="K52" s="157">
        <f>ROUND(E52*J52,2)</f>
        <v>0</v>
      </c>
      <c r="L52" s="157">
        <v>21</v>
      </c>
      <c r="M52" s="157">
        <f>G52*(1+L52/100)</f>
        <v>0</v>
      </c>
      <c r="N52" s="156">
        <v>0</v>
      </c>
      <c r="O52" s="156">
        <f>ROUND(E52*N52,2)</f>
        <v>0</v>
      </c>
      <c r="P52" s="156">
        <v>0</v>
      </c>
      <c r="Q52" s="156">
        <f>ROUND(E52*P52,2)</f>
        <v>0</v>
      </c>
      <c r="R52" s="157"/>
      <c r="S52" s="157" t="s">
        <v>140</v>
      </c>
      <c r="T52" s="157" t="s">
        <v>179</v>
      </c>
      <c r="U52" s="157">
        <v>0.32</v>
      </c>
      <c r="V52" s="157">
        <f>ROUND(E52*U52,2)</f>
        <v>4.92</v>
      </c>
      <c r="W52" s="157"/>
      <c r="X52" s="157" t="s">
        <v>180</v>
      </c>
      <c r="Y52" s="157" t="s">
        <v>142</v>
      </c>
      <c r="Z52" s="147"/>
      <c r="AA52" s="147"/>
      <c r="AB52" s="147"/>
      <c r="AC52" s="147"/>
      <c r="AD52" s="147"/>
      <c r="AE52" s="147"/>
      <c r="AF52" s="147"/>
      <c r="AG52" s="147" t="s">
        <v>181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68">
        <v>15</v>
      </c>
      <c r="B53" s="169" t="s">
        <v>549</v>
      </c>
      <c r="C53" s="182" t="s">
        <v>550</v>
      </c>
      <c r="D53" s="170" t="s">
        <v>380</v>
      </c>
      <c r="E53" s="171">
        <v>1</v>
      </c>
      <c r="F53" s="172"/>
      <c r="G53" s="173">
        <f>ROUND(E53*F53,2)</f>
        <v>0</v>
      </c>
      <c r="H53" s="158"/>
      <c r="I53" s="157">
        <f>ROUND(E53*H53,2)</f>
        <v>0</v>
      </c>
      <c r="J53" s="158"/>
      <c r="K53" s="157">
        <f>ROUND(E53*J53,2)</f>
        <v>0</v>
      </c>
      <c r="L53" s="157">
        <v>21</v>
      </c>
      <c r="M53" s="157">
        <f>G53*(1+L53/100)</f>
        <v>0</v>
      </c>
      <c r="N53" s="156">
        <v>2.513E-2</v>
      </c>
      <c r="O53" s="156">
        <f>ROUND(E53*N53,2)</f>
        <v>0.03</v>
      </c>
      <c r="P53" s="156">
        <v>0</v>
      </c>
      <c r="Q53" s="156">
        <f>ROUND(E53*P53,2)</f>
        <v>0</v>
      </c>
      <c r="R53" s="157"/>
      <c r="S53" s="157" t="s">
        <v>140</v>
      </c>
      <c r="T53" s="157" t="s">
        <v>179</v>
      </c>
      <c r="U53" s="157">
        <v>1.2829999999999999</v>
      </c>
      <c r="V53" s="157">
        <f>ROUND(E53*U53,2)</f>
        <v>1.28</v>
      </c>
      <c r="W53" s="157"/>
      <c r="X53" s="157" t="s">
        <v>180</v>
      </c>
      <c r="Y53" s="157" t="s">
        <v>142</v>
      </c>
      <c r="Z53" s="147"/>
      <c r="AA53" s="147"/>
      <c r="AB53" s="147"/>
      <c r="AC53" s="147"/>
      <c r="AD53" s="147"/>
      <c r="AE53" s="147"/>
      <c r="AF53" s="147"/>
      <c r="AG53" s="147" t="s">
        <v>181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8" t="s">
        <v>551</v>
      </c>
      <c r="D54" s="186"/>
      <c r="E54" s="187">
        <v>1</v>
      </c>
      <c r="F54" s="26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183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33.75" outlineLevel="1" x14ac:dyDescent="0.2">
      <c r="A55" s="174">
        <v>16</v>
      </c>
      <c r="B55" s="175" t="s">
        <v>552</v>
      </c>
      <c r="C55" s="181" t="s">
        <v>553</v>
      </c>
      <c r="D55" s="176" t="s">
        <v>380</v>
      </c>
      <c r="E55" s="177">
        <v>1</v>
      </c>
      <c r="F55" s="178"/>
      <c r="G55" s="179">
        <f>ROUND(E55*F55,2)</f>
        <v>0</v>
      </c>
      <c r="H55" s="158"/>
      <c r="I55" s="157">
        <f>ROUND(E55*H55,2)</f>
        <v>0</v>
      </c>
      <c r="J55" s="158"/>
      <c r="K55" s="157">
        <f>ROUND(E55*J55,2)</f>
        <v>0</v>
      </c>
      <c r="L55" s="157">
        <v>21</v>
      </c>
      <c r="M55" s="157">
        <f>G55*(1+L55/100)</f>
        <v>0</v>
      </c>
      <c r="N55" s="156">
        <v>0.77049999999999996</v>
      </c>
      <c r="O55" s="156">
        <f>ROUND(E55*N55,2)</f>
        <v>0.77</v>
      </c>
      <c r="P55" s="156">
        <v>0</v>
      </c>
      <c r="Q55" s="156">
        <f>ROUND(E55*P55,2)</f>
        <v>0</v>
      </c>
      <c r="R55" s="157"/>
      <c r="S55" s="157" t="s">
        <v>346</v>
      </c>
      <c r="T55" s="157" t="s">
        <v>141</v>
      </c>
      <c r="U55" s="157">
        <v>0</v>
      </c>
      <c r="V55" s="157">
        <f>ROUND(E55*U55,2)</f>
        <v>0</v>
      </c>
      <c r="W55" s="157"/>
      <c r="X55" s="157" t="s">
        <v>277</v>
      </c>
      <c r="Y55" s="157" t="s">
        <v>142</v>
      </c>
      <c r="Z55" s="147"/>
      <c r="AA55" s="147"/>
      <c r="AB55" s="147"/>
      <c r="AC55" s="147"/>
      <c r="AD55" s="147"/>
      <c r="AE55" s="147"/>
      <c r="AF55" s="147"/>
      <c r="AG55" s="147" t="s">
        <v>278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161" t="s">
        <v>135</v>
      </c>
      <c r="B56" s="162" t="s">
        <v>84</v>
      </c>
      <c r="C56" s="180" t="s">
        <v>85</v>
      </c>
      <c r="D56" s="163"/>
      <c r="E56" s="164"/>
      <c r="F56" s="266"/>
      <c r="G56" s="166">
        <f>SUMIF(AG57:AG62,"&lt;&gt;NOR",G57:G62)</f>
        <v>0</v>
      </c>
      <c r="H56" s="160"/>
      <c r="I56" s="160">
        <f>SUM(I57:I62)</f>
        <v>0</v>
      </c>
      <c r="J56" s="160"/>
      <c r="K56" s="160">
        <f>SUM(K57:K62)</f>
        <v>0</v>
      </c>
      <c r="L56" s="160"/>
      <c r="M56" s="160">
        <f>SUM(M57:M62)</f>
        <v>0</v>
      </c>
      <c r="N56" s="159"/>
      <c r="O56" s="159">
        <f>SUM(O57:O62)</f>
        <v>18.98</v>
      </c>
      <c r="P56" s="159"/>
      <c r="Q56" s="159">
        <f>SUM(Q57:Q62)</f>
        <v>0</v>
      </c>
      <c r="R56" s="160"/>
      <c r="S56" s="160"/>
      <c r="T56" s="160"/>
      <c r="U56" s="160"/>
      <c r="V56" s="160">
        <f>SUM(V57:V62)</f>
        <v>18.97</v>
      </c>
      <c r="W56" s="160"/>
      <c r="X56" s="160"/>
      <c r="Y56" s="160"/>
      <c r="AG56" t="s">
        <v>136</v>
      </c>
    </row>
    <row r="57" spans="1:60" outlineLevel="1" x14ac:dyDescent="0.2">
      <c r="A57" s="168">
        <v>17</v>
      </c>
      <c r="B57" s="169" t="s">
        <v>554</v>
      </c>
      <c r="C57" s="182" t="s">
        <v>555</v>
      </c>
      <c r="D57" s="170" t="s">
        <v>199</v>
      </c>
      <c r="E57" s="171">
        <v>51.6</v>
      </c>
      <c r="F57" s="172"/>
      <c r="G57" s="173">
        <f>ROUND(E57*F57,2)</f>
        <v>0</v>
      </c>
      <c r="H57" s="158"/>
      <c r="I57" s="157">
        <f>ROUND(E57*H57,2)</f>
        <v>0</v>
      </c>
      <c r="J57" s="158"/>
      <c r="K57" s="157">
        <f>ROUND(E57*J57,2)</f>
        <v>0</v>
      </c>
      <c r="L57" s="157">
        <v>21</v>
      </c>
      <c r="M57" s="157">
        <f>G57*(1+L57/100)</f>
        <v>0</v>
      </c>
      <c r="N57" s="156">
        <v>0.15673999999999999</v>
      </c>
      <c r="O57" s="156">
        <f>ROUND(E57*N57,2)</f>
        <v>8.09</v>
      </c>
      <c r="P57" s="156">
        <v>0</v>
      </c>
      <c r="Q57" s="156">
        <f>ROUND(E57*P57,2)</f>
        <v>0</v>
      </c>
      <c r="R57" s="157"/>
      <c r="S57" s="157" t="s">
        <v>140</v>
      </c>
      <c r="T57" s="157" t="s">
        <v>179</v>
      </c>
      <c r="U57" s="157">
        <v>0.29548000000000002</v>
      </c>
      <c r="V57" s="157">
        <f>ROUND(E57*U57,2)</f>
        <v>15.25</v>
      </c>
      <c r="W57" s="157"/>
      <c r="X57" s="157" t="s">
        <v>180</v>
      </c>
      <c r="Y57" s="157" t="s">
        <v>142</v>
      </c>
      <c r="Z57" s="147"/>
      <c r="AA57" s="147"/>
      <c r="AB57" s="147"/>
      <c r="AC57" s="147"/>
      <c r="AD57" s="147"/>
      <c r="AE57" s="147"/>
      <c r="AF57" s="147"/>
      <c r="AG57" s="147" t="s">
        <v>181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8" t="s">
        <v>556</v>
      </c>
      <c r="D58" s="186"/>
      <c r="E58" s="187">
        <v>51.6</v>
      </c>
      <c r="F58" s="26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183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68">
        <v>18</v>
      </c>
      <c r="B59" s="169" t="s">
        <v>557</v>
      </c>
      <c r="C59" s="182" t="s">
        <v>558</v>
      </c>
      <c r="D59" s="170" t="s">
        <v>204</v>
      </c>
      <c r="E59" s="171">
        <v>2.58</v>
      </c>
      <c r="F59" s="172"/>
      <c r="G59" s="173">
        <f>ROUND(E59*F59,2)</f>
        <v>0</v>
      </c>
      <c r="H59" s="158"/>
      <c r="I59" s="157">
        <f>ROUND(E59*H59,2)</f>
        <v>0</v>
      </c>
      <c r="J59" s="158"/>
      <c r="K59" s="157">
        <f>ROUND(E59*J59,2)</f>
        <v>0</v>
      </c>
      <c r="L59" s="157">
        <v>21</v>
      </c>
      <c r="M59" s="157">
        <f>G59*(1+L59/100)</f>
        <v>0</v>
      </c>
      <c r="N59" s="156">
        <v>2.5249999999999999</v>
      </c>
      <c r="O59" s="156">
        <f>ROUND(E59*N59,2)</f>
        <v>6.51</v>
      </c>
      <c r="P59" s="156">
        <v>0</v>
      </c>
      <c r="Q59" s="156">
        <f>ROUND(E59*P59,2)</f>
        <v>0</v>
      </c>
      <c r="R59" s="157"/>
      <c r="S59" s="157" t="s">
        <v>140</v>
      </c>
      <c r="T59" s="157" t="s">
        <v>179</v>
      </c>
      <c r="U59" s="157">
        <v>1.4419999999999999</v>
      </c>
      <c r="V59" s="157">
        <f>ROUND(E59*U59,2)</f>
        <v>3.72</v>
      </c>
      <c r="W59" s="157"/>
      <c r="X59" s="157" t="s">
        <v>180</v>
      </c>
      <c r="Y59" s="157" t="s">
        <v>142</v>
      </c>
      <c r="Z59" s="147"/>
      <c r="AA59" s="147"/>
      <c r="AB59" s="147"/>
      <c r="AC59" s="147"/>
      <c r="AD59" s="147"/>
      <c r="AE59" s="147"/>
      <c r="AF59" s="147"/>
      <c r="AG59" s="147" t="s">
        <v>181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8" t="s">
        <v>559</v>
      </c>
      <c r="D60" s="186"/>
      <c r="E60" s="187">
        <v>2.58</v>
      </c>
      <c r="F60" s="26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183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8">
        <v>19</v>
      </c>
      <c r="B61" s="169" t="s">
        <v>560</v>
      </c>
      <c r="C61" s="182" t="s">
        <v>561</v>
      </c>
      <c r="D61" s="170" t="s">
        <v>199</v>
      </c>
      <c r="E61" s="171">
        <v>52.116</v>
      </c>
      <c r="F61" s="172"/>
      <c r="G61" s="173">
        <f>ROUND(E61*F61,2)</f>
        <v>0</v>
      </c>
      <c r="H61" s="158"/>
      <c r="I61" s="157">
        <f>ROUND(E61*H61,2)</f>
        <v>0</v>
      </c>
      <c r="J61" s="158"/>
      <c r="K61" s="157">
        <f>ROUND(E61*J61,2)</f>
        <v>0</v>
      </c>
      <c r="L61" s="157">
        <v>21</v>
      </c>
      <c r="M61" s="157">
        <f>G61*(1+L61/100)</f>
        <v>0</v>
      </c>
      <c r="N61" s="156">
        <v>8.4000000000000005E-2</v>
      </c>
      <c r="O61" s="156">
        <f>ROUND(E61*N61,2)</f>
        <v>4.38</v>
      </c>
      <c r="P61" s="156">
        <v>0</v>
      </c>
      <c r="Q61" s="156">
        <f>ROUND(E61*P61,2)</f>
        <v>0</v>
      </c>
      <c r="R61" s="157"/>
      <c r="S61" s="157" t="s">
        <v>346</v>
      </c>
      <c r="T61" s="157" t="s">
        <v>141</v>
      </c>
      <c r="U61" s="157">
        <v>0</v>
      </c>
      <c r="V61" s="157">
        <f>ROUND(E61*U61,2)</f>
        <v>0</v>
      </c>
      <c r="W61" s="157"/>
      <c r="X61" s="157" t="s">
        <v>277</v>
      </c>
      <c r="Y61" s="157" t="s">
        <v>142</v>
      </c>
      <c r="Z61" s="147"/>
      <c r="AA61" s="147"/>
      <c r="AB61" s="147"/>
      <c r="AC61" s="147"/>
      <c r="AD61" s="147"/>
      <c r="AE61" s="147"/>
      <c r="AF61" s="147"/>
      <c r="AG61" s="147" t="s">
        <v>278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8" t="s">
        <v>562</v>
      </c>
      <c r="D62" s="186"/>
      <c r="E62" s="187">
        <v>52.116</v>
      </c>
      <c r="F62" s="26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183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1" t="s">
        <v>135</v>
      </c>
      <c r="B63" s="162" t="s">
        <v>90</v>
      </c>
      <c r="C63" s="180" t="s">
        <v>91</v>
      </c>
      <c r="D63" s="163"/>
      <c r="E63" s="164"/>
      <c r="F63" s="266"/>
      <c r="G63" s="166">
        <f>SUMIF(AG64:AG64,"&lt;&gt;NOR",G64:G64)</f>
        <v>0</v>
      </c>
      <c r="H63" s="160"/>
      <c r="I63" s="160">
        <f>SUM(I64:I64)</f>
        <v>0</v>
      </c>
      <c r="J63" s="160"/>
      <c r="K63" s="160">
        <f>SUM(K64:K64)</f>
        <v>0</v>
      </c>
      <c r="L63" s="160"/>
      <c r="M63" s="160">
        <f>SUM(M64:M64)</f>
        <v>0</v>
      </c>
      <c r="N63" s="159"/>
      <c r="O63" s="159">
        <f>SUM(O64:O64)</f>
        <v>0</v>
      </c>
      <c r="P63" s="159"/>
      <c r="Q63" s="159">
        <f>SUM(Q64:Q64)</f>
        <v>0</v>
      </c>
      <c r="R63" s="160"/>
      <c r="S63" s="160"/>
      <c r="T63" s="160"/>
      <c r="U63" s="160"/>
      <c r="V63" s="160">
        <f>SUM(V64:V64)</f>
        <v>15.81</v>
      </c>
      <c r="W63" s="160"/>
      <c r="X63" s="160"/>
      <c r="Y63" s="160"/>
      <c r="AG63" t="s">
        <v>136</v>
      </c>
    </row>
    <row r="64" spans="1:60" outlineLevel="1" x14ac:dyDescent="0.2">
      <c r="A64" s="174">
        <v>20</v>
      </c>
      <c r="B64" s="175" t="s">
        <v>459</v>
      </c>
      <c r="C64" s="181" t="s">
        <v>460</v>
      </c>
      <c r="D64" s="176" t="s">
        <v>282</v>
      </c>
      <c r="E64" s="177">
        <v>40.544899999999998</v>
      </c>
      <c r="F64" s="178"/>
      <c r="G64" s="179">
        <f>ROUND(E64*F64,2)</f>
        <v>0</v>
      </c>
      <c r="H64" s="158"/>
      <c r="I64" s="157">
        <f>ROUND(E64*H64,2)</f>
        <v>0</v>
      </c>
      <c r="J64" s="158"/>
      <c r="K64" s="157">
        <f>ROUND(E64*J64,2)</f>
        <v>0</v>
      </c>
      <c r="L64" s="157">
        <v>21</v>
      </c>
      <c r="M64" s="157">
        <f>G64*(1+L64/100)</f>
        <v>0</v>
      </c>
      <c r="N64" s="156">
        <v>0</v>
      </c>
      <c r="O64" s="156">
        <f>ROUND(E64*N64,2)</f>
        <v>0</v>
      </c>
      <c r="P64" s="156">
        <v>0</v>
      </c>
      <c r="Q64" s="156">
        <f>ROUND(E64*P64,2)</f>
        <v>0</v>
      </c>
      <c r="R64" s="157"/>
      <c r="S64" s="157" t="s">
        <v>140</v>
      </c>
      <c r="T64" s="157" t="s">
        <v>179</v>
      </c>
      <c r="U64" s="157">
        <v>0.39</v>
      </c>
      <c r="V64" s="157">
        <f>ROUND(E64*U64,2)</f>
        <v>15.81</v>
      </c>
      <c r="W64" s="157"/>
      <c r="X64" s="157" t="s">
        <v>461</v>
      </c>
      <c r="Y64" s="157" t="s">
        <v>142</v>
      </c>
      <c r="Z64" s="147"/>
      <c r="AA64" s="147"/>
      <c r="AB64" s="147"/>
      <c r="AC64" s="147"/>
      <c r="AD64" s="147"/>
      <c r="AE64" s="147"/>
      <c r="AF64" s="147"/>
      <c r="AG64" s="147" t="s">
        <v>462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61" t="s">
        <v>135</v>
      </c>
      <c r="B65" s="162" t="s">
        <v>94</v>
      </c>
      <c r="C65" s="180" t="s">
        <v>95</v>
      </c>
      <c r="D65" s="163"/>
      <c r="E65" s="164"/>
      <c r="F65" s="266"/>
      <c r="G65" s="166">
        <f>SUMIF(AG66:AG90,"&lt;&gt;NOR",G66:G90)</f>
        <v>0</v>
      </c>
      <c r="H65" s="160"/>
      <c r="I65" s="160">
        <f>SUM(I66:I90)</f>
        <v>0</v>
      </c>
      <c r="J65" s="160"/>
      <c r="K65" s="160">
        <f>SUM(K66:K90)</f>
        <v>0</v>
      </c>
      <c r="L65" s="160"/>
      <c r="M65" s="160">
        <f>SUM(M66:M90)</f>
        <v>0</v>
      </c>
      <c r="N65" s="159"/>
      <c r="O65" s="159">
        <f>SUM(O66:O90)</f>
        <v>1.4600000000000002</v>
      </c>
      <c r="P65" s="159"/>
      <c r="Q65" s="159">
        <f>SUM(Q66:Q90)</f>
        <v>0</v>
      </c>
      <c r="R65" s="160"/>
      <c r="S65" s="160"/>
      <c r="T65" s="160"/>
      <c r="U65" s="160"/>
      <c r="V65" s="160">
        <f>SUM(V66:V90)</f>
        <v>62.03</v>
      </c>
      <c r="W65" s="160"/>
      <c r="X65" s="160"/>
      <c r="Y65" s="160"/>
      <c r="AG65" t="s">
        <v>136</v>
      </c>
    </row>
    <row r="66" spans="1:60" ht="22.5" outlineLevel="1" x14ac:dyDescent="0.2">
      <c r="A66" s="168">
        <v>21</v>
      </c>
      <c r="B66" s="169" t="s">
        <v>563</v>
      </c>
      <c r="C66" s="182" t="s">
        <v>564</v>
      </c>
      <c r="D66" s="170" t="s">
        <v>275</v>
      </c>
      <c r="E66" s="171">
        <v>1298.89032</v>
      </c>
      <c r="F66" s="172"/>
      <c r="G66" s="173">
        <f>ROUND(E66*F66,2)</f>
        <v>0</v>
      </c>
      <c r="H66" s="158"/>
      <c r="I66" s="157">
        <f>ROUND(E66*H66,2)</f>
        <v>0</v>
      </c>
      <c r="J66" s="158"/>
      <c r="K66" s="157">
        <f>ROUND(E66*J66,2)</f>
        <v>0</v>
      </c>
      <c r="L66" s="157">
        <v>21</v>
      </c>
      <c r="M66" s="157">
        <f>G66*(1+L66/100)</f>
        <v>0</v>
      </c>
      <c r="N66" s="156">
        <v>0</v>
      </c>
      <c r="O66" s="156">
        <f>ROUND(E66*N66,2)</f>
        <v>0</v>
      </c>
      <c r="P66" s="156">
        <v>0</v>
      </c>
      <c r="Q66" s="156">
        <f>ROUND(E66*P66,2)</f>
        <v>0</v>
      </c>
      <c r="R66" s="157"/>
      <c r="S66" s="157" t="s">
        <v>140</v>
      </c>
      <c r="T66" s="157" t="s">
        <v>179</v>
      </c>
      <c r="U66" s="157">
        <v>0</v>
      </c>
      <c r="V66" s="157">
        <f>ROUND(E66*U66,2)</f>
        <v>0</v>
      </c>
      <c r="W66" s="157"/>
      <c r="X66" s="157" t="s">
        <v>180</v>
      </c>
      <c r="Y66" s="157" t="s">
        <v>142</v>
      </c>
      <c r="Z66" s="147"/>
      <c r="AA66" s="147"/>
      <c r="AB66" s="147"/>
      <c r="AC66" s="147"/>
      <c r="AD66" s="147"/>
      <c r="AE66" s="147"/>
      <c r="AF66" s="147"/>
      <c r="AG66" s="147" t="s">
        <v>181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8" t="s">
        <v>565</v>
      </c>
      <c r="D67" s="186"/>
      <c r="E67" s="187">
        <v>618.14400000000001</v>
      </c>
      <c r="F67" s="26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183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8" t="s">
        <v>566</v>
      </c>
      <c r="D68" s="186"/>
      <c r="E68" s="187">
        <v>203.89632</v>
      </c>
      <c r="F68" s="26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183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8" t="s">
        <v>567</v>
      </c>
      <c r="D69" s="186"/>
      <c r="E69" s="187">
        <v>307.2</v>
      </c>
      <c r="F69" s="26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183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8" t="s">
        <v>568</v>
      </c>
      <c r="D70" s="186"/>
      <c r="E70" s="187">
        <v>169.65</v>
      </c>
      <c r="F70" s="26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183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8">
        <v>22</v>
      </c>
      <c r="B71" s="169" t="s">
        <v>569</v>
      </c>
      <c r="C71" s="182" t="s">
        <v>570</v>
      </c>
      <c r="D71" s="170" t="s">
        <v>275</v>
      </c>
      <c r="E71" s="171">
        <v>1298.89032</v>
      </c>
      <c r="F71" s="172"/>
      <c r="G71" s="173">
        <f>ROUND(E71*F71,2)</f>
        <v>0</v>
      </c>
      <c r="H71" s="158"/>
      <c r="I71" s="157">
        <f>ROUND(E71*H71,2)</f>
        <v>0</v>
      </c>
      <c r="J71" s="158"/>
      <c r="K71" s="157">
        <f>ROUND(E71*J71,2)</f>
        <v>0</v>
      </c>
      <c r="L71" s="157">
        <v>21</v>
      </c>
      <c r="M71" s="157">
        <f>G71*(1+L71/100)</f>
        <v>0</v>
      </c>
      <c r="N71" s="156">
        <v>5.0000000000000002E-5</v>
      </c>
      <c r="O71" s="156">
        <f>ROUND(E71*N71,2)</f>
        <v>0.06</v>
      </c>
      <c r="P71" s="156">
        <v>0</v>
      </c>
      <c r="Q71" s="156">
        <f>ROUND(E71*P71,2)</f>
        <v>0</v>
      </c>
      <c r="R71" s="157"/>
      <c r="S71" s="157" t="s">
        <v>140</v>
      </c>
      <c r="T71" s="157" t="s">
        <v>179</v>
      </c>
      <c r="U71" s="157">
        <v>4.3999999999999997E-2</v>
      </c>
      <c r="V71" s="157">
        <f>ROUND(E71*U71,2)</f>
        <v>57.15</v>
      </c>
      <c r="W71" s="157"/>
      <c r="X71" s="157" t="s">
        <v>180</v>
      </c>
      <c r="Y71" s="157" t="s">
        <v>142</v>
      </c>
      <c r="Z71" s="147"/>
      <c r="AA71" s="147"/>
      <c r="AB71" s="147"/>
      <c r="AC71" s="147"/>
      <c r="AD71" s="147"/>
      <c r="AE71" s="147"/>
      <c r="AF71" s="147"/>
      <c r="AG71" s="147" t="s">
        <v>181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8" t="s">
        <v>571</v>
      </c>
      <c r="D72" s="186"/>
      <c r="E72" s="187"/>
      <c r="F72" s="26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183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188" t="s">
        <v>565</v>
      </c>
      <c r="D73" s="186"/>
      <c r="E73" s="187">
        <v>618.14400000000001</v>
      </c>
      <c r="F73" s="26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183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8" t="s">
        <v>566</v>
      </c>
      <c r="D74" s="186"/>
      <c r="E74" s="187">
        <v>203.89632</v>
      </c>
      <c r="F74" s="26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183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">
      <c r="A75" s="154"/>
      <c r="B75" s="155"/>
      <c r="C75" s="188" t="s">
        <v>567</v>
      </c>
      <c r="D75" s="186"/>
      <c r="E75" s="187">
        <v>307.2</v>
      </c>
      <c r="F75" s="26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183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8" t="s">
        <v>568</v>
      </c>
      <c r="D76" s="186"/>
      <c r="E76" s="187">
        <v>169.65</v>
      </c>
      <c r="F76" s="26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183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4">
        <v>23</v>
      </c>
      <c r="B77" s="175" t="s">
        <v>572</v>
      </c>
      <c r="C77" s="181" t="s">
        <v>573</v>
      </c>
      <c r="D77" s="176" t="s">
        <v>380</v>
      </c>
      <c r="E77" s="177">
        <v>1</v>
      </c>
      <c r="F77" s="178"/>
      <c r="G77" s="179">
        <f>ROUND(E77*F77,2)</f>
        <v>0</v>
      </c>
      <c r="H77" s="158"/>
      <c r="I77" s="157">
        <f>ROUND(E77*H77,2)</f>
        <v>0</v>
      </c>
      <c r="J77" s="158"/>
      <c r="K77" s="157">
        <f>ROUND(E77*J77,2)</f>
        <v>0</v>
      </c>
      <c r="L77" s="157">
        <v>21</v>
      </c>
      <c r="M77" s="157">
        <f>G77*(1+L77/100)</f>
        <v>0</v>
      </c>
      <c r="N77" s="156">
        <v>0</v>
      </c>
      <c r="O77" s="156">
        <f>ROUND(E77*N77,2)</f>
        <v>0</v>
      </c>
      <c r="P77" s="156">
        <v>0</v>
      </c>
      <c r="Q77" s="156">
        <f>ROUND(E77*P77,2)</f>
        <v>0</v>
      </c>
      <c r="R77" s="157"/>
      <c r="S77" s="157" t="s">
        <v>346</v>
      </c>
      <c r="T77" s="157" t="s">
        <v>141</v>
      </c>
      <c r="U77" s="157">
        <v>0</v>
      </c>
      <c r="V77" s="157">
        <f>ROUND(E77*U77,2)</f>
        <v>0</v>
      </c>
      <c r="W77" s="157"/>
      <c r="X77" s="157" t="s">
        <v>180</v>
      </c>
      <c r="Y77" s="157" t="s">
        <v>142</v>
      </c>
      <c r="Z77" s="147"/>
      <c r="AA77" s="147"/>
      <c r="AB77" s="147"/>
      <c r="AC77" s="147"/>
      <c r="AD77" s="147"/>
      <c r="AE77" s="147"/>
      <c r="AF77" s="147"/>
      <c r="AG77" s="147" t="s">
        <v>181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2.5" outlineLevel="1" x14ac:dyDescent="0.2">
      <c r="A78" s="168">
        <v>24</v>
      </c>
      <c r="B78" s="169" t="s">
        <v>574</v>
      </c>
      <c r="C78" s="182" t="s">
        <v>575</v>
      </c>
      <c r="D78" s="170" t="s">
        <v>282</v>
      </c>
      <c r="E78" s="171">
        <v>0.18321999999999999</v>
      </c>
      <c r="F78" s="172"/>
      <c r="G78" s="173">
        <f>ROUND(E78*F78,2)</f>
        <v>0</v>
      </c>
      <c r="H78" s="158"/>
      <c r="I78" s="157">
        <f>ROUND(E78*H78,2)</f>
        <v>0</v>
      </c>
      <c r="J78" s="158"/>
      <c r="K78" s="157">
        <f>ROUND(E78*J78,2)</f>
        <v>0</v>
      </c>
      <c r="L78" s="157">
        <v>21</v>
      </c>
      <c r="M78" s="157">
        <f>G78*(1+L78/100)</f>
        <v>0</v>
      </c>
      <c r="N78" s="156">
        <v>1</v>
      </c>
      <c r="O78" s="156">
        <f>ROUND(E78*N78,2)</f>
        <v>0.18</v>
      </c>
      <c r="P78" s="156">
        <v>0</v>
      </c>
      <c r="Q78" s="156">
        <f>ROUND(E78*P78,2)</f>
        <v>0</v>
      </c>
      <c r="R78" s="157" t="s">
        <v>276</v>
      </c>
      <c r="S78" s="157" t="s">
        <v>140</v>
      </c>
      <c r="T78" s="157" t="s">
        <v>179</v>
      </c>
      <c r="U78" s="157">
        <v>0</v>
      </c>
      <c r="V78" s="157">
        <f>ROUND(E78*U78,2)</f>
        <v>0</v>
      </c>
      <c r="W78" s="157"/>
      <c r="X78" s="157" t="s">
        <v>277</v>
      </c>
      <c r="Y78" s="157" t="s">
        <v>142</v>
      </c>
      <c r="Z78" s="147"/>
      <c r="AA78" s="147"/>
      <c r="AB78" s="147"/>
      <c r="AC78" s="147"/>
      <c r="AD78" s="147"/>
      <c r="AE78" s="147"/>
      <c r="AF78" s="147"/>
      <c r="AG78" s="147" t="s">
        <v>278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188" t="s">
        <v>576</v>
      </c>
      <c r="D79" s="186"/>
      <c r="E79" s="187">
        <v>0.18321999999999999</v>
      </c>
      <c r="F79" s="26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183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t="22.5" outlineLevel="1" x14ac:dyDescent="0.2">
      <c r="A80" s="168">
        <v>25</v>
      </c>
      <c r="B80" s="169" t="s">
        <v>577</v>
      </c>
      <c r="C80" s="182" t="s">
        <v>578</v>
      </c>
      <c r="D80" s="170" t="s">
        <v>282</v>
      </c>
      <c r="E80" s="171">
        <v>0.33178000000000002</v>
      </c>
      <c r="F80" s="172"/>
      <c r="G80" s="173">
        <f>ROUND(E80*F80,2)</f>
        <v>0</v>
      </c>
      <c r="H80" s="158"/>
      <c r="I80" s="157">
        <f>ROUND(E80*H80,2)</f>
        <v>0</v>
      </c>
      <c r="J80" s="158"/>
      <c r="K80" s="157">
        <f>ROUND(E80*J80,2)</f>
        <v>0</v>
      </c>
      <c r="L80" s="157">
        <v>21</v>
      </c>
      <c r="M80" s="157">
        <f>G80*(1+L80/100)</f>
        <v>0</v>
      </c>
      <c r="N80" s="156">
        <v>1</v>
      </c>
      <c r="O80" s="156">
        <f>ROUND(E80*N80,2)</f>
        <v>0.33</v>
      </c>
      <c r="P80" s="156">
        <v>0</v>
      </c>
      <c r="Q80" s="156">
        <f>ROUND(E80*P80,2)</f>
        <v>0</v>
      </c>
      <c r="R80" s="157" t="s">
        <v>276</v>
      </c>
      <c r="S80" s="157" t="s">
        <v>140</v>
      </c>
      <c r="T80" s="157" t="s">
        <v>179</v>
      </c>
      <c r="U80" s="157">
        <v>0</v>
      </c>
      <c r="V80" s="157">
        <f>ROUND(E80*U80,2)</f>
        <v>0</v>
      </c>
      <c r="W80" s="157"/>
      <c r="X80" s="157" t="s">
        <v>277</v>
      </c>
      <c r="Y80" s="157" t="s">
        <v>142</v>
      </c>
      <c r="Z80" s="147"/>
      <c r="AA80" s="147"/>
      <c r="AB80" s="147"/>
      <c r="AC80" s="147"/>
      <c r="AD80" s="147"/>
      <c r="AE80" s="147"/>
      <c r="AF80" s="147"/>
      <c r="AG80" s="147" t="s">
        <v>278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8" t="s">
        <v>579</v>
      </c>
      <c r="D81" s="186"/>
      <c r="E81" s="187">
        <v>0.33178000000000002</v>
      </c>
      <c r="F81" s="26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183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68">
        <v>26</v>
      </c>
      <c r="B82" s="169" t="s">
        <v>580</v>
      </c>
      <c r="C82" s="182" t="s">
        <v>581</v>
      </c>
      <c r="D82" s="170" t="s">
        <v>282</v>
      </c>
      <c r="E82" s="171">
        <v>0.66759999999999997</v>
      </c>
      <c r="F82" s="172"/>
      <c r="G82" s="173">
        <f>ROUND(E82*F82,2)</f>
        <v>0</v>
      </c>
      <c r="H82" s="158"/>
      <c r="I82" s="157">
        <f>ROUND(E82*H82,2)</f>
        <v>0</v>
      </c>
      <c r="J82" s="158"/>
      <c r="K82" s="157">
        <f>ROUND(E82*J82,2)</f>
        <v>0</v>
      </c>
      <c r="L82" s="157">
        <v>21</v>
      </c>
      <c r="M82" s="157">
        <f>G82*(1+L82/100)</f>
        <v>0</v>
      </c>
      <c r="N82" s="156">
        <v>1</v>
      </c>
      <c r="O82" s="156">
        <f>ROUND(E82*N82,2)</f>
        <v>0.67</v>
      </c>
      <c r="P82" s="156">
        <v>0</v>
      </c>
      <c r="Q82" s="156">
        <f>ROUND(E82*P82,2)</f>
        <v>0</v>
      </c>
      <c r="R82" s="157" t="s">
        <v>276</v>
      </c>
      <c r="S82" s="157" t="s">
        <v>140</v>
      </c>
      <c r="T82" s="157" t="s">
        <v>179</v>
      </c>
      <c r="U82" s="157">
        <v>0</v>
      </c>
      <c r="V82" s="157">
        <f>ROUND(E82*U82,2)</f>
        <v>0</v>
      </c>
      <c r="W82" s="157"/>
      <c r="X82" s="157" t="s">
        <v>277</v>
      </c>
      <c r="Y82" s="157" t="s">
        <v>142</v>
      </c>
      <c r="Z82" s="147"/>
      <c r="AA82" s="147"/>
      <c r="AB82" s="147"/>
      <c r="AC82" s="147"/>
      <c r="AD82" s="147"/>
      <c r="AE82" s="147"/>
      <c r="AF82" s="147"/>
      <c r="AG82" s="147" t="s">
        <v>278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88" t="s">
        <v>582</v>
      </c>
      <c r="D83" s="186"/>
      <c r="E83" s="187">
        <v>0.66759999999999997</v>
      </c>
      <c r="F83" s="26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183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68">
        <v>27</v>
      </c>
      <c r="B84" s="169" t="s">
        <v>583</v>
      </c>
      <c r="C84" s="182" t="s">
        <v>584</v>
      </c>
      <c r="D84" s="170" t="s">
        <v>282</v>
      </c>
      <c r="E84" s="171">
        <v>0.22020999999999999</v>
      </c>
      <c r="F84" s="172"/>
      <c r="G84" s="173">
        <f>ROUND(E84*F84,2)</f>
        <v>0</v>
      </c>
      <c r="H84" s="158"/>
      <c r="I84" s="157">
        <f>ROUND(E84*H84,2)</f>
        <v>0</v>
      </c>
      <c r="J84" s="158"/>
      <c r="K84" s="157">
        <f>ROUND(E84*J84,2)</f>
        <v>0</v>
      </c>
      <c r="L84" s="157">
        <v>21</v>
      </c>
      <c r="M84" s="157">
        <f>G84*(1+L84/100)</f>
        <v>0</v>
      </c>
      <c r="N84" s="156">
        <v>1</v>
      </c>
      <c r="O84" s="156">
        <f>ROUND(E84*N84,2)</f>
        <v>0.22</v>
      </c>
      <c r="P84" s="156">
        <v>0</v>
      </c>
      <c r="Q84" s="156">
        <f>ROUND(E84*P84,2)</f>
        <v>0</v>
      </c>
      <c r="R84" s="157"/>
      <c r="S84" s="157" t="s">
        <v>346</v>
      </c>
      <c r="T84" s="157" t="s">
        <v>141</v>
      </c>
      <c r="U84" s="157">
        <v>0</v>
      </c>
      <c r="V84" s="157">
        <f>ROUND(E84*U84,2)</f>
        <v>0</v>
      </c>
      <c r="W84" s="157"/>
      <c r="X84" s="157" t="s">
        <v>277</v>
      </c>
      <c r="Y84" s="157" t="s">
        <v>142</v>
      </c>
      <c r="Z84" s="147"/>
      <c r="AA84" s="147"/>
      <c r="AB84" s="147"/>
      <c r="AC84" s="147"/>
      <c r="AD84" s="147"/>
      <c r="AE84" s="147"/>
      <c r="AF84" s="147"/>
      <c r="AG84" s="147" t="s">
        <v>278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8" t="s">
        <v>585</v>
      </c>
      <c r="D85" s="186"/>
      <c r="E85" s="187">
        <v>0.22020999999999999</v>
      </c>
      <c r="F85" s="26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183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2.5" outlineLevel="1" x14ac:dyDescent="0.2">
      <c r="A86" s="168">
        <v>28</v>
      </c>
      <c r="B86" s="169" t="s">
        <v>586</v>
      </c>
      <c r="C86" s="182" t="s">
        <v>587</v>
      </c>
      <c r="D86" s="170" t="s">
        <v>380</v>
      </c>
      <c r="E86" s="171">
        <v>32</v>
      </c>
      <c r="F86" s="172"/>
      <c r="G86" s="173">
        <f>ROUND(E86*F86,2)</f>
        <v>0</v>
      </c>
      <c r="H86" s="158"/>
      <c r="I86" s="157">
        <f>ROUND(E86*H86,2)</f>
        <v>0</v>
      </c>
      <c r="J86" s="158"/>
      <c r="K86" s="157">
        <f>ROUND(E86*J86,2)</f>
        <v>0</v>
      </c>
      <c r="L86" s="157">
        <v>21</v>
      </c>
      <c r="M86" s="157">
        <f>G86*(1+L86/100)</f>
        <v>0</v>
      </c>
      <c r="N86" s="156">
        <v>0</v>
      </c>
      <c r="O86" s="156">
        <f>ROUND(E86*N86,2)</f>
        <v>0</v>
      </c>
      <c r="P86" s="156">
        <v>0</v>
      </c>
      <c r="Q86" s="156">
        <f>ROUND(E86*P86,2)</f>
        <v>0</v>
      </c>
      <c r="R86" s="157" t="s">
        <v>276</v>
      </c>
      <c r="S86" s="157" t="s">
        <v>140</v>
      </c>
      <c r="T86" s="157" t="s">
        <v>179</v>
      </c>
      <c r="U86" s="157">
        <v>0</v>
      </c>
      <c r="V86" s="157">
        <f>ROUND(E86*U86,2)</f>
        <v>0</v>
      </c>
      <c r="W86" s="157"/>
      <c r="X86" s="157" t="s">
        <v>277</v>
      </c>
      <c r="Y86" s="157" t="s">
        <v>142</v>
      </c>
      <c r="Z86" s="147"/>
      <c r="AA86" s="147"/>
      <c r="AB86" s="147"/>
      <c r="AC86" s="147"/>
      <c r="AD86" s="147"/>
      <c r="AE86" s="147"/>
      <c r="AF86" s="147"/>
      <c r="AG86" s="147" t="s">
        <v>278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8" t="s">
        <v>588</v>
      </c>
      <c r="D87" s="186"/>
      <c r="E87" s="187">
        <v>32</v>
      </c>
      <c r="F87" s="26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183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68">
        <v>29</v>
      </c>
      <c r="B88" s="169" t="s">
        <v>589</v>
      </c>
      <c r="C88" s="182" t="s">
        <v>590</v>
      </c>
      <c r="D88" s="170" t="s">
        <v>591</v>
      </c>
      <c r="E88" s="171">
        <v>3.2000000000000001E-2</v>
      </c>
      <c r="F88" s="172"/>
      <c r="G88" s="173">
        <f>ROUND(E88*F88,2)</f>
        <v>0</v>
      </c>
      <c r="H88" s="158"/>
      <c r="I88" s="157">
        <f>ROUND(E88*H88,2)</f>
        <v>0</v>
      </c>
      <c r="J88" s="158"/>
      <c r="K88" s="157">
        <f>ROUND(E88*J88,2)</f>
        <v>0</v>
      </c>
      <c r="L88" s="157">
        <v>21</v>
      </c>
      <c r="M88" s="157">
        <f>G88*(1+L88/100)</f>
        <v>0</v>
      </c>
      <c r="N88" s="156">
        <v>0.01</v>
      </c>
      <c r="O88" s="156">
        <f>ROUND(E88*N88,2)</f>
        <v>0</v>
      </c>
      <c r="P88" s="156">
        <v>0</v>
      </c>
      <c r="Q88" s="156">
        <f>ROUND(E88*P88,2)</f>
        <v>0</v>
      </c>
      <c r="R88" s="157" t="s">
        <v>276</v>
      </c>
      <c r="S88" s="157" t="s">
        <v>140</v>
      </c>
      <c r="T88" s="157" t="s">
        <v>179</v>
      </c>
      <c r="U88" s="157">
        <v>0</v>
      </c>
      <c r="V88" s="157">
        <f>ROUND(E88*U88,2)</f>
        <v>0</v>
      </c>
      <c r="W88" s="157"/>
      <c r="X88" s="157" t="s">
        <v>277</v>
      </c>
      <c r="Y88" s="157" t="s">
        <v>142</v>
      </c>
      <c r="Z88" s="147"/>
      <c r="AA88" s="147"/>
      <c r="AB88" s="147"/>
      <c r="AC88" s="147"/>
      <c r="AD88" s="147"/>
      <c r="AE88" s="147"/>
      <c r="AF88" s="147"/>
      <c r="AG88" s="147" t="s">
        <v>278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8" t="s">
        <v>592</v>
      </c>
      <c r="D89" s="186"/>
      <c r="E89" s="187">
        <v>3.2000000000000001E-2</v>
      </c>
      <c r="F89" s="26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183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4">
        <v>30</v>
      </c>
      <c r="B90" s="175" t="s">
        <v>480</v>
      </c>
      <c r="C90" s="181" t="s">
        <v>481</v>
      </c>
      <c r="D90" s="176" t="s">
        <v>282</v>
      </c>
      <c r="E90" s="177">
        <v>1.46807</v>
      </c>
      <c r="F90" s="178"/>
      <c r="G90" s="179">
        <f>ROUND(E90*F90,2)</f>
        <v>0</v>
      </c>
      <c r="H90" s="158"/>
      <c r="I90" s="157">
        <f>ROUND(E90*H90,2)</f>
        <v>0</v>
      </c>
      <c r="J90" s="158"/>
      <c r="K90" s="157">
        <f>ROUND(E90*J90,2)</f>
        <v>0</v>
      </c>
      <c r="L90" s="157">
        <v>21</v>
      </c>
      <c r="M90" s="157">
        <f>G90*(1+L90/100)</f>
        <v>0</v>
      </c>
      <c r="N90" s="156">
        <v>0</v>
      </c>
      <c r="O90" s="156">
        <f>ROUND(E90*N90,2)</f>
        <v>0</v>
      </c>
      <c r="P90" s="156">
        <v>0</v>
      </c>
      <c r="Q90" s="156">
        <f>ROUND(E90*P90,2)</f>
        <v>0</v>
      </c>
      <c r="R90" s="157"/>
      <c r="S90" s="157" t="s">
        <v>140</v>
      </c>
      <c r="T90" s="157" t="s">
        <v>179</v>
      </c>
      <c r="U90" s="157">
        <v>3.327</v>
      </c>
      <c r="V90" s="157">
        <f>ROUND(E90*U90,2)</f>
        <v>4.88</v>
      </c>
      <c r="W90" s="157"/>
      <c r="X90" s="157" t="s">
        <v>461</v>
      </c>
      <c r="Y90" s="157" t="s">
        <v>142</v>
      </c>
      <c r="Z90" s="147"/>
      <c r="AA90" s="147"/>
      <c r="AB90" s="147"/>
      <c r="AC90" s="147"/>
      <c r="AD90" s="147"/>
      <c r="AE90" s="147"/>
      <c r="AF90" s="147"/>
      <c r="AG90" s="147" t="s">
        <v>462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61" t="s">
        <v>135</v>
      </c>
      <c r="B91" s="162" t="s">
        <v>96</v>
      </c>
      <c r="C91" s="180" t="s">
        <v>97</v>
      </c>
      <c r="D91" s="163"/>
      <c r="E91" s="164"/>
      <c r="F91" s="266"/>
      <c r="G91" s="166">
        <f>SUMIF(AG92:AG97,"&lt;&gt;NOR",G92:G97)</f>
        <v>0</v>
      </c>
      <c r="H91" s="160"/>
      <c r="I91" s="160">
        <f>SUM(I92:I97)</f>
        <v>0</v>
      </c>
      <c r="J91" s="160"/>
      <c r="K91" s="160">
        <f>SUM(K92:K97)</f>
        <v>0</v>
      </c>
      <c r="L91" s="160"/>
      <c r="M91" s="160">
        <f>SUM(M92:M97)</f>
        <v>0</v>
      </c>
      <c r="N91" s="159"/>
      <c r="O91" s="159">
        <f>SUM(O92:O97)</f>
        <v>0.02</v>
      </c>
      <c r="P91" s="159"/>
      <c r="Q91" s="159">
        <f>SUM(Q92:Q97)</f>
        <v>0</v>
      </c>
      <c r="R91" s="160"/>
      <c r="S91" s="160"/>
      <c r="T91" s="160"/>
      <c r="U91" s="160"/>
      <c r="V91" s="160">
        <f>SUM(V92:V97)</f>
        <v>17.66</v>
      </c>
      <c r="W91" s="160"/>
      <c r="X91" s="160"/>
      <c r="Y91" s="160"/>
      <c r="AG91" t="s">
        <v>136</v>
      </c>
    </row>
    <row r="92" spans="1:60" ht="22.5" outlineLevel="1" x14ac:dyDescent="0.2">
      <c r="A92" s="168">
        <v>31</v>
      </c>
      <c r="B92" s="169" t="s">
        <v>482</v>
      </c>
      <c r="C92" s="182" t="s">
        <v>483</v>
      </c>
      <c r="D92" s="170" t="s">
        <v>178</v>
      </c>
      <c r="E92" s="171">
        <v>39.854399999999998</v>
      </c>
      <c r="F92" s="172"/>
      <c r="G92" s="173">
        <f>ROUND(E92*F92,2)</f>
        <v>0</v>
      </c>
      <c r="H92" s="158"/>
      <c r="I92" s="157">
        <f>ROUND(E92*H92,2)</f>
        <v>0</v>
      </c>
      <c r="J92" s="158"/>
      <c r="K92" s="157">
        <f>ROUND(E92*J92,2)</f>
        <v>0</v>
      </c>
      <c r="L92" s="157">
        <v>21</v>
      </c>
      <c r="M92" s="157">
        <f>G92*(1+L92/100)</f>
        <v>0</v>
      </c>
      <c r="N92" s="156">
        <v>4.2000000000000002E-4</v>
      </c>
      <c r="O92" s="156">
        <f>ROUND(E92*N92,2)</f>
        <v>0.02</v>
      </c>
      <c r="P92" s="156">
        <v>0</v>
      </c>
      <c r="Q92" s="156">
        <f>ROUND(E92*P92,2)</f>
        <v>0</v>
      </c>
      <c r="R92" s="157"/>
      <c r="S92" s="157" t="s">
        <v>140</v>
      </c>
      <c r="T92" s="157" t="s">
        <v>179</v>
      </c>
      <c r="U92" s="157">
        <v>0.28699999999999998</v>
      </c>
      <c r="V92" s="157">
        <f>ROUND(E92*U92,2)</f>
        <v>11.44</v>
      </c>
      <c r="W92" s="157"/>
      <c r="X92" s="157" t="s">
        <v>180</v>
      </c>
      <c r="Y92" s="157" t="s">
        <v>142</v>
      </c>
      <c r="Z92" s="147"/>
      <c r="AA92" s="147"/>
      <c r="AB92" s="147"/>
      <c r="AC92" s="147"/>
      <c r="AD92" s="147"/>
      <c r="AE92" s="147"/>
      <c r="AF92" s="147"/>
      <c r="AG92" s="147" t="s">
        <v>181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8" t="s">
        <v>593</v>
      </c>
      <c r="D93" s="186"/>
      <c r="E93" s="187">
        <v>10.828799999999999</v>
      </c>
      <c r="F93" s="26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183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188" t="s">
        <v>594</v>
      </c>
      <c r="D94" s="186"/>
      <c r="E94" s="187">
        <v>9.7856000000000005</v>
      </c>
      <c r="F94" s="26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183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8" t="s">
        <v>595</v>
      </c>
      <c r="D95" s="186"/>
      <c r="E95" s="187">
        <v>9</v>
      </c>
      <c r="F95" s="26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183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8" t="s">
        <v>596</v>
      </c>
      <c r="D96" s="186"/>
      <c r="E96" s="187">
        <v>10.24</v>
      </c>
      <c r="F96" s="26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183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4">
        <v>32</v>
      </c>
      <c r="B97" s="175" t="s">
        <v>486</v>
      </c>
      <c r="C97" s="181" t="s">
        <v>487</v>
      </c>
      <c r="D97" s="176" t="s">
        <v>178</v>
      </c>
      <c r="E97" s="177">
        <v>39.853999999999999</v>
      </c>
      <c r="F97" s="178"/>
      <c r="G97" s="179">
        <f>ROUND(E97*F97,2)</f>
        <v>0</v>
      </c>
      <c r="H97" s="158"/>
      <c r="I97" s="157">
        <f>ROUND(E97*H97,2)</f>
        <v>0</v>
      </c>
      <c r="J97" s="158"/>
      <c r="K97" s="157">
        <f>ROUND(E97*J97,2)</f>
        <v>0</v>
      </c>
      <c r="L97" s="157">
        <v>21</v>
      </c>
      <c r="M97" s="157">
        <f>G97*(1+L97/100)</f>
        <v>0</v>
      </c>
      <c r="N97" s="156">
        <v>8.0000000000000007E-5</v>
      </c>
      <c r="O97" s="156">
        <f>ROUND(E97*N97,2)</f>
        <v>0</v>
      </c>
      <c r="P97" s="156">
        <v>0</v>
      </c>
      <c r="Q97" s="156">
        <f>ROUND(E97*P97,2)</f>
        <v>0</v>
      </c>
      <c r="R97" s="157"/>
      <c r="S97" s="157" t="s">
        <v>140</v>
      </c>
      <c r="T97" s="157" t="s">
        <v>179</v>
      </c>
      <c r="U97" s="157">
        <v>0.156</v>
      </c>
      <c r="V97" s="157">
        <f>ROUND(E97*U97,2)</f>
        <v>6.22</v>
      </c>
      <c r="W97" s="157"/>
      <c r="X97" s="157" t="s">
        <v>180</v>
      </c>
      <c r="Y97" s="157" t="s">
        <v>142</v>
      </c>
      <c r="Z97" s="147"/>
      <c r="AA97" s="147"/>
      <c r="AB97" s="147"/>
      <c r="AC97" s="147"/>
      <c r="AD97" s="147"/>
      <c r="AE97" s="147"/>
      <c r="AF97" s="147"/>
      <c r="AG97" s="147" t="s">
        <v>181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61" t="s">
        <v>135</v>
      </c>
      <c r="B98" s="162" t="s">
        <v>98</v>
      </c>
      <c r="C98" s="180" t="s">
        <v>99</v>
      </c>
      <c r="D98" s="163"/>
      <c r="E98" s="164"/>
      <c r="F98" s="266"/>
      <c r="G98" s="166">
        <f>SUMIF(AG99:AG113,"&lt;&gt;NOR",G99:G113)</f>
        <v>0</v>
      </c>
      <c r="H98" s="160"/>
      <c r="I98" s="160">
        <f>SUM(I99:I113)</f>
        <v>0</v>
      </c>
      <c r="J98" s="160"/>
      <c r="K98" s="160">
        <f>SUM(K99:K113)</f>
        <v>0</v>
      </c>
      <c r="L98" s="160"/>
      <c r="M98" s="160">
        <f>SUM(M99:M113)</f>
        <v>0</v>
      </c>
      <c r="N98" s="159"/>
      <c r="O98" s="159">
        <f>SUM(O99:O113)</f>
        <v>0</v>
      </c>
      <c r="P98" s="159"/>
      <c r="Q98" s="159">
        <f>SUM(Q99:Q113)</f>
        <v>0</v>
      </c>
      <c r="R98" s="160"/>
      <c r="S98" s="160"/>
      <c r="T98" s="160"/>
      <c r="U98" s="160"/>
      <c r="V98" s="160">
        <f>SUM(V99:V113)</f>
        <v>0</v>
      </c>
      <c r="W98" s="160"/>
      <c r="X98" s="160"/>
      <c r="Y98" s="160"/>
      <c r="AG98" t="s">
        <v>136</v>
      </c>
    </row>
    <row r="99" spans="1:60" ht="22.5" outlineLevel="1" x14ac:dyDescent="0.2">
      <c r="A99" s="168">
        <v>33</v>
      </c>
      <c r="B99" s="169" t="s">
        <v>597</v>
      </c>
      <c r="C99" s="182" t="s">
        <v>598</v>
      </c>
      <c r="D99" s="170" t="s">
        <v>380</v>
      </c>
      <c r="E99" s="171">
        <v>1</v>
      </c>
      <c r="F99" s="172"/>
      <c r="G99" s="173">
        <f>ROUND(E99*F99,2)</f>
        <v>0</v>
      </c>
      <c r="H99" s="158"/>
      <c r="I99" s="157">
        <f>ROUND(E99*H99,2)</f>
        <v>0</v>
      </c>
      <c r="J99" s="158"/>
      <c r="K99" s="157">
        <f>ROUND(E99*J99,2)</f>
        <v>0</v>
      </c>
      <c r="L99" s="157">
        <v>21</v>
      </c>
      <c r="M99" s="157">
        <f>G99*(1+L99/100)</f>
        <v>0</v>
      </c>
      <c r="N99" s="156">
        <v>0</v>
      </c>
      <c r="O99" s="156">
        <f>ROUND(E99*N99,2)</f>
        <v>0</v>
      </c>
      <c r="P99" s="156">
        <v>0</v>
      </c>
      <c r="Q99" s="156">
        <f>ROUND(E99*P99,2)</f>
        <v>0</v>
      </c>
      <c r="R99" s="157"/>
      <c r="S99" s="157" t="s">
        <v>346</v>
      </c>
      <c r="T99" s="157" t="s">
        <v>141</v>
      </c>
      <c r="U99" s="157">
        <v>0</v>
      </c>
      <c r="V99" s="157">
        <f>ROUND(E99*U99,2)</f>
        <v>0</v>
      </c>
      <c r="W99" s="157"/>
      <c r="X99" s="157" t="s">
        <v>180</v>
      </c>
      <c r="Y99" s="157" t="s">
        <v>142</v>
      </c>
      <c r="Z99" s="147"/>
      <c r="AA99" s="147"/>
      <c r="AB99" s="147"/>
      <c r="AC99" s="147"/>
      <c r="AD99" s="147"/>
      <c r="AE99" s="147"/>
      <c r="AF99" s="147"/>
      <c r="AG99" s="147" t="s">
        <v>181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8" t="s">
        <v>599</v>
      </c>
      <c r="D100" s="186"/>
      <c r="E100" s="187">
        <v>1</v>
      </c>
      <c r="F100" s="26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183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56.25" outlineLevel="1" x14ac:dyDescent="0.2">
      <c r="A101" s="168">
        <v>34</v>
      </c>
      <c r="B101" s="169" t="s">
        <v>600</v>
      </c>
      <c r="C101" s="182" t="s">
        <v>601</v>
      </c>
      <c r="D101" s="170" t="s">
        <v>380</v>
      </c>
      <c r="E101" s="171">
        <v>10</v>
      </c>
      <c r="F101" s="172"/>
      <c r="G101" s="173">
        <f>ROUND(E101*F101,2)</f>
        <v>0</v>
      </c>
      <c r="H101" s="158"/>
      <c r="I101" s="157">
        <f>ROUND(E101*H101,2)</f>
        <v>0</v>
      </c>
      <c r="J101" s="158"/>
      <c r="K101" s="157">
        <f>ROUND(E101*J101,2)</f>
        <v>0</v>
      </c>
      <c r="L101" s="157">
        <v>21</v>
      </c>
      <c r="M101" s="157">
        <f>G101*(1+L101/100)</f>
        <v>0</v>
      </c>
      <c r="N101" s="156">
        <v>0</v>
      </c>
      <c r="O101" s="156">
        <f>ROUND(E101*N101,2)</f>
        <v>0</v>
      </c>
      <c r="P101" s="156">
        <v>0</v>
      </c>
      <c r="Q101" s="156">
        <f>ROUND(E101*P101,2)</f>
        <v>0</v>
      </c>
      <c r="R101" s="157"/>
      <c r="S101" s="157" t="s">
        <v>346</v>
      </c>
      <c r="T101" s="157" t="s">
        <v>141</v>
      </c>
      <c r="U101" s="157">
        <v>0</v>
      </c>
      <c r="V101" s="157">
        <f>ROUND(E101*U101,2)</f>
        <v>0</v>
      </c>
      <c r="W101" s="157"/>
      <c r="X101" s="157" t="s">
        <v>180</v>
      </c>
      <c r="Y101" s="157" t="s">
        <v>142</v>
      </c>
      <c r="Z101" s="147"/>
      <c r="AA101" s="147"/>
      <c r="AB101" s="147"/>
      <c r="AC101" s="147"/>
      <c r="AD101" s="147"/>
      <c r="AE101" s="147"/>
      <c r="AF101" s="147"/>
      <c r="AG101" s="147" t="s">
        <v>181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188" t="s">
        <v>602</v>
      </c>
      <c r="D102" s="186"/>
      <c r="E102" s="187">
        <v>10</v>
      </c>
      <c r="F102" s="26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183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45" outlineLevel="1" x14ac:dyDescent="0.2">
      <c r="A103" s="168">
        <v>35</v>
      </c>
      <c r="B103" s="169" t="s">
        <v>603</v>
      </c>
      <c r="C103" s="182" t="s">
        <v>604</v>
      </c>
      <c r="D103" s="170" t="s">
        <v>380</v>
      </c>
      <c r="E103" s="171">
        <v>4</v>
      </c>
      <c r="F103" s="172"/>
      <c r="G103" s="173">
        <f>ROUND(E103*F103,2)</f>
        <v>0</v>
      </c>
      <c r="H103" s="158"/>
      <c r="I103" s="157">
        <f>ROUND(E103*H103,2)</f>
        <v>0</v>
      </c>
      <c r="J103" s="158"/>
      <c r="K103" s="157">
        <f>ROUND(E103*J103,2)</f>
        <v>0</v>
      </c>
      <c r="L103" s="157">
        <v>21</v>
      </c>
      <c r="M103" s="157">
        <f>G103*(1+L103/100)</f>
        <v>0</v>
      </c>
      <c r="N103" s="156">
        <v>0</v>
      </c>
      <c r="O103" s="156">
        <f>ROUND(E103*N103,2)</f>
        <v>0</v>
      </c>
      <c r="P103" s="156">
        <v>0</v>
      </c>
      <c r="Q103" s="156">
        <f>ROUND(E103*P103,2)</f>
        <v>0</v>
      </c>
      <c r="R103" s="157"/>
      <c r="S103" s="157" t="s">
        <v>346</v>
      </c>
      <c r="T103" s="157" t="s">
        <v>141</v>
      </c>
      <c r="U103" s="157">
        <v>0</v>
      </c>
      <c r="V103" s="157">
        <f>ROUND(E103*U103,2)</f>
        <v>0</v>
      </c>
      <c r="W103" s="157"/>
      <c r="X103" s="157" t="s">
        <v>180</v>
      </c>
      <c r="Y103" s="157" t="s">
        <v>142</v>
      </c>
      <c r="Z103" s="147"/>
      <c r="AA103" s="147"/>
      <c r="AB103" s="147"/>
      <c r="AC103" s="147"/>
      <c r="AD103" s="147"/>
      <c r="AE103" s="147"/>
      <c r="AF103" s="147"/>
      <c r="AG103" s="147" t="s">
        <v>181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8" t="s">
        <v>605</v>
      </c>
      <c r="D104" s="186"/>
      <c r="E104" s="187"/>
      <c r="F104" s="267"/>
      <c r="G104" s="157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183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88" t="s">
        <v>606</v>
      </c>
      <c r="D105" s="186"/>
      <c r="E105" s="187">
        <v>4</v>
      </c>
      <c r="F105" s="26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183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33.75" outlineLevel="1" x14ac:dyDescent="0.2">
      <c r="A106" s="168">
        <v>36</v>
      </c>
      <c r="B106" s="169" t="s">
        <v>607</v>
      </c>
      <c r="C106" s="182" t="s">
        <v>608</v>
      </c>
      <c r="D106" s="170" t="s">
        <v>380</v>
      </c>
      <c r="E106" s="171">
        <v>6</v>
      </c>
      <c r="F106" s="172"/>
      <c r="G106" s="173">
        <f>ROUND(E106*F106,2)</f>
        <v>0</v>
      </c>
      <c r="H106" s="158"/>
      <c r="I106" s="157">
        <f>ROUND(E106*H106,2)</f>
        <v>0</v>
      </c>
      <c r="J106" s="158"/>
      <c r="K106" s="157">
        <f>ROUND(E106*J106,2)</f>
        <v>0</v>
      </c>
      <c r="L106" s="157">
        <v>21</v>
      </c>
      <c r="M106" s="157">
        <f>G106*(1+L106/100)</f>
        <v>0</v>
      </c>
      <c r="N106" s="156">
        <v>0</v>
      </c>
      <c r="O106" s="156">
        <f>ROUND(E106*N106,2)</f>
        <v>0</v>
      </c>
      <c r="P106" s="156">
        <v>0</v>
      </c>
      <c r="Q106" s="156">
        <f>ROUND(E106*P106,2)</f>
        <v>0</v>
      </c>
      <c r="R106" s="157"/>
      <c r="S106" s="157" t="s">
        <v>346</v>
      </c>
      <c r="T106" s="157" t="s">
        <v>141</v>
      </c>
      <c r="U106" s="157">
        <v>0</v>
      </c>
      <c r="V106" s="157">
        <f>ROUND(E106*U106,2)</f>
        <v>0</v>
      </c>
      <c r="W106" s="157"/>
      <c r="X106" s="157" t="s">
        <v>180</v>
      </c>
      <c r="Y106" s="157" t="s">
        <v>142</v>
      </c>
      <c r="Z106" s="147"/>
      <c r="AA106" s="147"/>
      <c r="AB106" s="147"/>
      <c r="AC106" s="147"/>
      <c r="AD106" s="147"/>
      <c r="AE106" s="147"/>
      <c r="AF106" s="147"/>
      <c r="AG106" s="147" t="s">
        <v>181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8" t="s">
        <v>609</v>
      </c>
      <c r="D107" s="186"/>
      <c r="E107" s="187">
        <v>6</v>
      </c>
      <c r="F107" s="26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183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3.75" outlineLevel="1" x14ac:dyDescent="0.2">
      <c r="A108" s="168">
        <v>37</v>
      </c>
      <c r="B108" s="169" t="s">
        <v>610</v>
      </c>
      <c r="C108" s="182" t="s">
        <v>611</v>
      </c>
      <c r="D108" s="170" t="s">
        <v>380</v>
      </c>
      <c r="E108" s="171">
        <v>1</v>
      </c>
      <c r="F108" s="172"/>
      <c r="G108" s="173">
        <f>ROUND(E108*F108,2)</f>
        <v>0</v>
      </c>
      <c r="H108" s="158"/>
      <c r="I108" s="157">
        <f>ROUND(E108*H108,2)</f>
        <v>0</v>
      </c>
      <c r="J108" s="158"/>
      <c r="K108" s="157">
        <f>ROUND(E108*J108,2)</f>
        <v>0</v>
      </c>
      <c r="L108" s="157">
        <v>21</v>
      </c>
      <c r="M108" s="157">
        <f>G108*(1+L108/100)</f>
        <v>0</v>
      </c>
      <c r="N108" s="156">
        <v>0</v>
      </c>
      <c r="O108" s="156">
        <f>ROUND(E108*N108,2)</f>
        <v>0</v>
      </c>
      <c r="P108" s="156">
        <v>0</v>
      </c>
      <c r="Q108" s="156">
        <f>ROUND(E108*P108,2)</f>
        <v>0</v>
      </c>
      <c r="R108" s="157"/>
      <c r="S108" s="157" t="s">
        <v>346</v>
      </c>
      <c r="T108" s="157" t="s">
        <v>141</v>
      </c>
      <c r="U108" s="157">
        <v>0</v>
      </c>
      <c r="V108" s="157">
        <f>ROUND(E108*U108,2)</f>
        <v>0</v>
      </c>
      <c r="W108" s="157"/>
      <c r="X108" s="157" t="s">
        <v>180</v>
      </c>
      <c r="Y108" s="157" t="s">
        <v>142</v>
      </c>
      <c r="Z108" s="147"/>
      <c r="AA108" s="147"/>
      <c r="AB108" s="147"/>
      <c r="AC108" s="147"/>
      <c r="AD108" s="147"/>
      <c r="AE108" s="147"/>
      <c r="AF108" s="147"/>
      <c r="AG108" s="147" t="s">
        <v>181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2" x14ac:dyDescent="0.2">
      <c r="A109" s="154"/>
      <c r="B109" s="155"/>
      <c r="C109" s="188" t="s">
        <v>612</v>
      </c>
      <c r="D109" s="186"/>
      <c r="E109" s="187"/>
      <c r="F109" s="26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183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3" x14ac:dyDescent="0.2">
      <c r="A110" s="154"/>
      <c r="B110" s="155"/>
      <c r="C110" s="188" t="s">
        <v>613</v>
      </c>
      <c r="D110" s="186"/>
      <c r="E110" s="187"/>
      <c r="F110" s="267"/>
      <c r="G110" s="157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183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8" t="s">
        <v>614</v>
      </c>
      <c r="D111" s="186"/>
      <c r="E111" s="187"/>
      <c r="F111" s="26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183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8" t="s">
        <v>599</v>
      </c>
      <c r="D112" s="186"/>
      <c r="E112" s="187">
        <v>1</v>
      </c>
      <c r="F112" s="26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183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68">
        <v>38</v>
      </c>
      <c r="B113" s="169" t="s">
        <v>615</v>
      </c>
      <c r="C113" s="182" t="s">
        <v>616</v>
      </c>
      <c r="D113" s="170" t="s">
        <v>380</v>
      </c>
      <c r="E113" s="171">
        <v>1</v>
      </c>
      <c r="F113" s="172"/>
      <c r="G113" s="173">
        <f>ROUND(E113*F113,2)</f>
        <v>0</v>
      </c>
      <c r="H113" s="158"/>
      <c r="I113" s="157">
        <f>ROUND(E113*H113,2)</f>
        <v>0</v>
      </c>
      <c r="J113" s="158"/>
      <c r="K113" s="157">
        <f>ROUND(E113*J113,2)</f>
        <v>0</v>
      </c>
      <c r="L113" s="157">
        <v>21</v>
      </c>
      <c r="M113" s="157">
        <f>G113*(1+L113/100)</f>
        <v>0</v>
      </c>
      <c r="N113" s="156">
        <v>0</v>
      </c>
      <c r="O113" s="156">
        <f>ROUND(E113*N113,2)</f>
        <v>0</v>
      </c>
      <c r="P113" s="156">
        <v>0</v>
      </c>
      <c r="Q113" s="156">
        <f>ROUND(E113*P113,2)</f>
        <v>0</v>
      </c>
      <c r="R113" s="157"/>
      <c r="S113" s="157" t="s">
        <v>346</v>
      </c>
      <c r="T113" s="157" t="s">
        <v>141</v>
      </c>
      <c r="U113" s="157">
        <v>0</v>
      </c>
      <c r="V113" s="157">
        <f>ROUND(E113*U113,2)</f>
        <v>0</v>
      </c>
      <c r="W113" s="157"/>
      <c r="X113" s="157" t="s">
        <v>180</v>
      </c>
      <c r="Y113" s="157" t="s">
        <v>142</v>
      </c>
      <c r="Z113" s="147"/>
      <c r="AA113" s="147"/>
      <c r="AB113" s="147"/>
      <c r="AC113" s="147"/>
      <c r="AD113" s="147"/>
      <c r="AE113" s="147"/>
      <c r="AF113" s="147"/>
      <c r="AG113" s="147" t="s">
        <v>181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x14ac:dyDescent="0.2">
      <c r="A114" s="3"/>
      <c r="B114" s="4"/>
      <c r="C114" s="183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E114">
        <v>12</v>
      </c>
      <c r="AF114">
        <v>21</v>
      </c>
      <c r="AG114" t="s">
        <v>121</v>
      </c>
    </row>
    <row r="115" spans="1:60" x14ac:dyDescent="0.2">
      <c r="A115" s="150"/>
      <c r="B115" s="151" t="s">
        <v>31</v>
      </c>
      <c r="C115" s="184"/>
      <c r="D115" s="152"/>
      <c r="E115" s="153"/>
      <c r="F115" s="153"/>
      <c r="G115" s="167">
        <f>G8+G37+G56+G63+G65+G91+G98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E115">
        <f>SUMIF(L7:L113,AE114,G7:G113)</f>
        <v>0</v>
      </c>
      <c r="AF115">
        <f>SUMIF(L7:L113,AF114,G7:G113)</f>
        <v>0</v>
      </c>
      <c r="AG115" t="s">
        <v>172</v>
      </c>
    </row>
    <row r="116" spans="1:60" x14ac:dyDescent="0.2">
      <c r="A116" s="3"/>
      <c r="B116" s="4"/>
      <c r="C116" s="183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60" x14ac:dyDescent="0.2">
      <c r="A117" s="3"/>
      <c r="B117" s="4"/>
      <c r="C117" s="183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60" x14ac:dyDescent="0.2">
      <c r="A118" s="264" t="s">
        <v>173</v>
      </c>
      <c r="B118" s="264"/>
      <c r="C118" s="265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60" x14ac:dyDescent="0.2">
      <c r="A119" s="245"/>
      <c r="B119" s="246"/>
      <c r="C119" s="247"/>
      <c r="D119" s="246"/>
      <c r="E119" s="246"/>
      <c r="F119" s="246"/>
      <c r="G119" s="248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G119" t="s">
        <v>174</v>
      </c>
    </row>
    <row r="120" spans="1:60" x14ac:dyDescent="0.2">
      <c r="A120" s="249"/>
      <c r="B120" s="250"/>
      <c r="C120" s="251"/>
      <c r="D120" s="250"/>
      <c r="E120" s="250"/>
      <c r="F120" s="250"/>
      <c r="G120" s="252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60" x14ac:dyDescent="0.2">
      <c r="A121" s="249"/>
      <c r="B121" s="250"/>
      <c r="C121" s="251"/>
      <c r="D121" s="250"/>
      <c r="E121" s="250"/>
      <c r="F121" s="250"/>
      <c r="G121" s="252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 x14ac:dyDescent="0.2">
      <c r="A122" s="249"/>
      <c r="B122" s="250"/>
      <c r="C122" s="251"/>
      <c r="D122" s="250"/>
      <c r="E122" s="250"/>
      <c r="F122" s="250"/>
      <c r="G122" s="252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60" x14ac:dyDescent="0.2">
      <c r="A123" s="253"/>
      <c r="B123" s="254"/>
      <c r="C123" s="255"/>
      <c r="D123" s="254"/>
      <c r="E123" s="254"/>
      <c r="F123" s="254"/>
      <c r="G123" s="25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">
      <c r="A124" s="3"/>
      <c r="B124" s="4"/>
      <c r="C124" s="183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C125" s="185"/>
      <c r="D125" s="10"/>
      <c r="AG125" t="s">
        <v>175</v>
      </c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119:G123"/>
    <mergeCell ref="A1:G1"/>
    <mergeCell ref="C2:G2"/>
    <mergeCell ref="C3:G3"/>
    <mergeCell ref="C4:G4"/>
    <mergeCell ref="A118:C118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102" sqref="F9:F102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55</v>
      </c>
      <c r="C3" s="258" t="s">
        <v>56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48</v>
      </c>
      <c r="C4" s="261" t="s">
        <v>56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48</v>
      </c>
      <c r="C8" s="180" t="s">
        <v>68</v>
      </c>
      <c r="D8" s="163"/>
      <c r="E8" s="164"/>
      <c r="F8" s="165"/>
      <c r="G8" s="166">
        <f>SUMIF(AG9:AG64,"&lt;&gt;NOR",G9:G64)</f>
        <v>0</v>
      </c>
      <c r="H8" s="160"/>
      <c r="I8" s="160">
        <f>SUM(I9:I64)</f>
        <v>0</v>
      </c>
      <c r="J8" s="160"/>
      <c r="K8" s="160">
        <f>SUM(K9:K64)</f>
        <v>0</v>
      </c>
      <c r="L8" s="160"/>
      <c r="M8" s="160">
        <f>SUM(M9:M64)</f>
        <v>0</v>
      </c>
      <c r="N8" s="159"/>
      <c r="O8" s="159">
        <f>SUM(O9:O64)</f>
        <v>23.900000000000002</v>
      </c>
      <c r="P8" s="159"/>
      <c r="Q8" s="159">
        <f>SUM(Q9:Q64)</f>
        <v>0</v>
      </c>
      <c r="R8" s="160"/>
      <c r="S8" s="160"/>
      <c r="T8" s="160"/>
      <c r="U8" s="160"/>
      <c r="V8" s="160">
        <f>SUM(V9:V64)</f>
        <v>78.349999999999994</v>
      </c>
      <c r="W8" s="160"/>
      <c r="X8" s="160"/>
      <c r="Y8" s="160"/>
      <c r="AG8" t="s">
        <v>136</v>
      </c>
    </row>
    <row r="9" spans="1:60" outlineLevel="1" x14ac:dyDescent="0.2">
      <c r="A9" s="168">
        <v>1</v>
      </c>
      <c r="B9" s="169" t="s">
        <v>617</v>
      </c>
      <c r="C9" s="182" t="s">
        <v>618</v>
      </c>
      <c r="D9" s="170" t="s">
        <v>204</v>
      </c>
      <c r="E9" s="171">
        <v>20</v>
      </c>
      <c r="F9" s="172"/>
      <c r="G9" s="173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140</v>
      </c>
      <c r="T9" s="157" t="s">
        <v>140</v>
      </c>
      <c r="U9" s="157">
        <v>0.36499999999999999</v>
      </c>
      <c r="V9" s="157">
        <f>ROUND(E9*U9,2)</f>
        <v>7.3</v>
      </c>
      <c r="W9" s="157"/>
      <c r="X9" s="157" t="s">
        <v>180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181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8" t="s">
        <v>619</v>
      </c>
      <c r="D10" s="186"/>
      <c r="E10" s="187">
        <v>5</v>
      </c>
      <c r="F10" s="26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8" t="s">
        <v>620</v>
      </c>
      <c r="D11" s="186"/>
      <c r="E11" s="187">
        <v>5</v>
      </c>
      <c r="F11" s="26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183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8" t="s">
        <v>621</v>
      </c>
      <c r="D12" s="186"/>
      <c r="E12" s="187">
        <v>10</v>
      </c>
      <c r="F12" s="26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8" t="s">
        <v>622</v>
      </c>
      <c r="D13" s="186"/>
      <c r="E13" s="187"/>
      <c r="F13" s="26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183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8" t="s">
        <v>623</v>
      </c>
      <c r="D14" s="186"/>
      <c r="E14" s="187"/>
      <c r="F14" s="26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183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8">
        <v>2</v>
      </c>
      <c r="B15" s="169" t="s">
        <v>624</v>
      </c>
      <c r="C15" s="182" t="s">
        <v>625</v>
      </c>
      <c r="D15" s="170" t="s">
        <v>204</v>
      </c>
      <c r="E15" s="171">
        <v>20</v>
      </c>
      <c r="F15" s="172"/>
      <c r="G15" s="173">
        <f>ROUND(E15*F15,2)</f>
        <v>0</v>
      </c>
      <c r="H15" s="158"/>
      <c r="I15" s="157">
        <f>ROUND(E15*H15,2)</f>
        <v>0</v>
      </c>
      <c r="J15" s="158"/>
      <c r="K15" s="157">
        <f>ROUND(E15*J15,2)</f>
        <v>0</v>
      </c>
      <c r="L15" s="157">
        <v>21</v>
      </c>
      <c r="M15" s="157">
        <f>G15*(1+L15/100)</f>
        <v>0</v>
      </c>
      <c r="N15" s="156">
        <v>0</v>
      </c>
      <c r="O15" s="156">
        <f>ROUND(E15*N15,2)</f>
        <v>0</v>
      </c>
      <c r="P15" s="156">
        <v>0</v>
      </c>
      <c r="Q15" s="156">
        <f>ROUND(E15*P15,2)</f>
        <v>0</v>
      </c>
      <c r="R15" s="157"/>
      <c r="S15" s="157" t="s">
        <v>140</v>
      </c>
      <c r="T15" s="157" t="s">
        <v>140</v>
      </c>
      <c r="U15" s="157">
        <v>0.2</v>
      </c>
      <c r="V15" s="157">
        <f>ROUND(E15*U15,2)</f>
        <v>4</v>
      </c>
      <c r="W15" s="157"/>
      <c r="X15" s="157" t="s">
        <v>180</v>
      </c>
      <c r="Y15" s="157" t="s">
        <v>142</v>
      </c>
      <c r="Z15" s="147"/>
      <c r="AA15" s="147"/>
      <c r="AB15" s="147"/>
      <c r="AC15" s="147"/>
      <c r="AD15" s="147"/>
      <c r="AE15" s="147"/>
      <c r="AF15" s="147"/>
      <c r="AG15" s="147" t="s">
        <v>181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8" t="s">
        <v>619</v>
      </c>
      <c r="D16" s="186"/>
      <c r="E16" s="187">
        <v>5</v>
      </c>
      <c r="F16" s="26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8" t="s">
        <v>620</v>
      </c>
      <c r="D17" s="186"/>
      <c r="E17" s="187">
        <v>5</v>
      </c>
      <c r="F17" s="26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183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8" t="s">
        <v>621</v>
      </c>
      <c r="D18" s="186"/>
      <c r="E18" s="187">
        <v>10</v>
      </c>
      <c r="F18" s="26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8" t="s">
        <v>622</v>
      </c>
      <c r="D19" s="186"/>
      <c r="E19" s="187"/>
      <c r="F19" s="26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183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8" t="s">
        <v>623</v>
      </c>
      <c r="D20" s="186"/>
      <c r="E20" s="187"/>
      <c r="F20" s="26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183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68">
        <v>3</v>
      </c>
      <c r="B21" s="169" t="s">
        <v>626</v>
      </c>
      <c r="C21" s="182" t="s">
        <v>627</v>
      </c>
      <c r="D21" s="170" t="s">
        <v>204</v>
      </c>
      <c r="E21" s="171">
        <v>20</v>
      </c>
      <c r="F21" s="172"/>
      <c r="G21" s="173">
        <f>ROUND(E21*F21,2)</f>
        <v>0</v>
      </c>
      <c r="H21" s="158"/>
      <c r="I21" s="157">
        <f>ROUND(E21*H21,2)</f>
        <v>0</v>
      </c>
      <c r="J21" s="158"/>
      <c r="K21" s="157">
        <f>ROUND(E21*J21,2)</f>
        <v>0</v>
      </c>
      <c r="L21" s="157">
        <v>21</v>
      </c>
      <c r="M21" s="157">
        <f>G21*(1+L21/100)</f>
        <v>0</v>
      </c>
      <c r="N21" s="156">
        <v>0</v>
      </c>
      <c r="O21" s="156">
        <f>ROUND(E21*N21,2)</f>
        <v>0</v>
      </c>
      <c r="P21" s="156">
        <v>0</v>
      </c>
      <c r="Q21" s="156">
        <f>ROUND(E21*P21,2)</f>
        <v>0</v>
      </c>
      <c r="R21" s="157"/>
      <c r="S21" s="157" t="s">
        <v>140</v>
      </c>
      <c r="T21" s="157" t="s">
        <v>140</v>
      </c>
      <c r="U21" s="157">
        <v>0.35</v>
      </c>
      <c r="V21" s="157">
        <f>ROUND(E21*U21,2)</f>
        <v>7</v>
      </c>
      <c r="W21" s="157"/>
      <c r="X21" s="157" t="s">
        <v>180</v>
      </c>
      <c r="Y21" s="157" t="s">
        <v>142</v>
      </c>
      <c r="Z21" s="147"/>
      <c r="AA21" s="147"/>
      <c r="AB21" s="147"/>
      <c r="AC21" s="147"/>
      <c r="AD21" s="147"/>
      <c r="AE21" s="147"/>
      <c r="AF21" s="147"/>
      <c r="AG21" s="147" t="s">
        <v>181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8" t="s">
        <v>622</v>
      </c>
      <c r="D22" s="186"/>
      <c r="E22" s="187"/>
      <c r="F22" s="26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183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8" t="s">
        <v>623</v>
      </c>
      <c r="D23" s="186"/>
      <c r="E23" s="187"/>
      <c r="F23" s="26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183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8" t="s">
        <v>619</v>
      </c>
      <c r="D24" s="186"/>
      <c r="E24" s="187">
        <v>5</v>
      </c>
      <c r="F24" s="26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183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8" t="s">
        <v>620</v>
      </c>
      <c r="D25" s="186"/>
      <c r="E25" s="187">
        <v>5</v>
      </c>
      <c r="F25" s="26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183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8" t="s">
        <v>621</v>
      </c>
      <c r="D26" s="186"/>
      <c r="E26" s="187">
        <v>10</v>
      </c>
      <c r="F26" s="26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8">
        <v>4</v>
      </c>
      <c r="B27" s="169" t="s">
        <v>223</v>
      </c>
      <c r="C27" s="182" t="s">
        <v>224</v>
      </c>
      <c r="D27" s="170" t="s">
        <v>204</v>
      </c>
      <c r="E27" s="171">
        <v>20</v>
      </c>
      <c r="F27" s="172"/>
      <c r="G27" s="173">
        <f>ROUND(E27*F27,2)</f>
        <v>0</v>
      </c>
      <c r="H27" s="158"/>
      <c r="I27" s="157">
        <f>ROUND(E27*H27,2)</f>
        <v>0</v>
      </c>
      <c r="J27" s="158"/>
      <c r="K27" s="157">
        <f>ROUND(E27*J27,2)</f>
        <v>0</v>
      </c>
      <c r="L27" s="157">
        <v>21</v>
      </c>
      <c r="M27" s="157">
        <f>G27*(1+L27/100)</f>
        <v>0</v>
      </c>
      <c r="N27" s="156">
        <v>0</v>
      </c>
      <c r="O27" s="156">
        <f>ROUND(E27*N27,2)</f>
        <v>0</v>
      </c>
      <c r="P27" s="156">
        <v>0</v>
      </c>
      <c r="Q27" s="156">
        <f>ROUND(E27*P27,2)</f>
        <v>0</v>
      </c>
      <c r="R27" s="157"/>
      <c r="S27" s="157" t="s">
        <v>140</v>
      </c>
      <c r="T27" s="157" t="s">
        <v>141</v>
      </c>
      <c r="U27" s="157">
        <v>0.14829999999999999</v>
      </c>
      <c r="V27" s="157">
        <f>ROUND(E27*U27,2)</f>
        <v>2.97</v>
      </c>
      <c r="W27" s="157"/>
      <c r="X27" s="157" t="s">
        <v>180</v>
      </c>
      <c r="Y27" s="157" t="s">
        <v>142</v>
      </c>
      <c r="Z27" s="147"/>
      <c r="AA27" s="147"/>
      <c r="AB27" s="147"/>
      <c r="AC27" s="147"/>
      <c r="AD27" s="147"/>
      <c r="AE27" s="147"/>
      <c r="AF27" s="147"/>
      <c r="AG27" s="147" t="s">
        <v>181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8" t="s">
        <v>622</v>
      </c>
      <c r="D28" s="186"/>
      <c r="E28" s="187"/>
      <c r="F28" s="26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183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8" t="s">
        <v>623</v>
      </c>
      <c r="D29" s="186"/>
      <c r="E29" s="187"/>
      <c r="F29" s="26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183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8" t="s">
        <v>619</v>
      </c>
      <c r="D30" s="186"/>
      <c r="E30" s="187">
        <v>5</v>
      </c>
      <c r="F30" s="26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183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8" t="s">
        <v>620</v>
      </c>
      <c r="D31" s="186"/>
      <c r="E31" s="187">
        <v>5</v>
      </c>
      <c r="F31" s="26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183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8" t="s">
        <v>621</v>
      </c>
      <c r="D32" s="186"/>
      <c r="E32" s="187">
        <v>10</v>
      </c>
      <c r="F32" s="26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8">
        <v>5</v>
      </c>
      <c r="B33" s="169" t="s">
        <v>232</v>
      </c>
      <c r="C33" s="182" t="s">
        <v>233</v>
      </c>
      <c r="D33" s="170" t="s">
        <v>178</v>
      </c>
      <c r="E33" s="171">
        <v>100</v>
      </c>
      <c r="F33" s="172"/>
      <c r="G33" s="173">
        <f>ROUND(E33*F33,2)</f>
        <v>0</v>
      </c>
      <c r="H33" s="158"/>
      <c r="I33" s="157">
        <f>ROUND(E33*H33,2)</f>
        <v>0</v>
      </c>
      <c r="J33" s="158"/>
      <c r="K33" s="157">
        <f>ROUND(E33*J33,2)</f>
        <v>0</v>
      </c>
      <c r="L33" s="157">
        <v>21</v>
      </c>
      <c r="M33" s="157">
        <f>G33*(1+L33/100)</f>
        <v>0</v>
      </c>
      <c r="N33" s="156">
        <v>9.7999999999999997E-4</v>
      </c>
      <c r="O33" s="156">
        <f>ROUND(E33*N33,2)</f>
        <v>0.1</v>
      </c>
      <c r="P33" s="156">
        <v>0</v>
      </c>
      <c r="Q33" s="156">
        <f>ROUND(E33*P33,2)</f>
        <v>0</v>
      </c>
      <c r="R33" s="157"/>
      <c r="S33" s="157" t="s">
        <v>140</v>
      </c>
      <c r="T33" s="157" t="s">
        <v>140</v>
      </c>
      <c r="U33" s="157">
        <v>0.23599999999999999</v>
      </c>
      <c r="V33" s="157">
        <f>ROUND(E33*U33,2)</f>
        <v>23.6</v>
      </c>
      <c r="W33" s="157"/>
      <c r="X33" s="157" t="s">
        <v>180</v>
      </c>
      <c r="Y33" s="157" t="s">
        <v>142</v>
      </c>
      <c r="Z33" s="147"/>
      <c r="AA33" s="147"/>
      <c r="AB33" s="147"/>
      <c r="AC33" s="147"/>
      <c r="AD33" s="147"/>
      <c r="AE33" s="147"/>
      <c r="AF33" s="147"/>
      <c r="AG33" s="147" t="s">
        <v>181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88" t="s">
        <v>628</v>
      </c>
      <c r="D34" s="186"/>
      <c r="E34" s="187">
        <v>25</v>
      </c>
      <c r="F34" s="26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183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88" t="s">
        <v>629</v>
      </c>
      <c r="D35" s="186"/>
      <c r="E35" s="187">
        <v>25</v>
      </c>
      <c r="F35" s="26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183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8" t="s">
        <v>630</v>
      </c>
      <c r="D36" s="186"/>
      <c r="E36" s="187">
        <v>50</v>
      </c>
      <c r="F36" s="26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183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">
      <c r="A37" s="154"/>
      <c r="B37" s="155"/>
      <c r="C37" s="188" t="s">
        <v>623</v>
      </c>
      <c r="D37" s="186"/>
      <c r="E37" s="187"/>
      <c r="F37" s="26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183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68">
        <v>6</v>
      </c>
      <c r="B38" s="169" t="s">
        <v>235</v>
      </c>
      <c r="C38" s="182" t="s">
        <v>236</v>
      </c>
      <c r="D38" s="170" t="s">
        <v>178</v>
      </c>
      <c r="E38" s="171">
        <v>100</v>
      </c>
      <c r="F38" s="172"/>
      <c r="G38" s="173">
        <f>ROUND(E38*F38,2)</f>
        <v>0</v>
      </c>
      <c r="H38" s="158"/>
      <c r="I38" s="157">
        <f>ROUND(E38*H38,2)</f>
        <v>0</v>
      </c>
      <c r="J38" s="158"/>
      <c r="K38" s="157">
        <f>ROUND(E38*J38,2)</f>
        <v>0</v>
      </c>
      <c r="L38" s="157">
        <v>21</v>
      </c>
      <c r="M38" s="157">
        <f>G38*(1+L38/100)</f>
        <v>0</v>
      </c>
      <c r="N38" s="156">
        <v>0</v>
      </c>
      <c r="O38" s="156">
        <f>ROUND(E38*N38,2)</f>
        <v>0</v>
      </c>
      <c r="P38" s="156">
        <v>0</v>
      </c>
      <c r="Q38" s="156">
        <f>ROUND(E38*P38,2)</f>
        <v>0</v>
      </c>
      <c r="R38" s="157"/>
      <c r="S38" s="157" t="s">
        <v>140</v>
      </c>
      <c r="T38" s="157" t="s">
        <v>140</v>
      </c>
      <c r="U38" s="157">
        <v>7.0000000000000007E-2</v>
      </c>
      <c r="V38" s="157">
        <f>ROUND(E38*U38,2)</f>
        <v>7</v>
      </c>
      <c r="W38" s="157"/>
      <c r="X38" s="157" t="s">
        <v>180</v>
      </c>
      <c r="Y38" s="157" t="s">
        <v>142</v>
      </c>
      <c r="Z38" s="147"/>
      <c r="AA38" s="147"/>
      <c r="AB38" s="147"/>
      <c r="AC38" s="147"/>
      <c r="AD38" s="147"/>
      <c r="AE38" s="147"/>
      <c r="AF38" s="147"/>
      <c r="AG38" s="147" t="s">
        <v>181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8" t="s">
        <v>628</v>
      </c>
      <c r="D39" s="186"/>
      <c r="E39" s="187">
        <v>25</v>
      </c>
      <c r="F39" s="26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183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8" t="s">
        <v>629</v>
      </c>
      <c r="D40" s="186"/>
      <c r="E40" s="187">
        <v>25</v>
      </c>
      <c r="F40" s="26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183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">
      <c r="A41" s="154"/>
      <c r="B41" s="155"/>
      <c r="C41" s="188" t="s">
        <v>630</v>
      </c>
      <c r="D41" s="186"/>
      <c r="E41" s="187">
        <v>50</v>
      </c>
      <c r="F41" s="26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183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188" t="s">
        <v>623</v>
      </c>
      <c r="D42" s="186"/>
      <c r="E42" s="187"/>
      <c r="F42" s="26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183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68">
        <v>7</v>
      </c>
      <c r="B43" s="169" t="s">
        <v>239</v>
      </c>
      <c r="C43" s="182" t="s">
        <v>240</v>
      </c>
      <c r="D43" s="170" t="s">
        <v>204</v>
      </c>
      <c r="E43" s="171">
        <v>11</v>
      </c>
      <c r="F43" s="172"/>
      <c r="G43" s="173">
        <f>ROUND(E43*F43,2)</f>
        <v>0</v>
      </c>
      <c r="H43" s="158"/>
      <c r="I43" s="157">
        <f>ROUND(E43*H43,2)</f>
        <v>0</v>
      </c>
      <c r="J43" s="158"/>
      <c r="K43" s="157">
        <f>ROUND(E43*J43,2)</f>
        <v>0</v>
      </c>
      <c r="L43" s="157">
        <v>21</v>
      </c>
      <c r="M43" s="157">
        <f>G43*(1+L43/100)</f>
        <v>0</v>
      </c>
      <c r="N43" s="156">
        <v>0</v>
      </c>
      <c r="O43" s="156">
        <f>ROUND(E43*N43,2)</f>
        <v>0</v>
      </c>
      <c r="P43" s="156">
        <v>0</v>
      </c>
      <c r="Q43" s="156">
        <f>ROUND(E43*P43,2)</f>
        <v>0</v>
      </c>
      <c r="R43" s="157"/>
      <c r="S43" s="157" t="s">
        <v>140</v>
      </c>
      <c r="T43" s="157" t="s">
        <v>140</v>
      </c>
      <c r="U43" s="157">
        <v>1.0999999999999999E-2</v>
      </c>
      <c r="V43" s="157">
        <f>ROUND(E43*U43,2)</f>
        <v>0.12</v>
      </c>
      <c r="W43" s="157"/>
      <c r="X43" s="157" t="s">
        <v>180</v>
      </c>
      <c r="Y43" s="157" t="s">
        <v>142</v>
      </c>
      <c r="Z43" s="147"/>
      <c r="AA43" s="147"/>
      <c r="AB43" s="147"/>
      <c r="AC43" s="147"/>
      <c r="AD43" s="147"/>
      <c r="AE43" s="147"/>
      <c r="AF43" s="147"/>
      <c r="AG43" s="147" t="s">
        <v>181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8" t="s">
        <v>622</v>
      </c>
      <c r="D44" s="186"/>
      <c r="E44" s="187"/>
      <c r="F44" s="26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8" t="s">
        <v>623</v>
      </c>
      <c r="D45" s="186"/>
      <c r="E45" s="187"/>
      <c r="F45" s="26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183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8" t="s">
        <v>631</v>
      </c>
      <c r="D46" s="186"/>
      <c r="E46" s="187">
        <v>2.75</v>
      </c>
      <c r="F46" s="26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183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8" t="s">
        <v>632</v>
      </c>
      <c r="D47" s="186"/>
      <c r="E47" s="187">
        <v>2.75</v>
      </c>
      <c r="F47" s="26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183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8" t="s">
        <v>633</v>
      </c>
      <c r="D48" s="186"/>
      <c r="E48" s="187">
        <v>5.5</v>
      </c>
      <c r="F48" s="26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8">
        <v>8</v>
      </c>
      <c r="B49" s="169" t="s">
        <v>242</v>
      </c>
      <c r="C49" s="182" t="s">
        <v>243</v>
      </c>
      <c r="D49" s="170" t="s">
        <v>204</v>
      </c>
      <c r="E49" s="171">
        <v>110</v>
      </c>
      <c r="F49" s="172"/>
      <c r="G49" s="173">
        <f>ROUND(E49*F49,2)</f>
        <v>0</v>
      </c>
      <c r="H49" s="158"/>
      <c r="I49" s="157">
        <f>ROUND(E49*H49,2)</f>
        <v>0</v>
      </c>
      <c r="J49" s="158"/>
      <c r="K49" s="157">
        <f>ROUND(E49*J49,2)</f>
        <v>0</v>
      </c>
      <c r="L49" s="157">
        <v>21</v>
      </c>
      <c r="M49" s="157">
        <f>G49*(1+L49/100)</f>
        <v>0</v>
      </c>
      <c r="N49" s="156">
        <v>0</v>
      </c>
      <c r="O49" s="156">
        <f>ROUND(E49*N49,2)</f>
        <v>0</v>
      </c>
      <c r="P49" s="156">
        <v>0</v>
      </c>
      <c r="Q49" s="156">
        <f>ROUND(E49*P49,2)</f>
        <v>0</v>
      </c>
      <c r="R49" s="157"/>
      <c r="S49" s="157" t="s">
        <v>140</v>
      </c>
      <c r="T49" s="157" t="s">
        <v>140</v>
      </c>
      <c r="U49" s="157">
        <v>0</v>
      </c>
      <c r="V49" s="157">
        <f>ROUND(E49*U49,2)</f>
        <v>0</v>
      </c>
      <c r="W49" s="157"/>
      <c r="X49" s="157" t="s">
        <v>180</v>
      </c>
      <c r="Y49" s="157" t="s">
        <v>142</v>
      </c>
      <c r="Z49" s="147"/>
      <c r="AA49" s="147"/>
      <c r="AB49" s="147"/>
      <c r="AC49" s="147"/>
      <c r="AD49" s="147"/>
      <c r="AE49" s="147"/>
      <c r="AF49" s="147"/>
      <c r="AG49" s="147" t="s">
        <v>181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88" t="s">
        <v>634</v>
      </c>
      <c r="D50" s="186"/>
      <c r="E50" s="187"/>
      <c r="F50" s="26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183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8" t="s">
        <v>635</v>
      </c>
      <c r="D51" s="186"/>
      <c r="E51" s="187">
        <v>27.5</v>
      </c>
      <c r="F51" s="26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183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8" t="s">
        <v>636</v>
      </c>
      <c r="D52" s="186"/>
      <c r="E52" s="187">
        <v>27.5</v>
      </c>
      <c r="F52" s="26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183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8" t="s">
        <v>637</v>
      </c>
      <c r="D53" s="186"/>
      <c r="E53" s="187">
        <v>55</v>
      </c>
      <c r="F53" s="267"/>
      <c r="G53" s="15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183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8" t="s">
        <v>634</v>
      </c>
      <c r="D54" s="186"/>
      <c r="E54" s="187"/>
      <c r="F54" s="26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183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4">
        <v>9</v>
      </c>
      <c r="B55" s="175" t="s">
        <v>638</v>
      </c>
      <c r="C55" s="181" t="s">
        <v>639</v>
      </c>
      <c r="D55" s="176" t="s">
        <v>204</v>
      </c>
      <c r="E55" s="177">
        <v>11</v>
      </c>
      <c r="F55" s="178"/>
      <c r="G55" s="179">
        <f>ROUND(E55*F55,2)</f>
        <v>0</v>
      </c>
      <c r="H55" s="158"/>
      <c r="I55" s="157">
        <f>ROUND(E55*H55,2)</f>
        <v>0</v>
      </c>
      <c r="J55" s="158"/>
      <c r="K55" s="157">
        <f>ROUND(E55*J55,2)</f>
        <v>0</v>
      </c>
      <c r="L55" s="157">
        <v>21</v>
      </c>
      <c r="M55" s="157">
        <f>G55*(1+L55/100)</f>
        <v>0</v>
      </c>
      <c r="N55" s="156">
        <v>0</v>
      </c>
      <c r="O55" s="156">
        <f>ROUND(E55*N55,2)</f>
        <v>0</v>
      </c>
      <c r="P55" s="156">
        <v>0</v>
      </c>
      <c r="Q55" s="156">
        <f>ROUND(E55*P55,2)</f>
        <v>0</v>
      </c>
      <c r="R55" s="157"/>
      <c r="S55" s="157" t="s">
        <v>140</v>
      </c>
      <c r="T55" s="157" t="s">
        <v>140</v>
      </c>
      <c r="U55" s="157">
        <v>8.9999999999999993E-3</v>
      </c>
      <c r="V55" s="157">
        <f>ROUND(E55*U55,2)</f>
        <v>0.1</v>
      </c>
      <c r="W55" s="157"/>
      <c r="X55" s="157" t="s">
        <v>180</v>
      </c>
      <c r="Y55" s="157" t="s">
        <v>142</v>
      </c>
      <c r="Z55" s="147"/>
      <c r="AA55" s="147"/>
      <c r="AB55" s="147"/>
      <c r="AC55" s="147"/>
      <c r="AD55" s="147"/>
      <c r="AE55" s="147"/>
      <c r="AF55" s="147"/>
      <c r="AG55" s="147" t="s">
        <v>181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8">
        <v>10</v>
      </c>
      <c r="B56" s="169" t="s">
        <v>247</v>
      </c>
      <c r="C56" s="182" t="s">
        <v>248</v>
      </c>
      <c r="D56" s="170" t="s">
        <v>204</v>
      </c>
      <c r="E56" s="171">
        <v>20</v>
      </c>
      <c r="F56" s="172"/>
      <c r="G56" s="173">
        <f>ROUND(E56*F56,2)</f>
        <v>0</v>
      </c>
      <c r="H56" s="158"/>
      <c r="I56" s="157">
        <f>ROUND(E56*H56,2)</f>
        <v>0</v>
      </c>
      <c r="J56" s="158"/>
      <c r="K56" s="157">
        <f>ROUND(E56*J56,2)</f>
        <v>0</v>
      </c>
      <c r="L56" s="157">
        <v>21</v>
      </c>
      <c r="M56" s="157">
        <f>G56*(1+L56/100)</f>
        <v>0</v>
      </c>
      <c r="N56" s="156">
        <v>0</v>
      </c>
      <c r="O56" s="156">
        <f>ROUND(E56*N56,2)</f>
        <v>0</v>
      </c>
      <c r="P56" s="156">
        <v>0</v>
      </c>
      <c r="Q56" s="156">
        <f>ROUND(E56*P56,2)</f>
        <v>0</v>
      </c>
      <c r="R56" s="157"/>
      <c r="S56" s="157" t="s">
        <v>140</v>
      </c>
      <c r="T56" s="157" t="s">
        <v>140</v>
      </c>
      <c r="U56" s="157">
        <v>0.20200000000000001</v>
      </c>
      <c r="V56" s="157">
        <f>ROUND(E56*U56,2)</f>
        <v>4.04</v>
      </c>
      <c r="W56" s="157"/>
      <c r="X56" s="157" t="s">
        <v>180</v>
      </c>
      <c r="Y56" s="157" t="s">
        <v>142</v>
      </c>
      <c r="Z56" s="147"/>
      <c r="AA56" s="147"/>
      <c r="AB56" s="147"/>
      <c r="AC56" s="147"/>
      <c r="AD56" s="147"/>
      <c r="AE56" s="147"/>
      <c r="AF56" s="147"/>
      <c r="AG56" s="147" t="s">
        <v>181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8" t="s">
        <v>640</v>
      </c>
      <c r="D57" s="186"/>
      <c r="E57" s="187">
        <v>5</v>
      </c>
      <c r="F57" s="26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183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8" t="s">
        <v>641</v>
      </c>
      <c r="D58" s="186"/>
      <c r="E58" s="187">
        <v>5</v>
      </c>
      <c r="F58" s="26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183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8" t="s">
        <v>642</v>
      </c>
      <c r="D59" s="186"/>
      <c r="E59" s="187">
        <v>10</v>
      </c>
      <c r="F59" s="26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183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68">
        <v>11</v>
      </c>
      <c r="B60" s="169" t="s">
        <v>250</v>
      </c>
      <c r="C60" s="182" t="s">
        <v>251</v>
      </c>
      <c r="D60" s="170" t="s">
        <v>204</v>
      </c>
      <c r="E60" s="171">
        <v>14</v>
      </c>
      <c r="F60" s="172"/>
      <c r="G60" s="173">
        <f>ROUND(E60*F60,2)</f>
        <v>0</v>
      </c>
      <c r="H60" s="158"/>
      <c r="I60" s="157">
        <f>ROUND(E60*H60,2)</f>
        <v>0</v>
      </c>
      <c r="J60" s="158"/>
      <c r="K60" s="157">
        <f>ROUND(E60*J60,2)</f>
        <v>0</v>
      </c>
      <c r="L60" s="157">
        <v>21</v>
      </c>
      <c r="M60" s="157">
        <f>G60*(1+L60/100)</f>
        <v>0</v>
      </c>
      <c r="N60" s="156">
        <v>1.7</v>
      </c>
      <c r="O60" s="156">
        <f>ROUND(E60*N60,2)</f>
        <v>23.8</v>
      </c>
      <c r="P60" s="156">
        <v>0</v>
      </c>
      <c r="Q60" s="156">
        <f>ROUND(E60*P60,2)</f>
        <v>0</v>
      </c>
      <c r="R60" s="157"/>
      <c r="S60" s="157" t="s">
        <v>140</v>
      </c>
      <c r="T60" s="157" t="s">
        <v>140</v>
      </c>
      <c r="U60" s="157">
        <v>1.587</v>
      </c>
      <c r="V60" s="157">
        <f>ROUND(E60*U60,2)</f>
        <v>22.22</v>
      </c>
      <c r="W60" s="157"/>
      <c r="X60" s="157" t="s">
        <v>180</v>
      </c>
      <c r="Y60" s="157" t="s">
        <v>142</v>
      </c>
      <c r="Z60" s="147"/>
      <c r="AA60" s="147"/>
      <c r="AB60" s="147"/>
      <c r="AC60" s="147"/>
      <c r="AD60" s="147"/>
      <c r="AE60" s="147"/>
      <c r="AF60" s="147"/>
      <c r="AG60" s="147" t="s">
        <v>181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8" t="s">
        <v>643</v>
      </c>
      <c r="D61" s="186"/>
      <c r="E61" s="187">
        <v>3.5</v>
      </c>
      <c r="F61" s="26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183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8" t="s">
        <v>644</v>
      </c>
      <c r="D62" s="186"/>
      <c r="E62" s="187">
        <v>3.5</v>
      </c>
      <c r="F62" s="26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183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8" t="s">
        <v>645</v>
      </c>
      <c r="D63" s="186"/>
      <c r="E63" s="187">
        <v>7</v>
      </c>
      <c r="F63" s="26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183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4">
        <v>12</v>
      </c>
      <c r="B64" s="175" t="s">
        <v>265</v>
      </c>
      <c r="C64" s="181" t="s">
        <v>646</v>
      </c>
      <c r="D64" s="176" t="s">
        <v>204</v>
      </c>
      <c r="E64" s="177">
        <v>11</v>
      </c>
      <c r="F64" s="178"/>
      <c r="G64" s="179">
        <f>ROUND(E64*F64,2)</f>
        <v>0</v>
      </c>
      <c r="H64" s="158"/>
      <c r="I64" s="157">
        <f>ROUND(E64*H64,2)</f>
        <v>0</v>
      </c>
      <c r="J64" s="158"/>
      <c r="K64" s="157">
        <f>ROUND(E64*J64,2)</f>
        <v>0</v>
      </c>
      <c r="L64" s="157">
        <v>21</v>
      </c>
      <c r="M64" s="157">
        <f>G64*(1+L64/100)</f>
        <v>0</v>
      </c>
      <c r="N64" s="156">
        <v>0</v>
      </c>
      <c r="O64" s="156">
        <f>ROUND(E64*N64,2)</f>
        <v>0</v>
      </c>
      <c r="P64" s="156">
        <v>0</v>
      </c>
      <c r="Q64" s="156">
        <f>ROUND(E64*P64,2)</f>
        <v>0</v>
      </c>
      <c r="R64" s="157"/>
      <c r="S64" s="157" t="s">
        <v>140</v>
      </c>
      <c r="T64" s="157" t="s">
        <v>141</v>
      </c>
      <c r="U64" s="157">
        <v>0</v>
      </c>
      <c r="V64" s="157">
        <f>ROUND(E64*U64,2)</f>
        <v>0</v>
      </c>
      <c r="W64" s="157"/>
      <c r="X64" s="157" t="s">
        <v>180</v>
      </c>
      <c r="Y64" s="157" t="s">
        <v>142</v>
      </c>
      <c r="Z64" s="147"/>
      <c r="AA64" s="147"/>
      <c r="AB64" s="147"/>
      <c r="AC64" s="147"/>
      <c r="AD64" s="147"/>
      <c r="AE64" s="147"/>
      <c r="AF64" s="147"/>
      <c r="AG64" s="147" t="s">
        <v>181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61" t="s">
        <v>135</v>
      </c>
      <c r="B65" s="162" t="s">
        <v>74</v>
      </c>
      <c r="C65" s="180" t="s">
        <v>75</v>
      </c>
      <c r="D65" s="163"/>
      <c r="E65" s="164"/>
      <c r="F65" s="266"/>
      <c r="G65" s="166">
        <f>SUMIF(AG66:AG66,"&lt;&gt;NOR",G66:G66)</f>
        <v>0</v>
      </c>
      <c r="H65" s="160"/>
      <c r="I65" s="160">
        <f>SUM(I66:I66)</f>
        <v>0</v>
      </c>
      <c r="J65" s="160"/>
      <c r="K65" s="160">
        <f>SUM(K66:K66)</f>
        <v>0</v>
      </c>
      <c r="L65" s="160"/>
      <c r="M65" s="160">
        <f>SUM(M66:M66)</f>
        <v>0</v>
      </c>
      <c r="N65" s="159"/>
      <c r="O65" s="159">
        <f>SUM(O66:O66)</f>
        <v>0.52</v>
      </c>
      <c r="P65" s="159"/>
      <c r="Q65" s="159">
        <f>SUM(Q66:Q66)</f>
        <v>0</v>
      </c>
      <c r="R65" s="160"/>
      <c r="S65" s="160"/>
      <c r="T65" s="160"/>
      <c r="U65" s="160"/>
      <c r="V65" s="160">
        <f>SUM(V66:V66)</f>
        <v>2.37</v>
      </c>
      <c r="W65" s="160"/>
      <c r="X65" s="160"/>
      <c r="Y65" s="160"/>
      <c r="AG65" t="s">
        <v>136</v>
      </c>
    </row>
    <row r="66" spans="1:60" ht="22.5" outlineLevel="1" x14ac:dyDescent="0.2">
      <c r="A66" s="174">
        <v>13</v>
      </c>
      <c r="B66" s="175" t="s">
        <v>647</v>
      </c>
      <c r="C66" s="181" t="s">
        <v>648</v>
      </c>
      <c r="D66" s="176" t="s">
        <v>380</v>
      </c>
      <c r="E66" s="177">
        <v>3</v>
      </c>
      <c r="F66" s="178"/>
      <c r="G66" s="179">
        <f>ROUND(E66*F66,2)</f>
        <v>0</v>
      </c>
      <c r="H66" s="158"/>
      <c r="I66" s="157">
        <f>ROUND(E66*H66,2)</f>
        <v>0</v>
      </c>
      <c r="J66" s="158"/>
      <c r="K66" s="157">
        <f>ROUND(E66*J66,2)</f>
        <v>0</v>
      </c>
      <c r="L66" s="157">
        <v>21</v>
      </c>
      <c r="M66" s="157">
        <f>G66*(1+L66/100)</f>
        <v>0</v>
      </c>
      <c r="N66" s="156">
        <v>0.17277000000000001</v>
      </c>
      <c r="O66" s="156">
        <f>ROUND(E66*N66,2)</f>
        <v>0.52</v>
      </c>
      <c r="P66" s="156">
        <v>0</v>
      </c>
      <c r="Q66" s="156">
        <f>ROUND(E66*P66,2)</f>
        <v>0</v>
      </c>
      <c r="R66" s="157"/>
      <c r="S66" s="157" t="s">
        <v>140</v>
      </c>
      <c r="T66" s="157" t="s">
        <v>140</v>
      </c>
      <c r="U66" s="157">
        <v>0.79025999999999996</v>
      </c>
      <c r="V66" s="157">
        <f>ROUND(E66*U66,2)</f>
        <v>2.37</v>
      </c>
      <c r="W66" s="157"/>
      <c r="X66" s="157" t="s">
        <v>180</v>
      </c>
      <c r="Y66" s="157" t="s">
        <v>142</v>
      </c>
      <c r="Z66" s="147"/>
      <c r="AA66" s="147"/>
      <c r="AB66" s="147"/>
      <c r="AC66" s="147"/>
      <c r="AD66" s="147"/>
      <c r="AE66" s="147"/>
      <c r="AF66" s="147"/>
      <c r="AG66" s="147" t="s">
        <v>181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x14ac:dyDescent="0.2">
      <c r="A67" s="161" t="s">
        <v>135</v>
      </c>
      <c r="B67" s="162" t="s">
        <v>76</v>
      </c>
      <c r="C67" s="180" t="s">
        <v>77</v>
      </c>
      <c r="D67" s="163"/>
      <c r="E67" s="164"/>
      <c r="F67" s="266"/>
      <c r="G67" s="166">
        <f>SUMIF(AG68:AG71,"&lt;&gt;NOR",G68:G71)</f>
        <v>0</v>
      </c>
      <c r="H67" s="160"/>
      <c r="I67" s="160">
        <f>SUM(I68:I71)</f>
        <v>0</v>
      </c>
      <c r="J67" s="160"/>
      <c r="K67" s="160">
        <f>SUM(K68:K71)</f>
        <v>0</v>
      </c>
      <c r="L67" s="160"/>
      <c r="M67" s="160">
        <f>SUM(M68:M71)</f>
        <v>0</v>
      </c>
      <c r="N67" s="159"/>
      <c r="O67" s="159">
        <f>SUM(O68:O71)</f>
        <v>11.34</v>
      </c>
      <c r="P67" s="159"/>
      <c r="Q67" s="159">
        <f>SUM(Q68:Q71)</f>
        <v>0</v>
      </c>
      <c r="R67" s="160"/>
      <c r="S67" s="160"/>
      <c r="T67" s="160"/>
      <c r="U67" s="160"/>
      <c r="V67" s="160">
        <f>SUM(V68:V71)</f>
        <v>7.9</v>
      </c>
      <c r="W67" s="160"/>
      <c r="X67" s="160"/>
      <c r="Y67" s="160"/>
      <c r="AG67" t="s">
        <v>136</v>
      </c>
    </row>
    <row r="68" spans="1:60" outlineLevel="1" x14ac:dyDescent="0.2">
      <c r="A68" s="168">
        <v>14</v>
      </c>
      <c r="B68" s="169" t="s">
        <v>649</v>
      </c>
      <c r="C68" s="182" t="s">
        <v>650</v>
      </c>
      <c r="D68" s="170" t="s">
        <v>204</v>
      </c>
      <c r="E68" s="171">
        <v>6</v>
      </c>
      <c r="F68" s="172"/>
      <c r="G68" s="173">
        <f>ROUND(E68*F68,2)</f>
        <v>0</v>
      </c>
      <c r="H68" s="158"/>
      <c r="I68" s="157">
        <f>ROUND(E68*H68,2)</f>
        <v>0</v>
      </c>
      <c r="J68" s="158"/>
      <c r="K68" s="157">
        <f>ROUND(E68*J68,2)</f>
        <v>0</v>
      </c>
      <c r="L68" s="157">
        <v>21</v>
      </c>
      <c r="M68" s="157">
        <f>G68*(1+L68/100)</f>
        <v>0</v>
      </c>
      <c r="N68" s="156">
        <v>1.8907700000000001</v>
      </c>
      <c r="O68" s="156">
        <f>ROUND(E68*N68,2)</f>
        <v>11.34</v>
      </c>
      <c r="P68" s="156">
        <v>0</v>
      </c>
      <c r="Q68" s="156">
        <f>ROUND(E68*P68,2)</f>
        <v>0</v>
      </c>
      <c r="R68" s="157"/>
      <c r="S68" s="157" t="s">
        <v>140</v>
      </c>
      <c r="T68" s="157" t="s">
        <v>140</v>
      </c>
      <c r="U68" s="157">
        <v>1.3169999999999999</v>
      </c>
      <c r="V68" s="157">
        <f>ROUND(E68*U68,2)</f>
        <v>7.9</v>
      </c>
      <c r="W68" s="157"/>
      <c r="X68" s="157" t="s">
        <v>180</v>
      </c>
      <c r="Y68" s="157" t="s">
        <v>142</v>
      </c>
      <c r="Z68" s="147"/>
      <c r="AA68" s="147"/>
      <c r="AB68" s="147"/>
      <c r="AC68" s="147"/>
      <c r="AD68" s="147"/>
      <c r="AE68" s="147"/>
      <c r="AF68" s="147"/>
      <c r="AG68" s="147" t="s">
        <v>181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8" t="s">
        <v>651</v>
      </c>
      <c r="D69" s="186"/>
      <c r="E69" s="187">
        <v>1.5</v>
      </c>
      <c r="F69" s="26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183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8" t="s">
        <v>652</v>
      </c>
      <c r="D70" s="186"/>
      <c r="E70" s="187">
        <v>1.5</v>
      </c>
      <c r="F70" s="26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183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8" t="s">
        <v>653</v>
      </c>
      <c r="D71" s="186"/>
      <c r="E71" s="187">
        <v>3</v>
      </c>
      <c r="F71" s="26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183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1" t="s">
        <v>135</v>
      </c>
      <c r="B72" s="162" t="s">
        <v>82</v>
      </c>
      <c r="C72" s="180" t="s">
        <v>83</v>
      </c>
      <c r="D72" s="163"/>
      <c r="E72" s="164"/>
      <c r="F72" s="266"/>
      <c r="G72" s="166">
        <f>SUMIF(AG73:AG90,"&lt;&gt;NOR",G73:G90)</f>
        <v>0</v>
      </c>
      <c r="H72" s="160"/>
      <c r="I72" s="160">
        <f>SUM(I73:I90)</f>
        <v>0</v>
      </c>
      <c r="J72" s="160"/>
      <c r="K72" s="160">
        <f>SUM(K73:K90)</f>
        <v>0</v>
      </c>
      <c r="L72" s="160"/>
      <c r="M72" s="160">
        <f>SUM(M73:M90)</f>
        <v>0</v>
      </c>
      <c r="N72" s="159"/>
      <c r="O72" s="159">
        <f>SUM(O73:O90)</f>
        <v>0.34000000000000008</v>
      </c>
      <c r="P72" s="159"/>
      <c r="Q72" s="159">
        <f>SUM(Q73:Q90)</f>
        <v>0</v>
      </c>
      <c r="R72" s="160"/>
      <c r="S72" s="160"/>
      <c r="T72" s="160"/>
      <c r="U72" s="160"/>
      <c r="V72" s="160">
        <f>SUM(V73:V90)</f>
        <v>71.259999999999991</v>
      </c>
      <c r="W72" s="160"/>
      <c r="X72" s="160"/>
      <c r="Y72" s="160"/>
      <c r="AG72" t="s">
        <v>136</v>
      </c>
    </row>
    <row r="73" spans="1:60" outlineLevel="1" x14ac:dyDescent="0.2">
      <c r="A73" s="168">
        <v>15</v>
      </c>
      <c r="B73" s="169" t="s">
        <v>654</v>
      </c>
      <c r="C73" s="182" t="s">
        <v>655</v>
      </c>
      <c r="D73" s="170" t="s">
        <v>199</v>
      </c>
      <c r="E73" s="171">
        <v>75</v>
      </c>
      <c r="F73" s="172"/>
      <c r="G73" s="173">
        <f>ROUND(E73*F73,2)</f>
        <v>0</v>
      </c>
      <c r="H73" s="158"/>
      <c r="I73" s="157">
        <f>ROUND(E73*H73,2)</f>
        <v>0</v>
      </c>
      <c r="J73" s="158"/>
      <c r="K73" s="157">
        <f>ROUND(E73*J73,2)</f>
        <v>0</v>
      </c>
      <c r="L73" s="157">
        <v>21</v>
      </c>
      <c r="M73" s="157">
        <f>G73*(1+L73/100)</f>
        <v>0</v>
      </c>
      <c r="N73" s="156">
        <v>0</v>
      </c>
      <c r="O73" s="156">
        <f>ROUND(E73*N73,2)</f>
        <v>0</v>
      </c>
      <c r="P73" s="156">
        <v>0</v>
      </c>
      <c r="Q73" s="156">
        <f>ROUND(E73*P73,2)</f>
        <v>0</v>
      </c>
      <c r="R73" s="157"/>
      <c r="S73" s="157" t="s">
        <v>140</v>
      </c>
      <c r="T73" s="157" t="s">
        <v>140</v>
      </c>
      <c r="U73" s="157">
        <v>3.5999999999999997E-2</v>
      </c>
      <c r="V73" s="157">
        <f>ROUND(E73*U73,2)</f>
        <v>2.7</v>
      </c>
      <c r="W73" s="157"/>
      <c r="X73" s="157" t="s">
        <v>180</v>
      </c>
      <c r="Y73" s="157" t="s">
        <v>142</v>
      </c>
      <c r="Z73" s="147"/>
      <c r="AA73" s="147"/>
      <c r="AB73" s="147"/>
      <c r="AC73" s="147"/>
      <c r="AD73" s="147"/>
      <c r="AE73" s="147"/>
      <c r="AF73" s="147"/>
      <c r="AG73" s="147" t="s">
        <v>181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188" t="s">
        <v>656</v>
      </c>
      <c r="D74" s="186"/>
      <c r="E74" s="187">
        <v>25</v>
      </c>
      <c r="F74" s="26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183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">
      <c r="A75" s="154"/>
      <c r="B75" s="155"/>
      <c r="C75" s="188" t="s">
        <v>657</v>
      </c>
      <c r="D75" s="186"/>
      <c r="E75" s="187">
        <v>25</v>
      </c>
      <c r="F75" s="26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183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8" t="s">
        <v>658</v>
      </c>
      <c r="D76" s="186"/>
      <c r="E76" s="187">
        <v>25</v>
      </c>
      <c r="F76" s="26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183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4">
        <v>16</v>
      </c>
      <c r="B77" s="175" t="s">
        <v>659</v>
      </c>
      <c r="C77" s="181" t="s">
        <v>660</v>
      </c>
      <c r="D77" s="176" t="s">
        <v>199</v>
      </c>
      <c r="E77" s="177">
        <v>75</v>
      </c>
      <c r="F77" s="178"/>
      <c r="G77" s="179">
        <f t="shared" ref="G77:G87" si="0">ROUND(E77*F77,2)</f>
        <v>0</v>
      </c>
      <c r="H77" s="158"/>
      <c r="I77" s="157">
        <f t="shared" ref="I77:I87" si="1">ROUND(E77*H77,2)</f>
        <v>0</v>
      </c>
      <c r="J77" s="158"/>
      <c r="K77" s="157">
        <f t="shared" ref="K77:K87" si="2">ROUND(E77*J77,2)</f>
        <v>0</v>
      </c>
      <c r="L77" s="157">
        <v>21</v>
      </c>
      <c r="M77" s="157">
        <f t="shared" ref="M77:M87" si="3">G77*(1+L77/100)</f>
        <v>0</v>
      </c>
      <c r="N77" s="156">
        <v>0</v>
      </c>
      <c r="O77" s="156">
        <f t="shared" ref="O77:O87" si="4">ROUND(E77*N77,2)</f>
        <v>0</v>
      </c>
      <c r="P77" s="156">
        <v>0</v>
      </c>
      <c r="Q77" s="156">
        <f t="shared" ref="Q77:Q87" si="5">ROUND(E77*P77,2)</f>
        <v>0</v>
      </c>
      <c r="R77" s="157"/>
      <c r="S77" s="157" t="s">
        <v>140</v>
      </c>
      <c r="T77" s="157" t="s">
        <v>140</v>
      </c>
      <c r="U77" s="157">
        <v>4.3999999999999997E-2</v>
      </c>
      <c r="V77" s="157">
        <f t="shared" ref="V77:V87" si="6">ROUND(E77*U77,2)</f>
        <v>3.3</v>
      </c>
      <c r="W77" s="157"/>
      <c r="X77" s="157" t="s">
        <v>180</v>
      </c>
      <c r="Y77" s="157" t="s">
        <v>142</v>
      </c>
      <c r="Z77" s="147"/>
      <c r="AA77" s="147"/>
      <c r="AB77" s="147"/>
      <c r="AC77" s="147"/>
      <c r="AD77" s="147"/>
      <c r="AE77" s="147"/>
      <c r="AF77" s="147"/>
      <c r="AG77" s="147" t="s">
        <v>181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4">
        <v>17</v>
      </c>
      <c r="B78" s="175" t="s">
        <v>661</v>
      </c>
      <c r="C78" s="181" t="s">
        <v>662</v>
      </c>
      <c r="D78" s="176" t="s">
        <v>385</v>
      </c>
      <c r="E78" s="177">
        <v>3</v>
      </c>
      <c r="F78" s="178"/>
      <c r="G78" s="179">
        <f t="shared" si="0"/>
        <v>0</v>
      </c>
      <c r="H78" s="158"/>
      <c r="I78" s="157">
        <f t="shared" si="1"/>
        <v>0</v>
      </c>
      <c r="J78" s="158"/>
      <c r="K78" s="157">
        <f t="shared" si="2"/>
        <v>0</v>
      </c>
      <c r="L78" s="157">
        <v>21</v>
      </c>
      <c r="M78" s="157">
        <f t="shared" si="3"/>
        <v>0</v>
      </c>
      <c r="N78" s="156">
        <v>3.4569999999999997E-2</v>
      </c>
      <c r="O78" s="156">
        <f t="shared" si="4"/>
        <v>0.1</v>
      </c>
      <c r="P78" s="156">
        <v>0</v>
      </c>
      <c r="Q78" s="156">
        <f t="shared" si="5"/>
        <v>0</v>
      </c>
      <c r="R78" s="157"/>
      <c r="S78" s="157" t="s">
        <v>140</v>
      </c>
      <c r="T78" s="157" t="s">
        <v>140</v>
      </c>
      <c r="U78" s="157">
        <v>10.130000000000001</v>
      </c>
      <c r="V78" s="157">
        <f t="shared" si="6"/>
        <v>30.39</v>
      </c>
      <c r="W78" s="157"/>
      <c r="X78" s="157" t="s">
        <v>180</v>
      </c>
      <c r="Y78" s="157" t="s">
        <v>142</v>
      </c>
      <c r="Z78" s="147"/>
      <c r="AA78" s="147"/>
      <c r="AB78" s="147"/>
      <c r="AC78" s="147"/>
      <c r="AD78" s="147"/>
      <c r="AE78" s="147"/>
      <c r="AF78" s="147"/>
      <c r="AG78" s="147" t="s">
        <v>181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4">
        <v>18</v>
      </c>
      <c r="B79" s="175" t="s">
        <v>663</v>
      </c>
      <c r="C79" s="181" t="s">
        <v>664</v>
      </c>
      <c r="D79" s="176" t="s">
        <v>199</v>
      </c>
      <c r="E79" s="177">
        <v>75</v>
      </c>
      <c r="F79" s="178"/>
      <c r="G79" s="179">
        <f t="shared" si="0"/>
        <v>0</v>
      </c>
      <c r="H79" s="158"/>
      <c r="I79" s="157">
        <f t="shared" si="1"/>
        <v>0</v>
      </c>
      <c r="J79" s="158"/>
      <c r="K79" s="157">
        <f t="shared" si="2"/>
        <v>0</v>
      </c>
      <c r="L79" s="157">
        <v>21</v>
      </c>
      <c r="M79" s="157">
        <f t="shared" si="3"/>
        <v>0</v>
      </c>
      <c r="N79" s="156">
        <v>0</v>
      </c>
      <c r="O79" s="156">
        <f t="shared" si="4"/>
        <v>0</v>
      </c>
      <c r="P79" s="156">
        <v>0</v>
      </c>
      <c r="Q79" s="156">
        <f t="shared" si="5"/>
        <v>0</v>
      </c>
      <c r="R79" s="157"/>
      <c r="S79" s="157" t="s">
        <v>140</v>
      </c>
      <c r="T79" s="157" t="s">
        <v>140</v>
      </c>
      <c r="U79" s="157">
        <v>0.15</v>
      </c>
      <c r="V79" s="157">
        <f t="shared" si="6"/>
        <v>11.25</v>
      </c>
      <c r="W79" s="157"/>
      <c r="X79" s="157" t="s">
        <v>180</v>
      </c>
      <c r="Y79" s="157" t="s">
        <v>142</v>
      </c>
      <c r="Z79" s="147"/>
      <c r="AA79" s="147"/>
      <c r="AB79" s="147"/>
      <c r="AC79" s="147"/>
      <c r="AD79" s="147"/>
      <c r="AE79" s="147"/>
      <c r="AF79" s="147"/>
      <c r="AG79" s="147" t="s">
        <v>181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4">
        <v>19</v>
      </c>
      <c r="B80" s="175" t="s">
        <v>665</v>
      </c>
      <c r="C80" s="181" t="s">
        <v>666</v>
      </c>
      <c r="D80" s="176" t="s">
        <v>385</v>
      </c>
      <c r="E80" s="177">
        <v>3</v>
      </c>
      <c r="F80" s="178"/>
      <c r="G80" s="179">
        <f t="shared" si="0"/>
        <v>0</v>
      </c>
      <c r="H80" s="158"/>
      <c r="I80" s="157">
        <f t="shared" si="1"/>
        <v>0</v>
      </c>
      <c r="J80" s="158"/>
      <c r="K80" s="157">
        <f t="shared" si="2"/>
        <v>0</v>
      </c>
      <c r="L80" s="157">
        <v>21</v>
      </c>
      <c r="M80" s="157">
        <f t="shared" si="3"/>
        <v>0</v>
      </c>
      <c r="N80" s="156">
        <v>1.7000000000000001E-4</v>
      </c>
      <c r="O80" s="156">
        <f t="shared" si="4"/>
        <v>0</v>
      </c>
      <c r="P80" s="156">
        <v>0</v>
      </c>
      <c r="Q80" s="156">
        <f t="shared" si="5"/>
        <v>0</v>
      </c>
      <c r="R80" s="157"/>
      <c r="S80" s="157" t="s">
        <v>140</v>
      </c>
      <c r="T80" s="157" t="s">
        <v>140</v>
      </c>
      <c r="U80" s="157">
        <v>7.1</v>
      </c>
      <c r="V80" s="157">
        <f t="shared" si="6"/>
        <v>21.3</v>
      </c>
      <c r="W80" s="157"/>
      <c r="X80" s="157" t="s">
        <v>180</v>
      </c>
      <c r="Y80" s="157" t="s">
        <v>142</v>
      </c>
      <c r="Z80" s="147"/>
      <c r="AA80" s="147"/>
      <c r="AB80" s="147"/>
      <c r="AC80" s="147"/>
      <c r="AD80" s="147"/>
      <c r="AE80" s="147"/>
      <c r="AF80" s="147"/>
      <c r="AG80" s="147" t="s">
        <v>181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4">
        <v>20</v>
      </c>
      <c r="B81" s="175" t="s">
        <v>667</v>
      </c>
      <c r="C81" s="181" t="s">
        <v>668</v>
      </c>
      <c r="D81" s="176" t="s">
        <v>380</v>
      </c>
      <c r="E81" s="177">
        <v>3</v>
      </c>
      <c r="F81" s="178"/>
      <c r="G81" s="179">
        <f t="shared" si="0"/>
        <v>0</v>
      </c>
      <c r="H81" s="158"/>
      <c r="I81" s="157">
        <f t="shared" si="1"/>
        <v>0</v>
      </c>
      <c r="J81" s="158"/>
      <c r="K81" s="157">
        <f t="shared" si="2"/>
        <v>0</v>
      </c>
      <c r="L81" s="157">
        <v>21</v>
      </c>
      <c r="M81" s="157">
        <f t="shared" si="3"/>
        <v>0</v>
      </c>
      <c r="N81" s="156">
        <v>6.3829999999999998E-2</v>
      </c>
      <c r="O81" s="156">
        <f t="shared" si="4"/>
        <v>0.19</v>
      </c>
      <c r="P81" s="156">
        <v>0</v>
      </c>
      <c r="Q81" s="156">
        <f t="shared" si="5"/>
        <v>0</v>
      </c>
      <c r="R81" s="157"/>
      <c r="S81" s="157" t="s">
        <v>140</v>
      </c>
      <c r="T81" s="157" t="s">
        <v>140</v>
      </c>
      <c r="U81" s="157">
        <v>0.77200000000000002</v>
      </c>
      <c r="V81" s="157">
        <f t="shared" si="6"/>
        <v>2.3199999999999998</v>
      </c>
      <c r="W81" s="157"/>
      <c r="X81" s="157" t="s">
        <v>180</v>
      </c>
      <c r="Y81" s="157" t="s">
        <v>142</v>
      </c>
      <c r="Z81" s="147"/>
      <c r="AA81" s="147"/>
      <c r="AB81" s="147"/>
      <c r="AC81" s="147"/>
      <c r="AD81" s="147"/>
      <c r="AE81" s="147"/>
      <c r="AF81" s="147"/>
      <c r="AG81" s="147" t="s">
        <v>181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4">
        <v>21</v>
      </c>
      <c r="B82" s="175" t="s">
        <v>669</v>
      </c>
      <c r="C82" s="181" t="s">
        <v>670</v>
      </c>
      <c r="D82" s="176" t="s">
        <v>380</v>
      </c>
      <c r="E82" s="177">
        <v>3</v>
      </c>
      <c r="F82" s="178"/>
      <c r="G82" s="179">
        <f t="shared" si="0"/>
        <v>0</v>
      </c>
      <c r="H82" s="158"/>
      <c r="I82" s="157">
        <f t="shared" si="1"/>
        <v>0</v>
      </c>
      <c r="J82" s="158"/>
      <c r="K82" s="157">
        <f t="shared" si="2"/>
        <v>0</v>
      </c>
      <c r="L82" s="157">
        <v>21</v>
      </c>
      <c r="M82" s="157">
        <f t="shared" si="3"/>
        <v>0</v>
      </c>
      <c r="N82" s="156">
        <v>0</v>
      </c>
      <c r="O82" s="156">
        <f t="shared" si="4"/>
        <v>0</v>
      </c>
      <c r="P82" s="156">
        <v>0</v>
      </c>
      <c r="Q82" s="156">
        <f t="shared" si="5"/>
        <v>0</v>
      </c>
      <c r="R82" s="157"/>
      <c r="S82" s="157" t="s">
        <v>346</v>
      </c>
      <c r="T82" s="157" t="s">
        <v>141</v>
      </c>
      <c r="U82" s="157">
        <v>0</v>
      </c>
      <c r="V82" s="157">
        <f t="shared" si="6"/>
        <v>0</v>
      </c>
      <c r="W82" s="157"/>
      <c r="X82" s="157" t="s">
        <v>180</v>
      </c>
      <c r="Y82" s="157" t="s">
        <v>142</v>
      </c>
      <c r="Z82" s="147"/>
      <c r="AA82" s="147"/>
      <c r="AB82" s="147"/>
      <c r="AC82" s="147"/>
      <c r="AD82" s="147"/>
      <c r="AE82" s="147"/>
      <c r="AF82" s="147"/>
      <c r="AG82" s="147" t="s">
        <v>181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1" x14ac:dyDescent="0.2">
      <c r="A83" s="174">
        <v>22</v>
      </c>
      <c r="B83" s="175" t="s">
        <v>671</v>
      </c>
      <c r="C83" s="181" t="s">
        <v>672</v>
      </c>
      <c r="D83" s="176" t="s">
        <v>380</v>
      </c>
      <c r="E83" s="177">
        <v>3</v>
      </c>
      <c r="F83" s="178"/>
      <c r="G83" s="179">
        <f t="shared" si="0"/>
        <v>0</v>
      </c>
      <c r="H83" s="158"/>
      <c r="I83" s="157">
        <f t="shared" si="1"/>
        <v>0</v>
      </c>
      <c r="J83" s="158"/>
      <c r="K83" s="157">
        <f t="shared" si="2"/>
        <v>0</v>
      </c>
      <c r="L83" s="157">
        <v>21</v>
      </c>
      <c r="M83" s="157">
        <f t="shared" si="3"/>
        <v>0</v>
      </c>
      <c r="N83" s="156">
        <v>0</v>
      </c>
      <c r="O83" s="156">
        <f t="shared" si="4"/>
        <v>0</v>
      </c>
      <c r="P83" s="156">
        <v>0</v>
      </c>
      <c r="Q83" s="156">
        <f t="shared" si="5"/>
        <v>0</v>
      </c>
      <c r="R83" s="157"/>
      <c r="S83" s="157" t="s">
        <v>346</v>
      </c>
      <c r="T83" s="157" t="s">
        <v>141</v>
      </c>
      <c r="U83" s="157">
        <v>0</v>
      </c>
      <c r="V83" s="157">
        <f t="shared" si="6"/>
        <v>0</v>
      </c>
      <c r="W83" s="157"/>
      <c r="X83" s="157" t="s">
        <v>180</v>
      </c>
      <c r="Y83" s="157" t="s">
        <v>142</v>
      </c>
      <c r="Z83" s="147"/>
      <c r="AA83" s="147"/>
      <c r="AB83" s="147"/>
      <c r="AC83" s="147"/>
      <c r="AD83" s="147"/>
      <c r="AE83" s="147"/>
      <c r="AF83" s="147"/>
      <c r="AG83" s="147" t="s">
        <v>181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74">
        <v>23</v>
      </c>
      <c r="B84" s="175" t="s">
        <v>673</v>
      </c>
      <c r="C84" s="181" t="s">
        <v>674</v>
      </c>
      <c r="D84" s="176" t="s">
        <v>380</v>
      </c>
      <c r="E84" s="177">
        <v>3</v>
      </c>
      <c r="F84" s="178"/>
      <c r="G84" s="179">
        <f t="shared" si="0"/>
        <v>0</v>
      </c>
      <c r="H84" s="158"/>
      <c r="I84" s="157">
        <f t="shared" si="1"/>
        <v>0</v>
      </c>
      <c r="J84" s="158"/>
      <c r="K84" s="157">
        <f t="shared" si="2"/>
        <v>0</v>
      </c>
      <c r="L84" s="157">
        <v>21</v>
      </c>
      <c r="M84" s="157">
        <f t="shared" si="3"/>
        <v>0</v>
      </c>
      <c r="N84" s="156">
        <v>0</v>
      </c>
      <c r="O84" s="156">
        <f t="shared" si="4"/>
        <v>0</v>
      </c>
      <c r="P84" s="156">
        <v>0</v>
      </c>
      <c r="Q84" s="156">
        <f t="shared" si="5"/>
        <v>0</v>
      </c>
      <c r="R84" s="157"/>
      <c r="S84" s="157" t="s">
        <v>346</v>
      </c>
      <c r="T84" s="157" t="s">
        <v>141</v>
      </c>
      <c r="U84" s="157">
        <v>0</v>
      </c>
      <c r="V84" s="157">
        <f t="shared" si="6"/>
        <v>0</v>
      </c>
      <c r="W84" s="157"/>
      <c r="X84" s="157" t="s">
        <v>180</v>
      </c>
      <c r="Y84" s="157" t="s">
        <v>142</v>
      </c>
      <c r="Z84" s="147"/>
      <c r="AA84" s="147"/>
      <c r="AB84" s="147"/>
      <c r="AC84" s="147"/>
      <c r="AD84" s="147"/>
      <c r="AE84" s="147"/>
      <c r="AF84" s="147"/>
      <c r="AG84" s="147" t="s">
        <v>181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4">
        <v>24</v>
      </c>
      <c r="B85" s="175" t="s">
        <v>675</v>
      </c>
      <c r="C85" s="181" t="s">
        <v>676</v>
      </c>
      <c r="D85" s="176" t="s">
        <v>199</v>
      </c>
      <c r="E85" s="177">
        <v>90</v>
      </c>
      <c r="F85" s="178"/>
      <c r="G85" s="179">
        <f t="shared" si="0"/>
        <v>0</v>
      </c>
      <c r="H85" s="158"/>
      <c r="I85" s="157">
        <f t="shared" si="1"/>
        <v>0</v>
      </c>
      <c r="J85" s="158"/>
      <c r="K85" s="157">
        <f t="shared" si="2"/>
        <v>0</v>
      </c>
      <c r="L85" s="157">
        <v>21</v>
      </c>
      <c r="M85" s="157">
        <f t="shared" si="3"/>
        <v>0</v>
      </c>
      <c r="N85" s="156">
        <v>0</v>
      </c>
      <c r="O85" s="156">
        <f t="shared" si="4"/>
        <v>0</v>
      </c>
      <c r="P85" s="156">
        <v>0</v>
      </c>
      <c r="Q85" s="156">
        <f t="shared" si="5"/>
        <v>0</v>
      </c>
      <c r="R85" s="157"/>
      <c r="S85" s="157" t="s">
        <v>346</v>
      </c>
      <c r="T85" s="157" t="s">
        <v>141</v>
      </c>
      <c r="U85" s="157">
        <v>0</v>
      </c>
      <c r="V85" s="157">
        <f t="shared" si="6"/>
        <v>0</v>
      </c>
      <c r="W85" s="157"/>
      <c r="X85" s="157" t="s">
        <v>180</v>
      </c>
      <c r="Y85" s="157" t="s">
        <v>142</v>
      </c>
      <c r="Z85" s="147"/>
      <c r="AA85" s="147"/>
      <c r="AB85" s="147"/>
      <c r="AC85" s="147"/>
      <c r="AD85" s="147"/>
      <c r="AE85" s="147"/>
      <c r="AF85" s="147"/>
      <c r="AG85" s="147" t="s">
        <v>181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4">
        <v>25</v>
      </c>
      <c r="B86" s="175" t="s">
        <v>677</v>
      </c>
      <c r="C86" s="181" t="s">
        <v>678</v>
      </c>
      <c r="D86" s="176" t="s">
        <v>199</v>
      </c>
      <c r="E86" s="177">
        <v>85</v>
      </c>
      <c r="F86" s="178"/>
      <c r="G86" s="179">
        <f t="shared" si="0"/>
        <v>0</v>
      </c>
      <c r="H86" s="158"/>
      <c r="I86" s="157">
        <f t="shared" si="1"/>
        <v>0</v>
      </c>
      <c r="J86" s="158"/>
      <c r="K86" s="157">
        <f t="shared" si="2"/>
        <v>0</v>
      </c>
      <c r="L86" s="157">
        <v>21</v>
      </c>
      <c r="M86" s="157">
        <f t="shared" si="3"/>
        <v>0</v>
      </c>
      <c r="N86" s="156">
        <v>0</v>
      </c>
      <c r="O86" s="156">
        <f t="shared" si="4"/>
        <v>0</v>
      </c>
      <c r="P86" s="156">
        <v>0</v>
      </c>
      <c r="Q86" s="156">
        <f t="shared" si="5"/>
        <v>0</v>
      </c>
      <c r="R86" s="157"/>
      <c r="S86" s="157" t="s">
        <v>346</v>
      </c>
      <c r="T86" s="157" t="s">
        <v>141</v>
      </c>
      <c r="U86" s="157">
        <v>0</v>
      </c>
      <c r="V86" s="157">
        <f t="shared" si="6"/>
        <v>0</v>
      </c>
      <c r="W86" s="157"/>
      <c r="X86" s="157" t="s">
        <v>180</v>
      </c>
      <c r="Y86" s="157" t="s">
        <v>142</v>
      </c>
      <c r="Z86" s="147"/>
      <c r="AA86" s="147"/>
      <c r="AB86" s="147"/>
      <c r="AC86" s="147"/>
      <c r="AD86" s="147"/>
      <c r="AE86" s="147"/>
      <c r="AF86" s="147"/>
      <c r="AG86" s="147" t="s">
        <v>181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68">
        <v>26</v>
      </c>
      <c r="B87" s="169" t="s">
        <v>679</v>
      </c>
      <c r="C87" s="182" t="s">
        <v>680</v>
      </c>
      <c r="D87" s="170" t="s">
        <v>199</v>
      </c>
      <c r="E87" s="171">
        <v>86.25</v>
      </c>
      <c r="F87" s="172"/>
      <c r="G87" s="173">
        <f t="shared" si="0"/>
        <v>0</v>
      </c>
      <c r="H87" s="158"/>
      <c r="I87" s="157">
        <f t="shared" si="1"/>
        <v>0</v>
      </c>
      <c r="J87" s="158"/>
      <c r="K87" s="157">
        <f t="shared" si="2"/>
        <v>0</v>
      </c>
      <c r="L87" s="157">
        <v>21</v>
      </c>
      <c r="M87" s="157">
        <f t="shared" si="3"/>
        <v>0</v>
      </c>
      <c r="N87" s="156">
        <v>2.7E-4</v>
      </c>
      <c r="O87" s="156">
        <f t="shared" si="4"/>
        <v>0.02</v>
      </c>
      <c r="P87" s="156">
        <v>0</v>
      </c>
      <c r="Q87" s="156">
        <f t="shared" si="5"/>
        <v>0</v>
      </c>
      <c r="R87" s="157" t="s">
        <v>276</v>
      </c>
      <c r="S87" s="157" t="s">
        <v>140</v>
      </c>
      <c r="T87" s="157" t="s">
        <v>141</v>
      </c>
      <c r="U87" s="157">
        <v>0</v>
      </c>
      <c r="V87" s="157">
        <f t="shared" si="6"/>
        <v>0</v>
      </c>
      <c r="W87" s="157"/>
      <c r="X87" s="157" t="s">
        <v>277</v>
      </c>
      <c r="Y87" s="157" t="s">
        <v>142</v>
      </c>
      <c r="Z87" s="147"/>
      <c r="AA87" s="147"/>
      <c r="AB87" s="147"/>
      <c r="AC87" s="147"/>
      <c r="AD87" s="147"/>
      <c r="AE87" s="147"/>
      <c r="AF87" s="147"/>
      <c r="AG87" s="147" t="s">
        <v>278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8" t="s">
        <v>681</v>
      </c>
      <c r="D88" s="186"/>
      <c r="E88" s="187">
        <v>86.25</v>
      </c>
      <c r="F88" s="26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183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4">
        <v>27</v>
      </c>
      <c r="B89" s="175" t="s">
        <v>682</v>
      </c>
      <c r="C89" s="181" t="s">
        <v>683</v>
      </c>
      <c r="D89" s="176" t="s">
        <v>380</v>
      </c>
      <c r="E89" s="177">
        <v>3</v>
      </c>
      <c r="F89" s="178"/>
      <c r="G89" s="179">
        <f>ROUND(E89*F89,2)</f>
        <v>0</v>
      </c>
      <c r="H89" s="158"/>
      <c r="I89" s="157">
        <f>ROUND(E89*H89,2)</f>
        <v>0</v>
      </c>
      <c r="J89" s="158"/>
      <c r="K89" s="157">
        <f>ROUND(E89*J89,2)</f>
        <v>0</v>
      </c>
      <c r="L89" s="157">
        <v>21</v>
      </c>
      <c r="M89" s="157">
        <f>G89*(1+L89/100)</f>
        <v>0</v>
      </c>
      <c r="N89" s="156">
        <v>1.1299999999999999E-2</v>
      </c>
      <c r="O89" s="156">
        <f>ROUND(E89*N89,2)</f>
        <v>0.03</v>
      </c>
      <c r="P89" s="156">
        <v>0</v>
      </c>
      <c r="Q89" s="156">
        <f>ROUND(E89*P89,2)</f>
        <v>0</v>
      </c>
      <c r="R89" s="157" t="s">
        <v>276</v>
      </c>
      <c r="S89" s="157" t="s">
        <v>140</v>
      </c>
      <c r="T89" s="157" t="s">
        <v>140</v>
      </c>
      <c r="U89" s="157">
        <v>0</v>
      </c>
      <c r="V89" s="157">
        <f>ROUND(E89*U89,2)</f>
        <v>0</v>
      </c>
      <c r="W89" s="157"/>
      <c r="X89" s="157" t="s">
        <v>277</v>
      </c>
      <c r="Y89" s="157" t="s">
        <v>142</v>
      </c>
      <c r="Z89" s="147"/>
      <c r="AA89" s="147"/>
      <c r="AB89" s="147"/>
      <c r="AC89" s="147"/>
      <c r="AD89" s="147"/>
      <c r="AE89" s="147"/>
      <c r="AF89" s="147"/>
      <c r="AG89" s="147" t="s">
        <v>278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4">
        <v>28</v>
      </c>
      <c r="B90" s="175" t="s">
        <v>684</v>
      </c>
      <c r="C90" s="181" t="s">
        <v>685</v>
      </c>
      <c r="D90" s="176" t="s">
        <v>380</v>
      </c>
      <c r="E90" s="177">
        <v>3</v>
      </c>
      <c r="F90" s="178"/>
      <c r="G90" s="179">
        <f>ROUND(E90*F90,2)</f>
        <v>0</v>
      </c>
      <c r="H90" s="158"/>
      <c r="I90" s="157">
        <f>ROUND(E90*H90,2)</f>
        <v>0</v>
      </c>
      <c r="J90" s="158"/>
      <c r="K90" s="157">
        <f>ROUND(E90*J90,2)</f>
        <v>0</v>
      </c>
      <c r="L90" s="157">
        <v>21</v>
      </c>
      <c r="M90" s="157">
        <f>G90*(1+L90/100)</f>
        <v>0</v>
      </c>
      <c r="N90" s="156">
        <v>0</v>
      </c>
      <c r="O90" s="156">
        <f>ROUND(E90*N90,2)</f>
        <v>0</v>
      </c>
      <c r="P90" s="156">
        <v>0</v>
      </c>
      <c r="Q90" s="156">
        <f>ROUND(E90*P90,2)</f>
        <v>0</v>
      </c>
      <c r="R90" s="157"/>
      <c r="S90" s="157" t="s">
        <v>346</v>
      </c>
      <c r="T90" s="157" t="s">
        <v>141</v>
      </c>
      <c r="U90" s="157">
        <v>0</v>
      </c>
      <c r="V90" s="157">
        <f>ROUND(E90*U90,2)</f>
        <v>0</v>
      </c>
      <c r="W90" s="157"/>
      <c r="X90" s="157" t="s">
        <v>277</v>
      </c>
      <c r="Y90" s="157" t="s">
        <v>142</v>
      </c>
      <c r="Z90" s="147"/>
      <c r="AA90" s="147"/>
      <c r="AB90" s="147"/>
      <c r="AC90" s="147"/>
      <c r="AD90" s="147"/>
      <c r="AE90" s="147"/>
      <c r="AF90" s="147"/>
      <c r="AG90" s="147" t="s">
        <v>278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5.5" x14ac:dyDescent="0.2">
      <c r="A91" s="161" t="s">
        <v>135</v>
      </c>
      <c r="B91" s="162" t="s">
        <v>86</v>
      </c>
      <c r="C91" s="180" t="s">
        <v>87</v>
      </c>
      <c r="D91" s="163"/>
      <c r="E91" s="164"/>
      <c r="F91" s="266"/>
      <c r="G91" s="166">
        <f>SUMIF(AG92:AG92,"&lt;&gt;NOR",G92:G92)</f>
        <v>0</v>
      </c>
      <c r="H91" s="160"/>
      <c r="I91" s="160">
        <f>SUM(I92:I92)</f>
        <v>0</v>
      </c>
      <c r="J91" s="160"/>
      <c r="K91" s="160">
        <f>SUM(K92:K92)</f>
        <v>0</v>
      </c>
      <c r="L91" s="160"/>
      <c r="M91" s="160">
        <f>SUM(M92:M92)</f>
        <v>0</v>
      </c>
      <c r="N91" s="159"/>
      <c r="O91" s="159">
        <f>SUM(O92:O92)</f>
        <v>0</v>
      </c>
      <c r="P91" s="159"/>
      <c r="Q91" s="159">
        <f>SUM(Q92:Q92)</f>
        <v>0</v>
      </c>
      <c r="R91" s="160"/>
      <c r="S91" s="160"/>
      <c r="T91" s="160"/>
      <c r="U91" s="160"/>
      <c r="V91" s="160">
        <f>SUM(V92:V92)</f>
        <v>3.08</v>
      </c>
      <c r="W91" s="160"/>
      <c r="X91" s="160"/>
      <c r="Y91" s="160"/>
      <c r="AG91" t="s">
        <v>136</v>
      </c>
    </row>
    <row r="92" spans="1:60" outlineLevel="1" x14ac:dyDescent="0.2">
      <c r="A92" s="174">
        <v>29</v>
      </c>
      <c r="B92" s="175" t="s">
        <v>686</v>
      </c>
      <c r="C92" s="181" t="s">
        <v>687</v>
      </c>
      <c r="D92" s="176" t="s">
        <v>178</v>
      </c>
      <c r="E92" s="177">
        <v>10</v>
      </c>
      <c r="F92" s="178"/>
      <c r="G92" s="179">
        <f>ROUND(E92*F92,2)</f>
        <v>0</v>
      </c>
      <c r="H92" s="158"/>
      <c r="I92" s="157">
        <f>ROUND(E92*H92,2)</f>
        <v>0</v>
      </c>
      <c r="J92" s="158"/>
      <c r="K92" s="157">
        <f>ROUND(E92*J92,2)</f>
        <v>0</v>
      </c>
      <c r="L92" s="157">
        <v>21</v>
      </c>
      <c r="M92" s="157">
        <f>G92*(1+L92/100)</f>
        <v>0</v>
      </c>
      <c r="N92" s="156">
        <v>4.0000000000000003E-5</v>
      </c>
      <c r="O92" s="156">
        <f>ROUND(E92*N92,2)</f>
        <v>0</v>
      </c>
      <c r="P92" s="156">
        <v>0</v>
      </c>
      <c r="Q92" s="156">
        <f>ROUND(E92*P92,2)</f>
        <v>0</v>
      </c>
      <c r="R92" s="157"/>
      <c r="S92" s="157" t="s">
        <v>140</v>
      </c>
      <c r="T92" s="157" t="s">
        <v>140</v>
      </c>
      <c r="U92" s="157">
        <v>0.308</v>
      </c>
      <c r="V92" s="157">
        <f>ROUND(E92*U92,2)</f>
        <v>3.08</v>
      </c>
      <c r="W92" s="157"/>
      <c r="X92" s="157" t="s">
        <v>180</v>
      </c>
      <c r="Y92" s="157" t="s">
        <v>142</v>
      </c>
      <c r="Z92" s="147"/>
      <c r="AA92" s="147"/>
      <c r="AB92" s="147"/>
      <c r="AC92" s="147"/>
      <c r="AD92" s="147"/>
      <c r="AE92" s="147"/>
      <c r="AF92" s="147"/>
      <c r="AG92" s="147" t="s">
        <v>181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x14ac:dyDescent="0.2">
      <c r="A93" s="161" t="s">
        <v>135</v>
      </c>
      <c r="B93" s="162" t="s">
        <v>88</v>
      </c>
      <c r="C93" s="180" t="s">
        <v>89</v>
      </c>
      <c r="D93" s="163"/>
      <c r="E93" s="164"/>
      <c r="F93" s="266"/>
      <c r="G93" s="166">
        <f>SUMIF(AG94:AG97,"&lt;&gt;NOR",G94:G97)</f>
        <v>0</v>
      </c>
      <c r="H93" s="160"/>
      <c r="I93" s="160">
        <f>SUM(I94:I97)</f>
        <v>0</v>
      </c>
      <c r="J93" s="160"/>
      <c r="K93" s="160">
        <f>SUM(K94:K97)</f>
        <v>0</v>
      </c>
      <c r="L93" s="160"/>
      <c r="M93" s="160">
        <f>SUM(M94:M97)</f>
        <v>0</v>
      </c>
      <c r="N93" s="159"/>
      <c r="O93" s="159">
        <f>SUM(O94:O97)</f>
        <v>0.01</v>
      </c>
      <c r="P93" s="159"/>
      <c r="Q93" s="159">
        <f>SUM(Q94:Q97)</f>
        <v>0.13</v>
      </c>
      <c r="R93" s="160"/>
      <c r="S93" s="160"/>
      <c r="T93" s="160"/>
      <c r="U93" s="160"/>
      <c r="V93" s="160">
        <f>SUM(V94:V97)</f>
        <v>11.34</v>
      </c>
      <c r="W93" s="160"/>
      <c r="X93" s="160"/>
      <c r="Y93" s="160"/>
      <c r="AG93" t="s">
        <v>136</v>
      </c>
    </row>
    <row r="94" spans="1:60" outlineLevel="1" x14ac:dyDescent="0.2">
      <c r="A94" s="168">
        <v>30</v>
      </c>
      <c r="B94" s="169" t="s">
        <v>688</v>
      </c>
      <c r="C94" s="182" t="s">
        <v>689</v>
      </c>
      <c r="D94" s="170" t="s">
        <v>199</v>
      </c>
      <c r="E94" s="171">
        <v>2.7</v>
      </c>
      <c r="F94" s="172"/>
      <c r="G94" s="173">
        <f>ROUND(E94*F94,2)</f>
        <v>0</v>
      </c>
      <c r="H94" s="158"/>
      <c r="I94" s="157">
        <f>ROUND(E94*H94,2)</f>
        <v>0</v>
      </c>
      <c r="J94" s="158"/>
      <c r="K94" s="157">
        <f>ROUND(E94*J94,2)</f>
        <v>0</v>
      </c>
      <c r="L94" s="157">
        <v>21</v>
      </c>
      <c r="M94" s="157">
        <f>G94*(1+L94/100)</f>
        <v>0</v>
      </c>
      <c r="N94" s="156">
        <v>2.0999999999999999E-3</v>
      </c>
      <c r="O94" s="156">
        <f>ROUND(E94*N94,2)</f>
        <v>0.01</v>
      </c>
      <c r="P94" s="156">
        <v>4.8230000000000002E-2</v>
      </c>
      <c r="Q94" s="156">
        <f>ROUND(E94*P94,2)</f>
        <v>0.13</v>
      </c>
      <c r="R94" s="157"/>
      <c r="S94" s="157" t="s">
        <v>140</v>
      </c>
      <c r="T94" s="157" t="s">
        <v>140</v>
      </c>
      <c r="U94" s="157">
        <v>4.2</v>
      </c>
      <c r="V94" s="157">
        <f>ROUND(E94*U94,2)</f>
        <v>11.34</v>
      </c>
      <c r="W94" s="157"/>
      <c r="X94" s="157" t="s">
        <v>180</v>
      </c>
      <c r="Y94" s="157" t="s">
        <v>142</v>
      </c>
      <c r="Z94" s="147"/>
      <c r="AA94" s="147"/>
      <c r="AB94" s="147"/>
      <c r="AC94" s="147"/>
      <c r="AD94" s="147"/>
      <c r="AE94" s="147"/>
      <c r="AF94" s="147"/>
      <c r="AG94" s="147" t="s">
        <v>181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188" t="s">
        <v>690</v>
      </c>
      <c r="D95" s="186"/>
      <c r="E95" s="187">
        <v>0.9</v>
      </c>
      <c r="F95" s="26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183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8" t="s">
        <v>691</v>
      </c>
      <c r="D96" s="186"/>
      <c r="E96" s="187">
        <v>0.9</v>
      </c>
      <c r="F96" s="26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183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8" t="s">
        <v>692</v>
      </c>
      <c r="D97" s="186"/>
      <c r="E97" s="187">
        <v>0.9</v>
      </c>
      <c r="F97" s="26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183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61" t="s">
        <v>135</v>
      </c>
      <c r="B98" s="162" t="s">
        <v>90</v>
      </c>
      <c r="C98" s="180" t="s">
        <v>91</v>
      </c>
      <c r="D98" s="163"/>
      <c r="E98" s="164"/>
      <c r="F98" s="266"/>
      <c r="G98" s="166">
        <f>SUMIF(AG99:AG99,"&lt;&gt;NOR",G99:G99)</f>
        <v>0</v>
      </c>
      <c r="H98" s="160"/>
      <c r="I98" s="160">
        <f>SUM(I99:I99)</f>
        <v>0</v>
      </c>
      <c r="J98" s="160"/>
      <c r="K98" s="160">
        <f>SUM(K99:K99)</f>
        <v>0</v>
      </c>
      <c r="L98" s="160"/>
      <c r="M98" s="160">
        <f>SUM(M99:M99)</f>
        <v>0</v>
      </c>
      <c r="N98" s="159"/>
      <c r="O98" s="159">
        <f>SUM(O99:O99)</f>
        <v>0</v>
      </c>
      <c r="P98" s="159"/>
      <c r="Q98" s="159">
        <f>SUM(Q99:Q99)</f>
        <v>0</v>
      </c>
      <c r="R98" s="160"/>
      <c r="S98" s="160"/>
      <c r="T98" s="160"/>
      <c r="U98" s="160"/>
      <c r="V98" s="160">
        <f>SUM(V99:V99)</f>
        <v>7.66</v>
      </c>
      <c r="W98" s="160"/>
      <c r="X98" s="160"/>
      <c r="Y98" s="160"/>
      <c r="AG98" t="s">
        <v>136</v>
      </c>
    </row>
    <row r="99" spans="1:60" outlineLevel="1" x14ac:dyDescent="0.2">
      <c r="A99" s="174">
        <v>31</v>
      </c>
      <c r="B99" s="175" t="s">
        <v>693</v>
      </c>
      <c r="C99" s="181" t="s">
        <v>694</v>
      </c>
      <c r="D99" s="176" t="s">
        <v>282</v>
      </c>
      <c r="E99" s="177">
        <v>36.220469999999999</v>
      </c>
      <c r="F99" s="178"/>
      <c r="G99" s="179">
        <f>ROUND(E99*F99,2)</f>
        <v>0</v>
      </c>
      <c r="H99" s="158"/>
      <c r="I99" s="157">
        <f>ROUND(E99*H99,2)</f>
        <v>0</v>
      </c>
      <c r="J99" s="158"/>
      <c r="K99" s="157">
        <f>ROUND(E99*J99,2)</f>
        <v>0</v>
      </c>
      <c r="L99" s="157">
        <v>21</v>
      </c>
      <c r="M99" s="157">
        <f>G99*(1+L99/100)</f>
        <v>0</v>
      </c>
      <c r="N99" s="156">
        <v>0</v>
      </c>
      <c r="O99" s="156">
        <f>ROUND(E99*N99,2)</f>
        <v>0</v>
      </c>
      <c r="P99" s="156">
        <v>0</v>
      </c>
      <c r="Q99" s="156">
        <f>ROUND(E99*P99,2)</f>
        <v>0</v>
      </c>
      <c r="R99" s="157"/>
      <c r="S99" s="157" t="s">
        <v>140</v>
      </c>
      <c r="T99" s="157" t="s">
        <v>140</v>
      </c>
      <c r="U99" s="157">
        <v>0.21149999999999999</v>
      </c>
      <c r="V99" s="157">
        <f>ROUND(E99*U99,2)</f>
        <v>7.66</v>
      </c>
      <c r="W99" s="157"/>
      <c r="X99" s="157" t="s">
        <v>180</v>
      </c>
      <c r="Y99" s="157" t="s">
        <v>142</v>
      </c>
      <c r="Z99" s="147"/>
      <c r="AA99" s="147"/>
      <c r="AB99" s="147"/>
      <c r="AC99" s="147"/>
      <c r="AD99" s="147"/>
      <c r="AE99" s="147"/>
      <c r="AF99" s="147"/>
      <c r="AG99" s="147" t="s">
        <v>181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x14ac:dyDescent="0.2">
      <c r="A100" s="161" t="s">
        <v>135</v>
      </c>
      <c r="B100" s="162" t="s">
        <v>92</v>
      </c>
      <c r="C100" s="180" t="s">
        <v>93</v>
      </c>
      <c r="D100" s="163"/>
      <c r="E100" s="164"/>
      <c r="F100" s="266"/>
      <c r="G100" s="166">
        <f>SUMIF(AG101:AG102,"&lt;&gt;NOR",G101:G102)</f>
        <v>0</v>
      </c>
      <c r="H100" s="160"/>
      <c r="I100" s="160">
        <f>SUM(I101:I102)</f>
        <v>0</v>
      </c>
      <c r="J100" s="160"/>
      <c r="K100" s="160">
        <f>SUM(K101:K102)</f>
        <v>0</v>
      </c>
      <c r="L100" s="160"/>
      <c r="M100" s="160">
        <f>SUM(M101:M102)</f>
        <v>0</v>
      </c>
      <c r="N100" s="159"/>
      <c r="O100" s="159">
        <f>SUM(O101:O102)</f>
        <v>0</v>
      </c>
      <c r="P100" s="159"/>
      <c r="Q100" s="159">
        <f>SUM(Q101:Q102)</f>
        <v>0</v>
      </c>
      <c r="R100" s="160"/>
      <c r="S100" s="160"/>
      <c r="T100" s="160"/>
      <c r="U100" s="160"/>
      <c r="V100" s="160">
        <f>SUM(V101:V102)</f>
        <v>0.35000000000000003</v>
      </c>
      <c r="W100" s="160"/>
      <c r="X100" s="160"/>
      <c r="Y100" s="160"/>
      <c r="AG100" t="s">
        <v>136</v>
      </c>
    </row>
    <row r="101" spans="1:60" ht="22.5" outlineLevel="1" x14ac:dyDescent="0.2">
      <c r="A101" s="174">
        <v>32</v>
      </c>
      <c r="B101" s="175" t="s">
        <v>695</v>
      </c>
      <c r="C101" s="181" t="s">
        <v>696</v>
      </c>
      <c r="D101" s="176" t="s">
        <v>282</v>
      </c>
      <c r="E101" s="177">
        <v>4.8000000000000001E-2</v>
      </c>
      <c r="F101" s="178"/>
      <c r="G101" s="179">
        <f>ROUND(E101*F101,2)</f>
        <v>0</v>
      </c>
      <c r="H101" s="158"/>
      <c r="I101" s="157">
        <f>ROUND(E101*H101,2)</f>
        <v>0</v>
      </c>
      <c r="J101" s="158"/>
      <c r="K101" s="157">
        <f>ROUND(E101*J101,2)</f>
        <v>0</v>
      </c>
      <c r="L101" s="157">
        <v>21</v>
      </c>
      <c r="M101" s="157">
        <f>G101*(1+L101/100)</f>
        <v>0</v>
      </c>
      <c r="N101" s="156">
        <v>0</v>
      </c>
      <c r="O101" s="156">
        <f>ROUND(E101*N101,2)</f>
        <v>0</v>
      </c>
      <c r="P101" s="156">
        <v>0</v>
      </c>
      <c r="Q101" s="156">
        <f>ROUND(E101*P101,2)</f>
        <v>0</v>
      </c>
      <c r="R101" s="157"/>
      <c r="S101" s="157" t="s">
        <v>140</v>
      </c>
      <c r="T101" s="157" t="s">
        <v>140</v>
      </c>
      <c r="U101" s="157">
        <v>1.5669999999999999</v>
      </c>
      <c r="V101" s="157">
        <f>ROUND(E101*U101,2)</f>
        <v>0.08</v>
      </c>
      <c r="W101" s="157"/>
      <c r="X101" s="157" t="s">
        <v>180</v>
      </c>
      <c r="Y101" s="157" t="s">
        <v>142</v>
      </c>
      <c r="Z101" s="147"/>
      <c r="AA101" s="147"/>
      <c r="AB101" s="147"/>
      <c r="AC101" s="147"/>
      <c r="AD101" s="147"/>
      <c r="AE101" s="147"/>
      <c r="AF101" s="147"/>
      <c r="AG101" s="147" t="s">
        <v>181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68">
        <v>33</v>
      </c>
      <c r="B102" s="169" t="s">
        <v>697</v>
      </c>
      <c r="C102" s="182" t="s">
        <v>698</v>
      </c>
      <c r="D102" s="170" t="s">
        <v>380</v>
      </c>
      <c r="E102" s="171">
        <v>3</v>
      </c>
      <c r="F102" s="172"/>
      <c r="G102" s="173">
        <f>ROUND(E102*F102,2)</f>
        <v>0</v>
      </c>
      <c r="H102" s="158"/>
      <c r="I102" s="157">
        <f>ROUND(E102*H102,2)</f>
        <v>0</v>
      </c>
      <c r="J102" s="158"/>
      <c r="K102" s="157">
        <f>ROUND(E102*J102,2)</f>
        <v>0</v>
      </c>
      <c r="L102" s="157">
        <v>21</v>
      </c>
      <c r="M102" s="157">
        <f>G102*(1+L102/100)</f>
        <v>0</v>
      </c>
      <c r="N102" s="156">
        <v>3.8999999999999999E-4</v>
      </c>
      <c r="O102" s="156">
        <f>ROUND(E102*N102,2)</f>
        <v>0</v>
      </c>
      <c r="P102" s="156">
        <v>0</v>
      </c>
      <c r="Q102" s="156">
        <f>ROUND(E102*P102,2)</f>
        <v>0</v>
      </c>
      <c r="R102" s="157"/>
      <c r="S102" s="157" t="s">
        <v>346</v>
      </c>
      <c r="T102" s="157" t="s">
        <v>141</v>
      </c>
      <c r="U102" s="157">
        <v>0.09</v>
      </c>
      <c r="V102" s="157">
        <f>ROUND(E102*U102,2)</f>
        <v>0.27</v>
      </c>
      <c r="W102" s="157"/>
      <c r="X102" s="157" t="s">
        <v>180</v>
      </c>
      <c r="Y102" s="157" t="s">
        <v>142</v>
      </c>
      <c r="Z102" s="147"/>
      <c r="AA102" s="147"/>
      <c r="AB102" s="147"/>
      <c r="AC102" s="147"/>
      <c r="AD102" s="147"/>
      <c r="AE102" s="147"/>
      <c r="AF102" s="147"/>
      <c r="AG102" s="147" t="s">
        <v>181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x14ac:dyDescent="0.2">
      <c r="A103" s="3"/>
      <c r="B103" s="4"/>
      <c r="C103" s="183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v>12</v>
      </c>
      <c r="AF103">
        <v>21</v>
      </c>
      <c r="AG103" t="s">
        <v>121</v>
      </c>
    </row>
    <row r="104" spans="1:60" x14ac:dyDescent="0.2">
      <c r="A104" s="150"/>
      <c r="B104" s="151" t="s">
        <v>31</v>
      </c>
      <c r="C104" s="184"/>
      <c r="D104" s="152"/>
      <c r="E104" s="153"/>
      <c r="F104" s="153"/>
      <c r="G104" s="167">
        <f>G8+G65+G67+G72+G91+G93+G98+G100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E104">
        <f>SUMIF(L7:L102,AE103,G7:G102)</f>
        <v>0</v>
      </c>
      <c r="AF104">
        <f>SUMIF(L7:L102,AF103,G7:G102)</f>
        <v>0</v>
      </c>
      <c r="AG104" t="s">
        <v>172</v>
      </c>
    </row>
    <row r="105" spans="1:60" x14ac:dyDescent="0.2">
      <c r="A105" s="3"/>
      <c r="B105" s="4"/>
      <c r="C105" s="183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3"/>
      <c r="B106" s="4"/>
      <c r="C106" s="18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264" t="s">
        <v>173</v>
      </c>
      <c r="B107" s="264"/>
      <c r="C107" s="265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245"/>
      <c r="B108" s="246"/>
      <c r="C108" s="247"/>
      <c r="D108" s="246"/>
      <c r="E108" s="246"/>
      <c r="F108" s="246"/>
      <c r="G108" s="248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AG108" t="s">
        <v>174</v>
      </c>
    </row>
    <row r="109" spans="1:60" x14ac:dyDescent="0.2">
      <c r="A109" s="249"/>
      <c r="B109" s="250"/>
      <c r="C109" s="251"/>
      <c r="D109" s="250"/>
      <c r="E109" s="250"/>
      <c r="F109" s="250"/>
      <c r="G109" s="252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 x14ac:dyDescent="0.2">
      <c r="A110" s="249"/>
      <c r="B110" s="250"/>
      <c r="C110" s="251"/>
      <c r="D110" s="250"/>
      <c r="E110" s="250"/>
      <c r="F110" s="250"/>
      <c r="G110" s="252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 x14ac:dyDescent="0.2">
      <c r="A111" s="249"/>
      <c r="B111" s="250"/>
      <c r="C111" s="251"/>
      <c r="D111" s="250"/>
      <c r="E111" s="250"/>
      <c r="F111" s="250"/>
      <c r="G111" s="25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">
      <c r="A112" s="253"/>
      <c r="B112" s="254"/>
      <c r="C112" s="255"/>
      <c r="D112" s="254"/>
      <c r="E112" s="254"/>
      <c r="F112" s="254"/>
      <c r="G112" s="25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3"/>
      <c r="B113" s="4"/>
      <c r="C113" s="183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C114" s="185"/>
      <c r="D114" s="10"/>
      <c r="AG114" t="s">
        <v>175</v>
      </c>
    </row>
    <row r="115" spans="1:33" x14ac:dyDescent="0.2">
      <c r="D115" s="10"/>
    </row>
    <row r="116" spans="1:33" x14ac:dyDescent="0.2">
      <c r="D116" s="10"/>
    </row>
    <row r="117" spans="1:33" x14ac:dyDescent="0.2">
      <c r="D117" s="10"/>
    </row>
    <row r="118" spans="1:33" x14ac:dyDescent="0.2">
      <c r="D118" s="10"/>
    </row>
    <row r="119" spans="1:33" x14ac:dyDescent="0.2">
      <c r="D119" s="10"/>
    </row>
    <row r="120" spans="1:33" x14ac:dyDescent="0.2">
      <c r="D120" s="10"/>
    </row>
    <row r="121" spans="1:33" x14ac:dyDescent="0.2">
      <c r="D121" s="10"/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108:G112"/>
    <mergeCell ref="A1:G1"/>
    <mergeCell ref="C2:G2"/>
    <mergeCell ref="C3:G3"/>
    <mergeCell ref="C4:G4"/>
    <mergeCell ref="A107:C107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:F18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57</v>
      </c>
      <c r="C3" s="258" t="s">
        <v>58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48</v>
      </c>
      <c r="C4" s="261" t="s">
        <v>59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69</v>
      </c>
      <c r="C8" s="180" t="s">
        <v>70</v>
      </c>
      <c r="D8" s="163"/>
      <c r="E8" s="164"/>
      <c r="F8" s="165"/>
      <c r="G8" s="166">
        <f>SUMIF(AG9:AG16,"&lt;&gt;NOR",G9:G16)</f>
        <v>0</v>
      </c>
      <c r="H8" s="160"/>
      <c r="I8" s="160">
        <f>SUM(I9:I16)</f>
        <v>0</v>
      </c>
      <c r="J8" s="160"/>
      <c r="K8" s="160">
        <f>SUM(K9:K16)</f>
        <v>0</v>
      </c>
      <c r="L8" s="160"/>
      <c r="M8" s="160">
        <f>SUM(M9:M16)</f>
        <v>0</v>
      </c>
      <c r="N8" s="159"/>
      <c r="O8" s="159">
        <f>SUM(O9:O16)</f>
        <v>7.0000000000000007E-2</v>
      </c>
      <c r="P8" s="159"/>
      <c r="Q8" s="159">
        <f>SUM(Q9:Q16)</f>
        <v>0</v>
      </c>
      <c r="R8" s="160"/>
      <c r="S8" s="160"/>
      <c r="T8" s="160"/>
      <c r="U8" s="160"/>
      <c r="V8" s="160">
        <f>SUM(V9:V16)</f>
        <v>8.65</v>
      </c>
      <c r="W8" s="160"/>
      <c r="X8" s="160"/>
      <c r="Y8" s="160"/>
      <c r="AG8" t="s">
        <v>136</v>
      </c>
    </row>
    <row r="9" spans="1:60" outlineLevel="1" x14ac:dyDescent="0.2">
      <c r="A9" s="174">
        <v>1</v>
      </c>
      <c r="B9" s="175" t="s">
        <v>699</v>
      </c>
      <c r="C9" s="181" t="s">
        <v>700</v>
      </c>
      <c r="D9" s="176" t="s">
        <v>380</v>
      </c>
      <c r="E9" s="177">
        <v>7</v>
      </c>
      <c r="F9" s="178"/>
      <c r="G9" s="179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9.4000000000000004E-3</v>
      </c>
      <c r="O9" s="156">
        <f>ROUND(E9*N9,2)</f>
        <v>7.0000000000000007E-2</v>
      </c>
      <c r="P9" s="156">
        <v>0</v>
      </c>
      <c r="Q9" s="156">
        <f>ROUND(E9*P9,2)</f>
        <v>0</v>
      </c>
      <c r="R9" s="157"/>
      <c r="S9" s="157" t="s">
        <v>140</v>
      </c>
      <c r="T9" s="157" t="s">
        <v>179</v>
      </c>
      <c r="U9" s="157">
        <v>0.86399999999999999</v>
      </c>
      <c r="V9" s="157">
        <f>ROUND(E9*U9,2)</f>
        <v>6.05</v>
      </c>
      <c r="W9" s="157"/>
      <c r="X9" s="157" t="s">
        <v>180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181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701</v>
      </c>
      <c r="C10" s="181" t="s">
        <v>702</v>
      </c>
      <c r="D10" s="176" t="s">
        <v>380</v>
      </c>
      <c r="E10" s="177">
        <v>7</v>
      </c>
      <c r="F10" s="178"/>
      <c r="G10" s="179">
        <f>ROUND(E10*F10,2)</f>
        <v>0</v>
      </c>
      <c r="H10" s="158"/>
      <c r="I10" s="157">
        <f>ROUND(E10*H10,2)</f>
        <v>0</v>
      </c>
      <c r="J10" s="158"/>
      <c r="K10" s="157">
        <f>ROUND(E10*J10,2)</f>
        <v>0</v>
      </c>
      <c r="L10" s="157">
        <v>21</v>
      </c>
      <c r="M10" s="157">
        <f>G10*(1+L10/100)</f>
        <v>0</v>
      </c>
      <c r="N10" s="156">
        <v>0</v>
      </c>
      <c r="O10" s="156">
        <f>ROUND(E10*N10,2)</f>
        <v>0</v>
      </c>
      <c r="P10" s="156">
        <v>0</v>
      </c>
      <c r="Q10" s="156">
        <f>ROUND(E10*P10,2)</f>
        <v>0</v>
      </c>
      <c r="R10" s="157"/>
      <c r="S10" s="157" t="s">
        <v>140</v>
      </c>
      <c r="T10" s="157" t="s">
        <v>179</v>
      </c>
      <c r="U10" s="157">
        <v>0.371</v>
      </c>
      <c r="V10" s="157">
        <f>ROUND(E10*U10,2)</f>
        <v>2.6</v>
      </c>
      <c r="W10" s="157"/>
      <c r="X10" s="157" t="s">
        <v>180</v>
      </c>
      <c r="Y10" s="157" t="s">
        <v>142</v>
      </c>
      <c r="Z10" s="147"/>
      <c r="AA10" s="147"/>
      <c r="AB10" s="147"/>
      <c r="AC10" s="147"/>
      <c r="AD10" s="147"/>
      <c r="AE10" s="147"/>
      <c r="AF10" s="147"/>
      <c r="AG10" s="147" t="s">
        <v>181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68">
        <v>3</v>
      </c>
      <c r="B11" s="169" t="s">
        <v>703</v>
      </c>
      <c r="C11" s="182" t="s">
        <v>704</v>
      </c>
      <c r="D11" s="170" t="s">
        <v>199</v>
      </c>
      <c r="E11" s="171">
        <v>76</v>
      </c>
      <c r="F11" s="172"/>
      <c r="G11" s="173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346</v>
      </c>
      <c r="T11" s="157" t="s">
        <v>141</v>
      </c>
      <c r="U11" s="157">
        <v>0</v>
      </c>
      <c r="V11" s="157">
        <f>ROUND(E11*U11,2)</f>
        <v>0</v>
      </c>
      <c r="W11" s="157"/>
      <c r="X11" s="157" t="s">
        <v>180</v>
      </c>
      <c r="Y11" s="157" t="s">
        <v>142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8" t="s">
        <v>705</v>
      </c>
      <c r="D12" s="186"/>
      <c r="E12" s="187">
        <v>76</v>
      </c>
      <c r="F12" s="26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33.75" outlineLevel="1" x14ac:dyDescent="0.2">
      <c r="A13" s="174">
        <v>4</v>
      </c>
      <c r="B13" s="175" t="s">
        <v>706</v>
      </c>
      <c r="C13" s="181" t="s">
        <v>707</v>
      </c>
      <c r="D13" s="176" t="s">
        <v>199</v>
      </c>
      <c r="E13" s="177">
        <v>76</v>
      </c>
      <c r="F13" s="178"/>
      <c r="G13" s="179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0</v>
      </c>
      <c r="O13" s="156">
        <f>ROUND(E13*N13,2)</f>
        <v>0</v>
      </c>
      <c r="P13" s="156">
        <v>0</v>
      </c>
      <c r="Q13" s="156">
        <f>ROUND(E13*P13,2)</f>
        <v>0</v>
      </c>
      <c r="R13" s="157"/>
      <c r="S13" s="157" t="s">
        <v>346</v>
      </c>
      <c r="T13" s="157" t="s">
        <v>141</v>
      </c>
      <c r="U13" s="157">
        <v>0</v>
      </c>
      <c r="V13" s="157">
        <f>ROUND(E13*U13,2)</f>
        <v>0</v>
      </c>
      <c r="W13" s="157"/>
      <c r="X13" s="157" t="s">
        <v>180</v>
      </c>
      <c r="Y13" s="157" t="s">
        <v>142</v>
      </c>
      <c r="Z13" s="147"/>
      <c r="AA13" s="147"/>
      <c r="AB13" s="147"/>
      <c r="AC13" s="147"/>
      <c r="AD13" s="147"/>
      <c r="AE13" s="147"/>
      <c r="AF13" s="147"/>
      <c r="AG13" s="147" t="s">
        <v>181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4">
        <v>5</v>
      </c>
      <c r="B14" s="175" t="s">
        <v>708</v>
      </c>
      <c r="C14" s="181" t="s">
        <v>709</v>
      </c>
      <c r="D14" s="176" t="s">
        <v>199</v>
      </c>
      <c r="E14" s="177">
        <v>43</v>
      </c>
      <c r="F14" s="178"/>
      <c r="G14" s="179">
        <f>ROUND(E14*F14,2)</f>
        <v>0</v>
      </c>
      <c r="H14" s="158"/>
      <c r="I14" s="157">
        <f>ROUND(E14*H14,2)</f>
        <v>0</v>
      </c>
      <c r="J14" s="158"/>
      <c r="K14" s="157">
        <f>ROUND(E14*J14,2)</f>
        <v>0</v>
      </c>
      <c r="L14" s="157">
        <v>21</v>
      </c>
      <c r="M14" s="157">
        <f>G14*(1+L14/100)</f>
        <v>0</v>
      </c>
      <c r="N14" s="156">
        <v>0</v>
      </c>
      <c r="O14" s="156">
        <f>ROUND(E14*N14,2)</f>
        <v>0</v>
      </c>
      <c r="P14" s="156">
        <v>0</v>
      </c>
      <c r="Q14" s="156">
        <f>ROUND(E14*P14,2)</f>
        <v>0</v>
      </c>
      <c r="R14" s="157"/>
      <c r="S14" s="157" t="s">
        <v>346</v>
      </c>
      <c r="T14" s="157" t="s">
        <v>141</v>
      </c>
      <c r="U14" s="157">
        <v>0</v>
      </c>
      <c r="V14" s="157">
        <f>ROUND(E14*U14,2)</f>
        <v>0</v>
      </c>
      <c r="W14" s="157"/>
      <c r="X14" s="157" t="s">
        <v>180</v>
      </c>
      <c r="Y14" s="157" t="s">
        <v>142</v>
      </c>
      <c r="Z14" s="147"/>
      <c r="AA14" s="147"/>
      <c r="AB14" s="147"/>
      <c r="AC14" s="147"/>
      <c r="AD14" s="147"/>
      <c r="AE14" s="147"/>
      <c r="AF14" s="147"/>
      <c r="AG14" s="147" t="s">
        <v>181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33.75" outlineLevel="1" x14ac:dyDescent="0.2">
      <c r="A15" s="174">
        <v>6</v>
      </c>
      <c r="B15" s="175" t="s">
        <v>710</v>
      </c>
      <c r="C15" s="181" t="s">
        <v>711</v>
      </c>
      <c r="D15" s="176" t="s">
        <v>199</v>
      </c>
      <c r="E15" s="177">
        <v>43</v>
      </c>
      <c r="F15" s="178"/>
      <c r="G15" s="179">
        <f>ROUND(E15*F15,2)</f>
        <v>0</v>
      </c>
      <c r="H15" s="158"/>
      <c r="I15" s="157">
        <f>ROUND(E15*H15,2)</f>
        <v>0</v>
      </c>
      <c r="J15" s="158"/>
      <c r="K15" s="157">
        <f>ROUND(E15*J15,2)</f>
        <v>0</v>
      </c>
      <c r="L15" s="157">
        <v>21</v>
      </c>
      <c r="M15" s="157">
        <f>G15*(1+L15/100)</f>
        <v>0</v>
      </c>
      <c r="N15" s="156">
        <v>0</v>
      </c>
      <c r="O15" s="156">
        <f>ROUND(E15*N15,2)</f>
        <v>0</v>
      </c>
      <c r="P15" s="156">
        <v>0</v>
      </c>
      <c r="Q15" s="156">
        <f>ROUND(E15*P15,2)</f>
        <v>0</v>
      </c>
      <c r="R15" s="157"/>
      <c r="S15" s="157" t="s">
        <v>346</v>
      </c>
      <c r="T15" s="157" t="s">
        <v>141</v>
      </c>
      <c r="U15" s="157">
        <v>0</v>
      </c>
      <c r="V15" s="157">
        <f>ROUND(E15*U15,2)</f>
        <v>0</v>
      </c>
      <c r="W15" s="157"/>
      <c r="X15" s="157" t="s">
        <v>180</v>
      </c>
      <c r="Y15" s="157" t="s">
        <v>142</v>
      </c>
      <c r="Z15" s="147"/>
      <c r="AA15" s="147"/>
      <c r="AB15" s="147"/>
      <c r="AC15" s="147"/>
      <c r="AD15" s="147"/>
      <c r="AE15" s="147"/>
      <c r="AF15" s="147"/>
      <c r="AG15" s="147" t="s">
        <v>181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4">
        <v>7</v>
      </c>
      <c r="B16" s="175" t="s">
        <v>712</v>
      </c>
      <c r="C16" s="181" t="s">
        <v>713</v>
      </c>
      <c r="D16" s="176" t="s">
        <v>380</v>
      </c>
      <c r="E16" s="177">
        <v>1</v>
      </c>
      <c r="F16" s="178"/>
      <c r="G16" s="179">
        <f>ROUND(E16*F16,2)</f>
        <v>0</v>
      </c>
      <c r="H16" s="158"/>
      <c r="I16" s="157">
        <f>ROUND(E16*H16,2)</f>
        <v>0</v>
      </c>
      <c r="J16" s="158"/>
      <c r="K16" s="157">
        <f>ROUND(E16*J16,2)</f>
        <v>0</v>
      </c>
      <c r="L16" s="157">
        <v>21</v>
      </c>
      <c r="M16" s="157">
        <f>G16*(1+L16/100)</f>
        <v>0</v>
      </c>
      <c r="N16" s="156">
        <v>0</v>
      </c>
      <c r="O16" s="156">
        <f>ROUND(E16*N16,2)</f>
        <v>0</v>
      </c>
      <c r="P16" s="156">
        <v>0</v>
      </c>
      <c r="Q16" s="156">
        <f>ROUND(E16*P16,2)</f>
        <v>0</v>
      </c>
      <c r="R16" s="157"/>
      <c r="S16" s="157" t="s">
        <v>346</v>
      </c>
      <c r="T16" s="157" t="s">
        <v>141</v>
      </c>
      <c r="U16" s="157">
        <v>0</v>
      </c>
      <c r="V16" s="157">
        <f>ROUND(E16*U16,2)</f>
        <v>0</v>
      </c>
      <c r="W16" s="157"/>
      <c r="X16" s="157" t="s">
        <v>180</v>
      </c>
      <c r="Y16" s="157" t="s">
        <v>142</v>
      </c>
      <c r="Z16" s="147"/>
      <c r="AA16" s="147"/>
      <c r="AB16" s="147"/>
      <c r="AC16" s="147"/>
      <c r="AD16" s="147"/>
      <c r="AE16" s="147"/>
      <c r="AF16" s="147"/>
      <c r="AG16" s="147" t="s">
        <v>181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1" t="s">
        <v>135</v>
      </c>
      <c r="B17" s="162" t="s">
        <v>90</v>
      </c>
      <c r="C17" s="180" t="s">
        <v>91</v>
      </c>
      <c r="D17" s="163"/>
      <c r="E17" s="164"/>
      <c r="F17" s="266"/>
      <c r="G17" s="166">
        <f>SUMIF(AG18:AG18,"&lt;&gt;NOR",G18:G18)</f>
        <v>0</v>
      </c>
      <c r="H17" s="160"/>
      <c r="I17" s="160">
        <f>SUM(I18:I18)</f>
        <v>0</v>
      </c>
      <c r="J17" s="160"/>
      <c r="K17" s="160">
        <f>SUM(K18:K18)</f>
        <v>0</v>
      </c>
      <c r="L17" s="160"/>
      <c r="M17" s="160">
        <f>SUM(M18:M18)</f>
        <v>0</v>
      </c>
      <c r="N17" s="159"/>
      <c r="O17" s="159">
        <f>SUM(O18:O18)</f>
        <v>0</v>
      </c>
      <c r="P17" s="159"/>
      <c r="Q17" s="159">
        <f>SUM(Q18:Q18)</f>
        <v>0</v>
      </c>
      <c r="R17" s="160"/>
      <c r="S17" s="160"/>
      <c r="T17" s="160"/>
      <c r="U17" s="160"/>
      <c r="V17" s="160">
        <f>SUM(V18:V18)</f>
        <v>0.13</v>
      </c>
      <c r="W17" s="160"/>
      <c r="X17" s="160"/>
      <c r="Y17" s="160"/>
      <c r="AG17" t="s">
        <v>136</v>
      </c>
    </row>
    <row r="18" spans="1:60" outlineLevel="1" x14ac:dyDescent="0.2">
      <c r="A18" s="168">
        <v>8</v>
      </c>
      <c r="B18" s="169" t="s">
        <v>714</v>
      </c>
      <c r="C18" s="182" t="s">
        <v>715</v>
      </c>
      <c r="D18" s="170" t="s">
        <v>282</v>
      </c>
      <c r="E18" s="171">
        <v>6.5799999999999997E-2</v>
      </c>
      <c r="F18" s="172"/>
      <c r="G18" s="173">
        <f>ROUND(E18*F18,2)</f>
        <v>0</v>
      </c>
      <c r="H18" s="158"/>
      <c r="I18" s="157">
        <f>ROUND(E18*H18,2)</f>
        <v>0</v>
      </c>
      <c r="J18" s="158"/>
      <c r="K18" s="157">
        <f>ROUND(E18*J18,2)</f>
        <v>0</v>
      </c>
      <c r="L18" s="157">
        <v>21</v>
      </c>
      <c r="M18" s="157">
        <f>G18*(1+L18/100)</f>
        <v>0</v>
      </c>
      <c r="N18" s="156">
        <v>0</v>
      </c>
      <c r="O18" s="156">
        <f>ROUND(E18*N18,2)</f>
        <v>0</v>
      </c>
      <c r="P18" s="156">
        <v>0</v>
      </c>
      <c r="Q18" s="156">
        <f>ROUND(E18*P18,2)</f>
        <v>0</v>
      </c>
      <c r="R18" s="157"/>
      <c r="S18" s="157" t="s">
        <v>140</v>
      </c>
      <c r="T18" s="157" t="s">
        <v>179</v>
      </c>
      <c r="U18" s="157">
        <v>1.925</v>
      </c>
      <c r="V18" s="157">
        <f>ROUND(E18*U18,2)</f>
        <v>0.13</v>
      </c>
      <c r="W18" s="157"/>
      <c r="X18" s="157" t="s">
        <v>461</v>
      </c>
      <c r="Y18" s="157" t="s">
        <v>142</v>
      </c>
      <c r="Z18" s="147"/>
      <c r="AA18" s="147"/>
      <c r="AB18" s="147"/>
      <c r="AC18" s="147"/>
      <c r="AD18" s="147"/>
      <c r="AE18" s="147"/>
      <c r="AF18" s="147"/>
      <c r="AG18" s="147" t="s">
        <v>462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3"/>
      <c r="B19" s="4"/>
      <c r="C19" s="183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12</v>
      </c>
      <c r="AF19">
        <v>21</v>
      </c>
      <c r="AG19" t="s">
        <v>121</v>
      </c>
    </row>
    <row r="20" spans="1:60" x14ac:dyDescent="0.2">
      <c r="A20" s="150"/>
      <c r="B20" s="151" t="s">
        <v>31</v>
      </c>
      <c r="C20" s="184"/>
      <c r="D20" s="152"/>
      <c r="E20" s="153"/>
      <c r="F20" s="153"/>
      <c r="G20" s="167">
        <f>G8+G17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172</v>
      </c>
    </row>
    <row r="21" spans="1:60" x14ac:dyDescent="0.2">
      <c r="A21" s="3"/>
      <c r="B21" s="4"/>
      <c r="C21" s="183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3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A23" s="264" t="s">
        <v>173</v>
      </c>
      <c r="B23" s="264"/>
      <c r="C23" s="265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245"/>
      <c r="B24" s="246"/>
      <c r="C24" s="247"/>
      <c r="D24" s="246"/>
      <c r="E24" s="246"/>
      <c r="F24" s="246"/>
      <c r="G24" s="248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174</v>
      </c>
    </row>
    <row r="25" spans="1:60" x14ac:dyDescent="0.2">
      <c r="A25" s="249"/>
      <c r="B25" s="250"/>
      <c r="C25" s="251"/>
      <c r="D25" s="250"/>
      <c r="E25" s="250"/>
      <c r="F25" s="250"/>
      <c r="G25" s="252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249"/>
      <c r="B26" s="250"/>
      <c r="C26" s="251"/>
      <c r="D26" s="250"/>
      <c r="E26" s="250"/>
      <c r="F26" s="250"/>
      <c r="G26" s="252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49"/>
      <c r="B27" s="250"/>
      <c r="C27" s="251"/>
      <c r="D27" s="250"/>
      <c r="E27" s="250"/>
      <c r="F27" s="250"/>
      <c r="G27" s="252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53"/>
      <c r="B28" s="254"/>
      <c r="C28" s="255"/>
      <c r="D28" s="254"/>
      <c r="E28" s="254"/>
      <c r="F28" s="254"/>
      <c r="G28" s="25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183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C30" s="185"/>
      <c r="D30" s="10"/>
      <c r="AG30" t="s">
        <v>175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37" activePane="bottomLeft" state="frozen"/>
      <selection pane="bottomLeft" activeCell="F9" sqref="F9:F59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7</v>
      </c>
      <c r="B1" s="257"/>
      <c r="C1" s="257"/>
      <c r="D1" s="257"/>
      <c r="E1" s="257"/>
      <c r="F1" s="257"/>
      <c r="G1" s="257"/>
      <c r="AG1" t="s">
        <v>109</v>
      </c>
    </row>
    <row r="2" spans="1:60" ht="24.95" customHeight="1" x14ac:dyDescent="0.2">
      <c r="A2" s="139" t="s">
        <v>8</v>
      </c>
      <c r="B2" s="49" t="s">
        <v>43</v>
      </c>
      <c r="C2" s="258" t="s">
        <v>44</v>
      </c>
      <c r="D2" s="259"/>
      <c r="E2" s="259"/>
      <c r="F2" s="259"/>
      <c r="G2" s="260"/>
      <c r="AG2" t="s">
        <v>110</v>
      </c>
    </row>
    <row r="3" spans="1:60" ht="24.95" customHeight="1" x14ac:dyDescent="0.2">
      <c r="A3" s="139" t="s">
        <v>9</v>
      </c>
      <c r="B3" s="49" t="s">
        <v>57</v>
      </c>
      <c r="C3" s="258" t="s">
        <v>58</v>
      </c>
      <c r="D3" s="259"/>
      <c r="E3" s="259"/>
      <c r="F3" s="259"/>
      <c r="G3" s="260"/>
      <c r="AC3" s="120" t="s">
        <v>110</v>
      </c>
      <c r="AG3" t="s">
        <v>111</v>
      </c>
    </row>
    <row r="4" spans="1:60" ht="24.95" customHeight="1" x14ac:dyDescent="0.2">
      <c r="A4" s="140" t="s">
        <v>10</v>
      </c>
      <c r="B4" s="141" t="s">
        <v>60</v>
      </c>
      <c r="C4" s="261" t="s">
        <v>58</v>
      </c>
      <c r="D4" s="262"/>
      <c r="E4" s="262"/>
      <c r="F4" s="262"/>
      <c r="G4" s="263"/>
      <c r="AG4" t="s">
        <v>112</v>
      </c>
    </row>
    <row r="5" spans="1:60" x14ac:dyDescent="0.2">
      <c r="D5" s="10"/>
    </row>
    <row r="6" spans="1:60" ht="38.25" x14ac:dyDescent="0.2">
      <c r="A6" s="143" t="s">
        <v>113</v>
      </c>
      <c r="B6" s="145" t="s">
        <v>114</v>
      </c>
      <c r="C6" s="145" t="s">
        <v>115</v>
      </c>
      <c r="D6" s="144" t="s">
        <v>116</v>
      </c>
      <c r="E6" s="143" t="s">
        <v>117</v>
      </c>
      <c r="F6" s="142" t="s">
        <v>118</v>
      </c>
      <c r="G6" s="143" t="s">
        <v>31</v>
      </c>
      <c r="H6" s="146" t="s">
        <v>32</v>
      </c>
      <c r="I6" s="146" t="s">
        <v>119</v>
      </c>
      <c r="J6" s="146" t="s">
        <v>33</v>
      </c>
      <c r="K6" s="146" t="s">
        <v>120</v>
      </c>
      <c r="L6" s="146" t="s">
        <v>121</v>
      </c>
      <c r="M6" s="146" t="s">
        <v>122</v>
      </c>
      <c r="N6" s="146" t="s">
        <v>123</v>
      </c>
      <c r="O6" s="146" t="s">
        <v>124</v>
      </c>
      <c r="P6" s="146" t="s">
        <v>125</v>
      </c>
      <c r="Q6" s="146" t="s">
        <v>126</v>
      </c>
      <c r="R6" s="146" t="s">
        <v>127</v>
      </c>
      <c r="S6" s="146" t="s">
        <v>128</v>
      </c>
      <c r="T6" s="146" t="s">
        <v>129</v>
      </c>
      <c r="U6" s="146" t="s">
        <v>130</v>
      </c>
      <c r="V6" s="146" t="s">
        <v>131</v>
      </c>
      <c r="W6" s="146" t="s">
        <v>132</v>
      </c>
      <c r="X6" s="146" t="s">
        <v>133</v>
      </c>
      <c r="Y6" s="146" t="s">
        <v>134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135</v>
      </c>
      <c r="B8" s="162" t="s">
        <v>69</v>
      </c>
      <c r="C8" s="180" t="s">
        <v>70</v>
      </c>
      <c r="D8" s="163"/>
      <c r="E8" s="164"/>
      <c r="F8" s="165"/>
      <c r="G8" s="166">
        <f>SUMIF(AG9:AG13,"&lt;&gt;NOR",G9:G13)</f>
        <v>0</v>
      </c>
      <c r="H8" s="160"/>
      <c r="I8" s="160">
        <f>SUM(I9:I13)</f>
        <v>0</v>
      </c>
      <c r="J8" s="160"/>
      <c r="K8" s="160">
        <f>SUM(K9:K13)</f>
        <v>0</v>
      </c>
      <c r="L8" s="160"/>
      <c r="M8" s="160">
        <f>SUM(M9:M13)</f>
        <v>0</v>
      </c>
      <c r="N8" s="159"/>
      <c r="O8" s="159">
        <f>SUM(O9:O13)</f>
        <v>0</v>
      </c>
      <c r="P8" s="159"/>
      <c r="Q8" s="159">
        <f>SUM(Q9:Q13)</f>
        <v>0</v>
      </c>
      <c r="R8" s="160"/>
      <c r="S8" s="160"/>
      <c r="T8" s="160"/>
      <c r="U8" s="160"/>
      <c r="V8" s="160">
        <f>SUM(V9:V13)</f>
        <v>18.27</v>
      </c>
      <c r="W8" s="160"/>
      <c r="X8" s="160"/>
      <c r="Y8" s="160"/>
      <c r="AG8" t="s">
        <v>136</v>
      </c>
    </row>
    <row r="9" spans="1:60" outlineLevel="1" x14ac:dyDescent="0.2">
      <c r="A9" s="174">
        <v>1</v>
      </c>
      <c r="B9" s="175" t="s">
        <v>716</v>
      </c>
      <c r="C9" s="181" t="s">
        <v>717</v>
      </c>
      <c r="D9" s="176" t="s">
        <v>178</v>
      </c>
      <c r="E9" s="177">
        <v>660</v>
      </c>
      <c r="F9" s="178"/>
      <c r="G9" s="179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140</v>
      </c>
      <c r="T9" s="157" t="s">
        <v>179</v>
      </c>
      <c r="U9" s="157">
        <v>1.9E-2</v>
      </c>
      <c r="V9" s="157">
        <f>ROUND(E9*U9,2)</f>
        <v>12.54</v>
      </c>
      <c r="W9" s="157"/>
      <c r="X9" s="157" t="s">
        <v>180</v>
      </c>
      <c r="Y9" s="157" t="s">
        <v>142</v>
      </c>
      <c r="Z9" s="147"/>
      <c r="AA9" s="147"/>
      <c r="AB9" s="147"/>
      <c r="AC9" s="147"/>
      <c r="AD9" s="147"/>
      <c r="AE9" s="147"/>
      <c r="AF9" s="147"/>
      <c r="AG9" s="147" t="s">
        <v>181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718</v>
      </c>
      <c r="C10" s="181" t="s">
        <v>719</v>
      </c>
      <c r="D10" s="176" t="s">
        <v>178</v>
      </c>
      <c r="E10" s="177">
        <v>660</v>
      </c>
      <c r="F10" s="178"/>
      <c r="G10" s="179">
        <f>ROUND(E10*F10,2)</f>
        <v>0</v>
      </c>
      <c r="H10" s="158"/>
      <c r="I10" s="157">
        <f>ROUND(E10*H10,2)</f>
        <v>0</v>
      </c>
      <c r="J10" s="158"/>
      <c r="K10" s="157">
        <f>ROUND(E10*J10,2)</f>
        <v>0</v>
      </c>
      <c r="L10" s="157">
        <v>21</v>
      </c>
      <c r="M10" s="157">
        <f>G10*(1+L10/100)</f>
        <v>0</v>
      </c>
      <c r="N10" s="156">
        <v>0</v>
      </c>
      <c r="O10" s="156">
        <f>ROUND(E10*N10,2)</f>
        <v>0</v>
      </c>
      <c r="P10" s="156">
        <v>0</v>
      </c>
      <c r="Q10" s="156">
        <f>ROUND(E10*P10,2)</f>
        <v>0</v>
      </c>
      <c r="R10" s="157"/>
      <c r="S10" s="157" t="s">
        <v>140</v>
      </c>
      <c r="T10" s="157" t="s">
        <v>179</v>
      </c>
      <c r="U10" s="157">
        <v>4.0000000000000001E-3</v>
      </c>
      <c r="V10" s="157">
        <f>ROUND(E10*U10,2)</f>
        <v>2.64</v>
      </c>
      <c r="W10" s="157"/>
      <c r="X10" s="157" t="s">
        <v>180</v>
      </c>
      <c r="Y10" s="157" t="s">
        <v>142</v>
      </c>
      <c r="Z10" s="147"/>
      <c r="AA10" s="147"/>
      <c r="AB10" s="147"/>
      <c r="AC10" s="147"/>
      <c r="AD10" s="147"/>
      <c r="AE10" s="147"/>
      <c r="AF10" s="147"/>
      <c r="AG10" s="147" t="s">
        <v>181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4">
        <v>3</v>
      </c>
      <c r="B11" s="175" t="s">
        <v>720</v>
      </c>
      <c r="C11" s="181" t="s">
        <v>721</v>
      </c>
      <c r="D11" s="176" t="s">
        <v>178</v>
      </c>
      <c r="E11" s="177">
        <v>30</v>
      </c>
      <c r="F11" s="178"/>
      <c r="G11" s="179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346</v>
      </c>
      <c r="T11" s="157" t="s">
        <v>141</v>
      </c>
      <c r="U11" s="157">
        <v>0.10299999999999999</v>
      </c>
      <c r="V11" s="157">
        <f>ROUND(E11*U11,2)</f>
        <v>3.09</v>
      </c>
      <c r="W11" s="157"/>
      <c r="X11" s="157" t="s">
        <v>180</v>
      </c>
      <c r="Y11" s="157" t="s">
        <v>142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33.75" outlineLevel="1" x14ac:dyDescent="0.2">
      <c r="A12" s="168">
        <v>4</v>
      </c>
      <c r="B12" s="169" t="s">
        <v>722</v>
      </c>
      <c r="C12" s="182" t="s">
        <v>723</v>
      </c>
      <c r="D12" s="170" t="s">
        <v>282</v>
      </c>
      <c r="E12" s="171">
        <v>0.5</v>
      </c>
      <c r="F12" s="172"/>
      <c r="G12" s="173">
        <f>ROUND(E12*F12,2)</f>
        <v>0</v>
      </c>
      <c r="H12" s="158"/>
      <c r="I12" s="157">
        <f>ROUND(E12*H12,2)</f>
        <v>0</v>
      </c>
      <c r="J12" s="158"/>
      <c r="K12" s="157">
        <f>ROUND(E12*J12,2)</f>
        <v>0</v>
      </c>
      <c r="L12" s="157">
        <v>21</v>
      </c>
      <c r="M12" s="157">
        <f>G12*(1+L12/100)</f>
        <v>0</v>
      </c>
      <c r="N12" s="156">
        <v>0</v>
      </c>
      <c r="O12" s="156">
        <f>ROUND(E12*N12,2)</f>
        <v>0</v>
      </c>
      <c r="P12" s="156">
        <v>0</v>
      </c>
      <c r="Q12" s="156">
        <f>ROUND(E12*P12,2)</f>
        <v>0</v>
      </c>
      <c r="R12" s="157"/>
      <c r="S12" s="157" t="s">
        <v>346</v>
      </c>
      <c r="T12" s="157" t="s">
        <v>141</v>
      </c>
      <c r="U12" s="157">
        <v>0</v>
      </c>
      <c r="V12" s="157">
        <f>ROUND(E12*U12,2)</f>
        <v>0</v>
      </c>
      <c r="W12" s="157"/>
      <c r="X12" s="157" t="s">
        <v>180</v>
      </c>
      <c r="Y12" s="157" t="s">
        <v>142</v>
      </c>
      <c r="Z12" s="147"/>
      <c r="AA12" s="147"/>
      <c r="AB12" s="147"/>
      <c r="AC12" s="147"/>
      <c r="AD12" s="147"/>
      <c r="AE12" s="147"/>
      <c r="AF12" s="147"/>
      <c r="AG12" s="147" t="s">
        <v>181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2" x14ac:dyDescent="0.2">
      <c r="A13" s="154"/>
      <c r="B13" s="155"/>
      <c r="C13" s="188" t="s">
        <v>724</v>
      </c>
      <c r="D13" s="186"/>
      <c r="E13" s="187">
        <v>0.5</v>
      </c>
      <c r="F13" s="26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183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1" t="s">
        <v>135</v>
      </c>
      <c r="B14" s="162" t="s">
        <v>71</v>
      </c>
      <c r="C14" s="180" t="s">
        <v>72</v>
      </c>
      <c r="D14" s="163"/>
      <c r="E14" s="164"/>
      <c r="F14" s="266"/>
      <c r="G14" s="166">
        <f>SUMIF(AG15:AG57,"&lt;&gt;NOR",G15:G57)</f>
        <v>0</v>
      </c>
      <c r="H14" s="160"/>
      <c r="I14" s="160">
        <f>SUM(I15:I57)</f>
        <v>0</v>
      </c>
      <c r="J14" s="160"/>
      <c r="K14" s="160">
        <f>SUM(K15:K57)</f>
        <v>0</v>
      </c>
      <c r="L14" s="160"/>
      <c r="M14" s="160">
        <f>SUM(M15:M57)</f>
        <v>0</v>
      </c>
      <c r="N14" s="159"/>
      <c r="O14" s="159">
        <f>SUM(O15:O57)</f>
        <v>1.1299999999999999</v>
      </c>
      <c r="P14" s="159"/>
      <c r="Q14" s="159">
        <f>SUM(Q15:Q57)</f>
        <v>0</v>
      </c>
      <c r="R14" s="160"/>
      <c r="S14" s="160"/>
      <c r="T14" s="160"/>
      <c r="U14" s="160"/>
      <c r="V14" s="160">
        <f>SUM(V15:V57)</f>
        <v>107.01999999999998</v>
      </c>
      <c r="W14" s="160"/>
      <c r="X14" s="160"/>
      <c r="Y14" s="160"/>
      <c r="AG14" t="s">
        <v>136</v>
      </c>
    </row>
    <row r="15" spans="1:60" outlineLevel="1" x14ac:dyDescent="0.2">
      <c r="A15" s="174">
        <v>5</v>
      </c>
      <c r="B15" s="175" t="s">
        <v>725</v>
      </c>
      <c r="C15" s="181" t="s">
        <v>726</v>
      </c>
      <c r="D15" s="176" t="s">
        <v>178</v>
      </c>
      <c r="E15" s="177">
        <v>660</v>
      </c>
      <c r="F15" s="178"/>
      <c r="G15" s="179">
        <f t="shared" ref="G15:G24" si="0">ROUND(E15*F15,2)</f>
        <v>0</v>
      </c>
      <c r="H15" s="158"/>
      <c r="I15" s="157">
        <f t="shared" ref="I15:I24" si="1">ROUND(E15*H15,2)</f>
        <v>0</v>
      </c>
      <c r="J15" s="158"/>
      <c r="K15" s="157">
        <f t="shared" ref="K15:K24" si="2">ROUND(E15*J15,2)</f>
        <v>0</v>
      </c>
      <c r="L15" s="157">
        <v>21</v>
      </c>
      <c r="M15" s="157">
        <f t="shared" ref="M15:M24" si="3">G15*(1+L15/100)</f>
        <v>0</v>
      </c>
      <c r="N15" s="156">
        <v>0</v>
      </c>
      <c r="O15" s="156">
        <f t="shared" ref="O15:O24" si="4">ROUND(E15*N15,2)</f>
        <v>0</v>
      </c>
      <c r="P15" s="156">
        <v>0</v>
      </c>
      <c r="Q15" s="156">
        <f t="shared" ref="Q15:Q24" si="5">ROUND(E15*P15,2)</f>
        <v>0</v>
      </c>
      <c r="R15" s="157"/>
      <c r="S15" s="157" t="s">
        <v>140</v>
      </c>
      <c r="T15" s="157" t="s">
        <v>179</v>
      </c>
      <c r="U15" s="157">
        <v>8.0000000000000002E-3</v>
      </c>
      <c r="V15" s="157">
        <f t="shared" ref="V15:V24" si="6">ROUND(E15*U15,2)</f>
        <v>5.28</v>
      </c>
      <c r="W15" s="157"/>
      <c r="X15" s="157" t="s">
        <v>180</v>
      </c>
      <c r="Y15" s="157" t="s">
        <v>142</v>
      </c>
      <c r="Z15" s="147"/>
      <c r="AA15" s="147"/>
      <c r="AB15" s="147"/>
      <c r="AC15" s="147"/>
      <c r="AD15" s="147"/>
      <c r="AE15" s="147"/>
      <c r="AF15" s="147"/>
      <c r="AG15" s="147" t="s">
        <v>181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4">
        <v>6</v>
      </c>
      <c r="B16" s="175" t="s">
        <v>254</v>
      </c>
      <c r="C16" s="181" t="s">
        <v>255</v>
      </c>
      <c r="D16" s="176" t="s">
        <v>178</v>
      </c>
      <c r="E16" s="177">
        <v>660</v>
      </c>
      <c r="F16" s="178"/>
      <c r="G16" s="179">
        <f t="shared" si="0"/>
        <v>0</v>
      </c>
      <c r="H16" s="158"/>
      <c r="I16" s="157">
        <f t="shared" si="1"/>
        <v>0</v>
      </c>
      <c r="J16" s="158"/>
      <c r="K16" s="157">
        <f t="shared" si="2"/>
        <v>0</v>
      </c>
      <c r="L16" s="157">
        <v>21</v>
      </c>
      <c r="M16" s="157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7"/>
      <c r="S16" s="157" t="s">
        <v>140</v>
      </c>
      <c r="T16" s="157" t="s">
        <v>179</v>
      </c>
      <c r="U16" s="157">
        <v>0.06</v>
      </c>
      <c r="V16" s="157">
        <f t="shared" si="6"/>
        <v>39.6</v>
      </c>
      <c r="W16" s="157"/>
      <c r="X16" s="157" t="s">
        <v>180</v>
      </c>
      <c r="Y16" s="157" t="s">
        <v>142</v>
      </c>
      <c r="Z16" s="147"/>
      <c r="AA16" s="147"/>
      <c r="AB16" s="147"/>
      <c r="AC16" s="147"/>
      <c r="AD16" s="147"/>
      <c r="AE16" s="147"/>
      <c r="AF16" s="147"/>
      <c r="AG16" s="147" t="s">
        <v>181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4">
        <v>7</v>
      </c>
      <c r="B17" s="175" t="s">
        <v>727</v>
      </c>
      <c r="C17" s="181" t="s">
        <v>728</v>
      </c>
      <c r="D17" s="176" t="s">
        <v>380</v>
      </c>
      <c r="E17" s="177">
        <v>10</v>
      </c>
      <c r="F17" s="178"/>
      <c r="G17" s="179">
        <f t="shared" si="0"/>
        <v>0</v>
      </c>
      <c r="H17" s="158"/>
      <c r="I17" s="157">
        <f t="shared" si="1"/>
        <v>0</v>
      </c>
      <c r="J17" s="158"/>
      <c r="K17" s="157">
        <f t="shared" si="2"/>
        <v>0</v>
      </c>
      <c r="L17" s="157">
        <v>21</v>
      </c>
      <c r="M17" s="157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7"/>
      <c r="S17" s="157" t="s">
        <v>140</v>
      </c>
      <c r="T17" s="157" t="s">
        <v>179</v>
      </c>
      <c r="U17" s="157">
        <v>2.8660000000000001</v>
      </c>
      <c r="V17" s="157">
        <f t="shared" si="6"/>
        <v>28.66</v>
      </c>
      <c r="W17" s="157"/>
      <c r="X17" s="157" t="s">
        <v>180</v>
      </c>
      <c r="Y17" s="157" t="s">
        <v>142</v>
      </c>
      <c r="Z17" s="147"/>
      <c r="AA17" s="147"/>
      <c r="AB17" s="147"/>
      <c r="AC17" s="147"/>
      <c r="AD17" s="147"/>
      <c r="AE17" s="147"/>
      <c r="AF17" s="147"/>
      <c r="AG17" s="147" t="s">
        <v>181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4">
        <v>8</v>
      </c>
      <c r="B18" s="175" t="s">
        <v>729</v>
      </c>
      <c r="C18" s="181" t="s">
        <v>730</v>
      </c>
      <c r="D18" s="176" t="s">
        <v>178</v>
      </c>
      <c r="E18" s="177">
        <v>660</v>
      </c>
      <c r="F18" s="178"/>
      <c r="G18" s="179">
        <f t="shared" si="0"/>
        <v>0</v>
      </c>
      <c r="H18" s="158"/>
      <c r="I18" s="157">
        <f t="shared" si="1"/>
        <v>0</v>
      </c>
      <c r="J18" s="158"/>
      <c r="K18" s="157">
        <f t="shared" si="2"/>
        <v>0</v>
      </c>
      <c r="L18" s="157">
        <v>21</v>
      </c>
      <c r="M18" s="157">
        <f t="shared" si="3"/>
        <v>0</v>
      </c>
      <c r="N18" s="156">
        <v>0</v>
      </c>
      <c r="O18" s="156">
        <f t="shared" si="4"/>
        <v>0</v>
      </c>
      <c r="P18" s="156">
        <v>0</v>
      </c>
      <c r="Q18" s="156">
        <f t="shared" si="5"/>
        <v>0</v>
      </c>
      <c r="R18" s="157"/>
      <c r="S18" s="157" t="s">
        <v>140</v>
      </c>
      <c r="T18" s="157" t="s">
        <v>179</v>
      </c>
      <c r="U18" s="157">
        <v>1E-3</v>
      </c>
      <c r="V18" s="157">
        <f t="shared" si="6"/>
        <v>0.66</v>
      </c>
      <c r="W18" s="157"/>
      <c r="X18" s="157" t="s">
        <v>180</v>
      </c>
      <c r="Y18" s="157" t="s">
        <v>142</v>
      </c>
      <c r="Z18" s="147"/>
      <c r="AA18" s="147"/>
      <c r="AB18" s="147"/>
      <c r="AC18" s="147"/>
      <c r="AD18" s="147"/>
      <c r="AE18" s="147"/>
      <c r="AF18" s="147"/>
      <c r="AG18" s="147" t="s">
        <v>181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9</v>
      </c>
      <c r="B19" s="175" t="s">
        <v>731</v>
      </c>
      <c r="C19" s="181" t="s">
        <v>732</v>
      </c>
      <c r="D19" s="176" t="s">
        <v>178</v>
      </c>
      <c r="E19" s="177">
        <v>660</v>
      </c>
      <c r="F19" s="178"/>
      <c r="G19" s="179">
        <f t="shared" si="0"/>
        <v>0</v>
      </c>
      <c r="H19" s="158"/>
      <c r="I19" s="157">
        <f t="shared" si="1"/>
        <v>0</v>
      </c>
      <c r="J19" s="158"/>
      <c r="K19" s="157">
        <f t="shared" si="2"/>
        <v>0</v>
      </c>
      <c r="L19" s="157">
        <v>21</v>
      </c>
      <c r="M19" s="157">
        <f t="shared" si="3"/>
        <v>0</v>
      </c>
      <c r="N19" s="156">
        <v>0</v>
      </c>
      <c r="O19" s="156">
        <f t="shared" si="4"/>
        <v>0</v>
      </c>
      <c r="P19" s="156">
        <v>0</v>
      </c>
      <c r="Q19" s="156">
        <f t="shared" si="5"/>
        <v>0</v>
      </c>
      <c r="R19" s="157"/>
      <c r="S19" s="157" t="s">
        <v>140</v>
      </c>
      <c r="T19" s="157" t="s">
        <v>179</v>
      </c>
      <c r="U19" s="157">
        <v>1.4999999999999999E-2</v>
      </c>
      <c r="V19" s="157">
        <f t="shared" si="6"/>
        <v>9.9</v>
      </c>
      <c r="W19" s="157"/>
      <c r="X19" s="157" t="s">
        <v>180</v>
      </c>
      <c r="Y19" s="157" t="s">
        <v>142</v>
      </c>
      <c r="Z19" s="147"/>
      <c r="AA19" s="147"/>
      <c r="AB19" s="147"/>
      <c r="AC19" s="147"/>
      <c r="AD19" s="147"/>
      <c r="AE19" s="147"/>
      <c r="AF19" s="147"/>
      <c r="AG19" s="147" t="s">
        <v>181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4">
        <v>10</v>
      </c>
      <c r="B20" s="175" t="s">
        <v>733</v>
      </c>
      <c r="C20" s="181" t="s">
        <v>734</v>
      </c>
      <c r="D20" s="176" t="s">
        <v>178</v>
      </c>
      <c r="E20" s="177">
        <v>660</v>
      </c>
      <c r="F20" s="178"/>
      <c r="G20" s="179">
        <f t="shared" si="0"/>
        <v>0</v>
      </c>
      <c r="H20" s="158"/>
      <c r="I20" s="157">
        <f t="shared" si="1"/>
        <v>0</v>
      </c>
      <c r="J20" s="158"/>
      <c r="K20" s="157">
        <f t="shared" si="2"/>
        <v>0</v>
      </c>
      <c r="L20" s="157">
        <v>21</v>
      </c>
      <c r="M20" s="157">
        <f t="shared" si="3"/>
        <v>0</v>
      </c>
      <c r="N20" s="156">
        <v>0</v>
      </c>
      <c r="O20" s="156">
        <f t="shared" si="4"/>
        <v>0</v>
      </c>
      <c r="P20" s="156">
        <v>0</v>
      </c>
      <c r="Q20" s="156">
        <f t="shared" si="5"/>
        <v>0</v>
      </c>
      <c r="R20" s="157"/>
      <c r="S20" s="157" t="s">
        <v>140</v>
      </c>
      <c r="T20" s="157" t="s">
        <v>179</v>
      </c>
      <c r="U20" s="157">
        <v>1E-3</v>
      </c>
      <c r="V20" s="157">
        <f t="shared" si="6"/>
        <v>0.66</v>
      </c>
      <c r="W20" s="157"/>
      <c r="X20" s="157" t="s">
        <v>180</v>
      </c>
      <c r="Y20" s="157" t="s">
        <v>142</v>
      </c>
      <c r="Z20" s="147"/>
      <c r="AA20" s="147"/>
      <c r="AB20" s="147"/>
      <c r="AC20" s="147"/>
      <c r="AD20" s="147"/>
      <c r="AE20" s="147"/>
      <c r="AF20" s="147"/>
      <c r="AG20" s="147" t="s">
        <v>181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4">
        <v>11</v>
      </c>
      <c r="B21" s="175" t="s">
        <v>735</v>
      </c>
      <c r="C21" s="181" t="s">
        <v>736</v>
      </c>
      <c r="D21" s="176" t="s">
        <v>380</v>
      </c>
      <c r="E21" s="177">
        <v>10</v>
      </c>
      <c r="F21" s="178"/>
      <c r="G21" s="179">
        <f t="shared" si="0"/>
        <v>0</v>
      </c>
      <c r="H21" s="158"/>
      <c r="I21" s="157">
        <f t="shared" si="1"/>
        <v>0</v>
      </c>
      <c r="J21" s="158"/>
      <c r="K21" s="157">
        <f t="shared" si="2"/>
        <v>0</v>
      </c>
      <c r="L21" s="157">
        <v>21</v>
      </c>
      <c r="M21" s="157">
        <f t="shared" si="3"/>
        <v>0</v>
      </c>
      <c r="N21" s="156">
        <v>0</v>
      </c>
      <c r="O21" s="156">
        <f t="shared" si="4"/>
        <v>0</v>
      </c>
      <c r="P21" s="156">
        <v>0</v>
      </c>
      <c r="Q21" s="156">
        <f t="shared" si="5"/>
        <v>0</v>
      </c>
      <c r="R21" s="157"/>
      <c r="S21" s="157" t="s">
        <v>140</v>
      </c>
      <c r="T21" s="157" t="s">
        <v>179</v>
      </c>
      <c r="U21" s="157">
        <v>0.39600000000000002</v>
      </c>
      <c r="V21" s="157">
        <f t="shared" si="6"/>
        <v>3.96</v>
      </c>
      <c r="W21" s="157"/>
      <c r="X21" s="157" t="s">
        <v>180</v>
      </c>
      <c r="Y21" s="157" t="s">
        <v>142</v>
      </c>
      <c r="Z21" s="147"/>
      <c r="AA21" s="147"/>
      <c r="AB21" s="147"/>
      <c r="AC21" s="147"/>
      <c r="AD21" s="147"/>
      <c r="AE21" s="147"/>
      <c r="AF21" s="147"/>
      <c r="AG21" s="147" t="s">
        <v>181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4">
        <v>12</v>
      </c>
      <c r="B22" s="175" t="s">
        <v>737</v>
      </c>
      <c r="C22" s="181" t="s">
        <v>738</v>
      </c>
      <c r="D22" s="176" t="s">
        <v>380</v>
      </c>
      <c r="E22" s="177">
        <v>10</v>
      </c>
      <c r="F22" s="178"/>
      <c r="G22" s="179">
        <f t="shared" si="0"/>
        <v>0</v>
      </c>
      <c r="H22" s="158"/>
      <c r="I22" s="157">
        <f t="shared" si="1"/>
        <v>0</v>
      </c>
      <c r="J22" s="158"/>
      <c r="K22" s="157">
        <f t="shared" si="2"/>
        <v>0</v>
      </c>
      <c r="L22" s="157">
        <v>21</v>
      </c>
      <c r="M22" s="157">
        <f t="shared" si="3"/>
        <v>0</v>
      </c>
      <c r="N22" s="156">
        <v>5.5999999999999995E-4</v>
      </c>
      <c r="O22" s="156">
        <f t="shared" si="4"/>
        <v>0.01</v>
      </c>
      <c r="P22" s="156">
        <v>0</v>
      </c>
      <c r="Q22" s="156">
        <f t="shared" si="5"/>
        <v>0</v>
      </c>
      <c r="R22" s="157"/>
      <c r="S22" s="157" t="s">
        <v>140</v>
      </c>
      <c r="T22" s="157" t="s">
        <v>179</v>
      </c>
      <c r="U22" s="157">
        <v>0.874</v>
      </c>
      <c r="V22" s="157">
        <f t="shared" si="6"/>
        <v>8.74</v>
      </c>
      <c r="W22" s="157"/>
      <c r="X22" s="157" t="s">
        <v>180</v>
      </c>
      <c r="Y22" s="157" t="s">
        <v>142</v>
      </c>
      <c r="Z22" s="147"/>
      <c r="AA22" s="147"/>
      <c r="AB22" s="147"/>
      <c r="AC22" s="147"/>
      <c r="AD22" s="147"/>
      <c r="AE22" s="147"/>
      <c r="AF22" s="147"/>
      <c r="AG22" s="147" t="s">
        <v>181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4">
        <v>13</v>
      </c>
      <c r="B23" s="175" t="s">
        <v>739</v>
      </c>
      <c r="C23" s="181" t="s">
        <v>740</v>
      </c>
      <c r="D23" s="176" t="s">
        <v>178</v>
      </c>
      <c r="E23" s="177">
        <v>9</v>
      </c>
      <c r="F23" s="178"/>
      <c r="G23" s="179">
        <f t="shared" si="0"/>
        <v>0</v>
      </c>
      <c r="H23" s="158"/>
      <c r="I23" s="157">
        <f t="shared" si="1"/>
        <v>0</v>
      </c>
      <c r="J23" s="158"/>
      <c r="K23" s="157">
        <f t="shared" si="2"/>
        <v>0</v>
      </c>
      <c r="L23" s="157">
        <v>21</v>
      </c>
      <c r="M23" s="157">
        <f t="shared" si="3"/>
        <v>0</v>
      </c>
      <c r="N23" s="156">
        <v>2.4000000000000001E-4</v>
      </c>
      <c r="O23" s="156">
        <f t="shared" si="4"/>
        <v>0</v>
      </c>
      <c r="P23" s="156">
        <v>0</v>
      </c>
      <c r="Q23" s="156">
        <f t="shared" si="5"/>
        <v>0</v>
      </c>
      <c r="R23" s="157"/>
      <c r="S23" s="157" t="s">
        <v>140</v>
      </c>
      <c r="T23" s="157" t="s">
        <v>179</v>
      </c>
      <c r="U23" s="157">
        <v>0.127</v>
      </c>
      <c r="V23" s="157">
        <f t="shared" si="6"/>
        <v>1.1399999999999999</v>
      </c>
      <c r="W23" s="157"/>
      <c r="X23" s="157" t="s">
        <v>180</v>
      </c>
      <c r="Y23" s="157" t="s">
        <v>142</v>
      </c>
      <c r="Z23" s="147"/>
      <c r="AA23" s="147"/>
      <c r="AB23" s="147"/>
      <c r="AC23" s="147"/>
      <c r="AD23" s="147"/>
      <c r="AE23" s="147"/>
      <c r="AF23" s="147"/>
      <c r="AG23" s="147" t="s">
        <v>181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68">
        <v>14</v>
      </c>
      <c r="B24" s="169" t="s">
        <v>741</v>
      </c>
      <c r="C24" s="182" t="s">
        <v>742</v>
      </c>
      <c r="D24" s="170" t="s">
        <v>178</v>
      </c>
      <c r="E24" s="171">
        <v>10</v>
      </c>
      <c r="F24" s="172"/>
      <c r="G24" s="173">
        <f t="shared" si="0"/>
        <v>0</v>
      </c>
      <c r="H24" s="158"/>
      <c r="I24" s="157">
        <f t="shared" si="1"/>
        <v>0</v>
      </c>
      <c r="J24" s="158"/>
      <c r="K24" s="157">
        <f t="shared" si="2"/>
        <v>0</v>
      </c>
      <c r="L24" s="157">
        <v>21</v>
      </c>
      <c r="M24" s="157">
        <f t="shared" si="3"/>
        <v>0</v>
      </c>
      <c r="N24" s="156">
        <v>0</v>
      </c>
      <c r="O24" s="156">
        <f t="shared" si="4"/>
        <v>0</v>
      </c>
      <c r="P24" s="156">
        <v>0</v>
      </c>
      <c r="Q24" s="156">
        <f t="shared" si="5"/>
        <v>0</v>
      </c>
      <c r="R24" s="157"/>
      <c r="S24" s="157" t="s">
        <v>140</v>
      </c>
      <c r="T24" s="157" t="s">
        <v>179</v>
      </c>
      <c r="U24" s="157">
        <v>0.16</v>
      </c>
      <c r="V24" s="157">
        <f t="shared" si="6"/>
        <v>1.6</v>
      </c>
      <c r="W24" s="157"/>
      <c r="X24" s="157" t="s">
        <v>180</v>
      </c>
      <c r="Y24" s="157" t="s">
        <v>142</v>
      </c>
      <c r="Z24" s="147"/>
      <c r="AA24" s="147"/>
      <c r="AB24" s="147"/>
      <c r="AC24" s="147"/>
      <c r="AD24" s="147"/>
      <c r="AE24" s="147"/>
      <c r="AF24" s="147"/>
      <c r="AG24" s="147" t="s">
        <v>181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8" t="s">
        <v>743</v>
      </c>
      <c r="D25" s="186"/>
      <c r="E25" s="187">
        <v>10</v>
      </c>
      <c r="F25" s="26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183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68">
        <v>15</v>
      </c>
      <c r="B26" s="169" t="s">
        <v>744</v>
      </c>
      <c r="C26" s="182" t="s">
        <v>745</v>
      </c>
      <c r="D26" s="170" t="s">
        <v>282</v>
      </c>
      <c r="E26" s="171">
        <v>3.3000000000000002E-2</v>
      </c>
      <c r="F26" s="172"/>
      <c r="G26" s="173">
        <f>ROUND(E26*F26,2)</f>
        <v>0</v>
      </c>
      <c r="H26" s="158"/>
      <c r="I26" s="157">
        <f>ROUND(E26*H26,2)</f>
        <v>0</v>
      </c>
      <c r="J26" s="158"/>
      <c r="K26" s="157">
        <f>ROUND(E26*J26,2)</f>
        <v>0</v>
      </c>
      <c r="L26" s="157">
        <v>21</v>
      </c>
      <c r="M26" s="157">
        <f>G26*(1+L26/100)</f>
        <v>0</v>
      </c>
      <c r="N26" s="156">
        <v>0</v>
      </c>
      <c r="O26" s="156">
        <f>ROUND(E26*N26,2)</f>
        <v>0</v>
      </c>
      <c r="P26" s="156">
        <v>0</v>
      </c>
      <c r="Q26" s="156">
        <f>ROUND(E26*P26,2)</f>
        <v>0</v>
      </c>
      <c r="R26" s="157"/>
      <c r="S26" s="157" t="s">
        <v>140</v>
      </c>
      <c r="T26" s="157" t="s">
        <v>179</v>
      </c>
      <c r="U26" s="157">
        <v>94.286000000000001</v>
      </c>
      <c r="V26" s="157">
        <f>ROUND(E26*U26,2)</f>
        <v>3.11</v>
      </c>
      <c r="W26" s="157"/>
      <c r="X26" s="157" t="s">
        <v>180</v>
      </c>
      <c r="Y26" s="157" t="s">
        <v>142</v>
      </c>
      <c r="Z26" s="147"/>
      <c r="AA26" s="147"/>
      <c r="AB26" s="147"/>
      <c r="AC26" s="147"/>
      <c r="AD26" s="147"/>
      <c r="AE26" s="147"/>
      <c r="AF26" s="147"/>
      <c r="AG26" s="147" t="s">
        <v>181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8" t="s">
        <v>746</v>
      </c>
      <c r="D27" s="186"/>
      <c r="E27" s="187">
        <v>3.3000000000000002E-2</v>
      </c>
      <c r="F27" s="26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68">
        <v>16</v>
      </c>
      <c r="B28" s="169" t="s">
        <v>747</v>
      </c>
      <c r="C28" s="182" t="s">
        <v>748</v>
      </c>
      <c r="D28" s="170" t="s">
        <v>204</v>
      </c>
      <c r="E28" s="171">
        <v>0.8</v>
      </c>
      <c r="F28" s="172"/>
      <c r="G28" s="173">
        <f>ROUND(E28*F28,2)</f>
        <v>0</v>
      </c>
      <c r="H28" s="158"/>
      <c r="I28" s="157">
        <f>ROUND(E28*H28,2)</f>
        <v>0</v>
      </c>
      <c r="J28" s="158"/>
      <c r="K28" s="157">
        <f>ROUND(E28*J28,2)</f>
        <v>0</v>
      </c>
      <c r="L28" s="157">
        <v>21</v>
      </c>
      <c r="M28" s="157">
        <f>G28*(1+L28/100)</f>
        <v>0</v>
      </c>
      <c r="N28" s="156">
        <v>0</v>
      </c>
      <c r="O28" s="156">
        <f>ROUND(E28*N28,2)</f>
        <v>0</v>
      </c>
      <c r="P28" s="156">
        <v>0</v>
      </c>
      <c r="Q28" s="156">
        <f>ROUND(E28*P28,2)</f>
        <v>0</v>
      </c>
      <c r="R28" s="157"/>
      <c r="S28" s="157" t="s">
        <v>140</v>
      </c>
      <c r="T28" s="157" t="s">
        <v>179</v>
      </c>
      <c r="U28" s="157">
        <v>1.1950000000000001</v>
      </c>
      <c r="V28" s="157">
        <f>ROUND(E28*U28,2)</f>
        <v>0.96</v>
      </c>
      <c r="W28" s="157"/>
      <c r="X28" s="157" t="s">
        <v>180</v>
      </c>
      <c r="Y28" s="157" t="s">
        <v>142</v>
      </c>
      <c r="Z28" s="147"/>
      <c r="AA28" s="147"/>
      <c r="AB28" s="147"/>
      <c r="AC28" s="147"/>
      <c r="AD28" s="147"/>
      <c r="AE28" s="147"/>
      <c r="AF28" s="147"/>
      <c r="AG28" s="147" t="s">
        <v>181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8" t="s">
        <v>749</v>
      </c>
      <c r="D29" s="186"/>
      <c r="E29" s="187">
        <v>0.8</v>
      </c>
      <c r="F29" s="26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183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4">
        <v>17</v>
      </c>
      <c r="B30" s="175" t="s">
        <v>750</v>
      </c>
      <c r="C30" s="181" t="s">
        <v>751</v>
      </c>
      <c r="D30" s="176" t="s">
        <v>204</v>
      </c>
      <c r="E30" s="177">
        <v>0.8</v>
      </c>
      <c r="F30" s="178"/>
      <c r="G30" s="179">
        <f>ROUND(E30*F30,2)</f>
        <v>0</v>
      </c>
      <c r="H30" s="158"/>
      <c r="I30" s="157">
        <f>ROUND(E30*H30,2)</f>
        <v>0</v>
      </c>
      <c r="J30" s="158"/>
      <c r="K30" s="157">
        <f>ROUND(E30*J30,2)</f>
        <v>0</v>
      </c>
      <c r="L30" s="157">
        <v>21</v>
      </c>
      <c r="M30" s="157">
        <f>G30*(1+L30/100)</f>
        <v>0</v>
      </c>
      <c r="N30" s="156">
        <v>0</v>
      </c>
      <c r="O30" s="156">
        <f>ROUND(E30*N30,2)</f>
        <v>0</v>
      </c>
      <c r="P30" s="156">
        <v>0</v>
      </c>
      <c r="Q30" s="156">
        <f>ROUND(E30*P30,2)</f>
        <v>0</v>
      </c>
      <c r="R30" s="157"/>
      <c r="S30" s="157" t="s">
        <v>140</v>
      </c>
      <c r="T30" s="157" t="s">
        <v>179</v>
      </c>
      <c r="U30" s="157">
        <v>0.88400000000000001</v>
      </c>
      <c r="V30" s="157">
        <f>ROUND(E30*U30,2)</f>
        <v>0.71</v>
      </c>
      <c r="W30" s="157"/>
      <c r="X30" s="157" t="s">
        <v>180</v>
      </c>
      <c r="Y30" s="157" t="s">
        <v>142</v>
      </c>
      <c r="Z30" s="147"/>
      <c r="AA30" s="147"/>
      <c r="AB30" s="147"/>
      <c r="AC30" s="147"/>
      <c r="AD30" s="147"/>
      <c r="AE30" s="147"/>
      <c r="AF30" s="147"/>
      <c r="AG30" s="147" t="s">
        <v>181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68">
        <v>18</v>
      </c>
      <c r="B31" s="169" t="s">
        <v>752</v>
      </c>
      <c r="C31" s="182" t="s">
        <v>753</v>
      </c>
      <c r="D31" s="170" t="s">
        <v>204</v>
      </c>
      <c r="E31" s="171">
        <v>11.2</v>
      </c>
      <c r="F31" s="172"/>
      <c r="G31" s="173">
        <f>ROUND(E31*F31,2)</f>
        <v>0</v>
      </c>
      <c r="H31" s="158"/>
      <c r="I31" s="157">
        <f>ROUND(E31*H31,2)</f>
        <v>0</v>
      </c>
      <c r="J31" s="158"/>
      <c r="K31" s="157">
        <f>ROUND(E31*J31,2)</f>
        <v>0</v>
      </c>
      <c r="L31" s="157">
        <v>21</v>
      </c>
      <c r="M31" s="157">
        <f>G31*(1+L31/100)</f>
        <v>0</v>
      </c>
      <c r="N31" s="156">
        <v>0</v>
      </c>
      <c r="O31" s="156">
        <f>ROUND(E31*N31,2)</f>
        <v>0</v>
      </c>
      <c r="P31" s="156">
        <v>0</v>
      </c>
      <c r="Q31" s="156">
        <f>ROUND(E31*P31,2)</f>
        <v>0</v>
      </c>
      <c r="R31" s="157"/>
      <c r="S31" s="157" t="s">
        <v>140</v>
      </c>
      <c r="T31" s="157" t="s">
        <v>179</v>
      </c>
      <c r="U31" s="157">
        <v>2.8000000000000001E-2</v>
      </c>
      <c r="V31" s="157">
        <f>ROUND(E31*U31,2)</f>
        <v>0.31</v>
      </c>
      <c r="W31" s="157"/>
      <c r="X31" s="157" t="s">
        <v>180</v>
      </c>
      <c r="Y31" s="157" t="s">
        <v>142</v>
      </c>
      <c r="Z31" s="147"/>
      <c r="AA31" s="147"/>
      <c r="AB31" s="147"/>
      <c r="AC31" s="147"/>
      <c r="AD31" s="147"/>
      <c r="AE31" s="147"/>
      <c r="AF31" s="147"/>
      <c r="AG31" s="147" t="s">
        <v>181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8" t="s">
        <v>754</v>
      </c>
      <c r="D32" s="186"/>
      <c r="E32" s="187">
        <v>11.2</v>
      </c>
      <c r="F32" s="26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8">
        <v>19</v>
      </c>
      <c r="B33" s="169" t="s">
        <v>714</v>
      </c>
      <c r="C33" s="182" t="s">
        <v>715</v>
      </c>
      <c r="D33" s="170" t="s">
        <v>282</v>
      </c>
      <c r="E33" s="171">
        <v>0.9</v>
      </c>
      <c r="F33" s="172"/>
      <c r="G33" s="173">
        <f>ROUND(E33*F33,2)</f>
        <v>0</v>
      </c>
      <c r="H33" s="158"/>
      <c r="I33" s="157">
        <f>ROUND(E33*H33,2)</f>
        <v>0</v>
      </c>
      <c r="J33" s="158"/>
      <c r="K33" s="157">
        <f>ROUND(E33*J33,2)</f>
        <v>0</v>
      </c>
      <c r="L33" s="157">
        <v>21</v>
      </c>
      <c r="M33" s="157">
        <f>G33*(1+L33/100)</f>
        <v>0</v>
      </c>
      <c r="N33" s="156">
        <v>0</v>
      </c>
      <c r="O33" s="156">
        <f>ROUND(E33*N33,2)</f>
        <v>0</v>
      </c>
      <c r="P33" s="156">
        <v>0</v>
      </c>
      <c r="Q33" s="156">
        <f>ROUND(E33*P33,2)</f>
        <v>0</v>
      </c>
      <c r="R33" s="157"/>
      <c r="S33" s="157" t="s">
        <v>140</v>
      </c>
      <c r="T33" s="157" t="s">
        <v>179</v>
      </c>
      <c r="U33" s="157">
        <v>1.925</v>
      </c>
      <c r="V33" s="157">
        <f>ROUND(E33*U33,2)</f>
        <v>1.73</v>
      </c>
      <c r="W33" s="157"/>
      <c r="X33" s="157" t="s">
        <v>180</v>
      </c>
      <c r="Y33" s="157" t="s">
        <v>142</v>
      </c>
      <c r="Z33" s="147"/>
      <c r="AA33" s="147"/>
      <c r="AB33" s="147"/>
      <c r="AC33" s="147"/>
      <c r="AD33" s="147"/>
      <c r="AE33" s="147"/>
      <c r="AF33" s="147"/>
      <c r="AG33" s="147" t="s">
        <v>181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88" t="s">
        <v>755</v>
      </c>
      <c r="D34" s="186"/>
      <c r="E34" s="187">
        <v>0.4</v>
      </c>
      <c r="F34" s="26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183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88" t="s">
        <v>756</v>
      </c>
      <c r="D35" s="186"/>
      <c r="E35" s="187">
        <v>0.5</v>
      </c>
      <c r="F35" s="26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183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33.75" outlineLevel="1" x14ac:dyDescent="0.2">
      <c r="A36" s="168">
        <v>20</v>
      </c>
      <c r="B36" s="169" t="s">
        <v>757</v>
      </c>
      <c r="C36" s="182" t="s">
        <v>758</v>
      </c>
      <c r="D36" s="170" t="s">
        <v>380</v>
      </c>
      <c r="E36" s="171">
        <v>10</v>
      </c>
      <c r="F36" s="172"/>
      <c r="G36" s="173">
        <f>ROUND(E36*F36,2)</f>
        <v>0</v>
      </c>
      <c r="H36" s="158"/>
      <c r="I36" s="157">
        <f>ROUND(E36*H36,2)</f>
        <v>0</v>
      </c>
      <c r="J36" s="158"/>
      <c r="K36" s="157">
        <f>ROUND(E36*J36,2)</f>
        <v>0</v>
      </c>
      <c r="L36" s="157">
        <v>21</v>
      </c>
      <c r="M36" s="157">
        <f>G36*(1+L36/100)</f>
        <v>0</v>
      </c>
      <c r="N36" s="156">
        <v>0</v>
      </c>
      <c r="O36" s="156">
        <f>ROUND(E36*N36,2)</f>
        <v>0</v>
      </c>
      <c r="P36" s="156">
        <v>0</v>
      </c>
      <c r="Q36" s="156">
        <f>ROUND(E36*P36,2)</f>
        <v>0</v>
      </c>
      <c r="R36" s="157"/>
      <c r="S36" s="157" t="s">
        <v>346</v>
      </c>
      <c r="T36" s="157" t="s">
        <v>141</v>
      </c>
      <c r="U36" s="157">
        <v>0</v>
      </c>
      <c r="V36" s="157">
        <f>ROUND(E36*U36,2)</f>
        <v>0</v>
      </c>
      <c r="W36" s="157"/>
      <c r="X36" s="157" t="s">
        <v>180</v>
      </c>
      <c r="Y36" s="157" t="s">
        <v>142</v>
      </c>
      <c r="Z36" s="147"/>
      <c r="AA36" s="147"/>
      <c r="AB36" s="147"/>
      <c r="AC36" s="147"/>
      <c r="AD36" s="147"/>
      <c r="AE36" s="147"/>
      <c r="AF36" s="147"/>
      <c r="AG36" s="147" t="s">
        <v>181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8" t="s">
        <v>759</v>
      </c>
      <c r="D37" s="186"/>
      <c r="E37" s="187">
        <v>10</v>
      </c>
      <c r="F37" s="26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183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33.75" outlineLevel="1" x14ac:dyDescent="0.2">
      <c r="A38" s="174">
        <v>21</v>
      </c>
      <c r="B38" s="175" t="s">
        <v>760</v>
      </c>
      <c r="C38" s="181" t="s">
        <v>761</v>
      </c>
      <c r="D38" s="176" t="s">
        <v>762</v>
      </c>
      <c r="E38" s="177">
        <v>2350</v>
      </c>
      <c r="F38" s="178"/>
      <c r="G38" s="179">
        <f>ROUND(E38*F38,2)</f>
        <v>0</v>
      </c>
      <c r="H38" s="158"/>
      <c r="I38" s="157">
        <f>ROUND(E38*H38,2)</f>
        <v>0</v>
      </c>
      <c r="J38" s="158"/>
      <c r="K38" s="157">
        <f>ROUND(E38*J38,2)</f>
        <v>0</v>
      </c>
      <c r="L38" s="157">
        <v>21</v>
      </c>
      <c r="M38" s="157">
        <f>G38*(1+L38/100)</f>
        <v>0</v>
      </c>
      <c r="N38" s="156">
        <v>0</v>
      </c>
      <c r="O38" s="156">
        <f>ROUND(E38*N38,2)</f>
        <v>0</v>
      </c>
      <c r="P38" s="156">
        <v>0</v>
      </c>
      <c r="Q38" s="156">
        <f>ROUND(E38*P38,2)</f>
        <v>0</v>
      </c>
      <c r="R38" s="157"/>
      <c r="S38" s="157" t="s">
        <v>346</v>
      </c>
      <c r="T38" s="157" t="s">
        <v>141</v>
      </c>
      <c r="U38" s="157">
        <v>0</v>
      </c>
      <c r="V38" s="157">
        <f>ROUND(E38*U38,2)</f>
        <v>0</v>
      </c>
      <c r="W38" s="157"/>
      <c r="X38" s="157" t="s">
        <v>180</v>
      </c>
      <c r="Y38" s="157" t="s">
        <v>142</v>
      </c>
      <c r="Z38" s="147"/>
      <c r="AA38" s="147"/>
      <c r="AB38" s="147"/>
      <c r="AC38" s="147"/>
      <c r="AD38" s="147"/>
      <c r="AE38" s="147"/>
      <c r="AF38" s="147"/>
      <c r="AG38" s="147" t="s">
        <v>181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4">
        <v>22</v>
      </c>
      <c r="B39" s="175" t="s">
        <v>763</v>
      </c>
      <c r="C39" s="181" t="s">
        <v>764</v>
      </c>
      <c r="D39" s="176" t="s">
        <v>380</v>
      </c>
      <c r="E39" s="177">
        <v>2350</v>
      </c>
      <c r="F39" s="178"/>
      <c r="G39" s="179">
        <f>ROUND(E39*F39,2)</f>
        <v>0</v>
      </c>
      <c r="H39" s="158"/>
      <c r="I39" s="157">
        <f>ROUND(E39*H39,2)</f>
        <v>0</v>
      </c>
      <c r="J39" s="158"/>
      <c r="K39" s="157">
        <f>ROUND(E39*J39,2)</f>
        <v>0</v>
      </c>
      <c r="L39" s="157">
        <v>21</v>
      </c>
      <c r="M39" s="157">
        <f>G39*(1+L39/100)</f>
        <v>0</v>
      </c>
      <c r="N39" s="156">
        <v>0</v>
      </c>
      <c r="O39" s="156">
        <f>ROUND(E39*N39,2)</f>
        <v>0</v>
      </c>
      <c r="P39" s="156">
        <v>0</v>
      </c>
      <c r="Q39" s="156">
        <f>ROUND(E39*P39,2)</f>
        <v>0</v>
      </c>
      <c r="R39" s="157"/>
      <c r="S39" s="157" t="s">
        <v>346</v>
      </c>
      <c r="T39" s="157" t="s">
        <v>141</v>
      </c>
      <c r="U39" s="157">
        <v>0</v>
      </c>
      <c r="V39" s="157">
        <f>ROUND(E39*U39,2)</f>
        <v>0</v>
      </c>
      <c r="W39" s="157"/>
      <c r="X39" s="157" t="s">
        <v>180</v>
      </c>
      <c r="Y39" s="157" t="s">
        <v>142</v>
      </c>
      <c r="Z39" s="147"/>
      <c r="AA39" s="147"/>
      <c r="AB39" s="147"/>
      <c r="AC39" s="147"/>
      <c r="AD39" s="147"/>
      <c r="AE39" s="147"/>
      <c r="AF39" s="147"/>
      <c r="AG39" s="147" t="s">
        <v>181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33.75" outlineLevel="1" x14ac:dyDescent="0.2">
      <c r="A40" s="174">
        <v>23</v>
      </c>
      <c r="B40" s="175" t="s">
        <v>765</v>
      </c>
      <c r="C40" s="181" t="s">
        <v>766</v>
      </c>
      <c r="D40" s="176" t="s">
        <v>380</v>
      </c>
      <c r="E40" s="177">
        <v>10</v>
      </c>
      <c r="F40" s="178"/>
      <c r="G40" s="179">
        <f>ROUND(E40*F40,2)</f>
        <v>0</v>
      </c>
      <c r="H40" s="158"/>
      <c r="I40" s="157">
        <f>ROUND(E40*H40,2)</f>
        <v>0</v>
      </c>
      <c r="J40" s="158"/>
      <c r="K40" s="157">
        <f>ROUND(E40*J40,2)</f>
        <v>0</v>
      </c>
      <c r="L40" s="157">
        <v>21</v>
      </c>
      <c r="M40" s="157">
        <f>G40*(1+L40/100)</f>
        <v>0</v>
      </c>
      <c r="N40" s="156">
        <v>0</v>
      </c>
      <c r="O40" s="156">
        <f>ROUND(E40*N40,2)</f>
        <v>0</v>
      </c>
      <c r="P40" s="156">
        <v>0</v>
      </c>
      <c r="Q40" s="156">
        <f>ROUND(E40*P40,2)</f>
        <v>0</v>
      </c>
      <c r="R40" s="157"/>
      <c r="S40" s="157" t="s">
        <v>346</v>
      </c>
      <c r="T40" s="157" t="s">
        <v>141</v>
      </c>
      <c r="U40" s="157">
        <v>0</v>
      </c>
      <c r="V40" s="157">
        <f>ROUND(E40*U40,2)</f>
        <v>0</v>
      </c>
      <c r="W40" s="157"/>
      <c r="X40" s="157" t="s">
        <v>180</v>
      </c>
      <c r="Y40" s="157" t="s">
        <v>142</v>
      </c>
      <c r="Z40" s="147"/>
      <c r="AA40" s="147"/>
      <c r="AB40" s="147"/>
      <c r="AC40" s="147"/>
      <c r="AD40" s="147"/>
      <c r="AE40" s="147"/>
      <c r="AF40" s="147"/>
      <c r="AG40" s="147" t="s">
        <v>181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4">
        <v>24</v>
      </c>
      <c r="B41" s="175" t="s">
        <v>767</v>
      </c>
      <c r="C41" s="181" t="s">
        <v>768</v>
      </c>
      <c r="D41" s="176" t="s">
        <v>178</v>
      </c>
      <c r="E41" s="177">
        <v>660</v>
      </c>
      <c r="F41" s="178"/>
      <c r="G41" s="179">
        <f>ROUND(E41*F41,2)</f>
        <v>0</v>
      </c>
      <c r="H41" s="158"/>
      <c r="I41" s="157">
        <f>ROUND(E41*H41,2)</f>
        <v>0</v>
      </c>
      <c r="J41" s="158"/>
      <c r="K41" s="157">
        <f>ROUND(E41*J41,2)</f>
        <v>0</v>
      </c>
      <c r="L41" s="157">
        <v>21</v>
      </c>
      <c r="M41" s="157">
        <f>G41*(1+L41/100)</f>
        <v>0</v>
      </c>
      <c r="N41" s="156">
        <v>0</v>
      </c>
      <c r="O41" s="156">
        <f>ROUND(E41*N41,2)</f>
        <v>0</v>
      </c>
      <c r="P41" s="156">
        <v>0</v>
      </c>
      <c r="Q41" s="156">
        <f>ROUND(E41*P41,2)</f>
        <v>0</v>
      </c>
      <c r="R41" s="157"/>
      <c r="S41" s="157" t="s">
        <v>346</v>
      </c>
      <c r="T41" s="157" t="s">
        <v>141</v>
      </c>
      <c r="U41" s="157">
        <v>0</v>
      </c>
      <c r="V41" s="157">
        <f>ROUND(E41*U41,2)</f>
        <v>0</v>
      </c>
      <c r="W41" s="157"/>
      <c r="X41" s="157" t="s">
        <v>180</v>
      </c>
      <c r="Y41" s="157" t="s">
        <v>142</v>
      </c>
      <c r="Z41" s="147"/>
      <c r="AA41" s="147"/>
      <c r="AB41" s="147"/>
      <c r="AC41" s="147"/>
      <c r="AD41" s="147"/>
      <c r="AE41" s="147"/>
      <c r="AF41" s="147"/>
      <c r="AG41" s="147" t="s">
        <v>181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33.75" outlineLevel="1" x14ac:dyDescent="0.2">
      <c r="A42" s="168">
        <v>25</v>
      </c>
      <c r="B42" s="169" t="s">
        <v>722</v>
      </c>
      <c r="C42" s="182" t="s">
        <v>723</v>
      </c>
      <c r="D42" s="170" t="s">
        <v>282</v>
      </c>
      <c r="E42" s="171">
        <v>1</v>
      </c>
      <c r="F42" s="172"/>
      <c r="G42" s="173">
        <f>ROUND(E42*F42,2)</f>
        <v>0</v>
      </c>
      <c r="H42" s="158"/>
      <c r="I42" s="157">
        <f>ROUND(E42*H42,2)</f>
        <v>0</v>
      </c>
      <c r="J42" s="158"/>
      <c r="K42" s="157">
        <f>ROUND(E42*J42,2)</f>
        <v>0</v>
      </c>
      <c r="L42" s="157">
        <v>21</v>
      </c>
      <c r="M42" s="157">
        <f>G42*(1+L42/100)</f>
        <v>0</v>
      </c>
      <c r="N42" s="156">
        <v>0</v>
      </c>
      <c r="O42" s="156">
        <f>ROUND(E42*N42,2)</f>
        <v>0</v>
      </c>
      <c r="P42" s="156">
        <v>0</v>
      </c>
      <c r="Q42" s="156">
        <f>ROUND(E42*P42,2)</f>
        <v>0</v>
      </c>
      <c r="R42" s="157"/>
      <c r="S42" s="157" t="s">
        <v>346</v>
      </c>
      <c r="T42" s="157" t="s">
        <v>141</v>
      </c>
      <c r="U42" s="157">
        <v>0</v>
      </c>
      <c r="V42" s="157">
        <f>ROUND(E42*U42,2)</f>
        <v>0</v>
      </c>
      <c r="W42" s="157"/>
      <c r="X42" s="157" t="s">
        <v>180</v>
      </c>
      <c r="Y42" s="157" t="s">
        <v>142</v>
      </c>
      <c r="Z42" s="147"/>
      <c r="AA42" s="147"/>
      <c r="AB42" s="147"/>
      <c r="AC42" s="147"/>
      <c r="AD42" s="147"/>
      <c r="AE42" s="147"/>
      <c r="AF42" s="147"/>
      <c r="AG42" s="147" t="s">
        <v>181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8" t="s">
        <v>769</v>
      </c>
      <c r="D43" s="186"/>
      <c r="E43" s="187">
        <v>1</v>
      </c>
      <c r="F43" s="26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183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4">
        <v>26</v>
      </c>
      <c r="B44" s="175" t="s">
        <v>770</v>
      </c>
      <c r="C44" s="181" t="s">
        <v>771</v>
      </c>
      <c r="D44" s="176" t="s">
        <v>275</v>
      </c>
      <c r="E44" s="177">
        <v>19.8</v>
      </c>
      <c r="F44" s="178"/>
      <c r="G44" s="179">
        <f t="shared" ref="G44:G53" si="7">ROUND(E44*F44,2)</f>
        <v>0</v>
      </c>
      <c r="H44" s="158"/>
      <c r="I44" s="157">
        <f t="shared" ref="I44:I53" si="8">ROUND(E44*H44,2)</f>
        <v>0</v>
      </c>
      <c r="J44" s="158"/>
      <c r="K44" s="157">
        <f t="shared" ref="K44:K53" si="9">ROUND(E44*J44,2)</f>
        <v>0</v>
      </c>
      <c r="L44" s="157">
        <v>21</v>
      </c>
      <c r="M44" s="157">
        <f t="shared" ref="M44:M53" si="10">G44*(1+L44/100)</f>
        <v>0</v>
      </c>
      <c r="N44" s="156">
        <v>1E-3</v>
      </c>
      <c r="O44" s="156">
        <f t="shared" ref="O44:O53" si="11">ROUND(E44*N44,2)</f>
        <v>0.02</v>
      </c>
      <c r="P44" s="156">
        <v>0</v>
      </c>
      <c r="Q44" s="156">
        <f t="shared" ref="Q44:Q53" si="12">ROUND(E44*P44,2)</f>
        <v>0</v>
      </c>
      <c r="R44" s="157"/>
      <c r="S44" s="157" t="s">
        <v>346</v>
      </c>
      <c r="T44" s="157" t="s">
        <v>141</v>
      </c>
      <c r="U44" s="157">
        <v>0</v>
      </c>
      <c r="V44" s="157">
        <f t="shared" ref="V44:V53" si="13">ROUND(E44*U44,2)</f>
        <v>0</v>
      </c>
      <c r="W44" s="157"/>
      <c r="X44" s="157" t="s">
        <v>277</v>
      </c>
      <c r="Y44" s="157" t="s">
        <v>142</v>
      </c>
      <c r="Z44" s="147"/>
      <c r="AA44" s="147"/>
      <c r="AB44" s="147"/>
      <c r="AC44" s="147"/>
      <c r="AD44" s="147"/>
      <c r="AE44" s="147"/>
      <c r="AF44" s="147"/>
      <c r="AG44" s="147" t="s">
        <v>278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4">
        <v>27</v>
      </c>
      <c r="B45" s="175" t="s">
        <v>772</v>
      </c>
      <c r="C45" s="181" t="s">
        <v>773</v>
      </c>
      <c r="D45" s="176" t="s">
        <v>380</v>
      </c>
      <c r="E45" s="177">
        <v>1500</v>
      </c>
      <c r="F45" s="178"/>
      <c r="G45" s="179">
        <f t="shared" si="7"/>
        <v>0</v>
      </c>
      <c r="H45" s="158"/>
      <c r="I45" s="157">
        <f t="shared" si="8"/>
        <v>0</v>
      </c>
      <c r="J45" s="158"/>
      <c r="K45" s="157">
        <f t="shared" si="9"/>
        <v>0</v>
      </c>
      <c r="L45" s="157">
        <v>21</v>
      </c>
      <c r="M45" s="157">
        <f t="shared" si="10"/>
        <v>0</v>
      </c>
      <c r="N45" s="156">
        <v>0</v>
      </c>
      <c r="O45" s="156">
        <f t="shared" si="11"/>
        <v>0</v>
      </c>
      <c r="P45" s="156">
        <v>0</v>
      </c>
      <c r="Q45" s="156">
        <f t="shared" si="12"/>
        <v>0</v>
      </c>
      <c r="R45" s="157"/>
      <c r="S45" s="157" t="s">
        <v>346</v>
      </c>
      <c r="T45" s="157" t="s">
        <v>141</v>
      </c>
      <c r="U45" s="157">
        <v>0</v>
      </c>
      <c r="V45" s="157">
        <f t="shared" si="13"/>
        <v>0</v>
      </c>
      <c r="W45" s="157"/>
      <c r="X45" s="157" t="s">
        <v>277</v>
      </c>
      <c r="Y45" s="157" t="s">
        <v>142</v>
      </c>
      <c r="Z45" s="147"/>
      <c r="AA45" s="147"/>
      <c r="AB45" s="147"/>
      <c r="AC45" s="147"/>
      <c r="AD45" s="147"/>
      <c r="AE45" s="147"/>
      <c r="AF45" s="147"/>
      <c r="AG45" s="147" t="s">
        <v>278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4">
        <v>28</v>
      </c>
      <c r="B46" s="175" t="s">
        <v>774</v>
      </c>
      <c r="C46" s="181" t="s">
        <v>775</v>
      </c>
      <c r="D46" s="176" t="s">
        <v>380</v>
      </c>
      <c r="E46" s="177">
        <v>850</v>
      </c>
      <c r="F46" s="178"/>
      <c r="G46" s="179">
        <f t="shared" si="7"/>
        <v>0</v>
      </c>
      <c r="H46" s="158"/>
      <c r="I46" s="157">
        <f t="shared" si="8"/>
        <v>0</v>
      </c>
      <c r="J46" s="158"/>
      <c r="K46" s="157">
        <f t="shared" si="9"/>
        <v>0</v>
      </c>
      <c r="L46" s="157">
        <v>21</v>
      </c>
      <c r="M46" s="157">
        <f t="shared" si="10"/>
        <v>0</v>
      </c>
      <c r="N46" s="156">
        <v>0</v>
      </c>
      <c r="O46" s="156">
        <f t="shared" si="11"/>
        <v>0</v>
      </c>
      <c r="P46" s="156">
        <v>0</v>
      </c>
      <c r="Q46" s="156">
        <f t="shared" si="12"/>
        <v>0</v>
      </c>
      <c r="R46" s="157"/>
      <c r="S46" s="157" t="s">
        <v>346</v>
      </c>
      <c r="T46" s="157" t="s">
        <v>141</v>
      </c>
      <c r="U46" s="157">
        <v>0</v>
      </c>
      <c r="V46" s="157">
        <f t="shared" si="13"/>
        <v>0</v>
      </c>
      <c r="W46" s="157"/>
      <c r="X46" s="157" t="s">
        <v>277</v>
      </c>
      <c r="Y46" s="157" t="s">
        <v>142</v>
      </c>
      <c r="Z46" s="147"/>
      <c r="AA46" s="147"/>
      <c r="AB46" s="147"/>
      <c r="AC46" s="147"/>
      <c r="AD46" s="147"/>
      <c r="AE46" s="147"/>
      <c r="AF46" s="147"/>
      <c r="AG46" s="147" t="s">
        <v>278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4">
        <v>29</v>
      </c>
      <c r="B47" s="175" t="s">
        <v>776</v>
      </c>
      <c r="C47" s="181" t="s">
        <v>777</v>
      </c>
      <c r="D47" s="176" t="s">
        <v>380</v>
      </c>
      <c r="E47" s="177">
        <v>7</v>
      </c>
      <c r="F47" s="178"/>
      <c r="G47" s="179">
        <f t="shared" si="7"/>
        <v>0</v>
      </c>
      <c r="H47" s="158"/>
      <c r="I47" s="157">
        <f t="shared" si="8"/>
        <v>0</v>
      </c>
      <c r="J47" s="158"/>
      <c r="K47" s="157">
        <f t="shared" si="9"/>
        <v>0</v>
      </c>
      <c r="L47" s="157">
        <v>21</v>
      </c>
      <c r="M47" s="157">
        <f t="shared" si="10"/>
        <v>0</v>
      </c>
      <c r="N47" s="156">
        <v>0</v>
      </c>
      <c r="O47" s="156">
        <f t="shared" si="11"/>
        <v>0</v>
      </c>
      <c r="P47" s="156">
        <v>0</v>
      </c>
      <c r="Q47" s="156">
        <f t="shared" si="12"/>
        <v>0</v>
      </c>
      <c r="R47" s="157"/>
      <c r="S47" s="157" t="s">
        <v>346</v>
      </c>
      <c r="T47" s="157" t="s">
        <v>141</v>
      </c>
      <c r="U47" s="157">
        <v>0</v>
      </c>
      <c r="V47" s="157">
        <f t="shared" si="13"/>
        <v>0</v>
      </c>
      <c r="W47" s="157"/>
      <c r="X47" s="157" t="s">
        <v>277</v>
      </c>
      <c r="Y47" s="157" t="s">
        <v>142</v>
      </c>
      <c r="Z47" s="147"/>
      <c r="AA47" s="147"/>
      <c r="AB47" s="147"/>
      <c r="AC47" s="147"/>
      <c r="AD47" s="147"/>
      <c r="AE47" s="147"/>
      <c r="AF47" s="147"/>
      <c r="AG47" s="147" t="s">
        <v>278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4">
        <v>30</v>
      </c>
      <c r="B48" s="175" t="s">
        <v>778</v>
      </c>
      <c r="C48" s="181" t="s">
        <v>779</v>
      </c>
      <c r="D48" s="176" t="s">
        <v>380</v>
      </c>
      <c r="E48" s="177">
        <v>1</v>
      </c>
      <c r="F48" s="178"/>
      <c r="G48" s="179">
        <f t="shared" si="7"/>
        <v>0</v>
      </c>
      <c r="H48" s="158"/>
      <c r="I48" s="157">
        <f t="shared" si="8"/>
        <v>0</v>
      </c>
      <c r="J48" s="158"/>
      <c r="K48" s="157">
        <f t="shared" si="9"/>
        <v>0</v>
      </c>
      <c r="L48" s="157">
        <v>21</v>
      </c>
      <c r="M48" s="157">
        <f t="shared" si="10"/>
        <v>0</v>
      </c>
      <c r="N48" s="156">
        <v>0</v>
      </c>
      <c r="O48" s="156">
        <f t="shared" si="11"/>
        <v>0</v>
      </c>
      <c r="P48" s="156">
        <v>0</v>
      </c>
      <c r="Q48" s="156">
        <f t="shared" si="12"/>
        <v>0</v>
      </c>
      <c r="R48" s="157"/>
      <c r="S48" s="157" t="s">
        <v>346</v>
      </c>
      <c r="T48" s="157" t="s">
        <v>141</v>
      </c>
      <c r="U48" s="157">
        <v>0</v>
      </c>
      <c r="V48" s="157">
        <f t="shared" si="13"/>
        <v>0</v>
      </c>
      <c r="W48" s="157"/>
      <c r="X48" s="157" t="s">
        <v>277</v>
      </c>
      <c r="Y48" s="157" t="s">
        <v>142</v>
      </c>
      <c r="Z48" s="147"/>
      <c r="AA48" s="147"/>
      <c r="AB48" s="147"/>
      <c r="AC48" s="147"/>
      <c r="AD48" s="147"/>
      <c r="AE48" s="147"/>
      <c r="AF48" s="147"/>
      <c r="AG48" s="147" t="s">
        <v>278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4">
        <v>31</v>
      </c>
      <c r="B49" s="175" t="s">
        <v>780</v>
      </c>
      <c r="C49" s="181" t="s">
        <v>781</v>
      </c>
      <c r="D49" s="176" t="s">
        <v>380</v>
      </c>
      <c r="E49" s="177">
        <v>2</v>
      </c>
      <c r="F49" s="178"/>
      <c r="G49" s="179">
        <f t="shared" si="7"/>
        <v>0</v>
      </c>
      <c r="H49" s="158"/>
      <c r="I49" s="157">
        <f t="shared" si="8"/>
        <v>0</v>
      </c>
      <c r="J49" s="158"/>
      <c r="K49" s="157">
        <f t="shared" si="9"/>
        <v>0</v>
      </c>
      <c r="L49" s="157">
        <v>21</v>
      </c>
      <c r="M49" s="157">
        <f t="shared" si="10"/>
        <v>0</v>
      </c>
      <c r="N49" s="156">
        <v>0</v>
      </c>
      <c r="O49" s="156">
        <f t="shared" si="11"/>
        <v>0</v>
      </c>
      <c r="P49" s="156">
        <v>0</v>
      </c>
      <c r="Q49" s="156">
        <f t="shared" si="12"/>
        <v>0</v>
      </c>
      <c r="R49" s="157"/>
      <c r="S49" s="157" t="s">
        <v>346</v>
      </c>
      <c r="T49" s="157" t="s">
        <v>141</v>
      </c>
      <c r="U49" s="157">
        <v>0</v>
      </c>
      <c r="V49" s="157">
        <f t="shared" si="13"/>
        <v>0</v>
      </c>
      <c r="W49" s="157"/>
      <c r="X49" s="157" t="s">
        <v>277</v>
      </c>
      <c r="Y49" s="157" t="s">
        <v>142</v>
      </c>
      <c r="Z49" s="147"/>
      <c r="AA49" s="147"/>
      <c r="AB49" s="147"/>
      <c r="AC49" s="147"/>
      <c r="AD49" s="147"/>
      <c r="AE49" s="147"/>
      <c r="AF49" s="147"/>
      <c r="AG49" s="147" t="s">
        <v>278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4">
        <v>32</v>
      </c>
      <c r="B50" s="175" t="s">
        <v>782</v>
      </c>
      <c r="C50" s="181" t="s">
        <v>783</v>
      </c>
      <c r="D50" s="176" t="s">
        <v>204</v>
      </c>
      <c r="E50" s="177">
        <v>1</v>
      </c>
      <c r="F50" s="178"/>
      <c r="G50" s="179">
        <f t="shared" si="7"/>
        <v>0</v>
      </c>
      <c r="H50" s="158"/>
      <c r="I50" s="157">
        <f t="shared" si="8"/>
        <v>0</v>
      </c>
      <c r="J50" s="158"/>
      <c r="K50" s="157">
        <f t="shared" si="9"/>
        <v>0</v>
      </c>
      <c r="L50" s="157">
        <v>21</v>
      </c>
      <c r="M50" s="157">
        <f t="shared" si="10"/>
        <v>0</v>
      </c>
      <c r="N50" s="156">
        <v>0.6</v>
      </c>
      <c r="O50" s="156">
        <f t="shared" si="11"/>
        <v>0.6</v>
      </c>
      <c r="P50" s="156">
        <v>0</v>
      </c>
      <c r="Q50" s="156">
        <f t="shared" si="12"/>
        <v>0</v>
      </c>
      <c r="R50" s="157" t="s">
        <v>276</v>
      </c>
      <c r="S50" s="157" t="s">
        <v>140</v>
      </c>
      <c r="T50" s="157" t="s">
        <v>179</v>
      </c>
      <c r="U50" s="157">
        <v>0</v>
      </c>
      <c r="V50" s="157">
        <f t="shared" si="13"/>
        <v>0</v>
      </c>
      <c r="W50" s="157"/>
      <c r="X50" s="157" t="s">
        <v>277</v>
      </c>
      <c r="Y50" s="157" t="s">
        <v>142</v>
      </c>
      <c r="Z50" s="147"/>
      <c r="AA50" s="147"/>
      <c r="AB50" s="147"/>
      <c r="AC50" s="147"/>
      <c r="AD50" s="147"/>
      <c r="AE50" s="147"/>
      <c r="AF50" s="147"/>
      <c r="AG50" s="147" t="s">
        <v>278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4">
        <v>33</v>
      </c>
      <c r="B51" s="175" t="s">
        <v>784</v>
      </c>
      <c r="C51" s="181" t="s">
        <v>785</v>
      </c>
      <c r="D51" s="176" t="s">
        <v>275</v>
      </c>
      <c r="E51" s="177">
        <v>30</v>
      </c>
      <c r="F51" s="178"/>
      <c r="G51" s="179">
        <f t="shared" si="7"/>
        <v>0</v>
      </c>
      <c r="H51" s="158"/>
      <c r="I51" s="157">
        <f t="shared" si="8"/>
        <v>0</v>
      </c>
      <c r="J51" s="158"/>
      <c r="K51" s="157">
        <f t="shared" si="9"/>
        <v>0</v>
      </c>
      <c r="L51" s="157">
        <v>21</v>
      </c>
      <c r="M51" s="157">
        <f t="shared" si="10"/>
        <v>0</v>
      </c>
      <c r="N51" s="156">
        <v>0</v>
      </c>
      <c r="O51" s="156">
        <f t="shared" si="11"/>
        <v>0</v>
      </c>
      <c r="P51" s="156">
        <v>0</v>
      </c>
      <c r="Q51" s="156">
        <f t="shared" si="12"/>
        <v>0</v>
      </c>
      <c r="R51" s="157"/>
      <c r="S51" s="157" t="s">
        <v>346</v>
      </c>
      <c r="T51" s="157" t="s">
        <v>141</v>
      </c>
      <c r="U51" s="157">
        <v>0</v>
      </c>
      <c r="V51" s="157">
        <f t="shared" si="13"/>
        <v>0</v>
      </c>
      <c r="W51" s="157"/>
      <c r="X51" s="157" t="s">
        <v>277</v>
      </c>
      <c r="Y51" s="157" t="s">
        <v>142</v>
      </c>
      <c r="Z51" s="147"/>
      <c r="AA51" s="147"/>
      <c r="AB51" s="147"/>
      <c r="AC51" s="147"/>
      <c r="AD51" s="147"/>
      <c r="AE51" s="147"/>
      <c r="AF51" s="147"/>
      <c r="AG51" s="147" t="s">
        <v>278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4">
        <v>34</v>
      </c>
      <c r="B52" s="175" t="s">
        <v>786</v>
      </c>
      <c r="C52" s="181" t="s">
        <v>787</v>
      </c>
      <c r="D52" s="176" t="s">
        <v>275</v>
      </c>
      <c r="E52" s="177">
        <v>77</v>
      </c>
      <c r="F52" s="178"/>
      <c r="G52" s="179">
        <f t="shared" si="7"/>
        <v>0</v>
      </c>
      <c r="H52" s="158"/>
      <c r="I52" s="157">
        <f t="shared" si="8"/>
        <v>0</v>
      </c>
      <c r="J52" s="158"/>
      <c r="K52" s="157">
        <f t="shared" si="9"/>
        <v>0</v>
      </c>
      <c r="L52" s="157">
        <v>21</v>
      </c>
      <c r="M52" s="157">
        <f t="shared" si="10"/>
        <v>0</v>
      </c>
      <c r="N52" s="156">
        <v>0</v>
      </c>
      <c r="O52" s="156">
        <f t="shared" si="11"/>
        <v>0</v>
      </c>
      <c r="P52" s="156">
        <v>0</v>
      </c>
      <c r="Q52" s="156">
        <f t="shared" si="12"/>
        <v>0</v>
      </c>
      <c r="R52" s="157"/>
      <c r="S52" s="157" t="s">
        <v>346</v>
      </c>
      <c r="T52" s="157" t="s">
        <v>141</v>
      </c>
      <c r="U52" s="157">
        <v>0</v>
      </c>
      <c r="V52" s="157">
        <f t="shared" si="13"/>
        <v>0</v>
      </c>
      <c r="W52" s="157"/>
      <c r="X52" s="157" t="s">
        <v>277</v>
      </c>
      <c r="Y52" s="157" t="s">
        <v>142</v>
      </c>
      <c r="Z52" s="147"/>
      <c r="AA52" s="147"/>
      <c r="AB52" s="147"/>
      <c r="AC52" s="147"/>
      <c r="AD52" s="147"/>
      <c r="AE52" s="147"/>
      <c r="AF52" s="147"/>
      <c r="AG52" s="147" t="s">
        <v>278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68">
        <v>35</v>
      </c>
      <c r="B53" s="169" t="s">
        <v>788</v>
      </c>
      <c r="C53" s="182" t="s">
        <v>789</v>
      </c>
      <c r="D53" s="170" t="s">
        <v>275</v>
      </c>
      <c r="E53" s="171">
        <v>1.5</v>
      </c>
      <c r="F53" s="172"/>
      <c r="G53" s="173">
        <f t="shared" si="7"/>
        <v>0</v>
      </c>
      <c r="H53" s="158"/>
      <c r="I53" s="157">
        <f t="shared" si="8"/>
        <v>0</v>
      </c>
      <c r="J53" s="158"/>
      <c r="K53" s="157">
        <f t="shared" si="9"/>
        <v>0</v>
      </c>
      <c r="L53" s="157">
        <v>21</v>
      </c>
      <c r="M53" s="157">
        <f t="shared" si="10"/>
        <v>0</v>
      </c>
      <c r="N53" s="156">
        <v>0</v>
      </c>
      <c r="O53" s="156">
        <f t="shared" si="11"/>
        <v>0</v>
      </c>
      <c r="P53" s="156">
        <v>0</v>
      </c>
      <c r="Q53" s="156">
        <f t="shared" si="12"/>
        <v>0</v>
      </c>
      <c r="R53" s="157"/>
      <c r="S53" s="157" t="s">
        <v>346</v>
      </c>
      <c r="T53" s="157" t="s">
        <v>141</v>
      </c>
      <c r="U53" s="157">
        <v>0</v>
      </c>
      <c r="V53" s="157">
        <f t="shared" si="13"/>
        <v>0</v>
      </c>
      <c r="W53" s="157"/>
      <c r="X53" s="157" t="s">
        <v>277</v>
      </c>
      <c r="Y53" s="157" t="s">
        <v>142</v>
      </c>
      <c r="Z53" s="147"/>
      <c r="AA53" s="147"/>
      <c r="AB53" s="147"/>
      <c r="AC53" s="147"/>
      <c r="AD53" s="147"/>
      <c r="AE53" s="147"/>
      <c r="AF53" s="147"/>
      <c r="AG53" s="147" t="s">
        <v>278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8" t="s">
        <v>790</v>
      </c>
      <c r="D54" s="186"/>
      <c r="E54" s="187">
        <v>1.5</v>
      </c>
      <c r="F54" s="26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183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4">
        <v>36</v>
      </c>
      <c r="B55" s="175" t="s">
        <v>791</v>
      </c>
      <c r="C55" s="181" t="s">
        <v>792</v>
      </c>
      <c r="D55" s="176" t="s">
        <v>380</v>
      </c>
      <c r="E55" s="177">
        <v>30</v>
      </c>
      <c r="F55" s="178"/>
      <c r="G55" s="179">
        <f>ROUND(E55*F55,2)</f>
        <v>0</v>
      </c>
      <c r="H55" s="158"/>
      <c r="I55" s="157">
        <f>ROUND(E55*H55,2)</f>
        <v>0</v>
      </c>
      <c r="J55" s="158"/>
      <c r="K55" s="157">
        <f>ROUND(E55*J55,2)</f>
        <v>0</v>
      </c>
      <c r="L55" s="157">
        <v>21</v>
      </c>
      <c r="M55" s="157">
        <f>G55*(1+L55/100)</f>
        <v>0</v>
      </c>
      <c r="N55" s="156">
        <v>8.2000000000000007E-3</v>
      </c>
      <c r="O55" s="156">
        <f>ROUND(E55*N55,2)</f>
        <v>0.25</v>
      </c>
      <c r="P55" s="156">
        <v>0</v>
      </c>
      <c r="Q55" s="156">
        <f>ROUND(E55*P55,2)</f>
        <v>0</v>
      </c>
      <c r="R55" s="157"/>
      <c r="S55" s="157" t="s">
        <v>346</v>
      </c>
      <c r="T55" s="157" t="s">
        <v>141</v>
      </c>
      <c r="U55" s="157">
        <v>0</v>
      </c>
      <c r="V55" s="157">
        <f>ROUND(E55*U55,2)</f>
        <v>0</v>
      </c>
      <c r="W55" s="157"/>
      <c r="X55" s="157" t="s">
        <v>277</v>
      </c>
      <c r="Y55" s="157" t="s">
        <v>142</v>
      </c>
      <c r="Z55" s="147"/>
      <c r="AA55" s="147"/>
      <c r="AB55" s="147"/>
      <c r="AC55" s="147"/>
      <c r="AD55" s="147"/>
      <c r="AE55" s="147"/>
      <c r="AF55" s="147"/>
      <c r="AG55" s="147" t="s">
        <v>278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74">
        <v>37</v>
      </c>
      <c r="B56" s="175" t="s">
        <v>793</v>
      </c>
      <c r="C56" s="181" t="s">
        <v>794</v>
      </c>
      <c r="D56" s="176" t="s">
        <v>380</v>
      </c>
      <c r="E56" s="177">
        <v>30</v>
      </c>
      <c r="F56" s="178"/>
      <c r="G56" s="179">
        <f>ROUND(E56*F56,2)</f>
        <v>0</v>
      </c>
      <c r="H56" s="158"/>
      <c r="I56" s="157">
        <f>ROUND(E56*H56,2)</f>
        <v>0</v>
      </c>
      <c r="J56" s="158"/>
      <c r="K56" s="157">
        <f>ROUND(E56*J56,2)</f>
        <v>0</v>
      </c>
      <c r="L56" s="157">
        <v>21</v>
      </c>
      <c r="M56" s="157">
        <f>G56*(1+L56/100)</f>
        <v>0</v>
      </c>
      <c r="N56" s="156">
        <v>8.2000000000000007E-3</v>
      </c>
      <c r="O56" s="156">
        <f>ROUND(E56*N56,2)</f>
        <v>0.25</v>
      </c>
      <c r="P56" s="156">
        <v>0</v>
      </c>
      <c r="Q56" s="156">
        <f>ROUND(E56*P56,2)</f>
        <v>0</v>
      </c>
      <c r="R56" s="157"/>
      <c r="S56" s="157" t="s">
        <v>346</v>
      </c>
      <c r="T56" s="157" t="s">
        <v>141</v>
      </c>
      <c r="U56" s="157">
        <v>0</v>
      </c>
      <c r="V56" s="157">
        <f>ROUND(E56*U56,2)</f>
        <v>0</v>
      </c>
      <c r="W56" s="157"/>
      <c r="X56" s="157" t="s">
        <v>277</v>
      </c>
      <c r="Y56" s="157" t="s">
        <v>142</v>
      </c>
      <c r="Z56" s="147"/>
      <c r="AA56" s="147"/>
      <c r="AB56" s="147"/>
      <c r="AC56" s="147"/>
      <c r="AD56" s="147"/>
      <c r="AE56" s="147"/>
      <c r="AF56" s="147"/>
      <c r="AG56" s="147" t="s">
        <v>278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4">
        <v>38</v>
      </c>
      <c r="B57" s="175" t="s">
        <v>795</v>
      </c>
      <c r="C57" s="181" t="s">
        <v>796</v>
      </c>
      <c r="D57" s="176" t="s">
        <v>178</v>
      </c>
      <c r="E57" s="177">
        <v>9</v>
      </c>
      <c r="F57" s="178"/>
      <c r="G57" s="179">
        <f>ROUND(E57*F57,2)</f>
        <v>0</v>
      </c>
      <c r="H57" s="158"/>
      <c r="I57" s="157">
        <f>ROUND(E57*H57,2)</f>
        <v>0</v>
      </c>
      <c r="J57" s="158"/>
      <c r="K57" s="157">
        <f>ROUND(E57*J57,2)</f>
        <v>0</v>
      </c>
      <c r="L57" s="157">
        <v>21</v>
      </c>
      <c r="M57" s="157">
        <f>G57*(1+L57/100)</f>
        <v>0</v>
      </c>
      <c r="N57" s="156">
        <v>0</v>
      </c>
      <c r="O57" s="156">
        <f>ROUND(E57*N57,2)</f>
        <v>0</v>
      </c>
      <c r="P57" s="156">
        <v>0</v>
      </c>
      <c r="Q57" s="156">
        <f>ROUND(E57*P57,2)</f>
        <v>0</v>
      </c>
      <c r="R57" s="157"/>
      <c r="S57" s="157" t="s">
        <v>346</v>
      </c>
      <c r="T57" s="157" t="s">
        <v>141</v>
      </c>
      <c r="U57" s="157">
        <v>0</v>
      </c>
      <c r="V57" s="157">
        <f>ROUND(E57*U57,2)</f>
        <v>0</v>
      </c>
      <c r="W57" s="157"/>
      <c r="X57" s="157" t="s">
        <v>277</v>
      </c>
      <c r="Y57" s="157" t="s">
        <v>142</v>
      </c>
      <c r="Z57" s="147"/>
      <c r="AA57" s="147"/>
      <c r="AB57" s="147"/>
      <c r="AC57" s="147"/>
      <c r="AD57" s="147"/>
      <c r="AE57" s="147"/>
      <c r="AF57" s="147"/>
      <c r="AG57" s="147" t="s">
        <v>278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61" t="s">
        <v>135</v>
      </c>
      <c r="B58" s="162" t="s">
        <v>107</v>
      </c>
      <c r="C58" s="180" t="s">
        <v>29</v>
      </c>
      <c r="D58" s="163"/>
      <c r="E58" s="164"/>
      <c r="F58" s="266"/>
      <c r="G58" s="166">
        <f>SUMIF(AG59:AG59,"&lt;&gt;NOR",G59:G59)</f>
        <v>0</v>
      </c>
      <c r="H58" s="160"/>
      <c r="I58" s="160">
        <f>SUM(I59:I59)</f>
        <v>0</v>
      </c>
      <c r="J58" s="160"/>
      <c r="K58" s="160">
        <f>SUM(K59:K59)</f>
        <v>0</v>
      </c>
      <c r="L58" s="160"/>
      <c r="M58" s="160">
        <f>SUM(M59:M59)</f>
        <v>0</v>
      </c>
      <c r="N58" s="159"/>
      <c r="O58" s="159">
        <f>SUM(O59:O59)</f>
        <v>0</v>
      </c>
      <c r="P58" s="159"/>
      <c r="Q58" s="159">
        <f>SUM(Q59:Q59)</f>
        <v>0</v>
      </c>
      <c r="R58" s="160"/>
      <c r="S58" s="160"/>
      <c r="T58" s="160"/>
      <c r="U58" s="160"/>
      <c r="V58" s="160">
        <f>SUM(V59:V59)</f>
        <v>0</v>
      </c>
      <c r="W58" s="160"/>
      <c r="X58" s="160"/>
      <c r="Y58" s="160"/>
      <c r="AG58" t="s">
        <v>136</v>
      </c>
    </row>
    <row r="59" spans="1:60" outlineLevel="1" x14ac:dyDescent="0.2">
      <c r="A59" s="168">
        <v>39</v>
      </c>
      <c r="B59" s="169" t="s">
        <v>137</v>
      </c>
      <c r="C59" s="182" t="s">
        <v>138</v>
      </c>
      <c r="D59" s="170" t="s">
        <v>139</v>
      </c>
      <c r="E59" s="171">
        <v>1</v>
      </c>
      <c r="F59" s="172"/>
      <c r="G59" s="173">
        <f>ROUND(E59*F59,2)</f>
        <v>0</v>
      </c>
      <c r="H59" s="158"/>
      <c r="I59" s="157">
        <f>ROUND(E59*H59,2)</f>
        <v>0</v>
      </c>
      <c r="J59" s="158"/>
      <c r="K59" s="157">
        <f>ROUND(E59*J59,2)</f>
        <v>0</v>
      </c>
      <c r="L59" s="157">
        <v>21</v>
      </c>
      <c r="M59" s="157">
        <f>G59*(1+L59/100)</f>
        <v>0</v>
      </c>
      <c r="N59" s="156">
        <v>0</v>
      </c>
      <c r="O59" s="156">
        <f>ROUND(E59*N59,2)</f>
        <v>0</v>
      </c>
      <c r="P59" s="156">
        <v>0</v>
      </c>
      <c r="Q59" s="156">
        <f>ROUND(E59*P59,2)</f>
        <v>0</v>
      </c>
      <c r="R59" s="157"/>
      <c r="S59" s="157" t="s">
        <v>140</v>
      </c>
      <c r="T59" s="157" t="s">
        <v>141</v>
      </c>
      <c r="U59" s="157">
        <v>0</v>
      </c>
      <c r="V59" s="157">
        <f>ROUND(E59*U59,2)</f>
        <v>0</v>
      </c>
      <c r="W59" s="157"/>
      <c r="X59" s="157" t="s">
        <v>49</v>
      </c>
      <c r="Y59" s="157" t="s">
        <v>142</v>
      </c>
      <c r="Z59" s="147"/>
      <c r="AA59" s="147"/>
      <c r="AB59" s="147"/>
      <c r="AC59" s="147"/>
      <c r="AD59" s="147"/>
      <c r="AE59" s="147"/>
      <c r="AF59" s="147"/>
      <c r="AG59" s="147" t="s">
        <v>143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x14ac:dyDescent="0.2">
      <c r="A60" s="3"/>
      <c r="B60" s="4"/>
      <c r="C60" s="183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v>12</v>
      </c>
      <c r="AF60">
        <v>21</v>
      </c>
      <c r="AG60" t="s">
        <v>121</v>
      </c>
    </row>
    <row r="61" spans="1:60" x14ac:dyDescent="0.2">
      <c r="A61" s="150"/>
      <c r="B61" s="151" t="s">
        <v>31</v>
      </c>
      <c r="C61" s="184"/>
      <c r="D61" s="152"/>
      <c r="E61" s="153"/>
      <c r="F61" s="153"/>
      <c r="G61" s="167">
        <f>G8+G14+G58</f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f>SUMIF(L7:L59,AE60,G7:G59)</f>
        <v>0</v>
      </c>
      <c r="AF61">
        <f>SUMIF(L7:L59,AF60,G7:G59)</f>
        <v>0</v>
      </c>
      <c r="AG61" t="s">
        <v>172</v>
      </c>
    </row>
    <row r="62" spans="1:60" x14ac:dyDescent="0.2">
      <c r="A62" s="3"/>
      <c r="B62" s="4"/>
      <c r="C62" s="183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183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64" t="s">
        <v>173</v>
      </c>
      <c r="B64" s="264"/>
      <c r="C64" s="265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45"/>
      <c r="B65" s="246"/>
      <c r="C65" s="247"/>
      <c r="D65" s="246"/>
      <c r="E65" s="246"/>
      <c r="F65" s="246"/>
      <c r="G65" s="248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G65" t="s">
        <v>174</v>
      </c>
    </row>
    <row r="66" spans="1:33" x14ac:dyDescent="0.2">
      <c r="A66" s="249"/>
      <c r="B66" s="250"/>
      <c r="C66" s="251"/>
      <c r="D66" s="250"/>
      <c r="E66" s="250"/>
      <c r="F66" s="250"/>
      <c r="G66" s="252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249"/>
      <c r="B67" s="250"/>
      <c r="C67" s="251"/>
      <c r="D67" s="250"/>
      <c r="E67" s="250"/>
      <c r="F67" s="250"/>
      <c r="G67" s="252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49"/>
      <c r="B68" s="250"/>
      <c r="C68" s="251"/>
      <c r="D68" s="250"/>
      <c r="E68" s="250"/>
      <c r="F68" s="250"/>
      <c r="G68" s="252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53"/>
      <c r="B69" s="254"/>
      <c r="C69" s="255"/>
      <c r="D69" s="254"/>
      <c r="E69" s="254"/>
      <c r="F69" s="254"/>
      <c r="G69" s="25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">
      <c r="A70" s="3"/>
      <c r="B70" s="4"/>
      <c r="C70" s="183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C71" s="185"/>
      <c r="D71" s="10"/>
      <c r="AG71" t="s">
        <v>175</v>
      </c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7B2" sheet="1" objects="1" scenarios="1"/>
  <mergeCells count="6">
    <mergeCell ref="A65:G69"/>
    <mergeCell ref="A1:G1"/>
    <mergeCell ref="C2:G2"/>
    <mergeCell ref="C3:G3"/>
    <mergeCell ref="C4:G4"/>
    <mergeCell ref="A64:C6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00 1 Pol</vt:lpstr>
      <vt:lpstr>01 1 Pol</vt:lpstr>
      <vt:lpstr>02 1 Pol</vt:lpstr>
      <vt:lpstr>03 1 Pol</vt:lpstr>
      <vt:lpstr>04 1 Pol</vt:lpstr>
      <vt:lpstr>04 2 Pol</vt:lpstr>
      <vt:lpstr>05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1 Pol'!Názvy_tisku</vt:lpstr>
      <vt:lpstr>'01 1 Pol'!Názvy_tisku</vt:lpstr>
      <vt:lpstr>'02 1 Pol'!Názvy_tisku</vt:lpstr>
      <vt:lpstr>'03 1 Pol'!Názvy_tisku</vt:lpstr>
      <vt:lpstr>'04 1 Pol'!Názvy_tisku</vt:lpstr>
      <vt:lpstr>'04 2 Pol'!Názvy_tisku</vt:lpstr>
      <vt:lpstr>'05 1 Pol'!Názvy_tisku</vt:lpstr>
      <vt:lpstr>oadresa</vt:lpstr>
      <vt:lpstr>Stavba!Objednatel</vt:lpstr>
      <vt:lpstr>Stavba!Objekt</vt:lpstr>
      <vt:lpstr>'00 1 Pol'!Oblast_tisku</vt:lpstr>
      <vt:lpstr>'01 1 Pol'!Oblast_tisku</vt:lpstr>
      <vt:lpstr>'02 1 Pol'!Oblast_tisku</vt:lpstr>
      <vt:lpstr>'03 1 Pol'!Oblast_tisku</vt:lpstr>
      <vt:lpstr>'04 1 Pol'!Oblast_tisku</vt:lpstr>
      <vt:lpstr>'04 2 Pol'!Oblast_tisku</vt:lpstr>
      <vt:lpstr>'05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Juránek Stanislav, Ing.</cp:lastModifiedBy>
  <cp:lastPrinted>2019-03-19T12:27:02Z</cp:lastPrinted>
  <dcterms:created xsi:type="dcterms:W3CDTF">2009-04-08T07:15:50Z</dcterms:created>
  <dcterms:modified xsi:type="dcterms:W3CDTF">2026-02-02T08:51:01Z</dcterms:modified>
</cp:coreProperties>
</file>