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Doprava\ZAKÁZKY\2025\Naucna-stezka_Pekelny-kopec\03_PD pro VZ\"/>
    </mc:Choice>
  </mc:AlternateContent>
  <bookViews>
    <workbookView xWindow="0" yWindow="0" windowWidth="28800" windowHeight="12435"/>
  </bookViews>
  <sheets>
    <sheet name="Krycí list" sheetId="5" r:id="rId1"/>
    <sheet name="Rekapitulace" sheetId="2" r:id="rId2"/>
    <sheet name="Zakazka" sheetId="3" r:id="rId3"/>
  </sheets>
  <definedNames>
    <definedName name="__CENA__">Zakazka!$O$7:$O$896</definedName>
    <definedName name="__MAIN__">Zakazka!$F$1:$DA$895</definedName>
    <definedName name="__MAIN2__" localSheetId="1">Rekapitulace!$B$1:$D$65</definedName>
    <definedName name="__MAIN2__">#REF!</definedName>
    <definedName name="__MAIN3__">#REF!</definedName>
    <definedName name="__SAZBA__">Zakazka!$T$7:$T$896</definedName>
    <definedName name="__T0__">Zakazka!$F$5:$Y$895</definedName>
    <definedName name="__T1__">Zakazka!$F$6:$Y$295</definedName>
    <definedName name="__T2__">Zakazka!$F$7:$DA$46</definedName>
    <definedName name="__T3__">Zakazka!$8:$11</definedName>
    <definedName name="__T4__">Zakazka!$I$11:$L$11</definedName>
    <definedName name="__TE0__">#REF!</definedName>
    <definedName name="__TE1__">#REF!</definedName>
    <definedName name="__TE2__">#REF!</definedName>
    <definedName name="__TE3__">#REF!</definedName>
    <definedName name="__TE4__">#REF!</definedName>
    <definedName name="__TR0__" localSheetId="1">Rekapitulace!$B$5:$D$7</definedName>
    <definedName name="__TR0__">#REF!</definedName>
    <definedName name="__TR1__" localSheetId="1">Rekapitulace!$B$6:$D$7</definedName>
    <definedName name="__TR1__">#REF!</definedName>
    <definedName name="__TR2__" localSheetId="1">Rekapitulace!$B$7:$D$7</definedName>
    <definedName name="__TR2__">#REF!</definedName>
    <definedName name="_xlnm.Print_Titles" localSheetId="2">Zakazka!$3:$4</definedName>
    <definedName name="_xlnm.Print_Area" localSheetId="0">'Krycí list'!$A$1:$AQ$99</definedName>
    <definedName name="_xlnm.Print_Area" localSheetId="2">Zakazka!$F$1:$X$896</definedName>
  </definedNames>
  <calcPr calcId="162913"/>
</workbook>
</file>

<file path=xl/calcChain.xml><?xml version="1.0" encoding="utf-8"?>
<calcChain xmlns="http://schemas.openxmlformats.org/spreadsheetml/2006/main">
  <c r="O869" i="3" l="1"/>
  <c r="AT95" i="5"/>
  <c r="BD94" i="5"/>
  <c r="W36" i="5" s="1"/>
  <c r="BC94" i="5"/>
  <c r="BB94" i="5"/>
  <c r="AX94" i="5" s="1"/>
  <c r="BA94" i="5"/>
  <c r="AW94" i="5" s="1"/>
  <c r="AZ94" i="5"/>
  <c r="AV94" i="5" s="1"/>
  <c r="AT94" i="5" s="1"/>
  <c r="AY94" i="5"/>
  <c r="AU94" i="5"/>
  <c r="AS94" i="5"/>
  <c r="AM90" i="5"/>
  <c r="AM89" i="5"/>
  <c r="L89" i="5"/>
  <c r="AM87" i="5"/>
  <c r="L87" i="5"/>
  <c r="L85" i="5"/>
  <c r="L84" i="5"/>
  <c r="W35" i="5"/>
  <c r="AK33" i="5"/>
  <c r="A2" i="2" a="1"/>
  <c r="A2" i="2" s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Y7" i="3"/>
  <c r="O8" i="3"/>
  <c r="U8" i="3" s="1"/>
  <c r="Q8" i="3"/>
  <c r="S8" i="3"/>
  <c r="H11" i="3"/>
  <c r="H12" i="3" s="1"/>
  <c r="O13" i="3"/>
  <c r="Q13" i="3"/>
  <c r="S13" i="3"/>
  <c r="H16" i="3"/>
  <c r="H17" i="3" s="1"/>
  <c r="H18" i="3" s="1"/>
  <c r="H19" i="3" s="1"/>
  <c r="O20" i="3"/>
  <c r="U20" i="3" s="1"/>
  <c r="V20" i="3" s="1"/>
  <c r="Q20" i="3"/>
  <c r="S20" i="3"/>
  <c r="H23" i="3"/>
  <c r="H24" i="3" s="1"/>
  <c r="H25" i="3" s="1"/>
  <c r="H26" i="3" s="1"/>
  <c r="O27" i="3"/>
  <c r="U27" i="3" s="1"/>
  <c r="V27" i="3" s="1"/>
  <c r="Q27" i="3"/>
  <c r="S27" i="3"/>
  <c r="O30" i="3"/>
  <c r="Q30" i="3"/>
  <c r="S30" i="3"/>
  <c r="H33" i="3"/>
  <c r="H34" i="3" s="1"/>
  <c r="O35" i="3"/>
  <c r="U35" i="3" s="1"/>
  <c r="V35" i="3" s="1"/>
  <c r="Q35" i="3"/>
  <c r="S35" i="3"/>
  <c r="H38" i="3"/>
  <c r="H39" i="3" s="1"/>
  <c r="O40" i="3"/>
  <c r="U40" i="3" s="1"/>
  <c r="Q40" i="3"/>
  <c r="S40" i="3"/>
  <c r="H43" i="3"/>
  <c r="H44" i="3" s="1"/>
  <c r="H45" i="3" s="1"/>
  <c r="Y47" i="3"/>
  <c r="O48" i="3"/>
  <c r="Q48" i="3"/>
  <c r="Q47" i="3" s="1"/>
  <c r="S48" i="3"/>
  <c r="S47" i="3" s="1"/>
  <c r="H51" i="3"/>
  <c r="H52" i="3" s="1"/>
  <c r="Y54" i="3"/>
  <c r="O55" i="3"/>
  <c r="Q55" i="3"/>
  <c r="Q54" i="3" s="1"/>
  <c r="D9" i="2" s="1"/>
  <c r="S55" i="3"/>
  <c r="S54" i="3" s="1"/>
  <c r="H58" i="3"/>
  <c r="H59" i="3" s="1"/>
  <c r="Y61" i="3"/>
  <c r="O62" i="3"/>
  <c r="U62" i="3" s="1"/>
  <c r="Q62" i="3"/>
  <c r="S62" i="3"/>
  <c r="H65" i="3"/>
  <c r="H66" i="3" s="1"/>
  <c r="H67" i="3" s="1"/>
  <c r="H68" i="3" s="1"/>
  <c r="O69" i="3"/>
  <c r="U69" i="3" s="1"/>
  <c r="V69" i="3" s="1"/>
  <c r="Q69" i="3"/>
  <c r="S69" i="3"/>
  <c r="H72" i="3"/>
  <c r="H73" i="3" s="1"/>
  <c r="O74" i="3"/>
  <c r="U74" i="3" s="1"/>
  <c r="V74" i="3" s="1"/>
  <c r="Q74" i="3"/>
  <c r="S74" i="3"/>
  <c r="O77" i="3"/>
  <c r="Q77" i="3"/>
  <c r="S77" i="3"/>
  <c r="H80" i="3"/>
  <c r="H81" i="3" s="1"/>
  <c r="Y83" i="3"/>
  <c r="O84" i="3"/>
  <c r="U84" i="3" s="1"/>
  <c r="V84" i="3" s="1"/>
  <c r="Q84" i="3"/>
  <c r="S84" i="3"/>
  <c r="H87" i="3"/>
  <c r="H88" i="3" s="1"/>
  <c r="O89" i="3"/>
  <c r="U89" i="3" s="1"/>
  <c r="V89" i="3" s="1"/>
  <c r="Q89" i="3"/>
  <c r="S89" i="3"/>
  <c r="H92" i="3"/>
  <c r="H93" i="3" s="1"/>
  <c r="O94" i="3"/>
  <c r="Q94" i="3"/>
  <c r="S94" i="3"/>
  <c r="H97" i="3"/>
  <c r="H98" i="3" s="1"/>
  <c r="O99" i="3"/>
  <c r="U99" i="3" s="1"/>
  <c r="V99" i="3" s="1"/>
  <c r="Q99" i="3"/>
  <c r="S99" i="3"/>
  <c r="H102" i="3"/>
  <c r="H103" i="3" s="1"/>
  <c r="H104" i="3" s="1"/>
  <c r="O105" i="3"/>
  <c r="Q105" i="3"/>
  <c r="S105" i="3"/>
  <c r="H108" i="3"/>
  <c r="H109" i="3" s="1"/>
  <c r="H110" i="3" s="1"/>
  <c r="H111" i="3" s="1"/>
  <c r="H112" i="3" s="1"/>
  <c r="Y114" i="3"/>
  <c r="O115" i="3"/>
  <c r="Q115" i="3"/>
  <c r="S115" i="3"/>
  <c r="H118" i="3"/>
  <c r="H119" i="3" s="1"/>
  <c r="H120" i="3" s="1"/>
  <c r="O121" i="3"/>
  <c r="U121" i="3" s="1"/>
  <c r="Q121" i="3"/>
  <c r="S121" i="3"/>
  <c r="H124" i="3"/>
  <c r="H125" i="3" s="1"/>
  <c r="Y127" i="3"/>
  <c r="O128" i="3"/>
  <c r="U128" i="3" s="1"/>
  <c r="Q128" i="3"/>
  <c r="S128" i="3"/>
  <c r="H131" i="3"/>
  <c r="H132" i="3" s="1"/>
  <c r="O133" i="3"/>
  <c r="U133" i="3" s="1"/>
  <c r="V133" i="3" s="1"/>
  <c r="Q133" i="3"/>
  <c r="S133" i="3"/>
  <c r="H136" i="3"/>
  <c r="H137" i="3" s="1"/>
  <c r="H138" i="3" s="1"/>
  <c r="Y140" i="3"/>
  <c r="O141" i="3"/>
  <c r="Q141" i="3"/>
  <c r="S141" i="3"/>
  <c r="O144" i="3"/>
  <c r="U144" i="3" s="1"/>
  <c r="Q144" i="3"/>
  <c r="S144" i="3"/>
  <c r="O147" i="3"/>
  <c r="U147" i="3" s="1"/>
  <c r="V147" i="3" s="1"/>
  <c r="Q147" i="3"/>
  <c r="S147" i="3"/>
  <c r="H150" i="3"/>
  <c r="H151" i="3" s="1"/>
  <c r="H152" i="3" s="1"/>
  <c r="O153" i="3"/>
  <c r="U153" i="3" s="1"/>
  <c r="V153" i="3" s="1"/>
  <c r="Q153" i="3"/>
  <c r="S153" i="3"/>
  <c r="O156" i="3"/>
  <c r="U156" i="3" s="1"/>
  <c r="Q156" i="3"/>
  <c r="S156" i="3"/>
  <c r="Y160" i="3"/>
  <c r="O161" i="3"/>
  <c r="U161" i="3" s="1"/>
  <c r="Q161" i="3"/>
  <c r="Q160" i="3" s="1"/>
  <c r="D15" i="2" s="1"/>
  <c r="S161" i="3"/>
  <c r="S160" i="3" s="1"/>
  <c r="Y165" i="3"/>
  <c r="O166" i="3"/>
  <c r="Q166" i="3"/>
  <c r="S166" i="3"/>
  <c r="H169" i="3"/>
  <c r="H170" i="3" s="1"/>
  <c r="H171" i="3" s="1"/>
  <c r="H172" i="3" s="1"/>
  <c r="H173" i="3" s="1"/>
  <c r="H174" i="3" s="1"/>
  <c r="H175" i="3" s="1"/>
  <c r="H176" i="3" s="1"/>
  <c r="H177" i="3" s="1"/>
  <c r="H178" i="3" s="1"/>
  <c r="H179" i="3" s="1"/>
  <c r="H180" i="3" s="1"/>
  <c r="H181" i="3" s="1"/>
  <c r="H182" i="3" s="1"/>
  <c r="H183" i="3" s="1"/>
  <c r="H184" i="3" s="1"/>
  <c r="H185" i="3" s="1"/>
  <c r="O186" i="3"/>
  <c r="Q186" i="3"/>
  <c r="S186" i="3"/>
  <c r="H189" i="3"/>
  <c r="H190" i="3" s="1"/>
  <c r="H191" i="3" s="1"/>
  <c r="O192" i="3"/>
  <c r="U192" i="3" s="1"/>
  <c r="V192" i="3" s="1"/>
  <c r="Q192" i="3"/>
  <c r="S192" i="3"/>
  <c r="H195" i="3"/>
  <c r="H196" i="3" s="1"/>
  <c r="H197" i="3" s="1"/>
  <c r="H198" i="3" s="1"/>
  <c r="H199" i="3" s="1"/>
  <c r="H200" i="3" s="1"/>
  <c r="H201" i="3" s="1"/>
  <c r="H202" i="3" s="1"/>
  <c r="H203" i="3" s="1"/>
  <c r="H204" i="3" s="1"/>
  <c r="H205" i="3" s="1"/>
  <c r="H206" i="3" s="1"/>
  <c r="H207" i="3" s="1"/>
  <c r="H208" i="3" s="1"/>
  <c r="H209" i="3" s="1"/>
  <c r="H210" i="3" s="1"/>
  <c r="H211" i="3" s="1"/>
  <c r="H212" i="3" s="1"/>
  <c r="H213" i="3" s="1"/>
  <c r="H214" i="3" s="1"/>
  <c r="O215" i="3"/>
  <c r="Q215" i="3"/>
  <c r="S215" i="3"/>
  <c r="H218" i="3"/>
  <c r="H219" i="3" s="1"/>
  <c r="H220" i="3" s="1"/>
  <c r="O221" i="3"/>
  <c r="U221" i="3" s="1"/>
  <c r="V221" i="3" s="1"/>
  <c r="Q221" i="3"/>
  <c r="S221" i="3"/>
  <c r="H224" i="3"/>
  <c r="H225" i="3" s="1"/>
  <c r="O226" i="3"/>
  <c r="Q226" i="3"/>
  <c r="S226" i="3"/>
  <c r="H229" i="3"/>
  <c r="H230" i="3" s="1"/>
  <c r="O231" i="3"/>
  <c r="U231" i="3" s="1"/>
  <c r="V231" i="3" s="1"/>
  <c r="Q231" i="3"/>
  <c r="S231" i="3"/>
  <c r="O234" i="3"/>
  <c r="U234" i="3" s="1"/>
  <c r="V234" i="3" s="1"/>
  <c r="Q234" i="3"/>
  <c r="S234" i="3"/>
  <c r="O237" i="3"/>
  <c r="U237" i="3" s="1"/>
  <c r="V237" i="3" s="1"/>
  <c r="Q237" i="3"/>
  <c r="S237" i="3"/>
  <c r="O240" i="3"/>
  <c r="Q240" i="3"/>
  <c r="S240" i="3"/>
  <c r="H243" i="3"/>
  <c r="H244" i="3" s="1"/>
  <c r="O245" i="3"/>
  <c r="U245" i="3" s="1"/>
  <c r="V245" i="3" s="1"/>
  <c r="Q245" i="3"/>
  <c r="S245" i="3"/>
  <c r="Y249" i="3"/>
  <c r="O250" i="3"/>
  <c r="Q250" i="3"/>
  <c r="S250" i="3"/>
  <c r="H253" i="3"/>
  <c r="H254" i="3" s="1"/>
  <c r="H255" i="3" s="1"/>
  <c r="O256" i="3"/>
  <c r="Q256" i="3"/>
  <c r="S256" i="3"/>
  <c r="H259" i="3"/>
  <c r="H260" i="3" s="1"/>
  <c r="H261" i="3" s="1"/>
  <c r="O262" i="3"/>
  <c r="U262" i="3" s="1"/>
  <c r="V262" i="3" s="1"/>
  <c r="Q262" i="3"/>
  <c r="S262" i="3"/>
  <c r="Y266" i="3"/>
  <c r="O267" i="3"/>
  <c r="Q267" i="3"/>
  <c r="S267" i="3"/>
  <c r="H270" i="3"/>
  <c r="H271" i="3" s="1"/>
  <c r="H272" i="3" s="1"/>
  <c r="H273" i="3" s="1"/>
  <c r="H274" i="3" s="1"/>
  <c r="H275" i="3" s="1"/>
  <c r="H276" i="3" s="1"/>
  <c r="H277" i="3" s="1"/>
  <c r="H278" i="3" s="1"/>
  <c r="H279" i="3" s="1"/>
  <c r="H280" i="3" s="1"/>
  <c r="H281" i="3" s="1"/>
  <c r="H282" i="3" s="1"/>
  <c r="H283" i="3" s="1"/>
  <c r="H284" i="3" s="1"/>
  <c r="H285" i="3" s="1"/>
  <c r="H286" i="3" s="1"/>
  <c r="H287" i="3" s="1"/>
  <c r="H288" i="3" s="1"/>
  <c r="H289" i="3" s="1"/>
  <c r="H290" i="3" s="1"/>
  <c r="O291" i="3"/>
  <c r="U291" i="3" s="1"/>
  <c r="V291" i="3" s="1"/>
  <c r="Q291" i="3"/>
  <c r="S291" i="3"/>
  <c r="Y297" i="3"/>
  <c r="O298" i="3"/>
  <c r="U298" i="3" s="1"/>
  <c r="Q298" i="3"/>
  <c r="S298" i="3"/>
  <c r="H301" i="3"/>
  <c r="H302" i="3" s="1"/>
  <c r="O303" i="3"/>
  <c r="U303" i="3" s="1"/>
  <c r="Q303" i="3"/>
  <c r="S303" i="3"/>
  <c r="H306" i="3"/>
  <c r="H307" i="3" s="1"/>
  <c r="H308" i="3" s="1"/>
  <c r="H309" i="3" s="1"/>
  <c r="O310" i="3"/>
  <c r="Q310" i="3"/>
  <c r="S310" i="3"/>
  <c r="H313" i="3"/>
  <c r="H314" i="3" s="1"/>
  <c r="O315" i="3"/>
  <c r="U315" i="3" s="1"/>
  <c r="V315" i="3" s="1"/>
  <c r="Q315" i="3"/>
  <c r="S315" i="3"/>
  <c r="O318" i="3"/>
  <c r="Q318" i="3"/>
  <c r="S318" i="3"/>
  <c r="H321" i="3"/>
  <c r="H322" i="3" s="1"/>
  <c r="O323" i="3"/>
  <c r="U323" i="3" s="1"/>
  <c r="V323" i="3" s="1"/>
  <c r="Q323" i="3"/>
  <c r="S323" i="3"/>
  <c r="H326" i="3"/>
  <c r="H327" i="3" s="1"/>
  <c r="O328" i="3"/>
  <c r="U328" i="3" s="1"/>
  <c r="V328" i="3" s="1"/>
  <c r="Q328" i="3"/>
  <c r="S328" i="3"/>
  <c r="H331" i="3"/>
  <c r="H332" i="3" s="1"/>
  <c r="H333" i="3" s="1"/>
  <c r="Y335" i="3"/>
  <c r="O336" i="3"/>
  <c r="O335" i="3" s="1"/>
  <c r="Q336" i="3"/>
  <c r="Q335" i="3" s="1"/>
  <c r="D21" i="2" s="1"/>
  <c r="S336" i="3"/>
  <c r="S335" i="3" s="1"/>
  <c r="H339" i="3"/>
  <c r="H340" i="3" s="1"/>
  <c r="Y342" i="3"/>
  <c r="O343" i="3"/>
  <c r="U343" i="3" s="1"/>
  <c r="Q343" i="3"/>
  <c r="S343" i="3"/>
  <c r="H346" i="3"/>
  <c r="H347" i="3" s="1"/>
  <c r="H348" i="3" s="1"/>
  <c r="H349" i="3" s="1"/>
  <c r="O350" i="3"/>
  <c r="Q350" i="3"/>
  <c r="S350" i="3"/>
  <c r="H353" i="3"/>
  <c r="H354" i="3" s="1"/>
  <c r="H355" i="3" s="1"/>
  <c r="H356" i="3" s="1"/>
  <c r="O357" i="3"/>
  <c r="Q357" i="3"/>
  <c r="S357" i="3"/>
  <c r="O360" i="3"/>
  <c r="Q360" i="3"/>
  <c r="S360" i="3"/>
  <c r="H363" i="3"/>
  <c r="H364" i="3" s="1"/>
  <c r="Y366" i="3"/>
  <c r="O367" i="3"/>
  <c r="U367" i="3" s="1"/>
  <c r="Q367" i="3"/>
  <c r="S367" i="3"/>
  <c r="H370" i="3"/>
  <c r="H371" i="3" s="1"/>
  <c r="O372" i="3"/>
  <c r="Q372" i="3"/>
  <c r="S372" i="3"/>
  <c r="H375" i="3"/>
  <c r="H376" i="3" s="1"/>
  <c r="Y378" i="3"/>
  <c r="O379" i="3"/>
  <c r="U379" i="3" s="1"/>
  <c r="V379" i="3" s="1"/>
  <c r="Q379" i="3"/>
  <c r="S379" i="3"/>
  <c r="H382" i="3"/>
  <c r="H383" i="3" s="1"/>
  <c r="O384" i="3"/>
  <c r="U384" i="3" s="1"/>
  <c r="Q384" i="3"/>
  <c r="S384" i="3"/>
  <c r="H387" i="3"/>
  <c r="H388" i="3" s="1"/>
  <c r="H389" i="3" s="1"/>
  <c r="Y391" i="3"/>
  <c r="O392" i="3"/>
  <c r="U392" i="3" s="1"/>
  <c r="Q392" i="3"/>
  <c r="S392" i="3"/>
  <c r="O395" i="3"/>
  <c r="U395" i="3" s="1"/>
  <c r="Q395" i="3"/>
  <c r="S395" i="3"/>
  <c r="O398" i="3"/>
  <c r="U398" i="3" s="1"/>
  <c r="V398" i="3" s="1"/>
  <c r="Q398" i="3"/>
  <c r="S398" i="3"/>
  <c r="Y402" i="3"/>
  <c r="O403" i="3"/>
  <c r="U403" i="3" s="1"/>
  <c r="U402" i="3" s="1"/>
  <c r="Q403" i="3"/>
  <c r="Q402" i="3" s="1"/>
  <c r="D26" i="2" s="1"/>
  <c r="S403" i="3"/>
  <c r="S402" i="3" s="1"/>
  <c r="Y409" i="3"/>
  <c r="O410" i="3"/>
  <c r="Q410" i="3"/>
  <c r="S410" i="3"/>
  <c r="H413" i="3"/>
  <c r="H414" i="3" s="1"/>
  <c r="O415" i="3"/>
  <c r="Q415" i="3"/>
  <c r="S415" i="3"/>
  <c r="H418" i="3"/>
  <c r="H419" i="3" s="1"/>
  <c r="H420" i="3" s="1"/>
  <c r="H421" i="3" s="1"/>
  <c r="O422" i="3"/>
  <c r="U422" i="3" s="1"/>
  <c r="V422" i="3" s="1"/>
  <c r="Q422" i="3"/>
  <c r="S422" i="3"/>
  <c r="H425" i="3"/>
  <c r="H426" i="3" s="1"/>
  <c r="O427" i="3"/>
  <c r="U427" i="3" s="1"/>
  <c r="Q427" i="3"/>
  <c r="S427" i="3"/>
  <c r="O430" i="3"/>
  <c r="U430" i="3" s="1"/>
  <c r="Q430" i="3"/>
  <c r="S430" i="3"/>
  <c r="H433" i="3"/>
  <c r="H434" i="3" s="1"/>
  <c r="O435" i="3"/>
  <c r="U435" i="3" s="1"/>
  <c r="V435" i="3" s="1"/>
  <c r="Q435" i="3"/>
  <c r="S435" i="3"/>
  <c r="H438" i="3"/>
  <c r="H439" i="3" s="1"/>
  <c r="O440" i="3"/>
  <c r="Q440" i="3"/>
  <c r="S440" i="3"/>
  <c r="H443" i="3"/>
  <c r="H444" i="3" s="1"/>
  <c r="H445" i="3" s="1"/>
  <c r="Y447" i="3"/>
  <c r="O448" i="3"/>
  <c r="U448" i="3" s="1"/>
  <c r="Q448" i="3"/>
  <c r="Q447" i="3" s="1"/>
  <c r="D29" i="2" s="1"/>
  <c r="S448" i="3"/>
  <c r="S447" i="3" s="1"/>
  <c r="H451" i="3"/>
  <c r="H452" i="3" s="1"/>
  <c r="Y454" i="3"/>
  <c r="O455" i="3"/>
  <c r="U455" i="3" s="1"/>
  <c r="V455" i="3" s="1"/>
  <c r="Q455" i="3"/>
  <c r="S455" i="3"/>
  <c r="H458" i="3"/>
  <c r="H459" i="3" s="1"/>
  <c r="H460" i="3" s="1"/>
  <c r="H461" i="3" s="1"/>
  <c r="O462" i="3"/>
  <c r="Q462" i="3"/>
  <c r="S462" i="3"/>
  <c r="H465" i="3"/>
  <c r="H466" i="3" s="1"/>
  <c r="H467" i="3" s="1"/>
  <c r="H468" i="3" s="1"/>
  <c r="O469" i="3"/>
  <c r="Q469" i="3"/>
  <c r="S469" i="3"/>
  <c r="O472" i="3"/>
  <c r="Q472" i="3"/>
  <c r="S472" i="3"/>
  <c r="H475" i="3"/>
  <c r="H476" i="3" s="1"/>
  <c r="Y478" i="3"/>
  <c r="O479" i="3"/>
  <c r="U479" i="3" s="1"/>
  <c r="Q479" i="3"/>
  <c r="S479" i="3"/>
  <c r="H482" i="3"/>
  <c r="H483" i="3" s="1"/>
  <c r="O484" i="3"/>
  <c r="U484" i="3" s="1"/>
  <c r="V484" i="3" s="1"/>
  <c r="Q484" i="3"/>
  <c r="S484" i="3"/>
  <c r="H487" i="3"/>
  <c r="H488" i="3" s="1"/>
  <c r="Y490" i="3"/>
  <c r="O491" i="3"/>
  <c r="U491" i="3" s="1"/>
  <c r="Q491" i="3"/>
  <c r="S491" i="3"/>
  <c r="H494" i="3"/>
  <c r="H495" i="3" s="1"/>
  <c r="O496" i="3"/>
  <c r="Q496" i="3"/>
  <c r="S496" i="3"/>
  <c r="H499" i="3"/>
  <c r="H500" i="3" s="1"/>
  <c r="H501" i="3" s="1"/>
  <c r="Y503" i="3"/>
  <c r="O504" i="3"/>
  <c r="U504" i="3" s="1"/>
  <c r="Q504" i="3"/>
  <c r="S504" i="3"/>
  <c r="O507" i="3"/>
  <c r="U507" i="3" s="1"/>
  <c r="V507" i="3" s="1"/>
  <c r="Q507" i="3"/>
  <c r="S507" i="3"/>
  <c r="O510" i="3"/>
  <c r="U510" i="3" s="1"/>
  <c r="Q510" i="3"/>
  <c r="S510" i="3"/>
  <c r="Y514" i="3"/>
  <c r="O515" i="3"/>
  <c r="O514" i="3" s="1"/>
  <c r="C34" i="2" s="1"/>
  <c r="Q515" i="3"/>
  <c r="Q514" i="3" s="1"/>
  <c r="D34" i="2" s="1"/>
  <c r="S515" i="3"/>
  <c r="S514" i="3" s="1"/>
  <c r="Y521" i="3"/>
  <c r="O522" i="3"/>
  <c r="U522" i="3" s="1"/>
  <c r="V522" i="3" s="1"/>
  <c r="Q522" i="3"/>
  <c r="S522" i="3"/>
  <c r="H525" i="3"/>
  <c r="H526" i="3" s="1"/>
  <c r="O527" i="3"/>
  <c r="Q527" i="3"/>
  <c r="S527" i="3"/>
  <c r="H530" i="3"/>
  <c r="H531" i="3" s="1"/>
  <c r="H532" i="3" s="1"/>
  <c r="H533" i="3" s="1"/>
  <c r="O534" i="3"/>
  <c r="U534" i="3" s="1"/>
  <c r="V534" i="3" s="1"/>
  <c r="Q534" i="3"/>
  <c r="S534" i="3"/>
  <c r="H537" i="3"/>
  <c r="H538" i="3" s="1"/>
  <c r="H539" i="3" s="1"/>
  <c r="H540" i="3" s="1"/>
  <c r="H541" i="3" s="1"/>
  <c r="H542" i="3" s="1"/>
  <c r="O543" i="3"/>
  <c r="U543" i="3" s="1"/>
  <c r="Q543" i="3"/>
  <c r="S543" i="3"/>
  <c r="O546" i="3"/>
  <c r="U546" i="3" s="1"/>
  <c r="Q546" i="3"/>
  <c r="S546" i="3"/>
  <c r="H549" i="3"/>
  <c r="H550" i="3" s="1"/>
  <c r="O551" i="3"/>
  <c r="U551" i="3" s="1"/>
  <c r="V551" i="3" s="1"/>
  <c r="Q551" i="3"/>
  <c r="S551" i="3"/>
  <c r="H554" i="3"/>
  <c r="H555" i="3" s="1"/>
  <c r="O556" i="3"/>
  <c r="Q556" i="3"/>
  <c r="S556" i="3"/>
  <c r="H559" i="3"/>
  <c r="H560" i="3" s="1"/>
  <c r="H561" i="3" s="1"/>
  <c r="Y563" i="3"/>
  <c r="O564" i="3"/>
  <c r="O563" i="3" s="1"/>
  <c r="C37" i="2" s="1"/>
  <c r="Q564" i="3"/>
  <c r="Q563" i="3" s="1"/>
  <c r="D37" i="2" s="1"/>
  <c r="S564" i="3"/>
  <c r="S563" i="3" s="1"/>
  <c r="H567" i="3"/>
  <c r="H568" i="3" s="1"/>
  <c r="Y570" i="3"/>
  <c r="O571" i="3"/>
  <c r="O570" i="3" s="1"/>
  <c r="C38" i="2" s="1"/>
  <c r="Q571" i="3"/>
  <c r="Q570" i="3" s="1"/>
  <c r="D38" i="2" s="1"/>
  <c r="S571" i="3"/>
  <c r="S570" i="3" s="1"/>
  <c r="H574" i="3"/>
  <c r="H575" i="3" s="1"/>
  <c r="Y577" i="3"/>
  <c r="O578" i="3"/>
  <c r="Q578" i="3"/>
  <c r="S578" i="3"/>
  <c r="H581" i="3"/>
  <c r="H582" i="3" s="1"/>
  <c r="H583" i="3" s="1"/>
  <c r="H584" i="3" s="1"/>
  <c r="O585" i="3"/>
  <c r="U585" i="3" s="1"/>
  <c r="V585" i="3" s="1"/>
  <c r="Q585" i="3"/>
  <c r="S585" i="3"/>
  <c r="H588" i="3"/>
  <c r="H589" i="3" s="1"/>
  <c r="O590" i="3"/>
  <c r="U590" i="3" s="1"/>
  <c r="V590" i="3" s="1"/>
  <c r="Q590" i="3"/>
  <c r="S590" i="3"/>
  <c r="O593" i="3"/>
  <c r="U593" i="3" s="1"/>
  <c r="V593" i="3" s="1"/>
  <c r="Q593" i="3"/>
  <c r="S593" i="3"/>
  <c r="H596" i="3"/>
  <c r="H597" i="3" s="1"/>
  <c r="Y599" i="3"/>
  <c r="O600" i="3"/>
  <c r="U600" i="3" s="1"/>
  <c r="V600" i="3" s="1"/>
  <c r="Q600" i="3"/>
  <c r="S600" i="3"/>
  <c r="H603" i="3"/>
  <c r="H604" i="3" s="1"/>
  <c r="O605" i="3"/>
  <c r="U605" i="3" s="1"/>
  <c r="Q605" i="3"/>
  <c r="S605" i="3"/>
  <c r="H608" i="3"/>
  <c r="H609" i="3" s="1"/>
  <c r="O610" i="3"/>
  <c r="Q610" i="3"/>
  <c r="S610" i="3"/>
  <c r="H613" i="3"/>
  <c r="H614" i="3" s="1"/>
  <c r="H615" i="3" s="1"/>
  <c r="O616" i="3"/>
  <c r="Q616" i="3"/>
  <c r="S616" i="3"/>
  <c r="H619" i="3"/>
  <c r="H620" i="3" s="1"/>
  <c r="H621" i="3" s="1"/>
  <c r="O622" i="3"/>
  <c r="U622" i="3" s="1"/>
  <c r="V622" i="3" s="1"/>
  <c r="Q622" i="3"/>
  <c r="S622" i="3"/>
  <c r="H625" i="3"/>
  <c r="H626" i="3" s="1"/>
  <c r="H627" i="3" s="1"/>
  <c r="H628" i="3" s="1"/>
  <c r="H629" i="3" s="1"/>
  <c r="Y631" i="3"/>
  <c r="O632" i="3"/>
  <c r="U632" i="3" s="1"/>
  <c r="Q632" i="3"/>
  <c r="S632" i="3"/>
  <c r="H635" i="3"/>
  <c r="H636" i="3" s="1"/>
  <c r="O637" i="3"/>
  <c r="Q637" i="3"/>
  <c r="S637" i="3"/>
  <c r="H640" i="3"/>
  <c r="H641" i="3" s="1"/>
  <c r="Y643" i="3"/>
  <c r="O644" i="3"/>
  <c r="Q644" i="3"/>
  <c r="S644" i="3"/>
  <c r="H647" i="3"/>
  <c r="H648" i="3" s="1"/>
  <c r="O649" i="3"/>
  <c r="Q649" i="3"/>
  <c r="S649" i="3"/>
  <c r="H652" i="3"/>
  <c r="H653" i="3" s="1"/>
  <c r="H654" i="3" s="1"/>
  <c r="Y656" i="3"/>
  <c r="O657" i="3"/>
  <c r="U657" i="3" s="1"/>
  <c r="V657" i="3" s="1"/>
  <c r="Q657" i="3"/>
  <c r="S657" i="3"/>
  <c r="O660" i="3"/>
  <c r="U660" i="3" s="1"/>
  <c r="V660" i="3" s="1"/>
  <c r="Q660" i="3"/>
  <c r="S660" i="3"/>
  <c r="O663" i="3"/>
  <c r="U663" i="3" s="1"/>
  <c r="V663" i="3" s="1"/>
  <c r="Q663" i="3"/>
  <c r="S663" i="3"/>
  <c r="O666" i="3"/>
  <c r="U666" i="3" s="1"/>
  <c r="V666" i="3" s="1"/>
  <c r="Q666" i="3"/>
  <c r="S666" i="3"/>
  <c r="H669" i="3"/>
  <c r="H670" i="3" s="1"/>
  <c r="H671" i="3" s="1"/>
  <c r="O672" i="3"/>
  <c r="Q672" i="3"/>
  <c r="S672" i="3"/>
  <c r="O675" i="3"/>
  <c r="U675" i="3" s="1"/>
  <c r="V675" i="3" s="1"/>
  <c r="Q675" i="3"/>
  <c r="S675" i="3"/>
  <c r="H678" i="3"/>
  <c r="H679" i="3" s="1"/>
  <c r="Y681" i="3"/>
  <c r="O682" i="3"/>
  <c r="U682" i="3" s="1"/>
  <c r="Q682" i="3"/>
  <c r="Q681" i="3" s="1"/>
  <c r="D44" i="2" s="1"/>
  <c r="S682" i="3"/>
  <c r="S681" i="3" s="1"/>
  <c r="Y686" i="3"/>
  <c r="O687" i="3"/>
  <c r="Q687" i="3"/>
  <c r="S687" i="3"/>
  <c r="H690" i="3"/>
  <c r="H691" i="3" s="1"/>
  <c r="H692" i="3" s="1"/>
  <c r="H693" i="3" s="1"/>
  <c r="H694" i="3" s="1"/>
  <c r="H695" i="3" s="1"/>
  <c r="O696" i="3"/>
  <c r="U696" i="3" s="1"/>
  <c r="V696" i="3" s="1"/>
  <c r="Q696" i="3"/>
  <c r="S696" i="3"/>
  <c r="H699" i="3"/>
  <c r="H700" i="3" s="1"/>
  <c r="H701" i="3" s="1"/>
  <c r="H702" i="3" s="1"/>
  <c r="H703" i="3" s="1"/>
  <c r="H704" i="3" s="1"/>
  <c r="H705" i="3" s="1"/>
  <c r="O706" i="3"/>
  <c r="U706" i="3" s="1"/>
  <c r="V706" i="3" s="1"/>
  <c r="Q706" i="3"/>
  <c r="S706" i="3"/>
  <c r="H709" i="3"/>
  <c r="H710" i="3" s="1"/>
  <c r="O711" i="3"/>
  <c r="U711" i="3" s="1"/>
  <c r="V711" i="3" s="1"/>
  <c r="Q711" i="3"/>
  <c r="S711" i="3"/>
  <c r="H714" i="3"/>
  <c r="H715" i="3" s="1"/>
  <c r="O716" i="3"/>
  <c r="U716" i="3" s="1"/>
  <c r="V716" i="3" s="1"/>
  <c r="Q716" i="3"/>
  <c r="S716" i="3"/>
  <c r="H719" i="3"/>
  <c r="H720" i="3" s="1"/>
  <c r="O721" i="3"/>
  <c r="U721" i="3" s="1"/>
  <c r="Q721" i="3"/>
  <c r="S721" i="3"/>
  <c r="O724" i="3"/>
  <c r="Q724" i="3"/>
  <c r="S724" i="3"/>
  <c r="O727" i="3"/>
  <c r="Q727" i="3"/>
  <c r="S727" i="3"/>
  <c r="Y731" i="3"/>
  <c r="O732" i="3"/>
  <c r="Q732" i="3"/>
  <c r="S732" i="3"/>
  <c r="S731" i="3" s="1"/>
  <c r="H735" i="3"/>
  <c r="H736" i="3" s="1"/>
  <c r="H737" i="3" s="1"/>
  <c r="O738" i="3"/>
  <c r="Q738" i="3"/>
  <c r="S738" i="3"/>
  <c r="Y742" i="3"/>
  <c r="O743" i="3"/>
  <c r="U743" i="3" s="1"/>
  <c r="V743" i="3" s="1"/>
  <c r="Q743" i="3"/>
  <c r="S743" i="3"/>
  <c r="H746" i="3"/>
  <c r="H747" i="3" s="1"/>
  <c r="H748" i="3" s="1"/>
  <c r="H749" i="3" s="1"/>
  <c r="H750" i="3" s="1"/>
  <c r="H751" i="3" s="1"/>
  <c r="H752" i="3" s="1"/>
  <c r="H753" i="3" s="1"/>
  <c r="H754" i="3" s="1"/>
  <c r="H755" i="3" s="1"/>
  <c r="O756" i="3"/>
  <c r="Q756" i="3"/>
  <c r="S756" i="3"/>
  <c r="Y762" i="3"/>
  <c r="O763" i="3"/>
  <c r="Q763" i="3"/>
  <c r="S763" i="3"/>
  <c r="H766" i="3"/>
  <c r="H767" i="3" s="1"/>
  <c r="O768" i="3"/>
  <c r="U768" i="3" s="1"/>
  <c r="V768" i="3" s="1"/>
  <c r="Q768" i="3"/>
  <c r="S768" i="3"/>
  <c r="H771" i="3"/>
  <c r="H772" i="3" s="1"/>
  <c r="O773" i="3"/>
  <c r="U773" i="3" s="1"/>
  <c r="Q773" i="3"/>
  <c r="S773" i="3"/>
  <c r="O776" i="3"/>
  <c r="Q776" i="3"/>
  <c r="S776" i="3"/>
  <c r="H779" i="3"/>
  <c r="H780" i="3" s="1"/>
  <c r="O781" i="3"/>
  <c r="U781" i="3" s="1"/>
  <c r="V781" i="3" s="1"/>
  <c r="Q781" i="3"/>
  <c r="S781" i="3"/>
  <c r="H784" i="3"/>
  <c r="H785" i="3" s="1"/>
  <c r="O786" i="3"/>
  <c r="U786" i="3" s="1"/>
  <c r="V786" i="3" s="1"/>
  <c r="Q786" i="3"/>
  <c r="S786" i="3"/>
  <c r="H789" i="3"/>
  <c r="H790" i="3" s="1"/>
  <c r="H791" i="3" s="1"/>
  <c r="Y793" i="3"/>
  <c r="O794" i="3"/>
  <c r="U794" i="3" s="1"/>
  <c r="Q794" i="3"/>
  <c r="S794" i="3"/>
  <c r="H797" i="3"/>
  <c r="H798" i="3" s="1"/>
  <c r="O799" i="3"/>
  <c r="U799" i="3" s="1"/>
  <c r="V799" i="3" s="1"/>
  <c r="Q799" i="3"/>
  <c r="S799" i="3"/>
  <c r="H802" i="3"/>
  <c r="H803" i="3" s="1"/>
  <c r="H804" i="3" s="1"/>
  <c r="O805" i="3"/>
  <c r="U805" i="3" s="1"/>
  <c r="V805" i="3" s="1"/>
  <c r="Q805" i="3"/>
  <c r="S805" i="3"/>
  <c r="O808" i="3"/>
  <c r="Q808" i="3"/>
  <c r="S808" i="3"/>
  <c r="H811" i="3"/>
  <c r="H812" i="3" s="1"/>
  <c r="Y814" i="3"/>
  <c r="O815" i="3"/>
  <c r="Q815" i="3"/>
  <c r="S815" i="3"/>
  <c r="O818" i="3"/>
  <c r="U818" i="3" s="1"/>
  <c r="V818" i="3" s="1"/>
  <c r="Q818" i="3"/>
  <c r="S818" i="3"/>
  <c r="O821" i="3"/>
  <c r="U821" i="3" s="1"/>
  <c r="Q821" i="3"/>
  <c r="S821" i="3"/>
  <c r="O824" i="3"/>
  <c r="U824" i="3" s="1"/>
  <c r="V824" i="3" s="1"/>
  <c r="Q824" i="3"/>
  <c r="S824" i="3"/>
  <c r="O827" i="3"/>
  <c r="U827" i="3" s="1"/>
  <c r="V827" i="3" s="1"/>
  <c r="Q827" i="3"/>
  <c r="S827" i="3"/>
  <c r="Y831" i="3"/>
  <c r="O832" i="3"/>
  <c r="Q832" i="3"/>
  <c r="Q831" i="3" s="1"/>
  <c r="D52" i="2" s="1"/>
  <c r="S832" i="3"/>
  <c r="S831" i="3" s="1"/>
  <c r="Y836" i="3"/>
  <c r="O837" i="3"/>
  <c r="U837" i="3" s="1"/>
  <c r="Q837" i="3"/>
  <c r="S837" i="3"/>
  <c r="O840" i="3"/>
  <c r="U840" i="3" s="1"/>
  <c r="V840" i="3" s="1"/>
  <c r="Q840" i="3"/>
  <c r="S840" i="3"/>
  <c r="O843" i="3"/>
  <c r="Q843" i="3"/>
  <c r="S843" i="3"/>
  <c r="H846" i="3"/>
  <c r="H847" i="3" s="1"/>
  <c r="O848" i="3"/>
  <c r="Q848" i="3"/>
  <c r="S848" i="3"/>
  <c r="Y852" i="3"/>
  <c r="O853" i="3"/>
  <c r="O852" i="3" s="1"/>
  <c r="C54" i="2" s="1"/>
  <c r="Q853" i="3"/>
  <c r="Q852" i="3" s="1"/>
  <c r="D54" i="2" s="1"/>
  <c r="S853" i="3"/>
  <c r="S852" i="3" s="1"/>
  <c r="Y859" i="3"/>
  <c r="O860" i="3"/>
  <c r="Q860" i="3"/>
  <c r="S860" i="3"/>
  <c r="O863" i="3"/>
  <c r="U863" i="3" s="1"/>
  <c r="Q863" i="3"/>
  <c r="S863" i="3"/>
  <c r="O866" i="3"/>
  <c r="U866" i="3" s="1"/>
  <c r="Q866" i="3"/>
  <c r="S866" i="3"/>
  <c r="Y872" i="3"/>
  <c r="O873" i="3"/>
  <c r="Q873" i="3"/>
  <c r="S873" i="3"/>
  <c r="O876" i="3"/>
  <c r="U876" i="3" s="1"/>
  <c r="V876" i="3" s="1"/>
  <c r="Q876" i="3"/>
  <c r="S876" i="3"/>
  <c r="O879" i="3"/>
  <c r="U879" i="3" s="1"/>
  <c r="Q879" i="3"/>
  <c r="S879" i="3"/>
  <c r="Y883" i="3"/>
  <c r="O885" i="3"/>
  <c r="Q885" i="3"/>
  <c r="S885" i="3"/>
  <c r="Y889" i="3"/>
  <c r="O890" i="3"/>
  <c r="O889" i="3" s="1"/>
  <c r="C59" i="2" s="1"/>
  <c r="Q890" i="3"/>
  <c r="Q889" i="3" s="1"/>
  <c r="D59" i="2" s="1"/>
  <c r="S890" i="3"/>
  <c r="S889" i="3" s="1"/>
  <c r="U105" i="3"/>
  <c r="O681" i="3" l="1"/>
  <c r="C44" i="2" s="1"/>
  <c r="W34" i="5"/>
  <c r="Y6" i="3"/>
  <c r="O643" i="3"/>
  <c r="C42" i="2" s="1"/>
  <c r="S366" i="3"/>
  <c r="S114" i="3"/>
  <c r="O731" i="3"/>
  <c r="C46" i="2" s="1"/>
  <c r="Q731" i="3"/>
  <c r="D46" i="2" s="1"/>
  <c r="Q478" i="3"/>
  <c r="D31" i="2" s="1"/>
  <c r="O160" i="3"/>
  <c r="C15" i="2" s="1"/>
  <c r="S762" i="3"/>
  <c r="S631" i="3"/>
  <c r="S577" i="3"/>
  <c r="U503" i="3"/>
  <c r="S883" i="3"/>
  <c r="S342" i="3"/>
  <c r="O409" i="3"/>
  <c r="C28" i="2" s="1"/>
  <c r="U360" i="3"/>
  <c r="V360" i="3" s="1"/>
  <c r="V543" i="3"/>
  <c r="O249" i="3"/>
  <c r="C17" i="2" s="1"/>
  <c r="O402" i="3"/>
  <c r="C26" i="2" s="1"/>
  <c r="O478" i="3"/>
  <c r="C31" i="2" s="1"/>
  <c r="Q454" i="3"/>
  <c r="D30" i="2" s="1"/>
  <c r="Q7" i="3"/>
  <c r="D7" i="2" s="1"/>
  <c r="Y858" i="3"/>
  <c r="Y296" i="3"/>
  <c r="S7" i="3"/>
  <c r="S297" i="3"/>
  <c r="O872" i="3"/>
  <c r="C57" i="2" s="1"/>
  <c r="Q656" i="3"/>
  <c r="D43" i="2" s="1"/>
  <c r="Q872" i="3"/>
  <c r="D57" i="2" s="1"/>
  <c r="S656" i="3"/>
  <c r="S409" i="3"/>
  <c r="S872" i="3"/>
  <c r="O631" i="3"/>
  <c r="C41" i="2" s="1"/>
  <c r="S391" i="3"/>
  <c r="Q266" i="3"/>
  <c r="D18" i="2" s="1"/>
  <c r="S266" i="3"/>
  <c r="Y520" i="3"/>
  <c r="Q577" i="3"/>
  <c r="D39" i="2" s="1"/>
  <c r="Q391" i="3"/>
  <c r="D25" i="2" s="1"/>
  <c r="Q342" i="3"/>
  <c r="D22" i="2" s="1"/>
  <c r="Q114" i="3"/>
  <c r="D12" i="2" s="1"/>
  <c r="U637" i="3"/>
  <c r="V637" i="3" s="1"/>
  <c r="U848" i="3"/>
  <c r="V848" i="3" s="1"/>
  <c r="Q814" i="3"/>
  <c r="D51" i="2" s="1"/>
  <c r="U616" i="3"/>
  <c r="V616" i="3" s="1"/>
  <c r="O140" i="3"/>
  <c r="C14" i="2" s="1"/>
  <c r="U115" i="3"/>
  <c r="U114" i="3" s="1"/>
  <c r="Q793" i="3"/>
  <c r="D50" i="2" s="1"/>
  <c r="U644" i="3"/>
  <c r="V644" i="3" s="1"/>
  <c r="Q83" i="3"/>
  <c r="D11" i="2" s="1"/>
  <c r="O391" i="3"/>
  <c r="C25" i="2" s="1"/>
  <c r="O342" i="3"/>
  <c r="C22" i="2" s="1"/>
  <c r="V879" i="3"/>
  <c r="U853" i="3"/>
  <c r="V853" i="3" s="1"/>
  <c r="V852" i="3" s="1"/>
  <c r="Q742" i="3"/>
  <c r="D47" i="2" s="1"/>
  <c r="U571" i="3"/>
  <c r="U570" i="3" s="1"/>
  <c r="Q521" i="3"/>
  <c r="D36" i="2" s="1"/>
  <c r="O266" i="3"/>
  <c r="C18" i="2" s="1"/>
  <c r="S83" i="3"/>
  <c r="O814" i="3"/>
  <c r="C51" i="2" s="1"/>
  <c r="S521" i="3"/>
  <c r="V427" i="3"/>
  <c r="S61" i="3"/>
  <c r="O503" i="3"/>
  <c r="C33" i="2" s="1"/>
  <c r="O114" i="3"/>
  <c r="C12" i="2" s="1"/>
  <c r="U672" i="3"/>
  <c r="U656" i="3" s="1"/>
  <c r="Q643" i="3"/>
  <c r="D42" i="2" s="1"/>
  <c r="V403" i="3"/>
  <c r="V402" i="3" s="1"/>
  <c r="U469" i="3"/>
  <c r="V469" i="3" s="1"/>
  <c r="Q503" i="3"/>
  <c r="D33" i="2" s="1"/>
  <c r="V510" i="3"/>
  <c r="V773" i="3"/>
  <c r="Y408" i="3"/>
  <c r="U732" i="3"/>
  <c r="V732" i="3" s="1"/>
  <c r="U564" i="3"/>
  <c r="U563" i="3" s="1"/>
  <c r="S140" i="3"/>
  <c r="Q836" i="3"/>
  <c r="D53" i="2" s="1"/>
  <c r="U13" i="3"/>
  <c r="V13" i="3" s="1"/>
  <c r="U890" i="3"/>
  <c r="U889" i="3" s="1"/>
  <c r="S478" i="3"/>
  <c r="U860" i="3"/>
  <c r="U859" i="3" s="1"/>
  <c r="V303" i="3"/>
  <c r="O599" i="3"/>
  <c r="C40" i="2" s="1"/>
  <c r="Q883" i="3"/>
  <c r="D58" i="2" s="1"/>
  <c r="O859" i="3"/>
  <c r="S814" i="3"/>
  <c r="S793" i="3"/>
  <c r="U527" i="3"/>
  <c r="V527" i="3" s="1"/>
  <c r="S454" i="3"/>
  <c r="V392" i="3"/>
  <c r="U318" i="3"/>
  <c r="V318" i="3" s="1"/>
  <c r="Q249" i="3"/>
  <c r="D17" i="2" s="1"/>
  <c r="V105" i="3"/>
  <c r="U391" i="3"/>
  <c r="V395" i="3"/>
  <c r="Y761" i="3"/>
  <c r="Q762" i="3"/>
  <c r="D49" i="2" s="1"/>
  <c r="Q859" i="3"/>
  <c r="D56" i="2" s="1"/>
  <c r="S836" i="3"/>
  <c r="S643" i="3"/>
  <c r="Q599" i="3"/>
  <c r="D40" i="2" s="1"/>
  <c r="S859" i="3"/>
  <c r="S858" i="3" s="1"/>
  <c r="S503" i="3"/>
  <c r="Q61" i="3"/>
  <c r="D10" i="2" s="1"/>
  <c r="Q631" i="3"/>
  <c r="D41" i="2" s="1"/>
  <c r="S249" i="3"/>
  <c r="S599" i="3"/>
  <c r="U515" i="3"/>
  <c r="U514" i="3" s="1"/>
  <c r="O793" i="3"/>
  <c r="C50" i="2" s="1"/>
  <c r="V161" i="3"/>
  <c r="V160" i="3" s="1"/>
  <c r="U160" i="3"/>
  <c r="V8" i="3"/>
  <c r="V794" i="3"/>
  <c r="V837" i="3"/>
  <c r="V479" i="3"/>
  <c r="V478" i="3" s="1"/>
  <c r="U478" i="3"/>
  <c r="V632" i="3"/>
  <c r="U681" i="3"/>
  <c r="V682" i="3"/>
  <c r="V681" i="3" s="1"/>
  <c r="V343" i="3"/>
  <c r="O83" i="3"/>
  <c r="C11" i="2" s="1"/>
  <c r="U55" i="3"/>
  <c r="U54" i="3" s="1"/>
  <c r="Q490" i="3"/>
  <c r="D32" i="2" s="1"/>
  <c r="O127" i="3"/>
  <c r="C13" i="2" s="1"/>
  <c r="U873" i="3"/>
  <c r="U872" i="3" s="1"/>
  <c r="S490" i="3"/>
  <c r="V430" i="3"/>
  <c r="O61" i="3"/>
  <c r="C10" i="2" s="1"/>
  <c r="V156" i="3"/>
  <c r="V866" i="3"/>
  <c r="O54" i="3"/>
  <c r="C9" i="2" s="1"/>
  <c r="V40" i="3"/>
  <c r="O521" i="3"/>
  <c r="C36" i="2" s="1"/>
  <c r="U440" i="3"/>
  <c r="V440" i="3" s="1"/>
  <c r="U250" i="3"/>
  <c r="U186" i="3"/>
  <c r="V186" i="3" s="1"/>
  <c r="V121" i="3"/>
  <c r="V605" i="3"/>
  <c r="O454" i="3"/>
  <c r="C30" i="2" s="1"/>
  <c r="U141" i="3"/>
  <c r="V141" i="3" s="1"/>
  <c r="V721" i="3"/>
  <c r="U350" i="3"/>
  <c r="V350" i="3" s="1"/>
  <c r="V62" i="3"/>
  <c r="O7" i="3"/>
  <c r="C7" i="2" s="1"/>
  <c r="O656" i="3"/>
  <c r="C43" i="2" s="1"/>
  <c r="Q409" i="3"/>
  <c r="D28" i="2" s="1"/>
  <c r="U310" i="3"/>
  <c r="V310" i="3" s="1"/>
  <c r="U843" i="3"/>
  <c r="V843" i="3" s="1"/>
  <c r="O762" i="3"/>
  <c r="U240" i="3"/>
  <c r="V240" i="3" s="1"/>
  <c r="U556" i="3"/>
  <c r="V556" i="3" s="1"/>
  <c r="U763" i="3"/>
  <c r="U357" i="3"/>
  <c r="V357" i="3" s="1"/>
  <c r="U472" i="3"/>
  <c r="V472" i="3" s="1"/>
  <c r="S742" i="3"/>
  <c r="U727" i="3"/>
  <c r="V727" i="3" s="1"/>
  <c r="U256" i="3"/>
  <c r="V256" i="3" s="1"/>
  <c r="O831" i="3"/>
  <c r="C52" i="2" s="1"/>
  <c r="V546" i="3"/>
  <c r="U415" i="3"/>
  <c r="V415" i="3" s="1"/>
  <c r="Q140" i="3"/>
  <c r="D14" i="2" s="1"/>
  <c r="U94" i="3"/>
  <c r="U83" i="3" s="1"/>
  <c r="U815" i="3"/>
  <c r="U814" i="3" s="1"/>
  <c r="U885" i="3"/>
  <c r="U883" i="3" s="1"/>
  <c r="U832" i="3"/>
  <c r="U831" i="3" s="1"/>
  <c r="V821" i="3"/>
  <c r="U808" i="3"/>
  <c r="V808" i="3" s="1"/>
  <c r="U776" i="3"/>
  <c r="V776" i="3" s="1"/>
  <c r="U738" i="3"/>
  <c r="U226" i="3"/>
  <c r="V226" i="3" s="1"/>
  <c r="U462" i="3"/>
  <c r="O577" i="3"/>
  <c r="C39" i="2" s="1"/>
  <c r="O836" i="3"/>
  <c r="C53" i="2" s="1"/>
  <c r="U215" i="3"/>
  <c r="V215" i="3" s="1"/>
  <c r="O742" i="3"/>
  <c r="C47" i="2" s="1"/>
  <c r="U610" i="3"/>
  <c r="V610" i="3" s="1"/>
  <c r="U578" i="3"/>
  <c r="U577" i="3" s="1"/>
  <c r="U77" i="3"/>
  <c r="V77" i="3" s="1"/>
  <c r="V863" i="3"/>
  <c r="V504" i="3"/>
  <c r="U30" i="3"/>
  <c r="V30" i="3" s="1"/>
  <c r="O883" i="3"/>
  <c r="C58" i="2" s="1"/>
  <c r="Q297" i="3"/>
  <c r="D20" i="2" s="1"/>
  <c r="U756" i="3"/>
  <c r="U742" i="3" s="1"/>
  <c r="U724" i="3"/>
  <c r="V724" i="3" s="1"/>
  <c r="O686" i="3"/>
  <c r="C45" i="2" s="1"/>
  <c r="S686" i="3"/>
  <c r="Q686" i="3"/>
  <c r="D45" i="2" s="1"/>
  <c r="U687" i="3"/>
  <c r="U649" i="3"/>
  <c r="U496" i="3"/>
  <c r="U490" i="3" s="1"/>
  <c r="O490" i="3"/>
  <c r="C32" i="2" s="1"/>
  <c r="V491" i="3"/>
  <c r="V448" i="3"/>
  <c r="V447" i="3" s="1"/>
  <c r="U447" i="3"/>
  <c r="O447" i="3"/>
  <c r="U410" i="3"/>
  <c r="O297" i="3"/>
  <c r="C20" i="2" s="1"/>
  <c r="V372" i="3"/>
  <c r="O366" i="3"/>
  <c r="C23" i="2" s="1"/>
  <c r="Q366" i="3"/>
  <c r="D23" i="2" s="1"/>
  <c r="U372" i="3"/>
  <c r="U366" i="3" s="1"/>
  <c r="V367" i="3"/>
  <c r="V384" i="3"/>
  <c r="V378" i="3" s="1"/>
  <c r="O378" i="3"/>
  <c r="C24" i="2" s="1"/>
  <c r="S378" i="3"/>
  <c r="Q378" i="3"/>
  <c r="D24" i="2" s="1"/>
  <c r="U378" i="3"/>
  <c r="U336" i="3"/>
  <c r="U335" i="3" s="1"/>
  <c r="V298" i="3"/>
  <c r="C21" i="2"/>
  <c r="U267" i="3"/>
  <c r="U266" i="3" s="1"/>
  <c r="S165" i="3"/>
  <c r="A3" i="2" a="1"/>
  <c r="A3" i="2" s="1"/>
  <c r="A4" i="2" s="1" a="1"/>
  <c r="A4" i="2" s="1"/>
  <c r="A63" i="2" s="1"/>
  <c r="Q165" i="3"/>
  <c r="D16" i="2" s="1"/>
  <c r="U166" i="3"/>
  <c r="V166" i="3" s="1"/>
  <c r="O165" i="3"/>
  <c r="C16" i="2" s="1"/>
  <c r="V144" i="3"/>
  <c r="U127" i="3"/>
  <c r="S127" i="3"/>
  <c r="Q127" i="3"/>
  <c r="D13" i="2" s="1"/>
  <c r="V128" i="3"/>
  <c r="V127" i="3" s="1"/>
  <c r="D8" i="2"/>
  <c r="O47" i="3"/>
  <c r="C8" i="2" s="1"/>
  <c r="U48" i="3"/>
  <c r="U47" i="3" s="1"/>
  <c r="C56" i="2" l="1"/>
  <c r="O858" i="3"/>
  <c r="C55" i="2" s="1"/>
  <c r="V756" i="3"/>
  <c r="V742" i="3" s="1"/>
  <c r="V391" i="3"/>
  <c r="S761" i="3"/>
  <c r="V860" i="3"/>
  <c r="V859" i="3" s="1"/>
  <c r="V564" i="3"/>
  <c r="V563" i="3" s="1"/>
  <c r="V267" i="3"/>
  <c r="V266" i="3" s="1"/>
  <c r="V672" i="3"/>
  <c r="V656" i="3" s="1"/>
  <c r="V115" i="3"/>
  <c r="V114" i="3" s="1"/>
  <c r="V336" i="3"/>
  <c r="V335" i="3" s="1"/>
  <c r="U852" i="3"/>
  <c r="V515" i="3"/>
  <c r="V514" i="3" s="1"/>
  <c r="V885" i="3"/>
  <c r="V883" i="3" s="1"/>
  <c r="U140" i="3"/>
  <c r="V599" i="3"/>
  <c r="V631" i="3"/>
  <c r="Y5" i="3"/>
  <c r="V503" i="3"/>
  <c r="U297" i="3"/>
  <c r="S296" i="3"/>
  <c r="U249" i="3"/>
  <c r="U631" i="3"/>
  <c r="S408" i="3"/>
  <c r="V571" i="3"/>
  <c r="V570" i="3" s="1"/>
  <c r="U858" i="3"/>
  <c r="V578" i="3"/>
  <c r="V577" i="3" s="1"/>
  <c r="Q761" i="3"/>
  <c r="D48" i="2" s="1"/>
  <c r="U731" i="3"/>
  <c r="U793" i="3"/>
  <c r="V793" i="3"/>
  <c r="U762" i="3"/>
  <c r="U454" i="3"/>
  <c r="V94" i="3"/>
  <c r="V83" i="3" s="1"/>
  <c r="U599" i="3"/>
  <c r="U836" i="3"/>
  <c r="U409" i="3"/>
  <c r="S520" i="3"/>
  <c r="V890" i="3"/>
  <c r="V889" i="3" s="1"/>
  <c r="V48" i="3"/>
  <c r="V47" i="3" s="1"/>
  <c r="U643" i="3"/>
  <c r="Q858" i="3"/>
  <c r="D55" i="2" s="1"/>
  <c r="V496" i="3"/>
  <c r="V490" i="3" s="1"/>
  <c r="V521" i="3"/>
  <c r="V250" i="3"/>
  <c r="V249" i="3" s="1"/>
  <c r="V140" i="3"/>
  <c r="V832" i="3"/>
  <c r="V831" i="3" s="1"/>
  <c r="V462" i="3"/>
  <c r="V454" i="3" s="1"/>
  <c r="U61" i="3"/>
  <c r="U342" i="3"/>
  <c r="V738" i="3"/>
  <c r="V731" i="3" s="1"/>
  <c r="V165" i="3"/>
  <c r="V873" i="3"/>
  <c r="V872" i="3" s="1"/>
  <c r="V342" i="3"/>
  <c r="V7" i="3"/>
  <c r="U165" i="3"/>
  <c r="U521" i="3"/>
  <c r="V297" i="3"/>
  <c r="U7" i="3"/>
  <c r="V763" i="3"/>
  <c r="V762" i="3" s="1"/>
  <c r="V836" i="3"/>
  <c r="O761" i="3"/>
  <c r="C48" i="2" s="1"/>
  <c r="C49" i="2"/>
  <c r="V61" i="3"/>
  <c r="Q408" i="3"/>
  <c r="D27" i="2" s="1"/>
  <c r="V55" i="3"/>
  <c r="V54" i="3" s="1"/>
  <c r="V815" i="3"/>
  <c r="V814" i="3" s="1"/>
  <c r="V410" i="3"/>
  <c r="V409" i="3" s="1"/>
  <c r="U686" i="3"/>
  <c r="O520" i="3"/>
  <c r="C35" i="2" s="1"/>
  <c r="Q520" i="3"/>
  <c r="D35" i="2" s="1"/>
  <c r="V687" i="3"/>
  <c r="V686" i="3" s="1"/>
  <c r="V649" i="3"/>
  <c r="V643" i="3" s="1"/>
  <c r="O408" i="3"/>
  <c r="C27" i="2" s="1"/>
  <c r="C29" i="2"/>
  <c r="V366" i="3"/>
  <c r="O296" i="3"/>
  <c r="C19" i="2" s="1"/>
  <c r="Q296" i="3"/>
  <c r="D19" i="2" s="1"/>
  <c r="S6" i="3"/>
  <c r="B63" i="2"/>
  <c r="C63" i="2"/>
  <c r="Q6" i="3"/>
  <c r="D6" i="2" s="1"/>
  <c r="O6" i="3"/>
  <c r="C6" i="2" s="1"/>
  <c r="U761" i="3" l="1"/>
  <c r="U296" i="3"/>
  <c r="V858" i="3"/>
  <c r="U6" i="3"/>
  <c r="U408" i="3"/>
  <c r="S5" i="3"/>
  <c r="V6" i="3"/>
  <c r="U520" i="3"/>
  <c r="V408" i="3"/>
  <c r="V296" i="3"/>
  <c r="V761" i="3"/>
  <c r="V520" i="3"/>
  <c r="Q5" i="3"/>
  <c r="D5" i="2" s="1"/>
  <c r="O5" i="3"/>
  <c r="C5" i="2" s="1"/>
  <c r="C61" i="2" s="1"/>
  <c r="C62" i="2" s="1"/>
  <c r="U5" i="3" l="1"/>
  <c r="V5" i="3"/>
  <c r="C64" i="2"/>
  <c r="AK26" i="5"/>
  <c r="W32" i="5" s="1"/>
  <c r="AK32" i="5" s="1"/>
  <c r="AG94" i="5" l="1"/>
  <c r="AG95" i="5" s="1"/>
  <c r="BF95" i="5" s="1"/>
  <c r="AK29" i="5"/>
  <c r="AK38" i="5" s="1"/>
  <c r="AN94" i="5" s="1"/>
  <c r="AN95" i="5" s="1"/>
  <c r="BF94" i="5" l="1"/>
  <c r="AG98" i="5"/>
  <c r="AN98" i="5"/>
</calcChain>
</file>

<file path=xl/sharedStrings.xml><?xml version="1.0" encoding="utf-8"?>
<sst xmlns="http://schemas.openxmlformats.org/spreadsheetml/2006/main" count="1882" uniqueCount="507">
  <si>
    <t>%</t>
  </si>
  <si>
    <t>*</t>
  </si>
  <si>
    <t>B</t>
  </si>
  <si>
    <t>H</t>
  </si>
  <si>
    <t>_</t>
  </si>
  <si>
    <t>m</t>
  </si>
  <si>
    <t>t</t>
  </si>
  <si>
    <t>32</t>
  </si>
  <si>
    <t>D1</t>
  </si>
  <si>
    <t>K1</t>
  </si>
  <si>
    <t>K2</t>
  </si>
  <si>
    <t>MJ</t>
  </si>
  <si>
    <t>ON</t>
  </si>
  <si>
    <t>S1</t>
  </si>
  <si>
    <t>S2</t>
  </si>
  <si>
    <t>SP</t>
  </si>
  <si>
    <t>kg</t>
  </si>
  <si>
    <t>m2</t>
  </si>
  <si>
    <t>m3</t>
  </si>
  <si>
    <t>2*8</t>
  </si>
  <si>
    <t>2,2</t>
  </si>
  <si>
    <t>3*8</t>
  </si>
  <si>
    <t>4*8</t>
  </si>
  <si>
    <t>5*8</t>
  </si>
  <si>
    <t>DPH</t>
  </si>
  <si>
    <t>Kód</t>
  </si>
  <si>
    <t>Typ</t>
  </si>
  <si>
    <t>Vrt</t>
  </si>
  <si>
    <t>X36</t>
  </si>
  <si>
    <t>X37</t>
  </si>
  <si>
    <t>X38</t>
  </si>
  <si>
    <t>X39</t>
  </si>
  <si>
    <t>X40</t>
  </si>
  <si>
    <t>X41</t>
  </si>
  <si>
    <t>X42</t>
  </si>
  <si>
    <t>X43</t>
  </si>
  <si>
    <t>X44</t>
  </si>
  <si>
    <t>X45</t>
  </si>
  <si>
    <t>X46</t>
  </si>
  <si>
    <t>X47</t>
  </si>
  <si>
    <t>X48</t>
  </si>
  <si>
    <t>X49</t>
  </si>
  <si>
    <t>hod</t>
  </si>
  <si>
    <t>kpl</t>
  </si>
  <si>
    <t>kus</t>
  </si>
  <si>
    <t>12,6</t>
  </si>
  <si>
    <t>17*4</t>
  </si>
  <si>
    <t>2*17</t>
  </si>
  <si>
    <t>22,4</t>
  </si>
  <si>
    <t>3*17</t>
  </si>
  <si>
    <t>31,5</t>
  </si>
  <si>
    <t>5*17</t>
  </si>
  <si>
    <t>Cena</t>
  </si>
  <si>
    <t>1,399</t>
  </si>
  <si>
    <t>1,736</t>
  </si>
  <si>
    <t>10,15</t>
  </si>
  <si>
    <t>12,81</t>
  </si>
  <si>
    <t>3,967</t>
  </si>
  <si>
    <t>4,141</t>
  </si>
  <si>
    <t>4,686</t>
  </si>
  <si>
    <t>6,072</t>
  </si>
  <si>
    <t>6,382</t>
  </si>
  <si>
    <t>7,064</t>
  </si>
  <si>
    <t>9,704</t>
  </si>
  <si>
    <t>9,895</t>
  </si>
  <si>
    <t>O1-O5</t>
  </si>
  <si>
    <t>P1-P6</t>
  </si>
  <si>
    <t>Patky</t>
  </si>
  <si>
    <t>Popis</t>
  </si>
  <si>
    <t>T1-T4</t>
  </si>
  <si>
    <t>X38.1</t>
  </si>
  <si>
    <t>X38.2</t>
  </si>
  <si>
    <t>X39.1</t>
  </si>
  <si>
    <t>Suť</t>
  </si>
  <si>
    <t>-0,868</t>
  </si>
  <si>
    <t>0,9*14</t>
  </si>
  <si>
    <t>1,28*2</t>
  </si>
  <si>
    <t>10,323</t>
  </si>
  <si>
    <t>10,935</t>
  </si>
  <si>
    <t>16,758</t>
  </si>
  <si>
    <t>3,14*7</t>
  </si>
  <si>
    <t>3,17*5</t>
  </si>
  <si>
    <t>Dle PD</t>
  </si>
  <si>
    <t>T1-T12</t>
  </si>
  <si>
    <t>Tabule</t>
  </si>
  <si>
    <t>0,745*2</t>
  </si>
  <si>
    <t>0,745*5</t>
  </si>
  <si>
    <t>1,28*14</t>
  </si>
  <si>
    <t>1,295*2</t>
  </si>
  <si>
    <t>1,295*5</t>
  </si>
  <si>
    <t>1,696*2</t>
  </si>
  <si>
    <t>1,696*5</t>
  </si>
  <si>
    <t>12,81*2</t>
  </si>
  <si>
    <t>2,416*2</t>
  </si>
  <si>
    <t>2,416*5</t>
  </si>
  <si>
    <t>7*1,6*2</t>
  </si>
  <si>
    <t>A, B, C</t>
  </si>
  <si>
    <t>Kotvení</t>
  </si>
  <si>
    <t>X284_01</t>
  </si>
  <si>
    <t>Ztratné</t>
  </si>
  <si>
    <t>Poř.</t>
  </si>
  <si>
    <t>14011054</t>
  </si>
  <si>
    <t>15,3*1,1</t>
  </si>
  <si>
    <t>24633009</t>
  </si>
  <si>
    <t>5*8*0,15</t>
  </si>
  <si>
    <t>59217001</t>
  </si>
  <si>
    <t>Hmotnost</t>
  </si>
  <si>
    <t>Zakázka:</t>
  </si>
  <si>
    <t>0,6*4*1*4</t>
  </si>
  <si>
    <t>0,6*4*1*6</t>
  </si>
  <si>
    <t>011103000</t>
  </si>
  <si>
    <t>012002000</t>
  </si>
  <si>
    <t>013254000</t>
  </si>
  <si>
    <t>091002000</t>
  </si>
  <si>
    <t>1,28*0,08</t>
  </si>
  <si>
    <t>1,48/0,02</t>
  </si>
  <si>
    <t>121151103</t>
  </si>
  <si>
    <t>131251100</t>
  </si>
  <si>
    <t>162751117</t>
  </si>
  <si>
    <t>162751119</t>
  </si>
  <si>
    <t>167151101</t>
  </si>
  <si>
    <t>171201231</t>
  </si>
  <si>
    <t>174151101</t>
  </si>
  <si>
    <t>181951112</t>
  </si>
  <si>
    <t>2,56-1,28</t>
  </si>
  <si>
    <t>224211114</t>
  </si>
  <si>
    <t>27,2*1,05</t>
  </si>
  <si>
    <t>275313811</t>
  </si>
  <si>
    <t>275351121</t>
  </si>
  <si>
    <t>275351122</t>
  </si>
  <si>
    <t>275361821</t>
  </si>
  <si>
    <t>282602112</t>
  </si>
  <si>
    <t>283111111</t>
  </si>
  <si>
    <t>283111121</t>
  </si>
  <si>
    <t>5*17*0,15</t>
  </si>
  <si>
    <t>5,59 kg/m</t>
  </si>
  <si>
    <t>762081150</t>
  </si>
  <si>
    <t>762083111</t>
  </si>
  <si>
    <t>762132138</t>
  </si>
  <si>
    <t>762523108</t>
  </si>
  <si>
    <t>762713111</t>
  </si>
  <si>
    <t>762795000</t>
  </si>
  <si>
    <t>783201403</t>
  </si>
  <si>
    <t>783268221</t>
  </si>
  <si>
    <t>916331112</t>
  </si>
  <si>
    <t>952901411</t>
  </si>
  <si>
    <t>953961114</t>
  </si>
  <si>
    <t>953965132</t>
  </si>
  <si>
    <t>997002511</t>
  </si>
  <si>
    <t>997002611</t>
  </si>
  <si>
    <t>997006519</t>
  </si>
  <si>
    <t>997013871</t>
  </si>
  <si>
    <t>998004011</t>
  </si>
  <si>
    <t>998222012</t>
  </si>
  <si>
    <t>998762201</t>
  </si>
  <si>
    <t>998767201</t>
  </si>
  <si>
    <t>S: Stavba</t>
  </si>
  <si>
    <t>Sazba DPH</t>
  </si>
  <si>
    <t>Počet</t>
  </si>
  <si>
    <t>0,256*0,08</t>
  </si>
  <si>
    <t>0022: Vrty</t>
  </si>
  <si>
    <t>1,696*0,08</t>
  </si>
  <si>
    <t>15,85*1,05</t>
  </si>
  <si>
    <t>2,416*0,08</t>
  </si>
  <si>
    <t>21,98*1,05</t>
  </si>
  <si>
    <t>60516111.1</t>
  </si>
  <si>
    <t>60516111.2</t>
  </si>
  <si>
    <t>60516111.3</t>
  </si>
  <si>
    <t>60621149.1</t>
  </si>
  <si>
    <t>60792200.1</t>
  </si>
  <si>
    <t>Cena s DPH</t>
  </si>
  <si>
    <t>Jedn. cena</t>
  </si>
  <si>
    <t>0,4*4*0,8*2</t>
  </si>
  <si>
    <t>0,6*0,6*1*4</t>
  </si>
  <si>
    <t>0,6*0,6*1*6</t>
  </si>
  <si>
    <t>1,088-0,544</t>
  </si>
  <si>
    <t>1,736-0,868</t>
  </si>
  <si>
    <t>12,6*0,06*4</t>
  </si>
  <si>
    <t>22,4*0,06*4</t>
  </si>
  <si>
    <t>3,392-1,696</t>
  </si>
  <si>
    <t>4,832-2,416</t>
  </si>
  <si>
    <t>762342511.1</t>
  </si>
  <si>
    <t>762431225.1</t>
  </si>
  <si>
    <t>936009112.1</t>
  </si>
  <si>
    <t>Herní prvek</t>
  </si>
  <si>
    <t>Mikropiloty</t>
  </si>
  <si>
    <t>Okolo patek</t>
  </si>
  <si>
    <t>Plný popis:</t>
  </si>
  <si>
    <t>Zpracovatel</t>
  </si>
  <si>
    <t>Výměra</t>
  </si>
  <si>
    <t>030001000_02</t>
  </si>
  <si>
    <t>034002000_01</t>
  </si>
  <si>
    <t>039002000_02</t>
  </si>
  <si>
    <t>74*0,02*1,05</t>
  </si>
  <si>
    <t>Jedn. hmotn.</t>
  </si>
  <si>
    <t>(1,48/0,02)*2</t>
  </si>
  <si>
    <t>0,3*0,3*0,4*8</t>
  </si>
  <si>
    <t>0,4*0,4*0,8*2</t>
  </si>
  <si>
    <t>0,4*4*0,8*2*5</t>
  </si>
  <si>
    <t>0,6*0,6*1*4*2</t>
  </si>
  <si>
    <t>0,6*0,6*1*6*2</t>
  </si>
  <si>
    <t>0027: Základy</t>
  </si>
  <si>
    <t>Cen. soustava</t>
  </si>
  <si>
    <t>(4,3+4,7)*5,59</t>
  </si>
  <si>
    <t>0,3*0,3*0,4*17</t>
  </si>
  <si>
    <t>05: Infotabule</t>
  </si>
  <si>
    <t>0,3*0,3*0,4*8*2</t>
  </si>
  <si>
    <t>0,4*0,4*0,8*2*2</t>
  </si>
  <si>
    <t>0,4*0,4*0,8*2*5</t>
  </si>
  <si>
    <t>12,81*0,04*1,05</t>
  </si>
  <si>
    <t>Dopadová plocha</t>
  </si>
  <si>
    <t>Komentář</t>
  </si>
  <si>
    <t>0,3*0,3*0,4*17*2</t>
  </si>
  <si>
    <t>0,58/(0,04*0,04)</t>
  </si>
  <si>
    <t>Celkem (bez DPH)</t>
  </si>
  <si>
    <t>Geodetické práce</t>
  </si>
  <si>
    <t>0,4*0,4*0,8*2*5*2</t>
  </si>
  <si>
    <t>001.: Zemní práce</t>
  </si>
  <si>
    <t>3,14*0,04*0,04*40</t>
  </si>
  <si>
    <t>3,14*0,04*0,04*85</t>
  </si>
  <si>
    <t>Zásyp okolo patek</t>
  </si>
  <si>
    <t>Jedn. suť</t>
  </si>
  <si>
    <t>Pevná část</t>
  </si>
  <si>
    <t>##T3##PRO_ITEM_catID</t>
  </si>
  <si>
    <t>362,5*0,04*0,04*1,05</t>
  </si>
  <si>
    <t>78,66+51+14,853+12,24</t>
  </si>
  <si>
    <t>Okolo dopadové plochy</t>
  </si>
  <si>
    <t>V09.: Ostatní náklady</t>
  </si>
  <si>
    <t>##T3##PRO_ITEM_iteCode</t>
  </si>
  <si>
    <t>##T3##PRO_ITEM_szvCode</t>
  </si>
  <si>
    <t>##T3##PRO_ITEM_tevCode</t>
  </si>
  <si>
    <t>3,14*0,04*0,04*2*8*2*5</t>
  </si>
  <si>
    <t>##T3##N_Catalog_catGUID</t>
  </si>
  <si>
    <t>3,14*0,04*0,04*2*17*2*5</t>
  </si>
  <si>
    <t>783.: Nátěry</t>
  </si>
  <si>
    <t>(78,66+51+14,853)*0,06*4</t>
  </si>
  <si>
    <t>0096: Bourání konstrukcí</t>
  </si>
  <si>
    <t>1,399*(0,06+0,06+0,1+0,1)</t>
  </si>
  <si>
    <t>3,14*0,04*0,04*3*8*2*1,05</t>
  </si>
  <si>
    <t>4,141*(0,06+0,06+0,1+0,1)</t>
  </si>
  <si>
    <t>4,686*(0,06+0,06+0,1+0,1)</t>
  </si>
  <si>
    <t>6,072*(0,06+0,06+0,1+0,1)</t>
  </si>
  <si>
    <t>10,935*(0,06+0,06+0,1+0,1)</t>
  </si>
  <si>
    <t>12,24*(0,06+0,06+0,11+0,1)</t>
  </si>
  <si>
    <t>3,14*0,04*0,04*3*17*2*1,05</t>
  </si>
  <si>
    <t>10,15*(0,06+0,06+0,09+0,09)</t>
  </si>
  <si>
    <t>3,967*(0,06+0,06+0,09+0,09)</t>
  </si>
  <si>
    <t>32*(0,05+0,05+0,1+0,1)*1,05</t>
  </si>
  <si>
    <t>362,5*(0,04+0,04+0,04+0,04)</t>
  </si>
  <si>
    <t>6,382*(0,06+0,06+0,08+0,08)</t>
  </si>
  <si>
    <t>7,064*(0,06+0,06+0,09+0,09)</t>
  </si>
  <si>
    <t>9,704*(0,06+0,06+0,09+0,09)</t>
  </si>
  <si>
    <t>9,895*(0,06+0,06+0,08+0,08)</t>
  </si>
  <si>
    <t>štěpka dřevěná</t>
  </si>
  <si>
    <t>10,323*(0,06+0,06+0,08+0,08)</t>
  </si>
  <si>
    <t>2,2*(0,06+0,06+0,1+0,1)*1,05</t>
  </si>
  <si>
    <t>0018: Povrchové úpravy terénu</t>
  </si>
  <si>
    <t>Výměra bez ztr.</t>
  </si>
  <si>
    <t>16,758+38,102+7,409+24,721+4,94</t>
  </si>
  <si>
    <t>Injektovaná část</t>
  </si>
  <si>
    <t>Patky mraveniště</t>
  </si>
  <si>
    <t>Ocelové patky, kotvení do betonu</t>
  </si>
  <si>
    <t>10,5+10,5+0,7+0,7+0,8+0,8+1,6+1,6</t>
  </si>
  <si>
    <t>Mravenec kovový, provedení dle PD</t>
  </si>
  <si>
    <t>Nakládání suti a vybouraných hmot</t>
  </si>
  <si>
    <t>0998: Přesun hmot</t>
  </si>
  <si>
    <t>0997: Doprava suti a vybouraných hmot</t>
  </si>
  <si>
    <t>Celkem (včetně DPH)</t>
  </si>
  <si>
    <t>Zařízení staveniště</t>
  </si>
  <si>
    <t>Ostatní náklady související s objektem</t>
  </si>
  <si>
    <t>obrubník zahradní betonový 1000x50x250mm</t>
  </si>
  <si>
    <t>obrubník betonový zahradní 100 x 5 x 25 cm</t>
  </si>
  <si>
    <t>Zabezpečení staveniště</t>
  </si>
  <si>
    <t>řezivo modřínové sušené</t>
  </si>
  <si>
    <t>V04.: Inženýrská činnost</t>
  </si>
  <si>
    <t>Zpětný zásyp okolo patek</t>
  </si>
  <si>
    <t>762.: Konstrukce tesařské</t>
  </si>
  <si>
    <t>V03.: Zařízení staveniště</t>
  </si>
  <si>
    <t>směs pro injektování vrtů</t>
  </si>
  <si>
    <t>767.: Konstrukce zámečnické</t>
  </si>
  <si>
    <t>Zrušení zařízení staveniště</t>
  </si>
  <si>
    <t>02: Edukační soubor pavučina</t>
  </si>
  <si>
    <t>04: Edukační soubor včelí úl</t>
  </si>
  <si>
    <t>Patky, rozšíření hlavy pilot</t>
  </si>
  <si>
    <t>01: Edukační soubor mraveniště</t>
  </si>
  <si>
    <t>řezivo modřínové sušené tl 20mm</t>
  </si>
  <si>
    <t>řezivo modřínové sušené tl 40mm</t>
  </si>
  <si>
    <t>řezivo modřínové sušené tl 50mm</t>
  </si>
  <si>
    <t>03: Edukační soubor ptačí hnízdo</t>
  </si>
  <si>
    <t>Geologický průzkum bez rozlišení</t>
  </si>
  <si>
    <t>VRN: Vedlejší rozpočtové náklady</t>
  </si>
  <si>
    <t>Montáž latí, opláštění konstrukce</t>
  </si>
  <si>
    <t>Zřízení bednění základových patek</t>
  </si>
  <si>
    <t>Bednění základů
  patek
    zřízení</t>
  </si>
  <si>
    <t>Přesun hmot pro tělovýchovné plochy</t>
  </si>
  <si>
    <t>Demontáž stávající informační tabule</t>
  </si>
  <si>
    <t>Odstranění bednění základových patek</t>
  </si>
  <si>
    <t>Základové patky z betonu tř. C 25/30</t>
  </si>
  <si>
    <t>Dřevěná socha včely, provedení dle PD</t>
  </si>
  <si>
    <t>Bednění základů
  patek
    odstranění</t>
  </si>
  <si>
    <t>Herní prvek pavučina, provedení dle PD</t>
  </si>
  <si>
    <t>Dokumentace skutečného provedení stavby</t>
  </si>
  <si>
    <t>Patky mraveniště, rozšíření hlavy pilot</t>
  </si>
  <si>
    <t>Informační tabule hmyz, provedení dle PD</t>
  </si>
  <si>
    <t>Herní prvek ptačí hnízdo, provedení dle PD</t>
  </si>
  <si>
    <t>Informační tabule, dřeviny, provedení dle PD</t>
  </si>
  <si>
    <t>štěpka dřevěná mineralizovaná rozměr 1 - 5 mm</t>
  </si>
  <si>
    <t>Informační tabule hlasy lesa, provedení dle PD</t>
  </si>
  <si>
    <t>Informační tabule mraveniště, provedení dle PD</t>
  </si>
  <si>
    <t>V01.: Průzkumné, geodetické a projektové práce</t>
  </si>
  <si>
    <t>Hoblování hraněného řeziva ve staveništní dílně</t>
  </si>
  <si>
    <t>Kotevní šroub pro chemické kotvy M 16 dl 260 mm</t>
  </si>
  <si>
    <t>0028: Zpevňování hornin, injektáže a mikropiloty</t>
  </si>
  <si>
    <t>Informační tabule, stopy zvěře, provedení dle PD</t>
  </si>
  <si>
    <t>Přesun hmot pro injektování, kotvy a mikropiloty</t>
  </si>
  <si>
    <t>Informační tabule, lesní internet, provedení dle PD</t>
  </si>
  <si>
    <t>Informační tabule, strom jako dům, provedení dle PD</t>
  </si>
  <si>
    <t>0095: Dokončovací konstrukce a práce pozemních staveb</t>
  </si>
  <si>
    <t>Oprášení tesařských konstrukcí před provedením nátěru</t>
  </si>
  <si>
    <t>Výztuž základových patek betonářskou ocelí 10 505 (R)</t>
  </si>
  <si>
    <t>Informační tabule medonosné rostliny, provedení dle PD</t>
  </si>
  <si>
    <t>Informační tabule, potravní labyrint, provedení dle PD</t>
  </si>
  <si>
    <t>trubka ocelová bezešvá hladká jakost 11 353 82,5x3,6mm</t>
  </si>
  <si>
    <t>trubka ocelová bezešvá přesná jakost 11 353 82,5x3,6mm</t>
  </si>
  <si>
    <t>0093: Dokončovací konstrukce a práce inženýrských staveb</t>
  </si>
  <si>
    <t>Přesun hmot
  pro injektování, mikropiloty
    nebo kotvy</t>
  </si>
  <si>
    <t>Spojovací prostředky pro montáž prostorových vázaných kcí</t>
  </si>
  <si>
    <t>Informační tabule umístěné v rámci stavby, provedení dle PD</t>
  </si>
  <si>
    <t>Přesun hmot procentní pro kce tesařské v objektech v do 6 m</t>
  </si>
  <si>
    <t>Sejmutí ornice plochy do 100 m2 tl vrstvy do 200 mm strojně</t>
  </si>
  <si>
    <t>Konstrukční patka, včetně povrchové úpravy, provedení dle PD</t>
  </si>
  <si>
    <t>Montáž obložení stěn a stropu atypickými deskami z překližky</t>
  </si>
  <si>
    <t>Výztuž základů
  patek
    z betonářské oceli
      10 505 (R)</t>
  </si>
  <si>
    <t>Zásyp jam, šachet rýh nebo kolem objektů sypaninou se zhutněním</t>
  </si>
  <si>
    <t>Přesun hmot pro tělovýchovné plochy
  dopravní vzdálenost do 200 m</t>
  </si>
  <si>
    <t>Přesun hmot procentní pro zámečnické konstrukce v objektech v do 6 m</t>
  </si>
  <si>
    <t>Příplatek k vodorovnému přemístění suti na skládku ZKD 1 km přes 1 km</t>
  </si>
  <si>
    <t>Zřízení trubkových mikropilot svislých část hladká D přes 60 do 80 mm</t>
  </si>
  <si>
    <t>Osazení zahradního obrubníku betonového do lože z betonu s boční opěrou</t>
  </si>
  <si>
    <t>0091: Doplňující konstrukce a práce pozemních komunikací, letišť a ploch</t>
  </si>
  <si>
    <t>Lakovací dvojnásobný olejový nátěr s mezibroušením tesařských konstrukcí</t>
  </si>
  <si>
    <t>Nakládání výkopku z hornin třídy těžitelnosti I skupiny 1 až 3 do 100 m3</t>
  </si>
  <si>
    <t>Zřízení trubkových mikropilot svislých část manžetová D přes 60 do 80 mm</t>
  </si>
  <si>
    <t>Hoblování hraněného řeziva
  přímo na staveništi
    ve staveništní dílně</t>
  </si>
  <si>
    <t>Montáž prostorové vázané kce z hoblovaného řeziva průřezové pl do 120 cm2</t>
  </si>
  <si>
    <t>U profil 50, uchycení opláštění, včetně povrchové úpravy, provedení dle PD</t>
  </si>
  <si>
    <t>Lakovací nátěr tesařských konstrukcí
  dvojnásobný s mezibroušením
    olejový</t>
  </si>
  <si>
    <t>Sejmutí ornice strojně
  při souvislé ploše do 100 m2, tl. vrstvy
    do 200 mm</t>
  </si>
  <si>
    <t>Úprava pláně v hornině třídy těžitelnosti I skupiny 1 až 3 se zhutněním strojně</t>
  </si>
  <si>
    <t>Impregnace řeziva proti dřevokaznému hmyzu a houbám máčením třída ohrožení 1 a 2</t>
  </si>
  <si>
    <t>Vrty maloprofilové D přes 56 do 93 mm úklon do 45° hl 0 až 25 m hornina III a IV</t>
  </si>
  <si>
    <t>Kotva chemickým tmelem M 16 hl 125 mm do betonu, ŽB nebo kamene s vyvrtáním otvoru</t>
  </si>
  <si>
    <t>Vyčištění ostatních objektů (kanálů, zásobníků, kůlen) při jakékoliv výšce podlaží</t>
  </si>
  <si>
    <t>Nakládání suti a vybouraných hmot na dopravní prostředek
  pro vodorovné přemístění</t>
  </si>
  <si>
    <t>Hlavní tituly průvodních činností a nákladů
  ostatní náklady
    související s objektem</t>
  </si>
  <si>
    <t>Spojovací prostředky prostorových vázaných konstrukcí
  hřebíky, svorníky, fixační prkna</t>
  </si>
  <si>
    <t>Hloubení jam nezapažených v hornině třídy těžitelnosti I skupiny 3 objem do 20 m3 strojně</t>
  </si>
  <si>
    <t>Poplatek za uložení zeminy a kamení na recyklační skládce (skládkovné) kód odpadu 17 05 04</t>
  </si>
  <si>
    <t>Vodorovná doprava suti na skládku
  Příplatek k ceně -6512
    za každý další i započatý 1 km</t>
  </si>
  <si>
    <t>Vodorovné přemístění suti a vybouraných hmot bez naložení ale se složením a urovnáním do 1 km</t>
  </si>
  <si>
    <t>Základy z betonu prostého
  patky a bloky
    z betonu kamenem neprokládaného
      tř. C 25/30</t>
  </si>
  <si>
    <t>překližka vodovzdorná, včetně vyfrézovaných otvorů, povrchové úpravy a popisů, provedení dle PD</t>
  </si>
  <si>
    <t>Injektování povrchové s dvojitým obturátorem mikropilot nebo kotev
  tlakem
    přes 0,60 do 2,0 MPa</t>
  </si>
  <si>
    <t>Injektování povrchové vysokotlaké s dvojitým obturátorem mikropilot a kotev tlakem přes 0,6 do 2 MPa</t>
  </si>
  <si>
    <t>Montáž bednění stěn z hoblovaných prken tl do 32 mm na pero a drážku, na polodrážku nebo na vložené pero</t>
  </si>
  <si>
    <t>Vodorovné přemístění přes 9 000 do 10000 m výkopku/sypaniny z horniny třídy těžitelnosti I skupiny 1 až 3</t>
  </si>
  <si>
    <t>Hlavní tituly průvodních činností a nákladů
  průzkumné, geodetické a projektové práce
    geodetické práce</t>
  </si>
  <si>
    <t>Montáž bednění stěn
  z hoblovaných prken tl. do 32 mm
    na pero a drážku, na polodrážku, na vložené pero</t>
  </si>
  <si>
    <t>Kotva chemická s vyvrtáním otvoru
  kotevní šrouby pro chemické kotvy, velikost
    M 16, délka
      260 mm</t>
  </si>
  <si>
    <t>Impregnace řeziva
  máčením
    proti dřevokaznému hmyzu a houbám, třída ohrožení
      1 a 2 (dřevo v interiéru)</t>
  </si>
  <si>
    <t>Úprava pláně vyrovnáním výškových rozdílů strojně
  v hornině třídy těžitelnosti I, skupiny 1 až 3
    se zhutněním</t>
  </si>
  <si>
    <t>Příplatek k vodorovnému přemístění výkopku/sypaniny z horniny třídy těžitelnosti I skupiny 1 až 3 ZKD 1000 m přes 10000 m</t>
  </si>
  <si>
    <t>Vodorovné přemístění suti a vybouraných hmot
  bez naložení, se složením a hrubým urovnáním
    na vzdálenost
      do 1 km</t>
  </si>
  <si>
    <t>Kotva chemická s vyvrtáním otvoru
  do betonu, železobetonu nebo tvrdého kamene
    tmel, velikost
      M 16, hloubka 125 mm</t>
  </si>
  <si>
    <t>Poplatek za uložení stavebního odpadu na recyklační skládce (skládkovné) směsného stavebního a demoličního kód odpadu 17 09 04</t>
  </si>
  <si>
    <t>Maloprofilové vrty průběžným sacím vrtáním
  průměru přes 56 do 93 mm
    do úklonu 45 st.
    v hl 0 až 25 m v hornině
      tř. III a IV</t>
  </si>
  <si>
    <t>Poplatek za uložení stavebního odpadu na recyklační skládce (skládkovné)
  zeminy a kamení zatříděného do Katalogu odpadů pod kódem 17 05 04</t>
  </si>
  <si>
    <t>Vyčištění budov nebo objektů před předáním do užívání
  ostatních objektů (např. kanálů, zásobníků, kůlen apod.)
    jakékoliv výšky podlaží</t>
  </si>
  <si>
    <t>Osazení zahradního obrubníku betonového
  s ložem tl. od 50 do 100 mm z betonu prostého tř. C 12/15
    s boční opěrou z betonu prostého tř. C 12/15</t>
  </si>
  <si>
    <t>Zřízení ocelových, trubkových mikropilot
  tlakové i tahové
    svislé nebo odklon od svislice do 60 st.
    část hladká, průměru
      přes 60 do 80 mm</t>
  </si>
  <si>
    <t>Zřízení ocelových, trubkových mikropilot
  tlakové i tahové
    svislé nebo odklon od svislice do 60 st.
    část manžetová, průměru
      přes 60 do 80 mm</t>
  </si>
  <si>
    <t>Hloubení nezapažených jam a zářezů strojně
  s urovnáním dna do předepsaného profilu a spádu
    v hornině třídy těžitelnosti I
    skupiny 3
      do 20 m3</t>
  </si>
  <si>
    <t>Zásyp sypaninou z jakékoliv horniny strojně
  s uložením výkopku ve vrstvách
    se zhutněním
      jam, šachet, rýh nebo kolem objektů v těchto vykopávkách</t>
  </si>
  <si>
    <t>Poplatek za uložení stavebního odpadu na recyklační skládce (skládkovné)
  směsného stavebního a demoličního zatříděného do Katalogu odpadů pod kódem 17 09 04</t>
  </si>
  <si>
    <t>Nakládání, skládání a překládání neulehlého výkopku nebo sypaniny strojně
  nakládání, množství
    do 100 m3, z horniny
      třídy těžitelnosti I, skupiny 1 až 3</t>
  </si>
  <si>
    <t>Obložení stěn
  montáž deskami z dřevovláknitých hmot
    včetně tvarování a úpravy pro olištování spár
    dřevotřískovými nebo dřevoštěpkovými
      na pero a drážku</t>
  </si>
  <si>
    <t>Přesun hmot pro zámečnické konstrukce
  stanovený procentní sazbou (%) z ceny
    vodorovná dopravní vzdálenost do 50 m
    základní
    v objektech výšky
      do 6 m</t>
  </si>
  <si>
    <t>Přesun hmot pro konstrukce tesařské
  stanovený procentní sazbou (%) z ceny
    vodorovná dopravní vzdálenost do 50 m
    s užitím mechanizace
    v objektech výšky
      do 6 m</t>
  </si>
  <si>
    <t>Vodorovné přemístění výkopku nebo sypaniny po suchu
  na obvyklém dopravním prostředku, bez naložení výkopku, avšak se složením bez rozhrnutí
    z horniny třídy těžitelnosti I
    skupiny 1 až 3 na vzdálenost
      přes 9 000 do 10 000 m</t>
  </si>
  <si>
    <t>Vodorovné přemístění výkopku nebo sypaniny po suchu
  na obvyklém dopravním prostředku, bez naložení výkopku, avšak se složením bez rozhrnutí
    z horniny třídy těžitelnosti I
    skupiny 1 až 3 na vzdálenost
    Příplatek k ceně
      za každých dalších i započatých 1 000 m</t>
  </si>
  <si>
    <t>Revitalizace turistické trasy na Pekelný kopec</t>
  </si>
  <si>
    <t>DPH¨21%</t>
  </si>
  <si>
    <t>Export Komplet</t>
  </si>
  <si>
    <t>2.0</t>
  </si>
  <si>
    <t>False</t>
  </si>
  <si>
    <t>{17733568-addc-48e1-9ed2-c48d30e3e059}</t>
  </si>
  <si>
    <t>&gt;&gt;  skryté sloupce  &lt;&lt;</t>
  </si>
  <si>
    <t>0,01</t>
  </si>
  <si>
    <t>21</t>
  </si>
  <si>
    <t>15</t>
  </si>
  <si>
    <t>REKAPITULACE STAVBY</t>
  </si>
  <si>
    <t>v ---  níže se nacházejí doplnkové a pomocné údaje k sestavám  --- v</t>
  </si>
  <si>
    <t>0,001</t>
  </si>
  <si>
    <t>Kód:</t>
  </si>
  <si>
    <t>Stavba:</t>
  </si>
  <si>
    <t>KSO:</t>
  </si>
  <si>
    <t>CC-CZ:</t>
  </si>
  <si>
    <t>Místo:</t>
  </si>
  <si>
    <t>Datum:</t>
  </si>
  <si>
    <t>Zadavatel:</t>
  </si>
  <si>
    <t>Město Třebíč, Karlovo náměstí 104/55, 674 01 Třebíč</t>
  </si>
  <si>
    <t>IČ:</t>
  </si>
  <si>
    <t xml:space="preserve"> </t>
  </si>
  <si>
    <t>DIČ:</t>
  </si>
  <si>
    <t>Zhotovitel:</t>
  </si>
  <si>
    <t>Projektant:</t>
  </si>
  <si>
    <t>D+Architekti s.r.o., Polanka 214/10, 674 01 Třebíč</t>
  </si>
  <si>
    <t>True</t>
  </si>
  <si>
    <t>Náklady z rozpočtů</t>
  </si>
  <si>
    <t>Cena bez DPH</t>
  </si>
  <si>
    <t>Sazba daně</t>
  </si>
  <si>
    <t>Základ daně</t>
  </si>
  <si>
    <t>Výše daně</t>
  </si>
  <si>
    <t>základní</t>
  </si>
  <si>
    <t>snížená</t>
  </si>
  <si>
    <t>zákl. přenesená</t>
  </si>
  <si>
    <t>sníž. přenesená</t>
  </si>
  <si>
    <t>nulová</t>
  </si>
  <si>
    <t>v</t>
  </si>
  <si>
    <t>CZK</t>
  </si>
  <si>
    <t>Projektant</t>
  </si>
  <si>
    <t>Datum a podpis:</t>
  </si>
  <si>
    <t>Razítko</t>
  </si>
  <si>
    <t>Objednavatel</t>
  </si>
  <si>
    <t>Zhotovitel</t>
  </si>
  <si>
    <t>REKAPITULACE OBJEKTŮ STAVBY A SOUPISŮ PRACÍ</t>
  </si>
  <si>
    <t>Informatívní údaje z listů zakázek</t>
  </si>
  <si>
    <t>Zpracovatel:</t>
  </si>
  <si>
    <t>Cena bez DPH [CZK]</t>
  </si>
  <si>
    <t>Cena s DPH [CZK]</t>
  </si>
  <si>
    <t>z toho Ostat.
náklady [CZK]</t>
  </si>
  <si>
    <t>DPH [CZK]</t>
  </si>
  <si>
    <t>Normohodiny [h]</t>
  </si>
  <si>
    <t>DPH základní [CZK]</t>
  </si>
  <si>
    <t>DPH snížená [CZK]</t>
  </si>
  <si>
    <t>DPH základní přenesená
[CZK]</t>
  </si>
  <si>
    <t>DPH snížená přenesená
[CZK]</t>
  </si>
  <si>
    <t>Základna
DPH základní</t>
  </si>
  <si>
    <t>Základna
DPH snížená</t>
  </si>
  <si>
    <t>Základna
DPH zákl. přenesená</t>
  </si>
  <si>
    <t>Základna
DPH sníž. přenesená</t>
  </si>
  <si>
    <t>Základna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</si>
  <si>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</si>
  <si>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</si>
  <si>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</si>
  <si>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</si>
  <si>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</si>
  <si>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</si>
  <si>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</si>
  <si>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Stavební práce</t>
  </si>
  <si>
    <t>STA</t>
  </si>
  <si>
    <t>1</t>
  </si>
  <si>
    <t>{a55cc0cc-b25c-491a-ae11-1ee8f55b41ec}</t>
  </si>
  <si>
    <t>2</t>
  </si>
  <si>
    <t xml:space="preserve">Celkové náklady za stavbu </t>
  </si>
  <si>
    <t>Zřízení bezpečnostní dopadové plochy venkovní na dětském hřišti tl 20 cm z dřevěné štěpky</t>
  </si>
  <si>
    <t>Bezpečnostní dopadová plocha na dětském hřišti
  tloušťky 20 cm
    z písku</t>
  </si>
  <si>
    <t>38,5*0,2*1,05</t>
  </si>
  <si>
    <t>1,399*0,06*0,1*1,25</t>
  </si>
  <si>
    <t>Montáž prostorových vázaných konstrukcí z řeziva hoblovaného, + 20% tesařské spoje
  průřezové plochy
    do 120 cm2</t>
  </si>
  <si>
    <t>4,141*0,06*0,1*1,25</t>
  </si>
  <si>
    <t>4,686*0,06*0,1*1,25</t>
  </si>
  <si>
    <t>6,072*0,06*0,1*1,25</t>
  </si>
  <si>
    <t>10,935*0,06*0,1*1,25</t>
  </si>
  <si>
    <t>3,967*0,06*0,09*1,25</t>
  </si>
  <si>
    <t>7,064*0,06*0,09*1,25</t>
  </si>
  <si>
    <t>10,15*0,06*0,09*1,25</t>
  </si>
  <si>
    <t>9,704*0,06*0,09*1,25</t>
  </si>
  <si>
    <t>6,382*0,06*0,08*1,25</t>
  </si>
  <si>
    <t>9,895*0,06*0,08*1,25</t>
  </si>
  <si>
    <t>10,323*0,06*0,08*1,25</t>
  </si>
  <si>
    <t>2,2*0,06*0,1*1,25</t>
  </si>
  <si>
    <t>32*0,05*0,1*1,25</t>
  </si>
  <si>
    <t>řezivo modřínové sušené tl 60mm, 50mm, 40mm + 20% tesařské spoje</t>
  </si>
  <si>
    <t>Položení podlahy z hoblovaných fošen s mezerou</t>
  </si>
  <si>
    <t>Položení podlah
  hoblovaných 
    z fošen</t>
  </si>
  <si>
    <t>1,399+0,538</t>
  </si>
  <si>
    <t>Příprava podkladu tesařských konstrukcí před provedením nátěru + 20% vzhledem k tesařským spojům
  oprášení</t>
  </si>
  <si>
    <t>Bezpečnostní dopadová plocha na dětském hřišti
    z písku</t>
  </si>
  <si>
    <t>36,6*0,20*1,05</t>
  </si>
  <si>
    <t>3,14*6,83</t>
  </si>
  <si>
    <t>21,45*1,05</t>
  </si>
  <si>
    <t>Bezpečnostní dopadová plocha na dětském hřišti
    z písku</t>
  </si>
  <si>
    <t>19,636*0,20*1,05</t>
  </si>
  <si>
    <t>Zřízení bezpečnostní dopadové plochy venkovní na dětském hřišti tl.20 cm z dřevěné štěpky</t>
  </si>
  <si>
    <t>31,5*0,20*1,05</t>
  </si>
  <si>
    <t>Montáž prostorových vázaných konstrukcí z řeziva hoblovaného + 20% tesařské spoje
  průřezové plochy
    do 120 cm2</t>
  </si>
  <si>
    <t>12,6*0,06*0,06*1,25</t>
  </si>
  <si>
    <t>22,4*0,06*0,06*1,25</t>
  </si>
  <si>
    <t>(78,66+51+14,853)*0,06*0,06*1,25</t>
  </si>
  <si>
    <t>12,24*0,06*0,11*1,25</t>
  </si>
  <si>
    <t>řezivo modřínové sušené tl 60mm +20% tesařské spoje</t>
  </si>
  <si>
    <t>0,909+1,554</t>
  </si>
  <si>
    <t>Příprava podkladu tesařských konstrukcí před provedením nátěru + 20% tesařské spoje
  oprášení</t>
  </si>
  <si>
    <t>Dokladová část k předání díla dle SoD</t>
  </si>
  <si>
    <t>Průzkumné, geologické a projektové práce
  průzkumné práce
    geotechnický průzkum
      bez rozlišení</t>
  </si>
  <si>
    <t>Statický posudek, včelí úl, mraveniště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</si>
</sst>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#,##0&quot;.&quot;_);;;_(@_)"/>
    <numFmt numFmtId="165" formatCode="_(#,##0.0??;\-\ #,##0.0??;&quot;–&quot;???;_(@_)"/>
    <numFmt numFmtId="166" formatCode="_(#,##0.00_);[Red]\-\ #,##0.00_);&quot;–&quot;??;_(@_)"/>
    <numFmt numFmtId="167" formatCode="_(#,##0_);[Red]\-\ #,##0_);&quot;–&quot;??;_(@_)"/>
    <numFmt numFmtId="168" formatCode="_(#,##0.00000_);[Red]\-\ #,##0.00000_);&quot;–&quot;??;_(@_)"/>
    <numFmt numFmtId="169" formatCode="_(#,##0.0_);[Red]\-\ #,##0.0_);&quot;–&quot;??;_(@_)"/>
    <numFmt numFmtId="170" formatCode="#"/>
    <numFmt numFmtId="171" formatCode="#,##0.00%"/>
    <numFmt numFmtId="172" formatCode="dd\.mm\.yyyy"/>
    <numFmt numFmtId="173" formatCode="#,##0.00000"/>
  </numFmts>
  <fonts count="55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sz val="10"/>
      <name val="Arial CE"/>
      <charset val="238"/>
    </font>
    <font>
      <sz val="8"/>
      <color indexed="9"/>
      <name val="Arial CE"/>
      <charset val="238"/>
    </font>
    <font>
      <sz val="8"/>
      <color indexed="48"/>
      <name val="Arial CE"/>
      <charset val="238"/>
    </font>
    <font>
      <b/>
      <sz val="14"/>
      <name val="Arial CE"/>
      <charset val="238"/>
    </font>
    <font>
      <sz val="10"/>
      <color indexed="55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  <font>
      <sz val="10"/>
      <color indexed="63"/>
      <name val="Arial CE"/>
      <charset val="238"/>
    </font>
    <font>
      <b/>
      <sz val="10"/>
      <name val="Arial CE"/>
      <charset val="238"/>
    </font>
    <font>
      <b/>
      <sz val="10"/>
      <color indexed="55"/>
      <name val="Arial CE"/>
      <charset val="238"/>
    </font>
    <font>
      <b/>
      <sz val="12"/>
      <name val="Arial CE"/>
      <charset val="238"/>
    </font>
    <font>
      <b/>
      <sz val="10"/>
      <color indexed="63"/>
      <name val="Arial CE"/>
      <charset val="238"/>
    </font>
    <font>
      <sz val="12"/>
      <color indexed="55"/>
      <name val="Arial CE"/>
      <charset val="238"/>
    </font>
    <font>
      <sz val="9"/>
      <name val="Arial CE"/>
      <charset val="238"/>
    </font>
    <font>
      <sz val="9"/>
      <color indexed="55"/>
      <name val="Arial CE"/>
      <charset val="238"/>
    </font>
    <font>
      <b/>
      <sz val="12"/>
      <color indexed="16"/>
      <name val="Arial CE"/>
      <charset val="238"/>
    </font>
    <font>
      <sz val="12"/>
      <name val="Arial CE"/>
      <charset val="238"/>
    </font>
    <font>
      <u/>
      <sz val="10"/>
      <color indexed="12"/>
      <name val="Arial CE"/>
      <charset val="238"/>
    </font>
    <font>
      <sz val="18"/>
      <color indexed="12"/>
      <name val="Wingdings 2"/>
      <family val="1"/>
      <charset val="2"/>
    </font>
    <font>
      <b/>
      <sz val="11"/>
      <color indexed="56"/>
      <name val="Arial CE"/>
      <charset val="238"/>
    </font>
    <font>
      <sz val="11"/>
      <color indexed="56"/>
      <name val="Arial CE"/>
      <charset val="238"/>
    </font>
    <font>
      <sz val="11"/>
      <color indexed="55"/>
      <name val="Arial CE"/>
      <charset val="238"/>
    </font>
    <font>
      <b/>
      <i/>
      <sz val="1"/>
      <color theme="0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theme="9" tint="-0.499984740745262"/>
      <name val="Arial"/>
      <family val="2"/>
      <charset val="238"/>
    </font>
    <font>
      <i/>
      <sz val="8"/>
      <color theme="1" tint="0.34998626667073579"/>
      <name val="Calibri"/>
      <family val="2"/>
      <charset val="238"/>
      <scheme val="minor"/>
    </font>
    <font>
      <b/>
      <sz val="8"/>
      <color theme="6" tint="-0.499984740745262"/>
      <name val="Calibri"/>
      <family val="2"/>
      <charset val="238"/>
      <scheme val="minor"/>
    </font>
    <font>
      <sz val="10"/>
      <color theme="4" tint="-0.49998474074526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2"/>
      <color indexed="2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  <scheme val="minor"/>
    </font>
    <font>
      <b/>
      <sz val="9"/>
      <color theme="4" tint="-0.499984740745262"/>
      <name val="Calibri"/>
      <family val="2"/>
      <charset val="238"/>
      <scheme val="minor"/>
    </font>
    <font>
      <b/>
      <sz val="9"/>
      <color indexed="18"/>
      <name val="Calibri"/>
      <family val="2"/>
      <charset val="238"/>
      <scheme val="minor"/>
    </font>
    <font>
      <sz val="11"/>
      <color theme="9" tint="-0.499984740745262"/>
      <name val="Calibri"/>
      <family val="2"/>
      <charset val="238"/>
      <scheme val="minor"/>
    </font>
    <font>
      <b/>
      <sz val="11"/>
      <color theme="9" tint="-0.499984740745262"/>
      <name val="Calibri"/>
      <family val="2"/>
      <charset val="238"/>
      <scheme val="minor"/>
    </font>
    <font>
      <b/>
      <sz val="10"/>
      <color theme="5" tint="-0.499984740745262"/>
      <name val="Calibri"/>
      <family val="2"/>
      <charset val="238"/>
      <scheme val="minor"/>
    </font>
    <font>
      <b/>
      <sz val="9"/>
      <color theme="4" tint="-0.249977111117893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color indexed="17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10"/>
      <color theme="5" tint="-0.499984740745262"/>
      <name val="Arial"/>
      <family val="2"/>
      <charset val="238"/>
    </font>
    <font>
      <sz val="10"/>
      <color indexed="54"/>
      <name val="Calibri"/>
      <family val="2"/>
      <charset val="238"/>
      <scheme val="minor"/>
    </font>
    <font>
      <sz val="10"/>
      <color theme="5" tint="-0.499984740745262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0"/>
      <color indexed="56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0"/>
      <color indexed="54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hair">
        <color indexed="55"/>
      </top>
      <bottom/>
      <diagonal/>
    </border>
    <border>
      <left/>
      <right style="hair">
        <color indexed="55"/>
      </right>
      <top style="hair">
        <color indexed="55"/>
      </top>
      <bottom/>
      <diagonal/>
    </border>
    <border>
      <left/>
      <right style="hair">
        <color indexed="55"/>
      </right>
      <top/>
      <bottom/>
      <diagonal/>
    </border>
    <border>
      <left style="hair">
        <color indexed="55"/>
      </left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/>
      <top style="hair">
        <color indexed="55"/>
      </top>
      <bottom/>
      <diagonal/>
    </border>
    <border>
      <left style="hair">
        <color indexed="55"/>
      </left>
      <right/>
      <top/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</cellStyleXfs>
  <cellXfs count="258">
    <xf numFmtId="0" fontId="0" fillId="0" borderId="0" xfId="0"/>
    <xf numFmtId="0" fontId="2" fillId="0" borderId="0" xfId="0" applyFont="1"/>
    <xf numFmtId="0" fontId="3" fillId="0" borderId="0" xfId="0" applyFont="1"/>
    <xf numFmtId="170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165" fontId="27" fillId="4" borderId="1" xfId="0" applyNumberFormat="1" applyFont="1" applyFill="1" applyBorder="1" applyAlignment="1" applyProtection="1">
      <alignment horizontal="right" vertical="top"/>
    </xf>
    <xf numFmtId="0" fontId="28" fillId="0" borderId="0" xfId="0" applyFont="1"/>
    <xf numFmtId="165" fontId="27" fillId="5" borderId="0" xfId="0" applyNumberFormat="1" applyFont="1" applyFill="1" applyBorder="1" applyAlignment="1" applyProtection="1">
      <alignment horizontal="right" vertical="top"/>
    </xf>
    <xf numFmtId="49" fontId="29" fillId="0" borderId="0" xfId="0" applyNumberFormat="1" applyFont="1" applyBorder="1" applyAlignment="1" applyProtection="1">
      <alignment horizontal="right" vertical="top"/>
    </xf>
    <xf numFmtId="49" fontId="27" fillId="0" borderId="0" xfId="0" applyNumberFormat="1" applyFont="1" applyBorder="1" applyAlignment="1" applyProtection="1">
      <alignment horizontal="left" vertical="top"/>
    </xf>
    <xf numFmtId="0" fontId="30" fillId="0" borderId="0" xfId="0" applyNumberFormat="1" applyFont="1" applyAlignment="1" applyProtection="1">
      <alignment horizontal="right" vertical="top" wrapText="1"/>
    </xf>
    <xf numFmtId="0" fontId="31" fillId="0" borderId="0" xfId="0" applyFont="1"/>
    <xf numFmtId="0" fontId="32" fillId="0" borderId="0" xfId="0" applyFont="1"/>
    <xf numFmtId="49" fontId="33" fillId="0" borderId="0" xfId="0" applyNumberFormat="1" applyFont="1" applyAlignment="1"/>
    <xf numFmtId="165" fontId="33" fillId="0" borderId="0" xfId="0" applyNumberFormat="1" applyFont="1" applyFill="1" applyBorder="1" applyAlignment="1"/>
    <xf numFmtId="166" fontId="33" fillId="0" borderId="0" xfId="0" applyNumberFormat="1" applyFont="1" applyAlignment="1"/>
    <xf numFmtId="167" fontId="33" fillId="0" borderId="0" xfId="0" applyNumberFormat="1" applyFont="1" applyAlignment="1"/>
    <xf numFmtId="168" fontId="33" fillId="0" borderId="0" xfId="0" applyNumberFormat="1" applyFont="1" applyAlignment="1"/>
    <xf numFmtId="164" fontId="34" fillId="0" borderId="0" xfId="0" applyNumberFormat="1" applyFont="1" applyAlignment="1">
      <alignment horizontal="left" indent="3"/>
    </xf>
    <xf numFmtId="0" fontId="35" fillId="0" borderId="0" xfId="0" applyFont="1"/>
    <xf numFmtId="49" fontId="36" fillId="0" borderId="2" xfId="0" applyNumberFormat="1" applyFont="1" applyBorder="1" applyAlignment="1">
      <alignment horizontal="center"/>
    </xf>
    <xf numFmtId="0" fontId="36" fillId="0" borderId="2" xfId="0" applyNumberFormat="1" applyFont="1" applyBorder="1" applyAlignment="1">
      <alignment horizontal="center"/>
    </xf>
    <xf numFmtId="49" fontId="37" fillId="0" borderId="0" xfId="0" applyNumberFormat="1" applyFont="1" applyAlignment="1">
      <alignment horizontal="right"/>
    </xf>
    <xf numFmtId="49" fontId="37" fillId="0" borderId="0" xfId="0" applyNumberFormat="1" applyFont="1" applyAlignment="1">
      <alignment horizontal="center"/>
    </xf>
    <xf numFmtId="49" fontId="37" fillId="0" borderId="0" xfId="0" applyNumberFormat="1" applyFont="1" applyAlignment="1">
      <alignment horizontal="left"/>
    </xf>
    <xf numFmtId="0" fontId="37" fillId="0" borderId="0" xfId="0" applyNumberFormat="1" applyFont="1" applyAlignment="1">
      <alignment horizontal="left" wrapText="1"/>
    </xf>
    <xf numFmtId="0" fontId="37" fillId="0" borderId="0" xfId="0" applyNumberFormat="1" applyFont="1" applyAlignment="1">
      <alignment horizontal="right"/>
    </xf>
    <xf numFmtId="0" fontId="38" fillId="0" borderId="0" xfId="0" applyFont="1"/>
    <xf numFmtId="164" fontId="39" fillId="0" borderId="0" xfId="0" applyNumberFormat="1" applyFont="1" applyAlignment="1"/>
    <xf numFmtId="49" fontId="39" fillId="0" borderId="0" xfId="0" applyNumberFormat="1" applyFont="1" applyAlignment="1">
      <alignment horizontal="center"/>
    </xf>
    <xf numFmtId="0" fontId="39" fillId="0" borderId="0" xfId="0" applyNumberFormat="1" applyFont="1" applyAlignment="1">
      <alignment horizontal="left"/>
    </xf>
    <xf numFmtId="165" fontId="39" fillId="0" borderId="0" xfId="0" applyNumberFormat="1" applyFont="1" applyFill="1" applyBorder="1" applyAlignment="1"/>
    <xf numFmtId="166" fontId="39" fillId="0" borderId="0" xfId="0" applyNumberFormat="1" applyFont="1" applyAlignment="1"/>
    <xf numFmtId="167" fontId="39" fillId="0" borderId="0" xfId="0" applyNumberFormat="1" applyFont="1" applyAlignment="1"/>
    <xf numFmtId="168" fontId="39" fillId="0" borderId="0" xfId="0" applyNumberFormat="1" applyFont="1" applyAlignment="1"/>
    <xf numFmtId="169" fontId="39" fillId="0" borderId="0" xfId="0" applyNumberFormat="1" applyFont="1" applyAlignment="1"/>
    <xf numFmtId="170" fontId="39" fillId="0" borderId="0" xfId="0" applyNumberFormat="1" applyFont="1" applyAlignment="1"/>
    <xf numFmtId="0" fontId="39" fillId="0" borderId="0" xfId="0" applyNumberFormat="1" applyFont="1" applyAlignment="1"/>
    <xf numFmtId="0" fontId="40" fillId="0" borderId="0" xfId="0" applyFont="1"/>
    <xf numFmtId="164" fontId="40" fillId="0" borderId="0" xfId="0" applyNumberFormat="1" applyFont="1" applyAlignment="1"/>
    <xf numFmtId="49" fontId="40" fillId="0" borderId="0" xfId="0" applyNumberFormat="1" applyFont="1" applyAlignment="1">
      <alignment horizontal="center"/>
    </xf>
    <xf numFmtId="0" fontId="40" fillId="0" borderId="0" xfId="0" applyNumberFormat="1" applyFont="1" applyAlignment="1">
      <alignment horizontal="left"/>
    </xf>
    <xf numFmtId="165" fontId="40" fillId="0" borderId="0" xfId="0" applyNumberFormat="1" applyFont="1" applyFill="1" applyBorder="1" applyAlignment="1"/>
    <xf numFmtId="166" fontId="40" fillId="0" borderId="0" xfId="0" applyNumberFormat="1" applyFont="1" applyAlignment="1"/>
    <xf numFmtId="167" fontId="40" fillId="0" borderId="0" xfId="0" applyNumberFormat="1" applyFont="1" applyAlignment="1"/>
    <xf numFmtId="168" fontId="40" fillId="0" borderId="0" xfId="0" applyNumberFormat="1" applyFont="1" applyAlignment="1"/>
    <xf numFmtId="169" fontId="40" fillId="0" borderId="0" xfId="0" applyNumberFormat="1" applyFont="1" applyAlignment="1"/>
    <xf numFmtId="170" fontId="40" fillId="0" borderId="0" xfId="0" applyNumberFormat="1" applyFont="1" applyAlignment="1"/>
    <xf numFmtId="0" fontId="40" fillId="0" borderId="0" xfId="0" applyNumberFormat="1" applyFont="1" applyAlignment="1"/>
    <xf numFmtId="0" fontId="41" fillId="0" borderId="0" xfId="0" applyFont="1"/>
    <xf numFmtId="164" fontId="41" fillId="0" borderId="0" xfId="0" applyNumberFormat="1" applyFont="1" applyAlignment="1"/>
    <xf numFmtId="49" fontId="41" fillId="0" borderId="0" xfId="0" applyNumberFormat="1" applyFont="1" applyAlignment="1">
      <alignment horizontal="center"/>
    </xf>
    <xf numFmtId="0" fontId="41" fillId="0" borderId="0" xfId="0" applyNumberFormat="1" applyFont="1" applyAlignment="1">
      <alignment horizontal="left"/>
    </xf>
    <xf numFmtId="165" fontId="41" fillId="0" borderId="0" xfId="0" applyNumberFormat="1" applyFont="1" applyFill="1" applyBorder="1" applyAlignment="1"/>
    <xf numFmtId="166" fontId="41" fillId="0" borderId="0" xfId="0" applyNumberFormat="1" applyFont="1" applyAlignment="1"/>
    <xf numFmtId="167" fontId="41" fillId="0" borderId="0" xfId="0" applyNumberFormat="1" applyFont="1" applyAlignment="1"/>
    <xf numFmtId="168" fontId="41" fillId="0" borderId="0" xfId="0" applyNumberFormat="1" applyFont="1" applyAlignment="1"/>
    <xf numFmtId="169" fontId="41" fillId="0" borderId="0" xfId="0" applyNumberFormat="1" applyFont="1" applyAlignment="1"/>
    <xf numFmtId="170" fontId="41" fillId="0" borderId="0" xfId="0" applyNumberFormat="1" applyFont="1" applyAlignment="1"/>
    <xf numFmtId="0" fontId="41" fillId="0" borderId="0" xfId="0" applyNumberFormat="1" applyFont="1" applyAlignment="1"/>
    <xf numFmtId="0" fontId="42" fillId="0" borderId="0" xfId="0" applyFont="1"/>
    <xf numFmtId="164" fontId="27" fillId="4" borderId="1" xfId="0" applyNumberFormat="1" applyFont="1" applyFill="1" applyBorder="1" applyAlignment="1">
      <alignment horizontal="right" vertical="top"/>
    </xf>
    <xf numFmtId="49" fontId="27" fillId="4" borderId="1" xfId="0" applyNumberFormat="1" applyFont="1" applyFill="1" applyBorder="1" applyAlignment="1">
      <alignment horizontal="center" vertical="top"/>
    </xf>
    <xf numFmtId="49" fontId="27" fillId="4" borderId="1" xfId="0" applyNumberFormat="1" applyFont="1" applyFill="1" applyBorder="1" applyAlignment="1">
      <alignment horizontal="left" vertical="top"/>
    </xf>
    <xf numFmtId="0" fontId="27" fillId="4" borderId="1" xfId="0" applyNumberFormat="1" applyFont="1" applyFill="1" applyBorder="1" applyAlignment="1">
      <alignment horizontal="left" vertical="top" wrapText="1"/>
    </xf>
    <xf numFmtId="165" fontId="27" fillId="4" borderId="1" xfId="0" applyNumberFormat="1" applyFont="1" applyFill="1" applyBorder="1" applyAlignment="1">
      <alignment horizontal="right" vertical="top"/>
    </xf>
    <xf numFmtId="166" fontId="27" fillId="4" borderId="1" xfId="0" applyNumberFormat="1" applyFont="1" applyFill="1" applyBorder="1" applyAlignment="1">
      <alignment horizontal="right" vertical="top"/>
    </xf>
    <xf numFmtId="167" fontId="27" fillId="4" borderId="1" xfId="0" applyNumberFormat="1" applyFont="1" applyFill="1" applyBorder="1" applyAlignment="1">
      <alignment horizontal="right" vertical="top"/>
    </xf>
    <xf numFmtId="168" fontId="27" fillId="4" borderId="1" xfId="0" applyNumberFormat="1" applyFont="1" applyFill="1" applyBorder="1" applyAlignment="1">
      <alignment horizontal="right" vertical="top"/>
    </xf>
    <xf numFmtId="169" fontId="27" fillId="4" borderId="1" xfId="0" applyNumberFormat="1" applyFont="1" applyFill="1" applyBorder="1" applyAlignment="1">
      <alignment horizontal="right" vertical="top"/>
    </xf>
    <xf numFmtId="0" fontId="42" fillId="5" borderId="0" xfId="0" applyFont="1" applyFill="1"/>
    <xf numFmtId="164" fontId="27" fillId="5" borderId="0" xfId="0" applyNumberFormat="1" applyFont="1" applyFill="1" applyBorder="1" applyAlignment="1">
      <alignment horizontal="right" vertical="top"/>
    </xf>
    <xf numFmtId="49" fontId="27" fillId="5" borderId="0" xfId="0" applyNumberFormat="1" applyFont="1" applyFill="1" applyBorder="1" applyAlignment="1">
      <alignment horizontal="center" vertical="top"/>
    </xf>
    <xf numFmtId="168" fontId="27" fillId="5" borderId="0" xfId="0" applyNumberFormat="1" applyFont="1" applyFill="1" applyBorder="1" applyAlignment="1">
      <alignment horizontal="right" vertical="top"/>
    </xf>
    <xf numFmtId="169" fontId="27" fillId="5" borderId="0" xfId="0" applyNumberFormat="1" applyFont="1" applyFill="1" applyBorder="1" applyAlignment="1">
      <alignment horizontal="right" vertical="top"/>
    </xf>
    <xf numFmtId="167" fontId="27" fillId="5" borderId="0" xfId="0" applyNumberFormat="1" applyFont="1" applyFill="1" applyBorder="1" applyAlignment="1">
      <alignment horizontal="right" vertical="top"/>
    </xf>
    <xf numFmtId="0" fontId="27" fillId="5" borderId="0" xfId="0" applyNumberFormat="1" applyFont="1" applyFill="1" applyBorder="1" applyAlignment="1">
      <alignment horizontal="left" vertical="top" wrapText="1"/>
    </xf>
    <xf numFmtId="165" fontId="27" fillId="5" borderId="0" xfId="0" applyNumberFormat="1" applyFont="1" applyFill="1" applyBorder="1" applyAlignment="1">
      <alignment horizontal="right" vertical="top"/>
    </xf>
    <xf numFmtId="166" fontId="27" fillId="5" borderId="0" xfId="0" applyNumberFormat="1" applyFont="1" applyFill="1" applyBorder="1" applyAlignment="1">
      <alignment horizontal="right" vertical="top"/>
    </xf>
    <xf numFmtId="0" fontId="43" fillId="0" borderId="0" xfId="0" applyFont="1" applyAlignment="1">
      <alignment horizontal="left" vertical="top" wrapText="1"/>
    </xf>
    <xf numFmtId="164" fontId="43" fillId="0" borderId="0" xfId="0" applyNumberFormat="1" applyFont="1" applyAlignment="1">
      <alignment horizontal="left" vertical="top" wrapText="1"/>
    </xf>
    <xf numFmtId="49" fontId="43" fillId="0" borderId="0" xfId="0" applyNumberFormat="1" applyFont="1" applyAlignment="1">
      <alignment horizontal="left" vertical="top" wrapText="1"/>
    </xf>
    <xf numFmtId="0" fontId="30" fillId="0" borderId="0" xfId="0" applyNumberFormat="1" applyFont="1" applyAlignment="1">
      <alignment horizontal="left" vertical="top" wrapText="1"/>
    </xf>
    <xf numFmtId="166" fontId="43" fillId="0" borderId="0" xfId="0" applyNumberFormat="1" applyFont="1" applyAlignment="1">
      <alignment horizontal="left" vertical="top" wrapText="1"/>
    </xf>
    <xf numFmtId="168" fontId="43" fillId="0" borderId="0" xfId="0" applyNumberFormat="1" applyFont="1" applyAlignment="1">
      <alignment horizontal="left" vertical="top" wrapText="1"/>
    </xf>
    <xf numFmtId="170" fontId="44" fillId="0" borderId="0" xfId="0" applyNumberFormat="1" applyFont="1" applyAlignment="1">
      <alignment horizontal="left" vertical="top" wrapText="1"/>
    </xf>
    <xf numFmtId="0" fontId="43" fillId="0" borderId="0" xfId="0" applyNumberFormat="1" applyFont="1" applyAlignment="1">
      <alignment horizontal="left" vertical="top" wrapText="1"/>
    </xf>
    <xf numFmtId="164" fontId="45" fillId="0" borderId="0" xfId="0" applyNumberFormat="1" applyFont="1" applyAlignment="1">
      <alignment horizontal="right" vertical="top"/>
    </xf>
    <xf numFmtId="49" fontId="45" fillId="0" borderId="0" xfId="0" applyNumberFormat="1" applyFont="1" applyAlignment="1">
      <alignment horizontal="center" vertical="top"/>
    </xf>
    <xf numFmtId="49" fontId="45" fillId="0" borderId="0" xfId="0" applyNumberFormat="1" applyFont="1" applyAlignment="1">
      <alignment horizontal="left" vertical="top"/>
    </xf>
    <xf numFmtId="49" fontId="45" fillId="0" borderId="0" xfId="0" applyNumberFormat="1" applyFont="1" applyAlignment="1">
      <alignment horizontal="left" vertical="top" wrapText="1"/>
    </xf>
    <xf numFmtId="165" fontId="45" fillId="0" borderId="0" xfId="0" applyNumberFormat="1" applyFont="1" applyFill="1" applyBorder="1" applyAlignment="1">
      <alignment horizontal="right" vertical="top"/>
    </xf>
    <xf numFmtId="166" fontId="45" fillId="0" borderId="0" xfId="0" applyNumberFormat="1" applyFont="1" applyAlignment="1">
      <alignment horizontal="right" vertical="top"/>
    </xf>
    <xf numFmtId="168" fontId="45" fillId="0" borderId="0" xfId="0" applyNumberFormat="1" applyFont="1" applyAlignment="1">
      <alignment horizontal="right" vertical="top"/>
    </xf>
    <xf numFmtId="165" fontId="30" fillId="0" borderId="0" xfId="0" applyNumberFormat="1" applyFont="1" applyFill="1" applyBorder="1" applyAlignment="1">
      <alignment horizontal="right" vertical="top"/>
    </xf>
    <xf numFmtId="167" fontId="27" fillId="4" borderId="1" xfId="0" applyNumberFormat="1" applyFont="1" applyFill="1" applyBorder="1" applyAlignment="1" applyProtection="1">
      <alignment horizontal="right" vertical="top"/>
    </xf>
    <xf numFmtId="0" fontId="46" fillId="0" borderId="0" xfId="0" applyFont="1"/>
    <xf numFmtId="0" fontId="47" fillId="0" borderId="0" xfId="0" applyFont="1"/>
    <xf numFmtId="0" fontId="48" fillId="0" borderId="0" xfId="0" applyFont="1"/>
    <xf numFmtId="164" fontId="42" fillId="0" borderId="0" xfId="0" applyNumberFormat="1" applyFont="1" applyAlignment="1"/>
    <xf numFmtId="49" fontId="37" fillId="0" borderId="0" xfId="0" applyNumberFormat="1" applyFont="1" applyBorder="1" applyAlignment="1">
      <alignment horizontal="left"/>
    </xf>
    <xf numFmtId="49" fontId="37" fillId="0" borderId="0" xfId="0" applyNumberFormat="1" applyFont="1" applyBorder="1" applyAlignment="1">
      <alignment horizontal="right"/>
    </xf>
    <xf numFmtId="49" fontId="39" fillId="0" borderId="0" xfId="0" applyNumberFormat="1" applyFont="1" applyAlignment="1">
      <alignment horizontal="left"/>
    </xf>
    <xf numFmtId="0" fontId="49" fillId="0" borderId="0" xfId="0" applyFont="1"/>
    <xf numFmtId="49" fontId="40" fillId="0" borderId="0" xfId="0" applyNumberFormat="1" applyFont="1" applyAlignment="1">
      <alignment horizontal="left" indent="1"/>
    </xf>
    <xf numFmtId="0" fontId="50" fillId="0" borderId="0" xfId="0" applyFont="1"/>
    <xf numFmtId="49" fontId="41" fillId="0" borderId="0" xfId="0" applyNumberFormat="1" applyFont="1" applyAlignment="1">
      <alignment horizontal="left" indent="2"/>
    </xf>
    <xf numFmtId="0" fontId="51" fillId="0" borderId="0" xfId="0" applyFont="1" applyAlignment="1">
      <alignment horizontal="left"/>
    </xf>
    <xf numFmtId="0" fontId="52" fillId="0" borderId="0" xfId="0" applyFont="1"/>
    <xf numFmtId="0" fontId="53" fillId="0" borderId="3" xfId="0" applyFont="1" applyBorder="1" applyAlignment="1">
      <alignment horizontal="left"/>
    </xf>
    <xf numFmtId="167" fontId="52" fillId="0" borderId="3" xfId="0" applyNumberFormat="1" applyFont="1" applyBorder="1"/>
    <xf numFmtId="0" fontId="53" fillId="0" borderId="0" xfId="0" applyFont="1" applyAlignment="1">
      <alignment horizontal="left"/>
    </xf>
    <xf numFmtId="0" fontId="54" fillId="0" borderId="0" xfId="0" applyFont="1" applyAlignment="1">
      <alignment horizontal="left" indent="1"/>
    </xf>
    <xf numFmtId="4" fontId="33" fillId="0" borderId="0" xfId="0" applyNumberFormat="1" applyFont="1" applyAlignment="1"/>
    <xf numFmtId="4" fontId="36" fillId="0" borderId="2" xfId="0" applyNumberFormat="1" applyFont="1" applyBorder="1" applyAlignment="1">
      <alignment horizontal="center"/>
    </xf>
    <xf numFmtId="4" fontId="37" fillId="0" borderId="0" xfId="0" applyNumberFormat="1" applyFont="1" applyBorder="1" applyAlignment="1">
      <alignment horizontal="right"/>
    </xf>
    <xf numFmtId="4" fontId="39" fillId="0" borderId="0" xfId="0" applyNumberFormat="1" applyFont="1" applyAlignment="1"/>
    <xf numFmtId="4" fontId="40" fillId="0" borderId="0" xfId="0" applyNumberFormat="1" applyFont="1" applyAlignment="1"/>
    <xf numFmtId="4" fontId="41" fillId="0" borderId="0" xfId="0" applyNumberFormat="1" applyFont="1" applyAlignment="1"/>
    <xf numFmtId="4" fontId="32" fillId="0" borderId="0" xfId="0" applyNumberFormat="1" applyFont="1"/>
    <xf numFmtId="4" fontId="53" fillId="0" borderId="3" xfId="0" applyNumberFormat="1" applyFont="1" applyBorder="1" applyAlignment="1"/>
    <xf numFmtId="4" fontId="53" fillId="0" borderId="0" xfId="0" applyNumberFormat="1" applyFont="1" applyAlignment="1"/>
    <xf numFmtId="4" fontId="54" fillId="0" borderId="0" xfId="0" applyNumberFormat="1" applyFont="1" applyAlignment="1"/>
    <xf numFmtId="4" fontId="0" fillId="0" borderId="0" xfId="0" applyNumberFormat="1"/>
    <xf numFmtId="4" fontId="37" fillId="0" borderId="0" xfId="0" applyNumberFormat="1" applyFont="1" applyAlignment="1">
      <alignment horizontal="right"/>
    </xf>
    <xf numFmtId="4" fontId="27" fillId="4" borderId="1" xfId="0" applyNumberFormat="1" applyFont="1" applyFill="1" applyBorder="1" applyAlignment="1">
      <alignment horizontal="right" vertical="top"/>
    </xf>
    <xf numFmtId="4" fontId="27" fillId="5" borderId="0" xfId="0" applyNumberFormat="1" applyFont="1" applyFill="1" applyBorder="1" applyAlignment="1">
      <alignment horizontal="right" vertical="top"/>
    </xf>
    <xf numFmtId="4" fontId="43" fillId="0" borderId="0" xfId="0" applyNumberFormat="1" applyFont="1" applyAlignment="1">
      <alignment horizontal="left" vertical="top" wrapText="1"/>
    </xf>
    <xf numFmtId="4" fontId="26" fillId="0" borderId="0" xfId="0" applyNumberFormat="1" applyFont="1" applyAlignment="1">
      <alignment horizontal="center" vertical="center"/>
    </xf>
    <xf numFmtId="4" fontId="45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2" borderId="4" xfId="0" applyFill="1" applyBorder="1"/>
    <xf numFmtId="0" fontId="0" fillId="3" borderId="5" xfId="0" applyFill="1" applyBorder="1"/>
    <xf numFmtId="0" fontId="0" fillId="0" borderId="5" xfId="0" applyBorder="1"/>
    <xf numFmtId="0" fontId="0" fillId="0" borderId="6" xfId="0" applyBorder="1"/>
    <xf numFmtId="0" fontId="0" fillId="2" borderId="6" xfId="0" applyFill="1" applyBorder="1"/>
    <xf numFmtId="0" fontId="0" fillId="3" borderId="0" xfId="0" applyFill="1"/>
    <xf numFmtId="0" fontId="7" fillId="3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3" borderId="0" xfId="0" applyFont="1" applyFill="1" applyAlignment="1">
      <alignment horizontal="left" vertical="top"/>
    </xf>
    <xf numFmtId="0" fontId="9" fillId="3" borderId="0" xfId="0" applyFont="1" applyFill="1" applyAlignment="1">
      <alignment horizontal="left" vertical="top"/>
    </xf>
    <xf numFmtId="0" fontId="8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14" fontId="4" fillId="3" borderId="0" xfId="0" applyNumberFormat="1" applyFont="1" applyFill="1" applyAlignment="1">
      <alignment horizontal="left" vertical="center"/>
    </xf>
    <xf numFmtId="0" fontId="4" fillId="3" borderId="0" xfId="0" applyFont="1" applyFill="1" applyAlignment="1"/>
    <xf numFmtId="0" fontId="10" fillId="3" borderId="0" xfId="0" applyFont="1" applyFill="1"/>
    <xf numFmtId="0" fontId="4" fillId="3" borderId="0" xfId="0" applyFont="1" applyFill="1"/>
    <xf numFmtId="0" fontId="1" fillId="5" borderId="0" xfId="0" applyFont="1" applyFill="1" applyBorder="1"/>
    <xf numFmtId="0" fontId="0" fillId="3" borderId="7" xfId="0" applyFill="1" applyBorder="1"/>
    <xf numFmtId="0" fontId="11" fillId="3" borderId="0" xfId="0" applyFont="1" applyFill="1" applyAlignment="1">
      <alignment horizontal="left" vertical="center"/>
    </xf>
    <xf numFmtId="0" fontId="0" fillId="0" borderId="0" xfId="0" applyFont="1" applyAlignment="1">
      <alignment vertical="center"/>
    </xf>
    <xf numFmtId="0" fontId="0" fillId="2" borderId="6" xfId="0" applyFont="1" applyFill="1" applyBorder="1" applyAlignment="1">
      <alignment vertical="center"/>
    </xf>
    <xf numFmtId="0" fontId="0" fillId="3" borderId="0" xfId="0" applyFont="1" applyFill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12" fillId="3" borderId="8" xfId="0" applyFont="1" applyFill="1" applyBorder="1" applyAlignment="1">
      <alignment horizontal="left" vertical="center"/>
    </xf>
    <xf numFmtId="0" fontId="0" fillId="3" borderId="8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0" borderId="6" xfId="0" applyFont="1" applyBorder="1" applyAlignment="1">
      <alignment vertical="center"/>
    </xf>
    <xf numFmtId="0" fontId="14" fillId="3" borderId="9" xfId="0" applyFont="1" applyFill="1" applyBorder="1" applyAlignment="1">
      <alignment horizontal="left" vertical="center"/>
    </xf>
    <xf numFmtId="0" fontId="0" fillId="3" borderId="10" xfId="0" applyFont="1" applyFill="1" applyBorder="1" applyAlignment="1">
      <alignment vertical="center"/>
    </xf>
    <xf numFmtId="0" fontId="14" fillId="3" borderId="10" xfId="0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2" borderId="6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1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8" fillId="3" borderId="8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2" borderId="0" xfId="0" applyFill="1"/>
    <xf numFmtId="0" fontId="0" fillId="2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0" borderId="6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vertical="center"/>
    </xf>
    <xf numFmtId="0" fontId="9" fillId="0" borderId="6" xfId="0" applyFont="1" applyBorder="1" applyAlignment="1">
      <alignment vertical="center"/>
    </xf>
    <xf numFmtId="0" fontId="12" fillId="3" borderId="0" xfId="0" applyFont="1" applyFill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4" fillId="3" borderId="0" xfId="0" applyFont="1" applyFill="1" applyAlignment="1">
      <alignment vertical="top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0" fillId="0" borderId="19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2" borderId="6" xfId="0" applyFont="1" applyFill="1" applyBorder="1" applyAlignment="1">
      <alignment vertical="center"/>
    </xf>
    <xf numFmtId="0" fontId="19" fillId="3" borderId="0" xfId="0" applyFont="1" applyFill="1" applyAlignment="1">
      <alignment horizontal="left" vertical="center"/>
    </xf>
    <xf numFmtId="0" fontId="19" fillId="3" borderId="0" xfId="0" applyFont="1" applyFill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vertical="center"/>
    </xf>
    <xf numFmtId="4" fontId="16" fillId="0" borderId="20" xfId="0" applyNumberFormat="1" applyFont="1" applyBorder="1" applyAlignment="1">
      <alignment vertical="center"/>
    </xf>
    <xf numFmtId="4" fontId="16" fillId="0" borderId="0" xfId="0" applyNumberFormat="1" applyFont="1" applyBorder="1" applyAlignment="1">
      <alignment vertical="center"/>
    </xf>
    <xf numFmtId="173" fontId="16" fillId="0" borderId="0" xfId="0" applyNumberFormat="1" applyFont="1" applyBorder="1" applyAlignment="1">
      <alignment vertical="center"/>
    </xf>
    <xf numFmtId="4" fontId="16" fillId="0" borderId="15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2" fillId="0" borderId="0" xfId="1" applyNumberFormat="1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>
      <alignment vertical="center"/>
    </xf>
    <xf numFmtId="0" fontId="23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6" xfId="0" applyFont="1" applyBorder="1" applyAlignment="1">
      <alignment vertical="center"/>
    </xf>
    <xf numFmtId="4" fontId="25" fillId="0" borderId="20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73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2" borderId="12" xfId="0" applyFont="1" applyFill="1" applyBorder="1" applyAlignment="1">
      <alignment vertical="center"/>
    </xf>
    <xf numFmtId="4" fontId="4" fillId="3" borderId="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9" fillId="3" borderId="0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center" wrapText="1"/>
    </xf>
    <xf numFmtId="4" fontId="12" fillId="3" borderId="8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horizontal="right" vertical="center"/>
    </xf>
    <xf numFmtId="171" fontId="8" fillId="3" borderId="0" xfId="0" applyNumberFormat="1" applyFont="1" applyFill="1" applyBorder="1" applyAlignment="1">
      <alignment horizontal="left" vertical="center"/>
    </xf>
    <xf numFmtId="4" fontId="13" fillId="3" borderId="0" xfId="0" applyNumberFormat="1" applyFont="1" applyFill="1" applyBorder="1" applyAlignment="1">
      <alignment vertical="center"/>
    </xf>
    <xf numFmtId="0" fontId="16" fillId="0" borderId="19" xfId="0" applyFont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horizontal="left" vertical="center"/>
    </xf>
    <xf numFmtId="4" fontId="14" fillId="3" borderId="21" xfId="0" applyNumberFormat="1" applyFont="1" applyFill="1" applyBorder="1" applyAlignment="1">
      <alignment vertical="center"/>
    </xf>
    <xf numFmtId="0" fontId="12" fillId="3" borderId="0" xfId="0" applyFont="1" applyFill="1" applyBorder="1" applyAlignment="1">
      <alignment horizontal="left" vertical="center" wrapText="1"/>
    </xf>
    <xf numFmtId="172" fontId="4" fillId="3" borderId="0" xfId="0" applyNumberFormat="1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right" vertical="center"/>
    </xf>
    <xf numFmtId="0" fontId="17" fillId="3" borderId="21" xfId="0" applyFont="1" applyFill="1" applyBorder="1" applyAlignment="1">
      <alignment horizontal="center" vertical="center"/>
    </xf>
    <xf numFmtId="4" fontId="19" fillId="3" borderId="0" xfId="0" applyNumberFormat="1" applyFont="1" applyFill="1" applyBorder="1" applyAlignment="1">
      <alignment horizontal="right" vertical="center"/>
    </xf>
    <xf numFmtId="4" fontId="19" fillId="3" borderId="0" xfId="0" applyNumberFormat="1" applyFont="1" applyFill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4" fillId="3" borderId="0" xfId="0" applyNumberFormat="1" applyFont="1" applyFill="1" applyBorder="1" applyAlignment="1">
      <alignment vertical="center"/>
    </xf>
    <xf numFmtId="0" fontId="29" fillId="0" borderId="22" xfId="0" applyNumberFormat="1" applyFont="1" applyBorder="1" applyAlignment="1" applyProtection="1">
      <alignment horizontal="left" vertical="top"/>
    </xf>
    <xf numFmtId="0" fontId="29" fillId="0" borderId="22" xfId="0" applyNumberFormat="1" applyFont="1" applyBorder="1" applyAlignment="1" applyProtection="1">
      <alignment horizontal="left" vertical="top" wrapText="1"/>
    </xf>
  </cellXfs>
  <cellStyles count="4">
    <cellStyle name="Hypertextový odkaz" xfId="1" builtinId="8"/>
    <cellStyle name="Normální" xfId="0" builtinId="0"/>
    <cellStyle name="Normální 2" xfId="2"/>
    <cellStyle name="Normální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99"/>
  <sheetViews>
    <sheetView tabSelected="1" topLeftCell="B3" zoomScaleNormal="100" workbookViewId="0">
      <selection activeCell="AG94" sqref="AG94:AM94"/>
    </sheetView>
  </sheetViews>
  <sheetFormatPr defaultRowHeight="12.75" x14ac:dyDescent="0.2"/>
  <cols>
    <col min="1" max="1" width="7.140625" hidden="1" customWidth="1"/>
    <col min="2" max="2" width="1.42578125" customWidth="1"/>
    <col min="3" max="3" width="3.5703125" customWidth="1"/>
    <col min="4" max="33" width="2.28515625" customWidth="1"/>
    <col min="34" max="34" width="2.85546875" customWidth="1"/>
    <col min="35" max="35" width="27.140625" customWidth="1"/>
    <col min="36" max="37" width="2.140625" customWidth="1"/>
    <col min="38" max="38" width="7.140625" customWidth="1"/>
    <col min="39" max="39" width="2.85546875" customWidth="1"/>
    <col min="40" max="40" width="11.42578125" customWidth="1"/>
    <col min="41" max="41" width="6.42578125" customWidth="1"/>
    <col min="42" max="42" width="3.5703125" customWidth="1"/>
    <col min="43" max="43" width="13.42578125" hidden="1" customWidth="1"/>
    <col min="44" max="44" width="11.7109375" customWidth="1"/>
    <col min="45" max="47" width="22.140625" hidden="1" customWidth="1"/>
    <col min="48" max="49" width="18.5703125" hidden="1" customWidth="1"/>
    <col min="50" max="51" width="21.42578125" hidden="1" customWidth="1"/>
    <col min="52" max="52" width="18.5703125" hidden="1" customWidth="1"/>
    <col min="53" max="53" width="16.42578125" hidden="1" customWidth="1"/>
    <col min="54" max="54" width="21.42578125" hidden="1" customWidth="1"/>
    <col min="55" max="55" width="18.5703125" hidden="1" customWidth="1"/>
    <col min="56" max="56" width="16.42578125" hidden="1" customWidth="1"/>
    <col min="57" max="57" width="57" hidden="1" customWidth="1"/>
    <col min="58" max="58" width="9" hidden="1" customWidth="1"/>
    <col min="69" max="81" width="9" hidden="1" customWidth="1"/>
  </cols>
  <sheetData>
    <row r="1" spans="1:74" hidden="1" x14ac:dyDescent="0.2">
      <c r="A1" s="136" t="s">
        <v>392</v>
      </c>
      <c r="AZ1" s="136"/>
      <c r="BA1" s="136" t="s">
        <v>393</v>
      </c>
      <c r="BB1" s="136"/>
      <c r="BT1" s="136" t="s">
        <v>394</v>
      </c>
      <c r="BU1" s="136" t="s">
        <v>394</v>
      </c>
      <c r="BV1" s="136" t="s">
        <v>395</v>
      </c>
    </row>
    <row r="2" spans="1:74" ht="36.950000000000003" hidden="1" customHeight="1" x14ac:dyDescent="0.2">
      <c r="AR2" s="234" t="s">
        <v>396</v>
      </c>
      <c r="AS2" s="234"/>
      <c r="AT2" s="234"/>
      <c r="AU2" s="234"/>
      <c r="AV2" s="234"/>
      <c r="AW2" s="234"/>
      <c r="AX2" s="234"/>
      <c r="AY2" s="234"/>
      <c r="AZ2" s="234"/>
      <c r="BA2" s="234"/>
      <c r="BB2" s="234"/>
      <c r="BC2" s="234"/>
      <c r="BD2" s="234"/>
      <c r="BE2" s="234"/>
      <c r="BS2" s="137" t="s">
        <v>397</v>
      </c>
      <c r="BT2" s="137" t="s">
        <v>398</v>
      </c>
    </row>
    <row r="3" spans="1:74" ht="6.95" customHeight="1" x14ac:dyDescent="0.2">
      <c r="B3" s="138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40"/>
      <c r="AR3" s="141"/>
      <c r="BS3" s="137" t="s">
        <v>397</v>
      </c>
      <c r="BT3" s="137" t="s">
        <v>399</v>
      </c>
    </row>
    <row r="4" spans="1:74" ht="24.95" customHeight="1" x14ac:dyDescent="0.2">
      <c r="B4" s="142"/>
      <c r="C4" s="143"/>
      <c r="D4" s="144" t="s">
        <v>400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R4" s="141"/>
      <c r="AS4" s="145" t="s">
        <v>401</v>
      </c>
      <c r="BS4" s="137" t="s">
        <v>402</v>
      </c>
    </row>
    <row r="5" spans="1:74" ht="12" customHeight="1" x14ac:dyDescent="0.2">
      <c r="B5" s="142"/>
      <c r="C5" s="143"/>
      <c r="D5" s="146" t="s">
        <v>403</v>
      </c>
      <c r="E5" s="143"/>
      <c r="F5" s="143"/>
      <c r="G5" s="143"/>
      <c r="H5" s="143"/>
      <c r="I5" s="143"/>
      <c r="J5" s="143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143"/>
      <c r="AR5" s="141"/>
      <c r="BS5" s="137" t="s">
        <v>397</v>
      </c>
    </row>
    <row r="6" spans="1:74" ht="36.950000000000003" customHeight="1" x14ac:dyDescent="0.2">
      <c r="B6" s="142"/>
      <c r="C6" s="143"/>
      <c r="D6" s="147" t="s">
        <v>404</v>
      </c>
      <c r="E6" s="143"/>
      <c r="F6" s="143"/>
      <c r="G6" s="143"/>
      <c r="H6" s="143"/>
      <c r="I6" s="143"/>
      <c r="J6" s="143"/>
      <c r="K6" s="236" t="s">
        <v>390</v>
      </c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143"/>
      <c r="AR6" s="141"/>
      <c r="BS6" s="137" t="s">
        <v>397</v>
      </c>
    </row>
    <row r="7" spans="1:74" ht="12" customHeight="1" x14ac:dyDescent="0.2">
      <c r="B7" s="142"/>
      <c r="C7" s="143"/>
      <c r="D7" s="148" t="s">
        <v>405</v>
      </c>
      <c r="E7" s="143"/>
      <c r="F7" s="143"/>
      <c r="G7" s="143"/>
      <c r="H7" s="143"/>
      <c r="I7" s="143"/>
      <c r="J7" s="143"/>
      <c r="K7" s="149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8" t="s">
        <v>406</v>
      </c>
      <c r="AL7" s="143"/>
      <c r="AM7" s="143"/>
      <c r="AN7" s="149"/>
      <c r="AO7" s="143"/>
      <c r="AP7" s="143"/>
      <c r="AR7" s="141"/>
      <c r="BS7" s="137" t="s">
        <v>397</v>
      </c>
    </row>
    <row r="8" spans="1:74" ht="12" customHeight="1" x14ac:dyDescent="0.2">
      <c r="B8" s="142"/>
      <c r="C8" s="143"/>
      <c r="D8" s="148" t="s">
        <v>407</v>
      </c>
      <c r="E8" s="143"/>
      <c r="F8" s="143"/>
      <c r="G8" s="143"/>
      <c r="H8" s="143"/>
      <c r="I8" s="143"/>
      <c r="J8" s="143"/>
      <c r="K8" s="149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8" t="s">
        <v>408</v>
      </c>
      <c r="AL8" s="143"/>
      <c r="AM8" s="143"/>
      <c r="AN8" s="150"/>
      <c r="AO8" s="143"/>
      <c r="AP8" s="143"/>
      <c r="AR8" s="141"/>
      <c r="BS8" s="137" t="s">
        <v>397</v>
      </c>
    </row>
    <row r="9" spans="1:74" ht="14.45" customHeight="1" x14ac:dyDescent="0.2">
      <c r="B9" s="142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R9" s="141"/>
      <c r="BS9" s="137" t="s">
        <v>397</v>
      </c>
    </row>
    <row r="10" spans="1:74" ht="12" customHeight="1" x14ac:dyDescent="0.2">
      <c r="B10" s="142"/>
      <c r="C10" s="143"/>
      <c r="D10" s="148" t="s">
        <v>409</v>
      </c>
      <c r="E10" s="143"/>
      <c r="F10" s="143"/>
      <c r="G10" s="143"/>
      <c r="H10" s="143"/>
      <c r="I10" s="143"/>
      <c r="J10" s="143"/>
      <c r="K10" s="151" t="s">
        <v>410</v>
      </c>
      <c r="L10" s="152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8" t="s">
        <v>411</v>
      </c>
      <c r="AL10" s="143"/>
      <c r="AM10" s="143"/>
      <c r="AN10" s="149"/>
      <c r="AO10" s="143"/>
      <c r="AP10" s="143"/>
      <c r="AR10" s="141"/>
      <c r="BS10" s="137" t="s">
        <v>397</v>
      </c>
    </row>
    <row r="11" spans="1:74" ht="18.399999999999999" customHeight="1" x14ac:dyDescent="0.2">
      <c r="B11" s="142"/>
      <c r="C11" s="143"/>
      <c r="D11" s="143"/>
      <c r="E11" s="149" t="s">
        <v>412</v>
      </c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8" t="s">
        <v>413</v>
      </c>
      <c r="AL11" s="143"/>
      <c r="AM11" s="143"/>
      <c r="AN11" s="149"/>
      <c r="AO11" s="143"/>
      <c r="AP11" s="143"/>
      <c r="AR11" s="141"/>
      <c r="BS11" s="137" t="s">
        <v>397</v>
      </c>
    </row>
    <row r="12" spans="1:74" ht="6.95" customHeight="1" x14ac:dyDescent="0.2">
      <c r="B12" s="142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R12" s="141"/>
      <c r="BS12" s="137" t="s">
        <v>397</v>
      </c>
    </row>
    <row r="13" spans="1:74" ht="12" customHeight="1" x14ac:dyDescent="0.2">
      <c r="B13" s="142"/>
      <c r="C13" s="143"/>
      <c r="D13" s="148" t="s">
        <v>414</v>
      </c>
      <c r="E13" s="143"/>
      <c r="F13" s="143"/>
      <c r="G13" s="143"/>
      <c r="H13" s="143"/>
      <c r="I13" s="143"/>
      <c r="J13" s="143"/>
      <c r="K13" s="15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8" t="s">
        <v>411</v>
      </c>
      <c r="AL13" s="143"/>
      <c r="AM13" s="143"/>
      <c r="AN13" s="149"/>
      <c r="AO13" s="143"/>
      <c r="AP13" s="143"/>
      <c r="AR13" s="141"/>
      <c r="BS13" s="137" t="s">
        <v>397</v>
      </c>
    </row>
    <row r="14" spans="1:74" x14ac:dyDescent="0.2">
      <c r="B14" s="142"/>
      <c r="C14" s="143"/>
      <c r="D14" s="143"/>
      <c r="E14" s="149" t="s">
        <v>412</v>
      </c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8" t="s">
        <v>413</v>
      </c>
      <c r="AL14" s="143"/>
      <c r="AM14" s="143"/>
      <c r="AN14" s="149"/>
      <c r="AO14" s="143"/>
      <c r="AP14" s="143"/>
      <c r="AR14" s="141"/>
      <c r="BS14" s="137" t="s">
        <v>397</v>
      </c>
    </row>
    <row r="15" spans="1:74" ht="6.95" customHeight="1" x14ac:dyDescent="0.2">
      <c r="B15" s="142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R15" s="141"/>
      <c r="BS15" s="137" t="s">
        <v>394</v>
      </c>
    </row>
    <row r="16" spans="1:74" ht="12" customHeight="1" x14ac:dyDescent="0.2">
      <c r="B16" s="142"/>
      <c r="C16" s="143"/>
      <c r="D16" s="148" t="s">
        <v>415</v>
      </c>
      <c r="E16" s="143"/>
      <c r="F16" s="143"/>
      <c r="G16" s="143"/>
      <c r="H16" s="143"/>
      <c r="I16" s="143"/>
      <c r="J16" s="143"/>
      <c r="K16" s="154" t="s">
        <v>416</v>
      </c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8"/>
      <c r="AL16" s="143"/>
      <c r="AM16" s="143"/>
      <c r="AN16" s="149"/>
      <c r="AO16" s="143"/>
      <c r="AP16" s="143"/>
      <c r="AR16" s="141"/>
      <c r="BS16" s="137" t="s">
        <v>394</v>
      </c>
    </row>
    <row r="17" spans="1:71" ht="18.399999999999999" customHeight="1" x14ac:dyDescent="0.2">
      <c r="B17" s="142"/>
      <c r="C17" s="143"/>
      <c r="D17" s="143"/>
      <c r="E17" s="149" t="s">
        <v>412</v>
      </c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8"/>
      <c r="AL17" s="143"/>
      <c r="AM17" s="143"/>
      <c r="AN17" s="149"/>
      <c r="AO17" s="143"/>
      <c r="AP17" s="143"/>
      <c r="AR17" s="141"/>
      <c r="BS17" s="137" t="s">
        <v>417</v>
      </c>
    </row>
    <row r="18" spans="1:71" ht="6.95" customHeight="1" x14ac:dyDescent="0.2">
      <c r="B18" s="142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R18" s="141"/>
      <c r="BS18" s="137" t="s">
        <v>397</v>
      </c>
    </row>
    <row r="19" spans="1:71" ht="12" customHeight="1" x14ac:dyDescent="0.2">
      <c r="B19" s="142"/>
      <c r="C19" s="143"/>
      <c r="D19" s="148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8"/>
      <c r="AL19" s="143"/>
      <c r="AM19" s="143"/>
      <c r="AN19" s="149"/>
      <c r="AO19" s="143"/>
      <c r="AP19" s="143"/>
      <c r="AR19" s="141"/>
      <c r="BS19" s="137" t="s">
        <v>397</v>
      </c>
    </row>
    <row r="20" spans="1:71" ht="18.399999999999999" customHeight="1" x14ac:dyDescent="0.2">
      <c r="B20" s="142"/>
      <c r="C20" s="143"/>
      <c r="D20" s="143"/>
      <c r="E20" s="149" t="s">
        <v>412</v>
      </c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8"/>
      <c r="AL20" s="143"/>
      <c r="AM20" s="143"/>
      <c r="AN20" s="149"/>
      <c r="AO20" s="143"/>
      <c r="AP20" s="143"/>
      <c r="AR20" s="141"/>
      <c r="BS20" s="137" t="s">
        <v>417</v>
      </c>
    </row>
    <row r="21" spans="1:71" ht="6.95" customHeight="1" x14ac:dyDescent="0.2">
      <c r="B21" s="142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R21" s="141"/>
    </row>
    <row r="22" spans="1:71" ht="12" customHeight="1" x14ac:dyDescent="0.2">
      <c r="B22" s="142"/>
      <c r="C22" s="143"/>
      <c r="D22" s="148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R22" s="141"/>
    </row>
    <row r="23" spans="1:71" ht="16.5" customHeight="1" x14ac:dyDescent="0.2">
      <c r="B23" s="142"/>
      <c r="C23" s="143"/>
      <c r="D23" s="143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143"/>
      <c r="AP23" s="143"/>
      <c r="AR23" s="141"/>
    </row>
    <row r="24" spans="1:71" ht="6.95" customHeight="1" x14ac:dyDescent="0.2">
      <c r="B24" s="142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R24" s="141"/>
    </row>
    <row r="25" spans="1:71" ht="6.95" customHeight="1" x14ac:dyDescent="0.2">
      <c r="B25" s="142"/>
      <c r="C25" s="143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43"/>
      <c r="AR25" s="141"/>
    </row>
    <row r="26" spans="1:71" ht="14.45" customHeight="1" x14ac:dyDescent="0.2">
      <c r="B26" s="142"/>
      <c r="C26" s="143"/>
      <c r="D26" s="156" t="s">
        <v>418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233">
        <f>Rekapitulace!C61</f>
        <v>0</v>
      </c>
      <c r="AL26" s="233"/>
      <c r="AM26" s="233"/>
      <c r="AN26" s="233"/>
      <c r="AO26" s="233"/>
      <c r="AP26" s="143"/>
      <c r="AR26" s="141"/>
    </row>
    <row r="27" spans="1:71" ht="14.45" customHeight="1" x14ac:dyDescent="0.2">
      <c r="B27" s="142"/>
      <c r="C27" s="143"/>
      <c r="D27" s="156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233"/>
      <c r="AL27" s="233"/>
      <c r="AM27" s="233"/>
      <c r="AN27" s="233"/>
      <c r="AO27" s="233"/>
      <c r="AP27" s="143"/>
      <c r="AR27" s="141"/>
    </row>
    <row r="28" spans="1:71" s="161" customFormat="1" ht="6.95" customHeight="1" x14ac:dyDescent="0.2">
      <c r="A28" s="157"/>
      <c r="B28" s="158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  <c r="AI28" s="159"/>
      <c r="AJ28" s="159"/>
      <c r="AK28" s="159"/>
      <c r="AL28" s="159"/>
      <c r="AM28" s="159"/>
      <c r="AN28" s="159"/>
      <c r="AO28" s="159"/>
      <c r="AP28" s="159"/>
      <c r="AQ28" s="157"/>
      <c r="AR28" s="160"/>
      <c r="BE28" s="157"/>
    </row>
    <row r="29" spans="1:71" s="161" customFormat="1" ht="25.9" customHeight="1" x14ac:dyDescent="0.2">
      <c r="A29" s="157"/>
      <c r="B29" s="158"/>
      <c r="C29" s="159"/>
      <c r="D29" s="162" t="s">
        <v>419</v>
      </c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238">
        <f>ROUND(AK26+AK27,2)</f>
        <v>0</v>
      </c>
      <c r="AL29" s="238"/>
      <c r="AM29" s="238"/>
      <c r="AN29" s="238"/>
      <c r="AO29" s="238"/>
      <c r="AP29" s="159"/>
      <c r="AQ29" s="157"/>
      <c r="AR29" s="160"/>
      <c r="BE29" s="157"/>
    </row>
    <row r="30" spans="1:71" s="161" customFormat="1" ht="6.95" customHeight="1" x14ac:dyDescent="0.2">
      <c r="A30" s="157"/>
      <c r="B30" s="158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7"/>
      <c r="AR30" s="160"/>
      <c r="BE30" s="157"/>
    </row>
    <row r="31" spans="1:71" s="161" customFormat="1" x14ac:dyDescent="0.2">
      <c r="A31" s="157"/>
      <c r="B31" s="158"/>
      <c r="C31" s="159"/>
      <c r="D31" s="159"/>
      <c r="E31" s="159"/>
      <c r="F31" s="159"/>
      <c r="G31" s="159"/>
      <c r="H31" s="159"/>
      <c r="I31" s="159"/>
      <c r="J31" s="159"/>
      <c r="K31" s="159"/>
      <c r="L31" s="239" t="s">
        <v>420</v>
      </c>
      <c r="M31" s="239"/>
      <c r="N31" s="239"/>
      <c r="O31" s="239"/>
      <c r="P31" s="239"/>
      <c r="Q31" s="159"/>
      <c r="R31" s="159"/>
      <c r="S31" s="159"/>
      <c r="T31" s="159"/>
      <c r="U31" s="159"/>
      <c r="V31" s="159"/>
      <c r="W31" s="239" t="s">
        <v>421</v>
      </c>
      <c r="X31" s="239"/>
      <c r="Y31" s="239"/>
      <c r="Z31" s="239"/>
      <c r="AA31" s="239"/>
      <c r="AB31" s="239"/>
      <c r="AC31" s="239"/>
      <c r="AD31" s="239"/>
      <c r="AE31" s="239"/>
      <c r="AF31" s="159"/>
      <c r="AG31" s="159"/>
      <c r="AH31" s="159"/>
      <c r="AI31" s="159"/>
      <c r="AJ31" s="159"/>
      <c r="AK31" s="239" t="s">
        <v>422</v>
      </c>
      <c r="AL31" s="239"/>
      <c r="AM31" s="239"/>
      <c r="AN31" s="239"/>
      <c r="AO31" s="239"/>
      <c r="AP31" s="159"/>
      <c r="AQ31" s="157"/>
      <c r="AR31" s="160"/>
      <c r="BE31" s="157"/>
    </row>
    <row r="32" spans="1:71" s="164" customFormat="1" ht="14.45" customHeight="1" x14ac:dyDescent="0.2">
      <c r="B32" s="165"/>
      <c r="C32" s="166"/>
      <c r="D32" s="148" t="s">
        <v>24</v>
      </c>
      <c r="E32" s="166"/>
      <c r="F32" s="148" t="s">
        <v>423</v>
      </c>
      <c r="G32" s="166"/>
      <c r="H32" s="166"/>
      <c r="I32" s="166"/>
      <c r="J32" s="166"/>
      <c r="K32" s="166"/>
      <c r="L32" s="240">
        <v>0.21</v>
      </c>
      <c r="M32" s="240"/>
      <c r="N32" s="240"/>
      <c r="O32" s="240"/>
      <c r="P32" s="240"/>
      <c r="Q32" s="166"/>
      <c r="R32" s="166"/>
      <c r="S32" s="166"/>
      <c r="T32" s="166"/>
      <c r="U32" s="166"/>
      <c r="V32" s="166"/>
      <c r="W32" s="241">
        <f>AK26</f>
        <v>0</v>
      </c>
      <c r="X32" s="241"/>
      <c r="Y32" s="241"/>
      <c r="Z32" s="241"/>
      <c r="AA32" s="241"/>
      <c r="AB32" s="241"/>
      <c r="AC32" s="241"/>
      <c r="AD32" s="241"/>
      <c r="AE32" s="241"/>
      <c r="AF32" s="166"/>
      <c r="AG32" s="166"/>
      <c r="AH32" s="166"/>
      <c r="AI32" s="166"/>
      <c r="AJ32" s="166"/>
      <c r="AK32" s="241">
        <f>W32*0.21</f>
        <v>0</v>
      </c>
      <c r="AL32" s="241"/>
      <c r="AM32" s="241"/>
      <c r="AN32" s="241"/>
      <c r="AO32" s="241"/>
      <c r="AP32" s="166"/>
      <c r="AR32" s="167"/>
    </row>
    <row r="33" spans="1:57" s="164" customFormat="1" ht="14.45" customHeight="1" x14ac:dyDescent="0.2">
      <c r="B33" s="165"/>
      <c r="C33" s="166"/>
      <c r="D33" s="166"/>
      <c r="E33" s="166"/>
      <c r="F33" s="148" t="s">
        <v>424</v>
      </c>
      <c r="G33" s="166"/>
      <c r="H33" s="166"/>
      <c r="I33" s="166"/>
      <c r="J33" s="166"/>
      <c r="K33" s="166"/>
      <c r="L33" s="240">
        <v>0.12</v>
      </c>
      <c r="M33" s="240"/>
      <c r="N33" s="240"/>
      <c r="O33" s="240"/>
      <c r="P33" s="240"/>
      <c r="Q33" s="166"/>
      <c r="R33" s="166"/>
      <c r="S33" s="166"/>
      <c r="T33" s="166"/>
      <c r="U33" s="166"/>
      <c r="V33" s="166"/>
      <c r="W33" s="241">
        <v>0</v>
      </c>
      <c r="X33" s="241"/>
      <c r="Y33" s="241"/>
      <c r="Z33" s="241"/>
      <c r="AA33" s="241"/>
      <c r="AB33" s="241"/>
      <c r="AC33" s="241"/>
      <c r="AD33" s="241"/>
      <c r="AE33" s="241"/>
      <c r="AF33" s="166"/>
      <c r="AG33" s="166"/>
      <c r="AH33" s="166"/>
      <c r="AI33" s="166"/>
      <c r="AJ33" s="166"/>
      <c r="AK33" s="241">
        <f>W33*0.15</f>
        <v>0</v>
      </c>
      <c r="AL33" s="241"/>
      <c r="AM33" s="241"/>
      <c r="AN33" s="241"/>
      <c r="AO33" s="241"/>
      <c r="AP33" s="166"/>
      <c r="AR33" s="167"/>
    </row>
    <row r="34" spans="1:57" s="164" customFormat="1" ht="14.45" hidden="1" customHeight="1" x14ac:dyDescent="0.2">
      <c r="B34" s="165"/>
      <c r="C34" s="166"/>
      <c r="D34" s="166"/>
      <c r="E34" s="166"/>
      <c r="F34" s="148" t="s">
        <v>425</v>
      </c>
      <c r="G34" s="166"/>
      <c r="H34" s="166"/>
      <c r="I34" s="166"/>
      <c r="J34" s="166"/>
      <c r="K34" s="166"/>
      <c r="L34" s="240">
        <v>0.21</v>
      </c>
      <c r="M34" s="240"/>
      <c r="N34" s="240"/>
      <c r="O34" s="240"/>
      <c r="P34" s="240"/>
      <c r="Q34" s="166"/>
      <c r="R34" s="166"/>
      <c r="S34" s="166"/>
      <c r="T34" s="166"/>
      <c r="U34" s="166"/>
      <c r="V34" s="166"/>
      <c r="W34" s="241" t="e">
        <f>ROUND(BB94+SUM(#REF!),2)</f>
        <v>#REF!</v>
      </c>
      <c r="X34" s="241"/>
      <c r="Y34" s="241"/>
      <c r="Z34" s="241"/>
      <c r="AA34" s="241"/>
      <c r="AB34" s="241"/>
      <c r="AC34" s="241"/>
      <c r="AD34" s="241"/>
      <c r="AE34" s="241"/>
      <c r="AF34" s="166"/>
      <c r="AG34" s="166"/>
      <c r="AH34" s="166"/>
      <c r="AI34" s="166"/>
      <c r="AJ34" s="166"/>
      <c r="AK34" s="241">
        <v>0</v>
      </c>
      <c r="AL34" s="241"/>
      <c r="AM34" s="241"/>
      <c r="AN34" s="241"/>
      <c r="AO34" s="241"/>
      <c r="AP34" s="166"/>
      <c r="AR34" s="167"/>
    </row>
    <row r="35" spans="1:57" s="164" customFormat="1" ht="14.45" hidden="1" customHeight="1" x14ac:dyDescent="0.2">
      <c r="B35" s="165"/>
      <c r="C35" s="166"/>
      <c r="D35" s="166"/>
      <c r="E35" s="166"/>
      <c r="F35" s="148" t="s">
        <v>426</v>
      </c>
      <c r="G35" s="166"/>
      <c r="H35" s="166"/>
      <c r="I35" s="166"/>
      <c r="J35" s="166"/>
      <c r="K35" s="166"/>
      <c r="L35" s="240">
        <v>0.15</v>
      </c>
      <c r="M35" s="240"/>
      <c r="N35" s="240"/>
      <c r="O35" s="240"/>
      <c r="P35" s="240"/>
      <c r="Q35" s="166"/>
      <c r="R35" s="166"/>
      <c r="S35" s="166"/>
      <c r="T35" s="166"/>
      <c r="U35" s="166"/>
      <c r="V35" s="166"/>
      <c r="W35" s="241" t="e">
        <f>ROUND(BC94+SUM(#REF!),2)</f>
        <v>#REF!</v>
      </c>
      <c r="X35" s="241"/>
      <c r="Y35" s="241"/>
      <c r="Z35" s="241"/>
      <c r="AA35" s="241"/>
      <c r="AB35" s="241"/>
      <c r="AC35" s="241"/>
      <c r="AD35" s="241"/>
      <c r="AE35" s="241"/>
      <c r="AF35" s="166"/>
      <c r="AG35" s="166"/>
      <c r="AH35" s="166"/>
      <c r="AI35" s="166"/>
      <c r="AJ35" s="166"/>
      <c r="AK35" s="241">
        <v>0</v>
      </c>
      <c r="AL35" s="241"/>
      <c r="AM35" s="241"/>
      <c r="AN35" s="241"/>
      <c r="AO35" s="241"/>
      <c r="AP35" s="166"/>
      <c r="AR35" s="167"/>
    </row>
    <row r="36" spans="1:57" s="164" customFormat="1" ht="14.45" hidden="1" customHeight="1" x14ac:dyDescent="0.2">
      <c r="B36" s="165"/>
      <c r="C36" s="166"/>
      <c r="D36" s="166"/>
      <c r="E36" s="166"/>
      <c r="F36" s="148" t="s">
        <v>427</v>
      </c>
      <c r="G36" s="166"/>
      <c r="H36" s="166"/>
      <c r="I36" s="166"/>
      <c r="J36" s="166"/>
      <c r="K36" s="166"/>
      <c r="L36" s="240">
        <v>0</v>
      </c>
      <c r="M36" s="240"/>
      <c r="N36" s="240"/>
      <c r="O36" s="240"/>
      <c r="P36" s="240"/>
      <c r="Q36" s="166"/>
      <c r="R36" s="166"/>
      <c r="S36" s="166"/>
      <c r="T36" s="166"/>
      <c r="U36" s="166"/>
      <c r="V36" s="166"/>
      <c r="W36" s="241" t="e">
        <f>ROUND(BD94+SUM(#REF!),2)</f>
        <v>#REF!</v>
      </c>
      <c r="X36" s="241"/>
      <c r="Y36" s="241"/>
      <c r="Z36" s="241"/>
      <c r="AA36" s="241"/>
      <c r="AB36" s="241"/>
      <c r="AC36" s="241"/>
      <c r="AD36" s="241"/>
      <c r="AE36" s="241"/>
      <c r="AF36" s="166"/>
      <c r="AG36" s="166"/>
      <c r="AH36" s="166"/>
      <c r="AI36" s="166"/>
      <c r="AJ36" s="166"/>
      <c r="AK36" s="241">
        <v>0</v>
      </c>
      <c r="AL36" s="241"/>
      <c r="AM36" s="241"/>
      <c r="AN36" s="241"/>
      <c r="AO36" s="241"/>
      <c r="AP36" s="166"/>
      <c r="AR36" s="167"/>
    </row>
    <row r="37" spans="1:57" s="161" customFormat="1" ht="6.95" customHeight="1" x14ac:dyDescent="0.2">
      <c r="A37" s="157"/>
      <c r="B37" s="158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7"/>
      <c r="AR37" s="160"/>
      <c r="BE37" s="157"/>
    </row>
    <row r="38" spans="1:57" s="161" customFormat="1" ht="25.9" customHeight="1" x14ac:dyDescent="0.2">
      <c r="A38" s="157"/>
      <c r="B38" s="158"/>
      <c r="C38" s="159"/>
      <c r="D38" s="168" t="s">
        <v>170</v>
      </c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70" t="s">
        <v>428</v>
      </c>
      <c r="U38" s="169"/>
      <c r="V38" s="169"/>
      <c r="W38" s="169"/>
      <c r="X38" s="244" t="s">
        <v>429</v>
      </c>
      <c r="Y38" s="244"/>
      <c r="Z38" s="244"/>
      <c r="AA38" s="244"/>
      <c r="AB38" s="244"/>
      <c r="AC38" s="169"/>
      <c r="AD38" s="169"/>
      <c r="AE38" s="169"/>
      <c r="AF38" s="169"/>
      <c r="AG38" s="169"/>
      <c r="AH38" s="169"/>
      <c r="AI38" s="169"/>
      <c r="AJ38" s="169"/>
      <c r="AK38" s="245">
        <f>SUM(AK29:AK36)</f>
        <v>0</v>
      </c>
      <c r="AL38" s="245"/>
      <c r="AM38" s="245"/>
      <c r="AN38" s="245"/>
      <c r="AO38" s="245"/>
      <c r="AP38" s="159"/>
      <c r="AQ38" s="171"/>
      <c r="AR38" s="160"/>
      <c r="BE38" s="157"/>
    </row>
    <row r="39" spans="1:57" s="161" customFormat="1" ht="6.95" customHeight="1" x14ac:dyDescent="0.2">
      <c r="A39" s="157"/>
      <c r="B39" s="158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7"/>
      <c r="AR39" s="160"/>
      <c r="BE39" s="157"/>
    </row>
    <row r="40" spans="1:57" s="161" customFormat="1" ht="14.45" customHeight="1" x14ac:dyDescent="0.2">
      <c r="A40" s="157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7"/>
      <c r="AR40" s="160"/>
      <c r="BE40" s="157"/>
    </row>
    <row r="41" spans="1:57" ht="14.45" customHeight="1" x14ac:dyDescent="0.2">
      <c r="B41" s="142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R41" s="141"/>
    </row>
    <row r="42" spans="1:57" ht="14.45" customHeight="1" x14ac:dyDescent="0.2">
      <c r="B42" s="142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R42" s="141"/>
    </row>
    <row r="43" spans="1:57" ht="14.45" customHeight="1" x14ac:dyDescent="0.2">
      <c r="B43" s="142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R43" s="141"/>
    </row>
    <row r="44" spans="1:57" ht="14.45" customHeight="1" x14ac:dyDescent="0.2">
      <c r="B44" s="142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R44" s="141"/>
    </row>
    <row r="45" spans="1:57" ht="14.45" customHeight="1" x14ac:dyDescent="0.2">
      <c r="B45" s="142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R45" s="141"/>
    </row>
    <row r="46" spans="1:57" ht="14.45" customHeight="1" x14ac:dyDescent="0.2">
      <c r="B46" s="142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R46" s="141"/>
    </row>
    <row r="47" spans="1:57" ht="14.45" customHeight="1" x14ac:dyDescent="0.2">
      <c r="B47" s="142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R47" s="141"/>
    </row>
    <row r="48" spans="1:57" ht="14.45" customHeight="1" x14ac:dyDescent="0.2">
      <c r="B48" s="142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R48" s="141"/>
    </row>
    <row r="49" spans="1:57" s="161" customFormat="1" ht="14.45" customHeight="1" x14ac:dyDescent="0.2">
      <c r="B49" s="172"/>
      <c r="C49" s="173"/>
      <c r="D49" s="174" t="s">
        <v>430</v>
      </c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4" t="s">
        <v>188</v>
      </c>
      <c r="AI49" s="175"/>
      <c r="AJ49" s="175"/>
      <c r="AK49" s="175"/>
      <c r="AL49" s="175"/>
      <c r="AM49" s="175"/>
      <c r="AN49" s="175"/>
      <c r="AO49" s="175"/>
      <c r="AP49" s="173"/>
      <c r="AR49" s="176"/>
    </row>
    <row r="50" spans="1:57" x14ac:dyDescent="0.2">
      <c r="B50" s="142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R50" s="141"/>
    </row>
    <row r="51" spans="1:57" x14ac:dyDescent="0.2">
      <c r="B51" s="142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R51" s="141"/>
    </row>
    <row r="52" spans="1:57" x14ac:dyDescent="0.2">
      <c r="B52" s="142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R52" s="141"/>
    </row>
    <row r="53" spans="1:57" x14ac:dyDescent="0.2">
      <c r="B53" s="142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R53" s="141"/>
    </row>
    <row r="54" spans="1:57" x14ac:dyDescent="0.2">
      <c r="B54" s="142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R54" s="141"/>
    </row>
    <row r="55" spans="1:57" x14ac:dyDescent="0.2">
      <c r="B55" s="142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R55" s="141"/>
    </row>
    <row r="56" spans="1:57" x14ac:dyDescent="0.2">
      <c r="B56" s="142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R56" s="141"/>
    </row>
    <row r="57" spans="1:57" x14ac:dyDescent="0.2">
      <c r="B57" s="142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R57" s="141"/>
    </row>
    <row r="58" spans="1:57" x14ac:dyDescent="0.2">
      <c r="B58" s="142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R58" s="141"/>
    </row>
    <row r="59" spans="1:57" x14ac:dyDescent="0.2">
      <c r="B59" s="142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R59" s="141"/>
    </row>
    <row r="60" spans="1:57" s="161" customFormat="1" x14ac:dyDescent="0.2">
      <c r="A60" s="157"/>
      <c r="B60" s="158"/>
      <c r="C60" s="159"/>
      <c r="D60" s="177" t="s">
        <v>431</v>
      </c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77" t="s">
        <v>432</v>
      </c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77" t="s">
        <v>431</v>
      </c>
      <c r="AI60" s="163"/>
      <c r="AJ60" s="163"/>
      <c r="AK60" s="163"/>
      <c r="AL60" s="163"/>
      <c r="AM60" s="177" t="s">
        <v>432</v>
      </c>
      <c r="AN60" s="163"/>
      <c r="AO60" s="163"/>
      <c r="AP60" s="159"/>
      <c r="AQ60" s="157"/>
      <c r="AR60" s="160"/>
      <c r="BE60" s="157"/>
    </row>
    <row r="61" spans="1:57" x14ac:dyDescent="0.2">
      <c r="B61" s="142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R61" s="141"/>
    </row>
    <row r="62" spans="1:57" x14ac:dyDescent="0.2">
      <c r="B62" s="142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R62" s="141"/>
    </row>
    <row r="63" spans="1:57" x14ac:dyDescent="0.2">
      <c r="B63" s="142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R63" s="141"/>
    </row>
    <row r="64" spans="1:57" s="161" customFormat="1" x14ac:dyDescent="0.2">
      <c r="A64" s="157"/>
      <c r="B64" s="158"/>
      <c r="C64" s="159"/>
      <c r="D64" s="174" t="s">
        <v>433</v>
      </c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4" t="s">
        <v>434</v>
      </c>
      <c r="AI64" s="178"/>
      <c r="AJ64" s="178"/>
      <c r="AK64" s="178"/>
      <c r="AL64" s="178"/>
      <c r="AM64" s="178"/>
      <c r="AN64" s="178"/>
      <c r="AO64" s="178"/>
      <c r="AP64" s="159"/>
      <c r="AQ64" s="157"/>
      <c r="AR64" s="160"/>
      <c r="BE64" s="157"/>
    </row>
    <row r="65" spans="1:57" x14ac:dyDescent="0.2">
      <c r="B65" s="142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R65" s="141"/>
    </row>
    <row r="66" spans="1:57" x14ac:dyDescent="0.2">
      <c r="B66" s="142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R66" s="141"/>
    </row>
    <row r="67" spans="1:57" x14ac:dyDescent="0.2">
      <c r="B67" s="142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R67" s="141"/>
    </row>
    <row r="68" spans="1:57" x14ac:dyDescent="0.2">
      <c r="B68" s="142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R68" s="141"/>
    </row>
    <row r="69" spans="1:57" x14ac:dyDescent="0.2">
      <c r="B69" s="142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R69" s="141"/>
    </row>
    <row r="70" spans="1:57" x14ac:dyDescent="0.2">
      <c r="B70" s="142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R70" s="141"/>
    </row>
    <row r="71" spans="1:57" x14ac:dyDescent="0.2">
      <c r="B71" s="142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R71" s="141"/>
    </row>
    <row r="72" spans="1:57" x14ac:dyDescent="0.2">
      <c r="B72" s="142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R72" s="141"/>
    </row>
    <row r="73" spans="1:57" x14ac:dyDescent="0.2">
      <c r="B73" s="142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  <c r="AO73" s="143"/>
      <c r="AP73" s="143"/>
      <c r="AR73" s="141"/>
    </row>
    <row r="74" spans="1:57" x14ac:dyDescent="0.2">
      <c r="B74" s="142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R74" s="141"/>
    </row>
    <row r="75" spans="1:57" s="161" customFormat="1" x14ac:dyDescent="0.2">
      <c r="A75" s="157"/>
      <c r="B75" s="158"/>
      <c r="C75" s="159"/>
      <c r="D75" s="177" t="s">
        <v>431</v>
      </c>
      <c r="E75" s="163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77" t="s">
        <v>432</v>
      </c>
      <c r="W75" s="163"/>
      <c r="X75" s="163"/>
      <c r="Y75" s="163"/>
      <c r="Z75" s="163"/>
      <c r="AA75" s="163"/>
      <c r="AB75" s="163"/>
      <c r="AC75" s="163"/>
      <c r="AD75" s="163"/>
      <c r="AE75" s="163"/>
      <c r="AF75" s="163"/>
      <c r="AG75" s="163"/>
      <c r="AH75" s="177" t="s">
        <v>431</v>
      </c>
      <c r="AI75" s="163"/>
      <c r="AJ75" s="163"/>
      <c r="AK75" s="163"/>
      <c r="AL75" s="163"/>
      <c r="AM75" s="177" t="s">
        <v>432</v>
      </c>
      <c r="AN75" s="163"/>
      <c r="AO75" s="163"/>
      <c r="AP75" s="159"/>
      <c r="AQ75" s="157"/>
      <c r="AR75" s="160"/>
      <c r="BE75" s="157"/>
    </row>
    <row r="76" spans="1:57" s="161" customFormat="1" x14ac:dyDescent="0.2">
      <c r="A76" s="157"/>
      <c r="B76" s="15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  <c r="AA76" s="159"/>
      <c r="AB76" s="159"/>
      <c r="AC76" s="159"/>
      <c r="AD76" s="159"/>
      <c r="AE76" s="159"/>
      <c r="AF76" s="159"/>
      <c r="AG76" s="159"/>
      <c r="AH76" s="159"/>
      <c r="AI76" s="159"/>
      <c r="AJ76" s="159"/>
      <c r="AK76" s="159"/>
      <c r="AL76" s="159"/>
      <c r="AM76" s="159"/>
      <c r="AN76" s="159"/>
      <c r="AO76" s="159"/>
      <c r="AP76" s="159"/>
      <c r="AQ76" s="157"/>
      <c r="AR76" s="160"/>
      <c r="BE76" s="157"/>
    </row>
    <row r="77" spans="1:57" s="161" customFormat="1" ht="6.95" customHeight="1" x14ac:dyDescent="0.2">
      <c r="A77" s="157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1"/>
      <c r="AR77" s="160"/>
      <c r="BE77" s="157"/>
    </row>
    <row r="78" spans="1:57" x14ac:dyDescent="0.2">
      <c r="B78" s="182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</row>
    <row r="79" spans="1:57" x14ac:dyDescent="0.2">
      <c r="B79" s="182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</row>
    <row r="80" spans="1:57" x14ac:dyDescent="0.2">
      <c r="B80" s="182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</row>
    <row r="81" spans="1:91" s="161" customFormat="1" ht="6.95" customHeight="1" x14ac:dyDescent="0.2">
      <c r="A81" s="157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5"/>
      <c r="AR81" s="160"/>
      <c r="BE81" s="157"/>
    </row>
    <row r="82" spans="1:91" s="161" customFormat="1" ht="24.95" customHeight="1" x14ac:dyDescent="0.2">
      <c r="A82" s="157"/>
      <c r="B82" s="158"/>
      <c r="C82" s="144" t="s">
        <v>435</v>
      </c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7"/>
      <c r="AR82" s="160"/>
      <c r="BE82" s="157"/>
    </row>
    <row r="83" spans="1:91" s="161" customFormat="1" ht="6.95" customHeight="1" x14ac:dyDescent="0.2">
      <c r="A83" s="157"/>
      <c r="B83" s="158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7"/>
      <c r="AR83" s="160"/>
      <c r="BE83" s="157"/>
    </row>
    <row r="84" spans="1:91" s="186" customFormat="1" ht="12" customHeight="1" x14ac:dyDescent="0.2">
      <c r="B84" s="187"/>
      <c r="C84" s="148" t="s">
        <v>403</v>
      </c>
      <c r="D84" s="188"/>
      <c r="E84" s="188"/>
      <c r="F84" s="188"/>
      <c r="G84" s="188"/>
      <c r="H84" s="188"/>
      <c r="I84" s="188"/>
      <c r="J84" s="188"/>
      <c r="K84" s="188"/>
      <c r="L84" s="188">
        <f>K5</f>
        <v>0</v>
      </c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  <c r="AF84" s="188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R84" s="189"/>
    </row>
    <row r="85" spans="1:91" s="190" customFormat="1" ht="36.950000000000003" customHeight="1" x14ac:dyDescent="0.2">
      <c r="B85" s="191"/>
      <c r="C85" s="192" t="s">
        <v>404</v>
      </c>
      <c r="D85" s="193"/>
      <c r="E85" s="193"/>
      <c r="F85" s="193"/>
      <c r="G85" s="193"/>
      <c r="H85" s="193"/>
      <c r="I85" s="193"/>
      <c r="J85" s="193"/>
      <c r="K85" s="193"/>
      <c r="L85" s="246" t="str">
        <f>K6</f>
        <v>Revitalizace turistické trasy na Pekelný kopec</v>
      </c>
      <c r="M85" s="246"/>
      <c r="N85" s="246"/>
      <c r="O85" s="246"/>
      <c r="P85" s="246"/>
      <c r="Q85" s="246"/>
      <c r="R85" s="246"/>
      <c r="S85" s="246"/>
      <c r="T85" s="246"/>
      <c r="U85" s="246"/>
      <c r="V85" s="246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K85" s="246"/>
      <c r="AL85" s="246"/>
      <c r="AM85" s="246"/>
      <c r="AN85" s="246"/>
      <c r="AO85" s="246"/>
      <c r="AP85" s="193"/>
      <c r="AR85" s="194"/>
    </row>
    <row r="86" spans="1:91" s="161" customFormat="1" ht="6.95" customHeight="1" x14ac:dyDescent="0.2">
      <c r="A86" s="157"/>
      <c r="B86" s="158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7"/>
      <c r="AR86" s="160"/>
      <c r="BE86" s="157"/>
    </row>
    <row r="87" spans="1:91" s="161" customFormat="1" ht="12" customHeight="1" x14ac:dyDescent="0.2">
      <c r="A87" s="157"/>
      <c r="B87" s="158"/>
      <c r="C87" s="148" t="s">
        <v>407</v>
      </c>
      <c r="D87" s="159"/>
      <c r="E87" s="159"/>
      <c r="F87" s="159"/>
      <c r="G87" s="159"/>
      <c r="H87" s="159"/>
      <c r="I87" s="159"/>
      <c r="J87" s="159"/>
      <c r="K87" s="159"/>
      <c r="L87" s="195">
        <f>K8</f>
        <v>0</v>
      </c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48" t="s">
        <v>408</v>
      </c>
      <c r="AJ87" s="159"/>
      <c r="AK87" s="159"/>
      <c r="AL87" s="159"/>
      <c r="AM87" s="247" t="str">
        <f>IF(AN8="","",AN8)</f>
        <v/>
      </c>
      <c r="AN87" s="247"/>
      <c r="AO87" s="159"/>
      <c r="AP87" s="159"/>
      <c r="AQ87" s="157"/>
      <c r="AR87" s="160"/>
      <c r="BE87" s="157"/>
    </row>
    <row r="88" spans="1:91" s="161" customFormat="1" ht="3" customHeight="1" x14ac:dyDescent="0.2">
      <c r="A88" s="157"/>
      <c r="B88" s="158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7"/>
      <c r="AR88" s="160"/>
      <c r="BE88" s="157"/>
    </row>
    <row r="89" spans="1:91" s="161" customFormat="1" ht="41.25" customHeight="1" x14ac:dyDescent="0.2">
      <c r="A89" s="157"/>
      <c r="B89" s="158"/>
      <c r="C89" s="148" t="s">
        <v>409</v>
      </c>
      <c r="D89" s="159"/>
      <c r="E89" s="159"/>
      <c r="F89" s="159"/>
      <c r="G89" s="159"/>
      <c r="H89" s="159"/>
      <c r="I89" s="159"/>
      <c r="J89" s="159"/>
      <c r="K89" s="159"/>
      <c r="L89" s="188" t="str">
        <f>K10</f>
        <v>Město Třebíč, Karlovo náměstí 104/55, 674 01 Třebíč</v>
      </c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159"/>
      <c r="AG89" s="159"/>
      <c r="AH89" s="159"/>
      <c r="AI89" s="148" t="s">
        <v>415</v>
      </c>
      <c r="AJ89" s="159"/>
      <c r="AK89" s="159"/>
      <c r="AL89" s="159"/>
      <c r="AM89" s="243" t="str">
        <f>K16</f>
        <v>D+Architekti s.r.o., Polanka 214/10, 674 01 Třebíč</v>
      </c>
      <c r="AN89" s="243"/>
      <c r="AO89" s="243"/>
      <c r="AP89" s="243"/>
      <c r="AQ89" s="157"/>
      <c r="AR89" s="160"/>
      <c r="AS89" s="242" t="s">
        <v>436</v>
      </c>
      <c r="AT89" s="242"/>
      <c r="AU89" s="196"/>
      <c r="AV89" s="196"/>
      <c r="AW89" s="196"/>
      <c r="AX89" s="196"/>
      <c r="AY89" s="196"/>
      <c r="AZ89" s="196"/>
      <c r="BA89" s="196"/>
      <c r="BB89" s="196"/>
      <c r="BC89" s="196"/>
      <c r="BD89" s="197"/>
      <c r="BE89" s="157"/>
    </row>
    <row r="90" spans="1:91" s="161" customFormat="1" ht="22.5" customHeight="1" x14ac:dyDescent="0.2">
      <c r="A90" s="157"/>
      <c r="B90" s="158"/>
      <c r="C90" s="148" t="s">
        <v>414</v>
      </c>
      <c r="D90" s="159"/>
      <c r="E90" s="159"/>
      <c r="F90" s="159"/>
      <c r="G90" s="159"/>
      <c r="H90" s="159"/>
      <c r="I90" s="159"/>
      <c r="J90" s="159"/>
      <c r="K90" s="159"/>
      <c r="L90" s="198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59"/>
      <c r="AG90" s="159"/>
      <c r="AH90" s="159"/>
      <c r="AI90" s="148" t="s">
        <v>437</v>
      </c>
      <c r="AJ90" s="159"/>
      <c r="AK90" s="159"/>
      <c r="AL90" s="159"/>
      <c r="AM90" s="243" t="str">
        <f>IF(E20="","",E20)</f>
        <v xml:space="preserve"> </v>
      </c>
      <c r="AN90" s="243"/>
      <c r="AO90" s="243"/>
      <c r="AP90" s="243"/>
      <c r="AQ90" s="157"/>
      <c r="AR90" s="160"/>
      <c r="AS90" s="242"/>
      <c r="AT90" s="242"/>
      <c r="AU90" s="199"/>
      <c r="AV90" s="199"/>
      <c r="AW90" s="199"/>
      <c r="AX90" s="199"/>
      <c r="AY90" s="199"/>
      <c r="AZ90" s="199"/>
      <c r="BA90" s="199"/>
      <c r="BB90" s="199"/>
      <c r="BC90" s="199"/>
      <c r="BD90" s="200"/>
      <c r="BE90" s="157"/>
    </row>
    <row r="91" spans="1:91" s="161" customFormat="1" ht="10.9" customHeight="1" x14ac:dyDescent="0.2">
      <c r="A91" s="157"/>
      <c r="B91" s="158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  <c r="AN91" s="159"/>
      <c r="AO91" s="159"/>
      <c r="AP91" s="159"/>
      <c r="AQ91" s="157"/>
      <c r="AR91" s="160"/>
      <c r="AS91" s="242"/>
      <c r="AT91" s="242"/>
      <c r="AU91" s="199"/>
      <c r="AV91" s="199"/>
      <c r="AW91" s="199"/>
      <c r="AX91" s="199"/>
      <c r="AY91" s="199"/>
      <c r="AZ91" s="199"/>
      <c r="BA91" s="199"/>
      <c r="BB91" s="199"/>
      <c r="BC91" s="199"/>
      <c r="BD91" s="200"/>
      <c r="BE91" s="157"/>
    </row>
    <row r="92" spans="1:91" s="161" customFormat="1" ht="29.25" customHeight="1" x14ac:dyDescent="0.2">
      <c r="A92" s="157"/>
      <c r="B92" s="158"/>
      <c r="C92" s="248" t="s">
        <v>25</v>
      </c>
      <c r="D92" s="248"/>
      <c r="E92" s="248"/>
      <c r="F92" s="248"/>
      <c r="G92" s="248"/>
      <c r="H92" s="169"/>
      <c r="I92" s="249" t="s">
        <v>68</v>
      </c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9"/>
      <c r="AF92" s="249"/>
      <c r="AG92" s="250" t="s">
        <v>438</v>
      </c>
      <c r="AH92" s="250"/>
      <c r="AI92" s="250"/>
      <c r="AJ92" s="250"/>
      <c r="AK92" s="250"/>
      <c r="AL92" s="250"/>
      <c r="AM92" s="250"/>
      <c r="AN92" s="251" t="s">
        <v>439</v>
      </c>
      <c r="AO92" s="251"/>
      <c r="AP92" s="251"/>
      <c r="AQ92" s="201" t="s">
        <v>26</v>
      </c>
      <c r="AR92" s="160"/>
      <c r="AS92" s="202" t="s">
        <v>440</v>
      </c>
      <c r="AT92" s="203" t="s">
        <v>441</v>
      </c>
      <c r="AU92" s="203" t="s">
        <v>442</v>
      </c>
      <c r="AV92" s="203" t="s">
        <v>443</v>
      </c>
      <c r="AW92" s="203" t="s">
        <v>444</v>
      </c>
      <c r="AX92" s="203" t="s">
        <v>445</v>
      </c>
      <c r="AY92" s="203" t="s">
        <v>446</v>
      </c>
      <c r="AZ92" s="203" t="s">
        <v>447</v>
      </c>
      <c r="BA92" s="203" t="s">
        <v>448</v>
      </c>
      <c r="BB92" s="203" t="s">
        <v>449</v>
      </c>
      <c r="BC92" s="203" t="s">
        <v>450</v>
      </c>
      <c r="BD92" s="204" t="s">
        <v>451</v>
      </c>
      <c r="BE92" s="157"/>
      <c r="BF92" s="161">
        <v>0.21</v>
      </c>
    </row>
    <row r="93" spans="1:91" s="161" customFormat="1" ht="10.9" customHeight="1" x14ac:dyDescent="0.2">
      <c r="A93" s="157"/>
      <c r="B93" s="158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7"/>
      <c r="AR93" s="160"/>
      <c r="AS93" s="205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7"/>
      <c r="BE93" s="157"/>
    </row>
    <row r="94" spans="1:91" s="208" customFormat="1" ht="32.450000000000003" customHeight="1" x14ac:dyDescent="0.2">
      <c r="B94" s="209"/>
      <c r="C94" s="210" t="s">
        <v>452</v>
      </c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52">
        <f>AK26</f>
        <v>0</v>
      </c>
      <c r="AH94" s="252"/>
      <c r="AI94" s="252"/>
      <c r="AJ94" s="252"/>
      <c r="AK94" s="252"/>
      <c r="AL94" s="252"/>
      <c r="AM94" s="252"/>
      <c r="AN94" s="253">
        <f>AK38</f>
        <v>0</v>
      </c>
      <c r="AO94" s="253"/>
      <c r="AP94" s="253"/>
      <c r="AQ94" s="212"/>
      <c r="AR94" s="213"/>
      <c r="AS94" s="214">
        <f>ROUND(SUM(AS95:AS95),2)</f>
        <v>0</v>
      </c>
      <c r="AT94" s="215">
        <f>ROUND(SUM(AV94:AW94),2)</f>
        <v>328029.57</v>
      </c>
      <c r="AU94" s="216">
        <f>ROUND(SUM(AU95:AU95),5)</f>
        <v>0</v>
      </c>
      <c r="AV94" s="215">
        <f>ROUND(AZ94*L32,2)</f>
        <v>328029.57</v>
      </c>
      <c r="AW94" s="215">
        <f>ROUND(BA94*L33,2)</f>
        <v>0</v>
      </c>
      <c r="AX94" s="215">
        <f>ROUND(BB94*L32,2)</f>
        <v>0</v>
      </c>
      <c r="AY94" s="215">
        <f>ROUND(BC94*L33,2)</f>
        <v>0</v>
      </c>
      <c r="AZ94" s="215">
        <f>ROUND(SUM(AZ95:AZ95),2)</f>
        <v>1562045.59</v>
      </c>
      <c r="BA94" s="215">
        <f>ROUND(SUM(BA95:BA95),2)</f>
        <v>0</v>
      </c>
      <c r="BB94" s="215">
        <f>ROUND(SUM(BB95:BB95),2)</f>
        <v>0</v>
      </c>
      <c r="BC94" s="215">
        <f>ROUND(SUM(BC95:BC95),2)</f>
        <v>0</v>
      </c>
      <c r="BD94" s="217">
        <f>ROUND(SUM(BD95:BD95),2)</f>
        <v>0</v>
      </c>
      <c r="BF94" s="208">
        <f>AG94*$BF$92</f>
        <v>0</v>
      </c>
      <c r="BS94" s="218" t="s">
        <v>453</v>
      </c>
      <c r="BT94" s="218" t="s">
        <v>454</v>
      </c>
      <c r="BU94" s="219" t="s">
        <v>455</v>
      </c>
      <c r="BV94" s="218" t="s">
        <v>456</v>
      </c>
      <c r="BW94" s="218" t="s">
        <v>395</v>
      </c>
      <c r="BX94" s="218" t="s">
        <v>457</v>
      </c>
      <c r="CL94" s="218"/>
    </row>
    <row r="95" spans="1:91" s="230" customFormat="1" ht="16.5" customHeight="1" x14ac:dyDescent="0.2">
      <c r="A95" s="220" t="s">
        <v>458</v>
      </c>
      <c r="B95" s="221"/>
      <c r="C95" s="222"/>
      <c r="D95" s="254"/>
      <c r="E95" s="254"/>
      <c r="F95" s="254"/>
      <c r="G95" s="254"/>
      <c r="H95" s="254"/>
      <c r="I95" s="223"/>
      <c r="J95" s="254" t="s">
        <v>459</v>
      </c>
      <c r="K95" s="254"/>
      <c r="L95" s="254"/>
      <c r="M95" s="254"/>
      <c r="N95" s="254"/>
      <c r="O95" s="254"/>
      <c r="P95" s="254"/>
      <c r="Q95" s="254"/>
      <c r="R95" s="254"/>
      <c r="S95" s="254"/>
      <c r="T95" s="254"/>
      <c r="U95" s="254"/>
      <c r="V95" s="254"/>
      <c r="W95" s="254"/>
      <c r="X95" s="254"/>
      <c r="Y95" s="254"/>
      <c r="Z95" s="254"/>
      <c r="AA95" s="254"/>
      <c r="AB95" s="254"/>
      <c r="AC95" s="254"/>
      <c r="AD95" s="254"/>
      <c r="AE95" s="254"/>
      <c r="AF95" s="254"/>
      <c r="AG95" s="255">
        <f>AG94</f>
        <v>0</v>
      </c>
      <c r="AH95" s="255"/>
      <c r="AI95" s="255"/>
      <c r="AJ95" s="255"/>
      <c r="AK95" s="255"/>
      <c r="AL95" s="255"/>
      <c r="AM95" s="255"/>
      <c r="AN95" s="255">
        <f>AN94</f>
        <v>0</v>
      </c>
      <c r="AO95" s="255"/>
      <c r="AP95" s="255"/>
      <c r="AQ95" s="224" t="s">
        <v>460</v>
      </c>
      <c r="AR95" s="225"/>
      <c r="AS95" s="226">
        <v>0</v>
      </c>
      <c r="AT95" s="227">
        <f>ROUND(SUM(AV95:AW95),2)</f>
        <v>328029.57</v>
      </c>
      <c r="AU95" s="228">
        <v>0</v>
      </c>
      <c r="AV95" s="227">
        <v>328029.57</v>
      </c>
      <c r="AW95" s="227">
        <v>0</v>
      </c>
      <c r="AX95" s="227">
        <v>0</v>
      </c>
      <c r="AY95" s="227">
        <v>0</v>
      </c>
      <c r="AZ95" s="227">
        <v>1562045.59</v>
      </c>
      <c r="BA95" s="227">
        <v>0</v>
      </c>
      <c r="BB95" s="227">
        <v>0</v>
      </c>
      <c r="BC95" s="227">
        <v>0</v>
      </c>
      <c r="BD95" s="229">
        <v>0</v>
      </c>
      <c r="BF95" s="208">
        <f>AG95*$BF$92</f>
        <v>0</v>
      </c>
      <c r="BT95" s="231" t="s">
        <v>461</v>
      </c>
      <c r="BV95" s="231" t="s">
        <v>456</v>
      </c>
      <c r="BW95" s="231" t="s">
        <v>462</v>
      </c>
      <c r="BX95" s="231" t="s">
        <v>395</v>
      </c>
      <c r="CL95" s="231"/>
      <c r="CM95" s="231" t="s">
        <v>463</v>
      </c>
    </row>
    <row r="96" spans="1:91" x14ac:dyDescent="0.2">
      <c r="B96" s="142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  <c r="AF96" s="143"/>
      <c r="AG96" s="143"/>
      <c r="AH96" s="143"/>
      <c r="AI96" s="143"/>
      <c r="AJ96" s="143"/>
      <c r="AK96" s="143"/>
      <c r="AL96" s="143"/>
      <c r="AM96" s="143"/>
      <c r="AN96" s="143"/>
      <c r="AO96" s="143"/>
      <c r="AP96" s="143"/>
      <c r="AR96" s="141"/>
    </row>
    <row r="97" spans="1:57" s="161" customFormat="1" ht="10.9" customHeight="1" x14ac:dyDescent="0.2">
      <c r="A97" s="157"/>
      <c r="B97" s="158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7"/>
      <c r="AR97" s="160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</row>
    <row r="98" spans="1:57" s="161" customFormat="1" ht="30" customHeight="1" x14ac:dyDescent="0.2">
      <c r="A98" s="157"/>
      <c r="B98" s="158"/>
      <c r="C98" s="210" t="s">
        <v>464</v>
      </c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253">
        <f>AG94</f>
        <v>0</v>
      </c>
      <c r="AH98" s="253"/>
      <c r="AI98" s="253"/>
      <c r="AJ98" s="253"/>
      <c r="AK98" s="253"/>
      <c r="AL98" s="253"/>
      <c r="AM98" s="253"/>
      <c r="AN98" s="253">
        <f>AN94</f>
        <v>0</v>
      </c>
      <c r="AO98" s="253"/>
      <c r="AP98" s="253"/>
      <c r="AQ98" s="171"/>
      <c r="AR98" s="160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</row>
    <row r="99" spans="1:57" s="161" customFormat="1" ht="6.95" customHeight="1" x14ac:dyDescent="0.2">
      <c r="A99" s="157"/>
      <c r="B99" s="179"/>
      <c r="C99" s="232"/>
      <c r="D99" s="232"/>
      <c r="E99" s="232"/>
      <c r="F99" s="232"/>
      <c r="G99" s="232"/>
      <c r="H99" s="232"/>
      <c r="I99" s="232"/>
      <c r="J99" s="232"/>
      <c r="K99" s="232"/>
      <c r="L99" s="232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181"/>
      <c r="AR99" s="160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</row>
  </sheetData>
  <mergeCells count="44">
    <mergeCell ref="D95:H95"/>
    <mergeCell ref="J95:AF95"/>
    <mergeCell ref="AG95:AM95"/>
    <mergeCell ref="AN95:AP95"/>
    <mergeCell ref="AG98:AM98"/>
    <mergeCell ref="AN98:AP98"/>
    <mergeCell ref="C92:G92"/>
    <mergeCell ref="I92:AF92"/>
    <mergeCell ref="AG92:AM92"/>
    <mergeCell ref="AN92:AP92"/>
    <mergeCell ref="AG94:AM94"/>
    <mergeCell ref="AN94:AP94"/>
    <mergeCell ref="AS89:AT91"/>
    <mergeCell ref="AM90:AP90"/>
    <mergeCell ref="L35:P35"/>
    <mergeCell ref="W35:AE35"/>
    <mergeCell ref="AK35:AO35"/>
    <mergeCell ref="L36:P36"/>
    <mergeCell ref="W36:AE36"/>
    <mergeCell ref="AK36:AO36"/>
    <mergeCell ref="X38:AB38"/>
    <mergeCell ref="AK38:AO38"/>
    <mergeCell ref="L85:AO85"/>
    <mergeCell ref="AM87:AN87"/>
    <mergeCell ref="AM89:AP89"/>
    <mergeCell ref="L33:P33"/>
    <mergeCell ref="W33:AE33"/>
    <mergeCell ref="AK33:AO33"/>
    <mergeCell ref="L34:P34"/>
    <mergeCell ref="W34:AE34"/>
    <mergeCell ref="AK34:AO34"/>
    <mergeCell ref="AK29:AO29"/>
    <mergeCell ref="L31:P31"/>
    <mergeCell ref="W31:AE31"/>
    <mergeCell ref="AK31:AO31"/>
    <mergeCell ref="L32:P32"/>
    <mergeCell ref="W32:AE32"/>
    <mergeCell ref="AK32:AO32"/>
    <mergeCell ref="AK27:AO27"/>
    <mergeCell ref="AR2:BE2"/>
    <mergeCell ref="K5:AO5"/>
    <mergeCell ref="K6:AO6"/>
    <mergeCell ref="E23:AN23"/>
    <mergeCell ref="AK26:AO26"/>
  </mergeCells>
  <hyperlinks>
    <hyperlink ref="A95" location="'SO 01 - Stavební práce'!C2" display="/"/>
  </hyperlinks>
  <pageMargins left="0.7" right="0.7" top="0.78740157499999996" bottom="0.78740157499999996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E75"/>
  <sheetViews>
    <sheetView topLeftCell="B1" zoomScaleNormal="100" workbookViewId="0">
      <pane ySplit="3" topLeftCell="A4" activePane="bottomLeft" state="frozen"/>
      <selection pane="bottomLeft" activeCell="C20" sqref="C20"/>
    </sheetView>
  </sheetViews>
  <sheetFormatPr defaultRowHeight="12.75" outlineLevelRow="2" x14ac:dyDescent="0.2"/>
  <cols>
    <col min="1" max="1" width="10.85546875" hidden="1" customWidth="1"/>
    <col min="2" max="2" width="80.7109375" customWidth="1"/>
    <col min="3" max="3" width="15.7109375" style="129" customWidth="1"/>
    <col min="4" max="4" width="15.7109375" hidden="1" customWidth="1"/>
  </cols>
  <sheetData>
    <row r="1" spans="1:5" ht="15.75" customHeight="1" x14ac:dyDescent="0.25">
      <c r="A1" s="105"/>
      <c r="B1" s="18" t="s">
        <v>107</v>
      </c>
      <c r="C1" s="119"/>
      <c r="D1" s="22"/>
      <c r="E1" s="18"/>
    </row>
    <row r="2" spans="1:5" ht="14.25" customHeight="1" x14ac:dyDescent="0.25">
      <c r="A2" s="18">
        <f t="array" ref="A2">INDEX(__SAZBA__,MATCH(0,COUNTIF($A$1:A1,__SAZBA__),0))</f>
        <v>0</v>
      </c>
      <c r="B2" s="24" t="s">
        <v>390</v>
      </c>
      <c r="C2" s="119"/>
      <c r="D2" s="22"/>
      <c r="E2" s="18"/>
    </row>
    <row r="3" spans="1:5" s="17" customFormat="1" ht="13.5" thickBot="1" x14ac:dyDescent="0.25">
      <c r="A3" s="25">
        <f t="array" ref="A3">INDEX(__SAZBA__,MATCH(0,COUNTIF($A$1:A2,__SAZBA__),0))</f>
        <v>21</v>
      </c>
      <c r="B3" s="26" t="s">
        <v>68</v>
      </c>
      <c r="C3" s="120" t="s">
        <v>52</v>
      </c>
      <c r="D3" s="26" t="s">
        <v>106</v>
      </c>
      <c r="E3" s="25"/>
    </row>
    <row r="4" spans="1:5" x14ac:dyDescent="0.2">
      <c r="A4" s="18" t="str">
        <f t="array" ref="A4">INDEX(__SAZBA__,MATCH(0,COUNTIF($A$1:A3,__SAZBA__),0))</f>
        <v>_</v>
      </c>
      <c r="B4" s="106"/>
      <c r="C4" s="121"/>
      <c r="D4" s="107"/>
      <c r="E4" s="18"/>
    </row>
    <row r="5" spans="1:5" s="12" customFormat="1" ht="16.5" customHeight="1" x14ac:dyDescent="0.25">
      <c r="A5" s="33"/>
      <c r="B5" s="108" t="str">
        <f>IF(Zakazka!$I$5=0,"",Zakazka!$I$5)</f>
        <v>S: Stavba</v>
      </c>
      <c r="C5" s="122" t="str">
        <f>IF(Zakazka!$O$5=0,"",Zakazka!$O$5)</f>
        <v/>
      </c>
      <c r="D5" s="41">
        <f>IF(Zakazka!$Q$5=0,"",Zakazka!$Q$5)</f>
        <v>50.46058543840001</v>
      </c>
      <c r="E5" s="33"/>
    </row>
    <row r="6" spans="1:5" s="103" customFormat="1" ht="15.75" customHeight="1" outlineLevel="1" x14ac:dyDescent="0.2">
      <c r="A6" s="109"/>
      <c r="B6" s="110" t="str">
        <f>IF(Zakazka!$I$6=0,"",Zakazka!$I$6)</f>
        <v>01: Edukační soubor mraveniště</v>
      </c>
      <c r="C6" s="123" t="str">
        <f>IF(Zakazka!$O$6=0,"",Zakazka!$O$6)</f>
        <v/>
      </c>
      <c r="D6" s="52">
        <f>IF(Zakazka!$Q$6=0,"",Zakazka!$Q$6)</f>
        <v>11.4519061176</v>
      </c>
      <c r="E6" s="109"/>
    </row>
    <row r="7" spans="1:5" s="102" customFormat="1" ht="15" customHeight="1" outlineLevel="2" x14ac:dyDescent="0.2">
      <c r="A7" s="111"/>
      <c r="B7" s="112" t="str">
        <f>IF(Zakazka!$I$7=0,"",Zakazka!$I$7)</f>
        <v>001.: Zemní práce</v>
      </c>
      <c r="C7" s="124" t="str">
        <f>IF(Zakazka!$O$7=0,"",Zakazka!$O$7)</f>
        <v/>
      </c>
      <c r="D7" s="63" t="str">
        <f>IF(Zakazka!$Q$7=0,"",Zakazka!$Q$7)</f>
        <v/>
      </c>
      <c r="E7" s="111"/>
    </row>
    <row r="8" spans="1:5" s="102" customFormat="1" ht="15" customHeight="1" outlineLevel="2" x14ac:dyDescent="0.2">
      <c r="B8" s="112" t="str">
        <f>IF(Zakazka!$I$47=0,"",Zakazka!$I$47)</f>
        <v>0018: Povrchové úpravy terénu</v>
      </c>
      <c r="C8" s="124" t="str">
        <f>IF(Zakazka!$O$47=0,"",Zakazka!$O$47)</f>
        <v/>
      </c>
      <c r="D8" s="63" t="str">
        <f>IF(Zakazka!$Q$47=0,"",Zakazka!$Q$47)</f>
        <v/>
      </c>
    </row>
    <row r="9" spans="1:5" s="102" customFormat="1" ht="15" customHeight="1" outlineLevel="2" x14ac:dyDescent="0.2">
      <c r="B9" s="112" t="str">
        <f>IF(Zakazka!$I$54=0,"",Zakazka!$I$54)</f>
        <v>0022: Vrty</v>
      </c>
      <c r="C9" s="124" t="str">
        <f>IF(Zakazka!$O$54=0,"",Zakazka!$O$54)</f>
        <v/>
      </c>
      <c r="D9" s="63">
        <f>IF(Zakazka!$Q$54=0,"",Zakazka!$Q$54)</f>
        <v>8.0000000000000002E-3</v>
      </c>
    </row>
    <row r="10" spans="1:5" s="102" customFormat="1" ht="15" customHeight="1" outlineLevel="2" x14ac:dyDescent="0.2">
      <c r="B10" s="112" t="str">
        <f>IF(Zakazka!$I$61=0,"",Zakazka!$I$61)</f>
        <v>0027: Základy</v>
      </c>
      <c r="C10" s="124" t="str">
        <f>IF(Zakazka!$O$61=0,"",Zakazka!$O$61)</f>
        <v/>
      </c>
      <c r="D10" s="63">
        <f>IF(Zakazka!$Q$61=0,"",Zakazka!$Q$61)</f>
        <v>1.3894971776</v>
      </c>
    </row>
    <row r="11" spans="1:5" s="102" customFormat="1" ht="15" customHeight="1" outlineLevel="2" x14ac:dyDescent="0.2">
      <c r="B11" s="112" t="str">
        <f>IF(Zakazka!$I$83=0,"",Zakazka!$I$83)</f>
        <v>0028: Zpevňování hornin, injektáže a mikropiloty</v>
      </c>
      <c r="C11" s="124" t="str">
        <f>IF(Zakazka!$O$83=0,"",Zakazka!$O$83)</f>
        <v/>
      </c>
      <c r="D11" s="63">
        <f>IF(Zakazka!$Q$83=0,"",Zakazka!$Q$83)</f>
        <v>2.6523496</v>
      </c>
    </row>
    <row r="12" spans="1:5" s="102" customFormat="1" ht="15" customHeight="1" outlineLevel="2" x14ac:dyDescent="0.2">
      <c r="B12" s="112" t="str">
        <f>IF(Zakazka!$I$114=0,"",Zakazka!$I$114)</f>
        <v>0091: Doplňující konstrukce a práce pozemních komunikací, letišť a ploch</v>
      </c>
      <c r="C12" s="124" t="str">
        <f>IF(Zakazka!$O$114=0,"",Zakazka!$O$114)</f>
        <v/>
      </c>
      <c r="D12" s="63">
        <f>IF(Zakazka!$Q$114=0,"",Zakazka!$Q$114)</f>
        <v>2.8650929999999999</v>
      </c>
    </row>
    <row r="13" spans="1:5" s="102" customFormat="1" ht="15" customHeight="1" outlineLevel="2" x14ac:dyDescent="0.2">
      <c r="B13" s="112" t="str">
        <f>IF(Zakazka!$I$127=0,"",Zakazka!$I$127)</f>
        <v>0093: Dokončovací konstrukce a práce inženýrských staveb</v>
      </c>
      <c r="C13" s="124" t="str">
        <f>IF(Zakazka!$O$127=0,"",Zakazka!$O$127)</f>
        <v/>
      </c>
      <c r="D13" s="63">
        <f>IF(Zakazka!$Q$127=0,"",Zakazka!$Q$127)</f>
        <v>3.1955000000000005</v>
      </c>
    </row>
    <row r="14" spans="1:5" s="102" customFormat="1" ht="15" customHeight="1" outlineLevel="2" x14ac:dyDescent="0.2">
      <c r="B14" s="112" t="str">
        <f>IF(Zakazka!$I$140=0,"",Zakazka!$I$140)</f>
        <v>0095: Dokončovací konstrukce a práce pozemních staveb</v>
      </c>
      <c r="C14" s="124" t="str">
        <f>IF(Zakazka!$O$140=0,"",Zakazka!$O$140)</f>
        <v/>
      </c>
      <c r="D14" s="63">
        <f>IF(Zakazka!$Q$140=0,"",Zakazka!$Q$140)</f>
        <v>1.248E-2</v>
      </c>
    </row>
    <row r="15" spans="1:5" s="102" customFormat="1" ht="15" customHeight="1" outlineLevel="2" x14ac:dyDescent="0.2">
      <c r="B15" s="112" t="str">
        <f>IF(Zakazka!$I$160=0,"",Zakazka!$I$160)</f>
        <v>0998: Přesun hmot</v>
      </c>
      <c r="C15" s="124" t="str">
        <f>IF(Zakazka!$O$160=0,"",Zakazka!$O$160)</f>
        <v/>
      </c>
      <c r="D15" s="63" t="str">
        <f>IF(Zakazka!$Q$160=0,"",Zakazka!$Q$160)</f>
        <v/>
      </c>
    </row>
    <row r="16" spans="1:5" s="102" customFormat="1" ht="15" customHeight="1" outlineLevel="2" x14ac:dyDescent="0.2">
      <c r="B16" s="112" t="str">
        <f>IF(Zakazka!$I$165=0,"",Zakazka!$I$165)</f>
        <v>762.: Konstrukce tesařské</v>
      </c>
      <c r="C16" s="124" t="str">
        <f>IF(Zakazka!$O$165=0,"",Zakazka!$O$165)</f>
        <v/>
      </c>
      <c r="D16" s="63">
        <f>IF(Zakazka!$Q$165=0,"",Zakazka!$Q$165)</f>
        <v>1.2757655399999999</v>
      </c>
    </row>
    <row r="17" spans="2:4" s="102" customFormat="1" ht="15" customHeight="1" outlineLevel="2" x14ac:dyDescent="0.2">
      <c r="B17" s="112" t="str">
        <f>IF(Zakazka!$I$249=0,"",Zakazka!$I$249)</f>
        <v>767.: Konstrukce zámečnické</v>
      </c>
      <c r="C17" s="124" t="str">
        <f>IF(Zakazka!$O$249=0,"",Zakazka!$O$249)</f>
        <v/>
      </c>
      <c r="D17" s="63" t="str">
        <f>IF(Zakazka!$Q$249=0,"",Zakazka!$Q$249)</f>
        <v/>
      </c>
    </row>
    <row r="18" spans="2:4" s="102" customFormat="1" ht="15" customHeight="1" outlineLevel="2" x14ac:dyDescent="0.2">
      <c r="B18" s="112" t="str">
        <f>IF(Zakazka!$I$266=0,"",Zakazka!$I$266)</f>
        <v>783.: Nátěry</v>
      </c>
      <c r="C18" s="124" t="str">
        <f>IF(Zakazka!$O$266=0,"",Zakazka!$O$266)</f>
        <v/>
      </c>
      <c r="D18" s="63">
        <f>IF(Zakazka!$Q$266=0,"",Zakazka!$Q$266)</f>
        <v>5.3220799999999999E-2</v>
      </c>
    </row>
    <row r="19" spans="2:4" s="103" customFormat="1" ht="15.75" customHeight="1" outlineLevel="1" x14ac:dyDescent="0.2">
      <c r="B19" s="110" t="str">
        <f>IF(Zakazka!$I$296=0,"",Zakazka!$I$296)</f>
        <v>02: Edukační soubor pavučina</v>
      </c>
      <c r="C19" s="123" t="str">
        <f>IF(Zakazka!$O$296=0,"",Zakazka!$O$296)</f>
        <v/>
      </c>
      <c r="D19" s="52">
        <f>IF(Zakazka!$Q$296=0,"",Zakazka!$Q$296)</f>
        <v>12.128110453600002</v>
      </c>
    </row>
    <row r="20" spans="2:4" s="102" customFormat="1" ht="15" customHeight="1" outlineLevel="2" x14ac:dyDescent="0.2">
      <c r="B20" s="112" t="str">
        <f>IF(Zakazka!$I$297=0,"",Zakazka!$I$297)</f>
        <v>001.: Zemní práce</v>
      </c>
      <c r="C20" s="124" t="str">
        <f>IF(Zakazka!$O$297=0,"",Zakazka!$O$297)</f>
        <v/>
      </c>
      <c r="D20" s="63" t="str">
        <f>IF(Zakazka!$Q$297=0,"",Zakazka!$Q$297)</f>
        <v/>
      </c>
    </row>
    <row r="21" spans="2:4" s="102" customFormat="1" ht="15" customHeight="1" outlineLevel="2" x14ac:dyDescent="0.2">
      <c r="B21" s="112" t="str">
        <f>IF(Zakazka!$I$335=0,"",Zakazka!$I$335)</f>
        <v>0018: Povrchové úpravy terénu</v>
      </c>
      <c r="C21" s="124" t="str">
        <f>IF(Zakazka!$O$335=0,"",Zakazka!$O$335)</f>
        <v/>
      </c>
      <c r="D21" s="63" t="str">
        <f>IF(Zakazka!$Q$335=0,"",Zakazka!$Q$335)</f>
        <v/>
      </c>
    </row>
    <row r="22" spans="2:4" s="102" customFormat="1" ht="15" customHeight="1" outlineLevel="2" x14ac:dyDescent="0.2">
      <c r="B22" s="112" t="str">
        <f>IF(Zakazka!$I$342=0,"",Zakazka!$I$342)</f>
        <v>0027: Základy</v>
      </c>
      <c r="C22" s="124" t="str">
        <f>IF(Zakazka!$O$342=0,"",Zakazka!$O$342)</f>
        <v/>
      </c>
      <c r="D22" s="63">
        <f>IF(Zakazka!$Q$342=0,"",Zakazka!$Q$342)</f>
        <v>6.2942889536000006</v>
      </c>
    </row>
    <row r="23" spans="2:4" s="102" customFormat="1" ht="15" customHeight="1" outlineLevel="2" x14ac:dyDescent="0.2">
      <c r="B23" s="112" t="str">
        <f>IF(Zakazka!$I$366=0,"",Zakazka!$I$366)</f>
        <v>0091: Doplňující konstrukce a práce pozemních komunikací, letišť a ploch</v>
      </c>
      <c r="C23" s="124" t="str">
        <f>IF(Zakazka!$O$366=0,"",Zakazka!$O$366)</f>
        <v/>
      </c>
      <c r="D23" s="63">
        <f>IF(Zakazka!$Q$366=0,"",Zakazka!$Q$366)</f>
        <v>2.7960215000000002</v>
      </c>
    </row>
    <row r="24" spans="2:4" s="102" customFormat="1" ht="15" customHeight="1" outlineLevel="2" x14ac:dyDescent="0.2">
      <c r="B24" s="112" t="str">
        <f>IF(Zakazka!$I$378=0,"",Zakazka!$I$378)</f>
        <v>0093: Dokončovací konstrukce a práce inženýrských staveb</v>
      </c>
      <c r="C24" s="124" t="str">
        <f>IF(Zakazka!$O$378=0,"",Zakazka!$O$378)</f>
        <v/>
      </c>
      <c r="D24" s="63">
        <f>IF(Zakazka!$Q$378=0,"",Zakazka!$Q$378)</f>
        <v>3.0378000000000007</v>
      </c>
    </row>
    <row r="25" spans="2:4" s="102" customFormat="1" ht="15" customHeight="1" outlineLevel="2" x14ac:dyDescent="0.2">
      <c r="B25" s="112" t="str">
        <f>IF(Zakazka!$I$391=0,"",Zakazka!$I$391)</f>
        <v>0095: Dokončovací konstrukce a práce pozemních staveb</v>
      </c>
      <c r="C25" s="124" t="str">
        <f>IF(Zakazka!$O$391=0,"",Zakazka!$O$391)</f>
        <v/>
      </c>
      <c r="D25" s="63" t="str">
        <f>IF(Zakazka!$Q$391=0,"",Zakazka!$Q$391)</f>
        <v/>
      </c>
    </row>
    <row r="26" spans="2:4" s="102" customFormat="1" ht="15" customHeight="1" outlineLevel="2" x14ac:dyDescent="0.2">
      <c r="B26" s="112" t="str">
        <f>IF(Zakazka!$I$402=0,"",Zakazka!$I$402)</f>
        <v>0998: Přesun hmot</v>
      </c>
      <c r="C26" s="124" t="str">
        <f>IF(Zakazka!$O$402=0,"",Zakazka!$O$402)</f>
        <v/>
      </c>
      <c r="D26" s="63" t="str">
        <f>IF(Zakazka!$Q$402=0,"",Zakazka!$Q$402)</f>
        <v/>
      </c>
    </row>
    <row r="27" spans="2:4" s="103" customFormat="1" ht="15.75" customHeight="1" outlineLevel="1" x14ac:dyDescent="0.2">
      <c r="B27" s="110" t="str">
        <f>IF(Zakazka!$I$408=0,"",Zakazka!$I$408)</f>
        <v>03: Edukační soubor ptačí hnízdo</v>
      </c>
      <c r="C27" s="123" t="str">
        <f>IF(Zakazka!$O$408=0,"",Zakazka!$O$408)</f>
        <v/>
      </c>
      <c r="D27" s="52">
        <f>IF(Zakazka!$Q$408=0,"",Zakazka!$Q$408)</f>
        <v>8.1151463415999991</v>
      </c>
    </row>
    <row r="28" spans="2:4" s="102" customFormat="1" ht="15" customHeight="1" outlineLevel="2" x14ac:dyDescent="0.2">
      <c r="B28" s="112" t="str">
        <f>IF(Zakazka!$I$409=0,"",Zakazka!$I$409)</f>
        <v>001.: Zemní práce</v>
      </c>
      <c r="C28" s="124" t="str">
        <f>IF(Zakazka!$O$409=0,"",Zakazka!$O$409)</f>
        <v/>
      </c>
      <c r="D28" s="63" t="str">
        <f>IF(Zakazka!$Q$409=0,"",Zakazka!$Q$409)</f>
        <v/>
      </c>
    </row>
    <row r="29" spans="2:4" s="102" customFormat="1" ht="15" customHeight="1" outlineLevel="2" x14ac:dyDescent="0.2">
      <c r="B29" s="112" t="str">
        <f>IF(Zakazka!$I$447=0,"",Zakazka!$I$447)</f>
        <v>0018: Povrchové úpravy terénu</v>
      </c>
      <c r="C29" s="124" t="str">
        <f>IF(Zakazka!$O$447=0,"",Zakazka!$O$447)</f>
        <v/>
      </c>
      <c r="D29" s="63" t="str">
        <f>IF(Zakazka!$Q$447=0,"",Zakazka!$Q$447)</f>
        <v/>
      </c>
    </row>
    <row r="30" spans="2:4" s="102" customFormat="1" ht="15" customHeight="1" outlineLevel="2" x14ac:dyDescent="0.2">
      <c r="B30" s="112" t="str">
        <f>IF(Zakazka!$I$454=0,"",Zakazka!$I$454)</f>
        <v>0027: Základy</v>
      </c>
      <c r="C30" s="124" t="str">
        <f>IF(Zakazka!$O$454=0,"",Zakazka!$O$454)</f>
        <v/>
      </c>
      <c r="D30" s="63">
        <f>IF(Zakazka!$Q$454=0,"",Zakazka!$Q$454)</f>
        <v>4.4191788416</v>
      </c>
    </row>
    <row r="31" spans="2:4" s="102" customFormat="1" ht="15" customHeight="1" outlineLevel="2" x14ac:dyDescent="0.2">
      <c r="B31" s="112" t="str">
        <f>IF(Zakazka!$I$478=0,"",Zakazka!$I$478)</f>
        <v>0091: Doplňující konstrukce a práce pozemních komunikací, letišť a ploch</v>
      </c>
      <c r="C31" s="124" t="str">
        <f>IF(Zakazka!$O$478=0,"",Zakazka!$O$478)</f>
        <v/>
      </c>
      <c r="D31" s="63">
        <f>IF(Zakazka!$Q$478=0,"",Zakazka!$Q$478)</f>
        <v>2.0660474999999998</v>
      </c>
    </row>
    <row r="32" spans="2:4" s="102" customFormat="1" ht="15" customHeight="1" outlineLevel="2" x14ac:dyDescent="0.2">
      <c r="B32" s="112" t="str">
        <f>IF(Zakazka!$I$490=0,"",Zakazka!$I$490)</f>
        <v>0093: Dokončovací konstrukce a práce inženýrských staveb</v>
      </c>
      <c r="C32" s="124" t="str">
        <f>IF(Zakazka!$O$490=0,"",Zakazka!$O$490)</f>
        <v/>
      </c>
      <c r="D32" s="63">
        <f>IF(Zakazka!$Q$490=0,"",Zakazka!$Q$490)</f>
        <v>1.62992</v>
      </c>
    </row>
    <row r="33" spans="2:4" s="102" customFormat="1" ht="15" customHeight="1" outlineLevel="2" x14ac:dyDescent="0.2">
      <c r="B33" s="112" t="str">
        <f>IF(Zakazka!$I$503=0,"",Zakazka!$I$503)</f>
        <v>0095: Dokončovací konstrukce a práce pozemních staveb</v>
      </c>
      <c r="C33" s="124" t="str">
        <f>IF(Zakazka!$O$503=0,"",Zakazka!$O$503)</f>
        <v/>
      </c>
      <c r="D33" s="63" t="str">
        <f>IF(Zakazka!$Q$503=0,"",Zakazka!$Q$503)</f>
        <v/>
      </c>
    </row>
    <row r="34" spans="2:4" s="102" customFormat="1" ht="15" customHeight="1" outlineLevel="2" x14ac:dyDescent="0.2">
      <c r="B34" s="112" t="str">
        <f>IF(Zakazka!$I$514=0,"",Zakazka!$I$514)</f>
        <v>0998: Přesun hmot</v>
      </c>
      <c r="C34" s="124" t="str">
        <f>IF(Zakazka!$O$514=0,"",Zakazka!$O$514)</f>
        <v/>
      </c>
      <c r="D34" s="63" t="str">
        <f>IF(Zakazka!$Q$514=0,"",Zakazka!$Q$514)</f>
        <v/>
      </c>
    </row>
    <row r="35" spans="2:4" s="103" customFormat="1" ht="15.75" customHeight="1" outlineLevel="1" x14ac:dyDescent="0.2">
      <c r="B35" s="110" t="str">
        <f>IF(Zakazka!$I$520=0,"",Zakazka!$I$520)</f>
        <v>04: Edukační soubor včelí úl</v>
      </c>
      <c r="C35" s="123" t="str">
        <f>IF(Zakazka!$O$520=0,"",Zakazka!$O$520)</f>
        <v/>
      </c>
      <c r="D35" s="52">
        <f>IF(Zakazka!$Q$520=0,"",Zakazka!$Q$520)</f>
        <v>15.420629437600004</v>
      </c>
    </row>
    <row r="36" spans="2:4" s="102" customFormat="1" ht="15" customHeight="1" outlineLevel="2" x14ac:dyDescent="0.2">
      <c r="B36" s="112" t="str">
        <f>IF(Zakazka!$I$521=0,"",Zakazka!$I$521)</f>
        <v>001.: Zemní práce</v>
      </c>
      <c r="C36" s="124" t="str">
        <f>IF(Zakazka!$O$521=0,"",Zakazka!$O$521)</f>
        <v/>
      </c>
      <c r="D36" s="63" t="str">
        <f>IF(Zakazka!$Q$521=0,"",Zakazka!$Q$521)</f>
        <v/>
      </c>
    </row>
    <row r="37" spans="2:4" s="102" customFormat="1" ht="15" customHeight="1" outlineLevel="2" x14ac:dyDescent="0.2">
      <c r="B37" s="112" t="str">
        <f>IF(Zakazka!$I$563=0,"",Zakazka!$I$563)</f>
        <v>0018: Povrchové úpravy terénu</v>
      </c>
      <c r="C37" s="124" t="str">
        <f>IF(Zakazka!$O$563=0,"",Zakazka!$O$563)</f>
        <v/>
      </c>
      <c r="D37" s="63" t="str">
        <f>IF(Zakazka!$Q$563=0,"",Zakazka!$Q$563)</f>
        <v/>
      </c>
    </row>
    <row r="38" spans="2:4" s="102" customFormat="1" ht="15" customHeight="1" outlineLevel="2" x14ac:dyDescent="0.2">
      <c r="B38" s="112" t="str">
        <f>IF(Zakazka!$I$570=0,"",Zakazka!$I$570)</f>
        <v>0022: Vrty</v>
      </c>
      <c r="C38" s="124" t="str">
        <f>IF(Zakazka!$O$570=0,"",Zakazka!$O$570)</f>
        <v/>
      </c>
      <c r="D38" s="63">
        <f>IF(Zakazka!$Q$570=0,"",Zakazka!$Q$570)</f>
        <v>1.7000000000000001E-2</v>
      </c>
    </row>
    <row r="39" spans="2:4" s="102" customFormat="1" ht="15" customHeight="1" outlineLevel="2" x14ac:dyDescent="0.2">
      <c r="B39" s="112" t="str">
        <f>IF(Zakazka!$I$577=0,"",Zakazka!$I$577)</f>
        <v>0027: Základy</v>
      </c>
      <c r="C39" s="124" t="str">
        <f>IF(Zakazka!$O$577=0,"",Zakazka!$O$577)</f>
        <v/>
      </c>
      <c r="D39" s="63">
        <f>IF(Zakazka!$Q$577=0,"",Zakazka!$Q$577)</f>
        <v>2.2001030576000002</v>
      </c>
    </row>
    <row r="40" spans="2:4" s="102" customFormat="1" ht="15" customHeight="1" outlineLevel="2" x14ac:dyDescent="0.2">
      <c r="B40" s="112" t="str">
        <f>IF(Zakazka!$I$599=0,"",Zakazka!$I$599)</f>
        <v>0028: Zpevňování hornin, injektáže a mikropiloty</v>
      </c>
      <c r="C40" s="124" t="str">
        <f>IF(Zakazka!$O$599=0,"",Zakazka!$O$599)</f>
        <v/>
      </c>
      <c r="D40" s="63">
        <f>IF(Zakazka!$Q$599=0,"",Zakazka!$Q$599)</f>
        <v>5.6362429000000009</v>
      </c>
    </row>
    <row r="41" spans="2:4" s="102" customFormat="1" ht="15" customHeight="1" outlineLevel="2" x14ac:dyDescent="0.2">
      <c r="B41" s="112" t="str">
        <f>IF(Zakazka!$I$631=0,"",Zakazka!$I$631)</f>
        <v>0091: Doplňující konstrukce a práce pozemních komunikací, letišť a ploch</v>
      </c>
      <c r="C41" s="124" t="str">
        <f>IF(Zakazka!$O$631=0,"",Zakazka!$O$631)</f>
        <v/>
      </c>
      <c r="D41" s="63">
        <f>IF(Zakazka!$Q$631=0,"",Zakazka!$Q$631)</f>
        <v>3.5455200000000002</v>
      </c>
    </row>
    <row r="42" spans="2:4" s="102" customFormat="1" ht="15" customHeight="1" outlineLevel="2" x14ac:dyDescent="0.2">
      <c r="B42" s="112" t="str">
        <f>IF(Zakazka!$I$643=0,"",Zakazka!$I$643)</f>
        <v>0093: Dokončovací konstrukce a práce inženýrských staveb</v>
      </c>
      <c r="C42" s="124" t="str">
        <f>IF(Zakazka!$O$643=0,"",Zakazka!$O$643)</f>
        <v/>
      </c>
      <c r="D42" s="63">
        <f>IF(Zakazka!$Q$643=0,"",Zakazka!$Q$643)</f>
        <v>2.6145000000000005</v>
      </c>
    </row>
    <row r="43" spans="2:4" s="102" customFormat="1" ht="15" customHeight="1" outlineLevel="2" x14ac:dyDescent="0.2">
      <c r="B43" s="112" t="str">
        <f>IF(Zakazka!$I$656=0,"",Zakazka!$I$656)</f>
        <v>0095: Dokončovací konstrukce a práce pozemních staveb</v>
      </c>
      <c r="C43" s="124" t="str">
        <f>IF(Zakazka!$O$656=0,"",Zakazka!$O$656)</f>
        <v/>
      </c>
      <c r="D43" s="63">
        <f>IF(Zakazka!$Q$656=0,"",Zakazka!$Q$656)</f>
        <v>2.6519999999999998E-2</v>
      </c>
    </row>
    <row r="44" spans="2:4" s="102" customFormat="1" ht="15" customHeight="1" outlineLevel="2" x14ac:dyDescent="0.2">
      <c r="B44" s="112" t="str">
        <f>IF(Zakazka!$I$681=0,"",Zakazka!$I$681)</f>
        <v>0998: Přesun hmot</v>
      </c>
      <c r="C44" s="124" t="str">
        <f>IF(Zakazka!$O$681=0,"",Zakazka!$O$681)</f>
        <v/>
      </c>
      <c r="D44" s="63" t="str">
        <f>IF(Zakazka!$Q$681=0,"",Zakazka!$Q$681)</f>
        <v/>
      </c>
    </row>
    <row r="45" spans="2:4" s="102" customFormat="1" ht="15" customHeight="1" outlineLevel="2" x14ac:dyDescent="0.2">
      <c r="B45" s="112" t="str">
        <f>IF(Zakazka!$I$686=0,"",Zakazka!$I$686)</f>
        <v>762.: Konstrukce tesařské</v>
      </c>
      <c r="C45" s="124" t="str">
        <f>IF(Zakazka!$O$686=0,"",Zakazka!$O$686)</f>
        <v/>
      </c>
      <c r="D45" s="63">
        <f>IF(Zakazka!$Q$686=0,"",Zakazka!$Q$686)</f>
        <v>1.29410946</v>
      </c>
    </row>
    <row r="46" spans="2:4" s="102" customFormat="1" ht="15" customHeight="1" outlineLevel="2" x14ac:dyDescent="0.2">
      <c r="B46" s="112" t="str">
        <f>IF(Zakazka!$I$731=0,"",Zakazka!$I$731)</f>
        <v>767.: Konstrukce zámečnické</v>
      </c>
      <c r="C46" s="124" t="str">
        <f>IF(Zakazka!$O$731=0,"",Zakazka!$O$731)</f>
        <v/>
      </c>
      <c r="D46" s="63" t="str">
        <f>IF(Zakazka!$Q$731=0,"",Zakazka!$Q$731)</f>
        <v/>
      </c>
    </row>
    <row r="47" spans="2:4" s="102" customFormat="1" ht="15" customHeight="1" outlineLevel="2" x14ac:dyDescent="0.2">
      <c r="B47" s="112" t="str">
        <f>IF(Zakazka!$I$742=0,"",Zakazka!$I$742)</f>
        <v>783.: Nátěry</v>
      </c>
      <c r="C47" s="124" t="str">
        <f>IF(Zakazka!$O$742=0,"",Zakazka!$O$742)</f>
        <v/>
      </c>
      <c r="D47" s="63">
        <f>IF(Zakazka!$Q$742=0,"",Zakazka!$Q$742)</f>
        <v>8.6634019999999992E-2</v>
      </c>
    </row>
    <row r="48" spans="2:4" s="103" customFormat="1" ht="15.75" customHeight="1" outlineLevel="1" x14ac:dyDescent="0.2">
      <c r="B48" s="110" t="str">
        <f>IF(Zakazka!$I$761=0,"",Zakazka!$I$761)</f>
        <v>05: Infotabule</v>
      </c>
      <c r="C48" s="123" t="str">
        <f>IF(Zakazka!$O$761=0,"",Zakazka!$O$761)</f>
        <v/>
      </c>
      <c r="D48" s="52">
        <f>IF(Zakazka!$Q$761=0,"",Zakazka!$Q$761)</f>
        <v>3.3447930880000003</v>
      </c>
    </row>
    <row r="49" spans="1:5" s="102" customFormat="1" ht="15" customHeight="1" outlineLevel="2" x14ac:dyDescent="0.2">
      <c r="B49" s="112" t="str">
        <f>IF(Zakazka!$I$762=0,"",Zakazka!$I$762)</f>
        <v>001.: Zemní práce</v>
      </c>
      <c r="C49" s="124" t="str">
        <f>IF(Zakazka!$O$762=0,"",Zakazka!$O$762)</f>
        <v/>
      </c>
      <c r="D49" s="63" t="str">
        <f>IF(Zakazka!$Q$762=0,"",Zakazka!$Q$762)</f>
        <v/>
      </c>
    </row>
    <row r="50" spans="1:5" s="102" customFormat="1" ht="15" customHeight="1" outlineLevel="2" x14ac:dyDescent="0.2">
      <c r="B50" s="112" t="str">
        <f>IF(Zakazka!$I$793=0,"",Zakazka!$I$793)</f>
        <v>0027: Základy</v>
      </c>
      <c r="C50" s="124" t="str">
        <f>IF(Zakazka!$O$793=0,"",Zakazka!$O$793)</f>
        <v/>
      </c>
      <c r="D50" s="63">
        <f>IF(Zakazka!$Q$793=0,"",Zakazka!$Q$793)</f>
        <v>3.3447930880000003</v>
      </c>
    </row>
    <row r="51" spans="1:5" s="102" customFormat="1" ht="15" customHeight="1" outlineLevel="2" x14ac:dyDescent="0.2">
      <c r="B51" s="112" t="str">
        <f>IF(Zakazka!$I$814=0,"",Zakazka!$I$814)</f>
        <v>0095: Dokončovací konstrukce a práce pozemních staveb</v>
      </c>
      <c r="C51" s="124" t="str">
        <f>IF(Zakazka!$O$814=0,"",Zakazka!$O$814)</f>
        <v/>
      </c>
      <c r="D51" s="63" t="str">
        <f>IF(Zakazka!$Q$814=0,"",Zakazka!$Q$814)</f>
        <v/>
      </c>
    </row>
    <row r="52" spans="1:5" s="102" customFormat="1" ht="15" customHeight="1" outlineLevel="2" x14ac:dyDescent="0.2">
      <c r="B52" s="112" t="str">
        <f>IF(Zakazka!$I$831=0,"",Zakazka!$I$831)</f>
        <v>0096: Bourání konstrukcí</v>
      </c>
      <c r="C52" s="124" t="str">
        <f>IF(Zakazka!$O$831=0,"",Zakazka!$O$831)</f>
        <v/>
      </c>
      <c r="D52" s="63" t="str">
        <f>IF(Zakazka!$Q$831=0,"",Zakazka!$Q$831)</f>
        <v/>
      </c>
    </row>
    <row r="53" spans="1:5" s="102" customFormat="1" ht="15" customHeight="1" outlineLevel="2" x14ac:dyDescent="0.2">
      <c r="B53" s="112" t="str">
        <f>IF(Zakazka!$I$836=0,"",Zakazka!$I$836)</f>
        <v>0997: Doprava suti a vybouraných hmot</v>
      </c>
      <c r="C53" s="124" t="str">
        <f>IF(Zakazka!$O$836=0,"",Zakazka!$O$836)</f>
        <v/>
      </c>
      <c r="D53" s="63" t="str">
        <f>IF(Zakazka!$Q$836=0,"",Zakazka!$Q$836)</f>
        <v/>
      </c>
    </row>
    <row r="54" spans="1:5" s="102" customFormat="1" ht="15" customHeight="1" outlineLevel="2" x14ac:dyDescent="0.2">
      <c r="B54" s="112" t="str">
        <f>IF(Zakazka!$I$852=0,"",Zakazka!$I$852)</f>
        <v>0998: Přesun hmot</v>
      </c>
      <c r="C54" s="124" t="str">
        <f>IF(Zakazka!$O$852=0,"",Zakazka!$O$852)</f>
        <v/>
      </c>
      <c r="D54" s="63" t="str">
        <f>IF(Zakazka!$Q$852=0,"",Zakazka!$Q$852)</f>
        <v/>
      </c>
    </row>
    <row r="55" spans="1:5" s="103" customFormat="1" ht="15.75" customHeight="1" outlineLevel="1" x14ac:dyDescent="0.2">
      <c r="B55" s="110" t="str">
        <f>IF(Zakazka!$I$858=0,"",Zakazka!$I$858)</f>
        <v>VRN: Vedlejší rozpočtové náklady</v>
      </c>
      <c r="C55" s="123" t="str">
        <f>IF(Zakazka!$O$858=0,"",Zakazka!$O$858)</f>
        <v/>
      </c>
      <c r="D55" s="52" t="str">
        <f>IF(Zakazka!$Q$858=0,"",Zakazka!$Q$858)</f>
        <v/>
      </c>
    </row>
    <row r="56" spans="1:5" s="102" customFormat="1" ht="15" customHeight="1" outlineLevel="2" x14ac:dyDescent="0.2">
      <c r="B56" s="112" t="str">
        <f>IF(Zakazka!$I$859=0,"",Zakazka!$I$859)</f>
        <v>V01.: Průzkumné, geodetické a projektové práce</v>
      </c>
      <c r="C56" s="124" t="str">
        <f>IF(Zakazka!$O$859=0,"",Zakazka!$O$859)</f>
        <v/>
      </c>
      <c r="D56" s="63" t="str">
        <f>IF(Zakazka!$Q$859=0,"",Zakazka!$Q$859)</f>
        <v/>
      </c>
    </row>
    <row r="57" spans="1:5" s="102" customFormat="1" ht="15" customHeight="1" outlineLevel="2" x14ac:dyDescent="0.2">
      <c r="B57" s="112" t="str">
        <f>IF(Zakazka!$I$872=0,"",Zakazka!$I$872)</f>
        <v>V03.: Zařízení staveniště</v>
      </c>
      <c r="C57" s="124" t="str">
        <f>IF(Zakazka!$O$872=0,"",Zakazka!$O$872)</f>
        <v/>
      </c>
      <c r="D57" s="63" t="str">
        <f>IF(Zakazka!$Q$872=0,"",Zakazka!$Q$872)</f>
        <v/>
      </c>
    </row>
    <row r="58" spans="1:5" s="102" customFormat="1" ht="15" customHeight="1" outlineLevel="2" x14ac:dyDescent="0.2">
      <c r="B58" s="112" t="str">
        <f>IF(Zakazka!$I$883=0,"",Zakazka!$I$883)</f>
        <v>V04.: Inženýrská činnost</v>
      </c>
      <c r="C58" s="124" t="str">
        <f>IF(Zakazka!$O$883=0,"",Zakazka!$O$883)</f>
        <v/>
      </c>
      <c r="D58" s="63" t="str">
        <f>IF(Zakazka!$Q$883=0,"",Zakazka!$Q$883)</f>
        <v/>
      </c>
    </row>
    <row r="59" spans="1:5" s="102" customFormat="1" ht="15" customHeight="1" outlineLevel="2" x14ac:dyDescent="0.2">
      <c r="B59" s="112" t="str">
        <f>IF(Zakazka!$I$889=0,"",Zakazka!$I$889)</f>
        <v>V09.: Ostatní náklady</v>
      </c>
      <c r="C59" s="124" t="str">
        <f>IF(Zakazka!$O$889=0,"",Zakazka!$O$889)</f>
        <v/>
      </c>
      <c r="D59" s="63" t="str">
        <f>IF(Zakazka!$Q$889=0,"",Zakazka!$Q$889)</f>
        <v/>
      </c>
    </row>
    <row r="60" spans="1:5" ht="13.5" outlineLevel="2" thickBot="1" x14ac:dyDescent="0.25">
      <c r="A60" s="18"/>
      <c r="B60" s="113"/>
      <c r="C60" s="125"/>
      <c r="D60" s="18"/>
      <c r="E60" s="18"/>
    </row>
    <row r="61" spans="1:5" s="1" customFormat="1" ht="15" x14ac:dyDescent="0.25">
      <c r="A61" s="114"/>
      <c r="B61" s="115" t="s">
        <v>214</v>
      </c>
      <c r="C61" s="126">
        <f>SUBTOTAL(9,C5:C60)/3</f>
        <v>0</v>
      </c>
      <c r="D61" s="116"/>
      <c r="E61" s="114"/>
    </row>
    <row r="62" spans="1:5" s="1" customFormat="1" ht="15" x14ac:dyDescent="0.25">
      <c r="A62" s="114"/>
      <c r="B62" s="117" t="s">
        <v>391</v>
      </c>
      <c r="C62" s="127">
        <f>C61*0.21</f>
        <v>0</v>
      </c>
      <c r="D62" s="114"/>
      <c r="E62" s="114"/>
    </row>
    <row r="63" spans="1:5" s="2" customFormat="1" ht="13.5" thickBot="1" x14ac:dyDescent="0.25">
      <c r="A63" s="104">
        <f>IF(ISNUMBER(A4),SUMIF(__SAZBA__,A4,__CENA__),0)</f>
        <v>0</v>
      </c>
      <c r="B63" s="118" t="str">
        <f>IF(A63=0,"","DPH " &amp; A4 &amp; " % ze základny: " &amp; TEXT(A63,"# ##0"))</f>
        <v/>
      </c>
      <c r="C63" s="128" t="str">
        <f>IF(A63=0,"",A63*A4/100)</f>
        <v/>
      </c>
      <c r="D63" s="104"/>
      <c r="E63" s="104"/>
    </row>
    <row r="64" spans="1:5" s="1" customFormat="1" ht="15" x14ac:dyDescent="0.25">
      <c r="A64" s="114"/>
      <c r="B64" s="115" t="s">
        <v>267</v>
      </c>
      <c r="C64" s="126">
        <f>SUM(C61:C62)</f>
        <v>0</v>
      </c>
      <c r="D64" s="115"/>
      <c r="E64" s="114"/>
    </row>
    <row r="65" spans="1:5" x14ac:dyDescent="0.2">
      <c r="A65" s="18"/>
      <c r="B65" s="18"/>
      <c r="C65" s="125"/>
      <c r="D65" s="18"/>
      <c r="E65" s="18"/>
    </row>
    <row r="66" spans="1:5" x14ac:dyDescent="0.2">
      <c r="A66" s="18"/>
      <c r="B66" s="18"/>
      <c r="C66" s="125"/>
      <c r="D66" s="18"/>
      <c r="E66" s="18"/>
    </row>
    <row r="67" spans="1:5" x14ac:dyDescent="0.2">
      <c r="A67" s="18"/>
      <c r="B67" s="18"/>
      <c r="C67" s="125"/>
      <c r="D67" s="18"/>
      <c r="E67" s="18"/>
    </row>
    <row r="68" spans="1:5" x14ac:dyDescent="0.2">
      <c r="A68" s="18"/>
      <c r="B68" s="18"/>
      <c r="C68" s="125"/>
      <c r="D68" s="18"/>
      <c r="E68" s="18"/>
    </row>
    <row r="69" spans="1:5" x14ac:dyDescent="0.2">
      <c r="A69" s="18"/>
      <c r="B69" s="18"/>
      <c r="C69" s="125"/>
      <c r="D69" s="18"/>
      <c r="E69" s="18"/>
    </row>
    <row r="70" spans="1:5" x14ac:dyDescent="0.2">
      <c r="A70" s="18"/>
      <c r="B70" s="18"/>
      <c r="C70" s="125"/>
      <c r="D70" s="18"/>
      <c r="E70" s="18"/>
    </row>
    <row r="71" spans="1:5" x14ac:dyDescent="0.2">
      <c r="A71" s="18"/>
      <c r="B71" s="18"/>
      <c r="C71" s="125"/>
      <c r="D71" s="18"/>
      <c r="E71" s="18"/>
    </row>
    <row r="72" spans="1:5" x14ac:dyDescent="0.2">
      <c r="A72" s="18"/>
      <c r="B72" s="18"/>
      <c r="C72" s="125"/>
      <c r="D72" s="18"/>
      <c r="E72" s="18"/>
    </row>
    <row r="73" spans="1:5" x14ac:dyDescent="0.2">
      <c r="A73" s="18"/>
      <c r="B73" s="18"/>
      <c r="C73" s="125"/>
      <c r="D73" s="18"/>
      <c r="E73" s="18"/>
    </row>
    <row r="74" spans="1:5" x14ac:dyDescent="0.2">
      <c r="A74" s="18"/>
      <c r="B74" s="18"/>
      <c r="C74" s="125"/>
      <c r="D74" s="18"/>
      <c r="E74" s="18"/>
    </row>
    <row r="75" spans="1:5" x14ac:dyDescent="0.2">
      <c r="A75" s="18"/>
      <c r="B75" s="18"/>
      <c r="C75" s="125"/>
      <c r="D75" s="18"/>
      <c r="E75" s="18"/>
    </row>
  </sheetData>
  <phoneticPr fontId="0" type="noConversion"/>
  <pageMargins left="0.78740157480314965" right="0.78740157480314965" top="0.78740157480314965" bottom="0.78740157480314965" header="0.39370078740157483" footer="0.39370078740157483"/>
  <pageSetup paperSize="9" scale="90" orientation="portrait" horizontalDpi="300" verticalDpi="300" r:id="rId1"/>
  <headerFooter>
    <oddFooter>&amp;L&amp;8www.euroCALC.cz&amp;C&amp;8&amp;P z &amp;N&amp;R&amp;8&amp;D</oddFooter>
  </headerFooter>
  <rowBreaks count="1" manualBreakCount="1">
    <brk id="5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Y896"/>
  <sheetViews>
    <sheetView showGridLines="0" topLeftCell="F1" zoomScaleNormal="100" zoomScaleSheetLayoutView="100" workbookViewId="0">
      <pane ySplit="3" topLeftCell="A830" activePane="bottomLeft" state="frozen"/>
      <selection pane="bottomLeft" activeCell="N860" sqref="N860"/>
    </sheetView>
  </sheetViews>
  <sheetFormatPr defaultRowHeight="12.75" outlineLevelRow="4" x14ac:dyDescent="0.2"/>
  <cols>
    <col min="1" max="5" width="9.140625" style="18" hidden="1" customWidth="1"/>
    <col min="6" max="6" width="5.42578125" style="93" customWidth="1"/>
    <col min="7" max="7" width="4.28515625" style="94" customWidth="1"/>
    <col min="8" max="8" width="14.28515625" style="95" customWidth="1"/>
    <col min="9" max="9" width="57.140625" style="96" customWidth="1"/>
    <col min="10" max="10" width="4.28515625" style="94" customWidth="1"/>
    <col min="11" max="11" width="13.7109375" style="97" hidden="1" customWidth="1"/>
    <col min="12" max="12" width="6.85546875" style="98" hidden="1" customWidth="1"/>
    <col min="13" max="13" width="13.42578125" style="97" customWidth="1"/>
    <col min="14" max="14" width="12.42578125" style="135" customWidth="1"/>
    <col min="15" max="15" width="15.7109375" style="135" customWidth="1"/>
    <col min="16" max="16" width="11.42578125" style="99" hidden="1" customWidth="1"/>
    <col min="17" max="17" width="14.28515625" style="98" hidden="1" customWidth="1"/>
    <col min="18" max="18" width="11.42578125" style="98" hidden="1" customWidth="1"/>
    <col min="19" max="19" width="14.28515625" style="98" hidden="1" customWidth="1"/>
    <col min="20" max="20" width="9.7109375" style="98" hidden="1" customWidth="1"/>
    <col min="21" max="21" width="14.5703125" style="98" hidden="1" customWidth="1"/>
    <col min="22" max="22" width="15.7109375" style="98" hidden="1" customWidth="1"/>
    <col min="23" max="23" width="25.7109375" style="98" hidden="1" customWidth="1"/>
    <col min="24" max="24" width="11.85546875" style="18" hidden="1" customWidth="1"/>
    <col min="25" max="25" width="0" style="18" hidden="1" customWidth="1"/>
    <col min="26" max="16384" width="9.140625" style="18"/>
  </cols>
  <sheetData>
    <row r="1" spans="1:25" ht="21.6" customHeight="1" x14ac:dyDescent="0.25">
      <c r="F1" s="18" t="s">
        <v>107</v>
      </c>
      <c r="G1" s="19"/>
      <c r="H1" s="19"/>
      <c r="I1" s="19"/>
      <c r="J1" s="19"/>
      <c r="K1" s="20"/>
      <c r="L1" s="21"/>
      <c r="M1" s="20"/>
      <c r="N1" s="119"/>
      <c r="O1" s="119"/>
      <c r="P1" s="23"/>
      <c r="Q1" s="21"/>
      <c r="R1" s="21"/>
      <c r="S1" s="21"/>
      <c r="T1" s="21"/>
      <c r="U1" s="21"/>
      <c r="V1" s="21"/>
      <c r="W1" s="21"/>
    </row>
    <row r="2" spans="1:25" ht="21.6" customHeight="1" x14ac:dyDescent="0.25">
      <c r="F2" s="24" t="s">
        <v>390</v>
      </c>
      <c r="G2" s="19"/>
      <c r="H2" s="19"/>
      <c r="I2" s="19"/>
      <c r="J2" s="19"/>
      <c r="K2" s="20"/>
      <c r="L2" s="21"/>
      <c r="M2" s="20"/>
      <c r="N2" s="119"/>
      <c r="O2" s="119"/>
      <c r="P2" s="23"/>
      <c r="Q2" s="21"/>
      <c r="R2" s="21"/>
      <c r="S2" s="21"/>
      <c r="T2" s="21"/>
      <c r="U2" s="21"/>
      <c r="V2" s="21"/>
      <c r="W2" s="21"/>
    </row>
    <row r="3" spans="1:25" s="25" customFormat="1" ht="13.5" thickBot="1" x14ac:dyDescent="0.25">
      <c r="F3" s="26" t="s">
        <v>100</v>
      </c>
      <c r="G3" s="26" t="s">
        <v>26</v>
      </c>
      <c r="H3" s="26" t="s">
        <v>25</v>
      </c>
      <c r="I3" s="27" t="s">
        <v>68</v>
      </c>
      <c r="J3" s="26" t="s">
        <v>11</v>
      </c>
      <c r="K3" s="26" t="s">
        <v>257</v>
      </c>
      <c r="L3" s="26" t="s">
        <v>99</v>
      </c>
      <c r="M3" s="26" t="s">
        <v>189</v>
      </c>
      <c r="N3" s="120" t="s">
        <v>171</v>
      </c>
      <c r="O3" s="120" t="s">
        <v>52</v>
      </c>
      <c r="P3" s="26" t="s">
        <v>194</v>
      </c>
      <c r="Q3" s="26" t="s">
        <v>106</v>
      </c>
      <c r="R3" s="26" t="s">
        <v>221</v>
      </c>
      <c r="S3" s="26" t="s">
        <v>73</v>
      </c>
      <c r="T3" s="26" t="s">
        <v>157</v>
      </c>
      <c r="U3" s="26" t="s">
        <v>24</v>
      </c>
      <c r="V3" s="26" t="s">
        <v>170</v>
      </c>
      <c r="W3" s="27" t="s">
        <v>211</v>
      </c>
      <c r="X3" s="26" t="s">
        <v>202</v>
      </c>
      <c r="Y3" s="25" t="s">
        <v>158</v>
      </c>
    </row>
    <row r="4" spans="1:25" ht="11.25" customHeight="1" x14ac:dyDescent="0.2">
      <c r="F4" s="28"/>
      <c r="G4" s="29"/>
      <c r="H4" s="30"/>
      <c r="I4" s="31"/>
      <c r="J4" s="29"/>
      <c r="K4" s="28"/>
      <c r="L4" s="28"/>
      <c r="M4" s="28"/>
      <c r="N4" s="130"/>
      <c r="O4" s="130"/>
      <c r="P4" s="28"/>
      <c r="Q4" s="28"/>
      <c r="R4" s="28"/>
      <c r="S4" s="28"/>
      <c r="T4" s="28"/>
      <c r="U4" s="28"/>
      <c r="V4" s="28"/>
      <c r="W4" s="32"/>
    </row>
    <row r="5" spans="1:25" s="33" customFormat="1" ht="19.5" customHeight="1" x14ac:dyDescent="0.25">
      <c r="F5" s="34"/>
      <c r="G5" s="35"/>
      <c r="H5" s="36"/>
      <c r="I5" s="36" t="s">
        <v>156</v>
      </c>
      <c r="J5" s="35"/>
      <c r="K5" s="37"/>
      <c r="L5" s="38"/>
      <c r="M5" s="37"/>
      <c r="N5" s="122"/>
      <c r="O5" s="122">
        <f>SUBTOTAL(9,O6:O895)</f>
        <v>0</v>
      </c>
      <c r="P5" s="40"/>
      <c r="Q5" s="41">
        <f>SUBTOTAL(9,Q6:Q895)</f>
        <v>50.46058543840001</v>
      </c>
      <c r="R5" s="38"/>
      <c r="S5" s="41">
        <f>SUBTOTAL(9,S6:S895)</f>
        <v>0.89999999999999991</v>
      </c>
      <c r="T5" s="42"/>
      <c r="U5" s="39">
        <f>SUBTOTAL(9,U6:U895)</f>
        <v>0</v>
      </c>
      <c r="V5" s="39">
        <f>SUBTOTAL(9,V6:V895)</f>
        <v>0</v>
      </c>
      <c r="W5" s="43"/>
      <c r="Y5" s="39">
        <f>SUBTOTAL(9,Y6:Y895)</f>
        <v>154</v>
      </c>
    </row>
    <row r="6" spans="1:25" s="44" customFormat="1" ht="18.75" customHeight="1" outlineLevel="1" x14ac:dyDescent="0.2">
      <c r="F6" s="45"/>
      <c r="G6" s="46"/>
      <c r="H6" s="47"/>
      <c r="I6" s="47" t="s">
        <v>284</v>
      </c>
      <c r="J6" s="46"/>
      <c r="K6" s="48"/>
      <c r="L6" s="49"/>
      <c r="M6" s="48"/>
      <c r="N6" s="123"/>
      <c r="O6" s="123">
        <f>SUBTOTAL(9,O7:O295)</f>
        <v>0</v>
      </c>
      <c r="P6" s="51"/>
      <c r="Q6" s="52">
        <f>SUBTOTAL(9,Q7:Q295)</f>
        <v>11.4519061176</v>
      </c>
      <c r="R6" s="49"/>
      <c r="S6" s="52">
        <f>SUBTOTAL(9,S7:S295)</f>
        <v>0</v>
      </c>
      <c r="T6" s="53"/>
      <c r="U6" s="50">
        <f>SUBTOTAL(9,U7:U295)</f>
        <v>0</v>
      </c>
      <c r="V6" s="50">
        <f>SUBTOTAL(9,V7:V295)</f>
        <v>0</v>
      </c>
      <c r="W6" s="54"/>
      <c r="Y6" s="50">
        <f>SUBTOTAL(9,Y7:Y295)</f>
        <v>44</v>
      </c>
    </row>
    <row r="7" spans="1:25" s="55" customFormat="1" ht="16.5" customHeight="1" outlineLevel="2" x14ac:dyDescent="0.2">
      <c r="F7" s="56"/>
      <c r="G7" s="57"/>
      <c r="H7" s="58"/>
      <c r="I7" s="58" t="s">
        <v>217</v>
      </c>
      <c r="J7" s="57"/>
      <c r="K7" s="59"/>
      <c r="L7" s="60"/>
      <c r="M7" s="59"/>
      <c r="N7" s="124"/>
      <c r="O7" s="124">
        <f>SUBTOTAL(9,O8:O46)</f>
        <v>0</v>
      </c>
      <c r="P7" s="62"/>
      <c r="Q7" s="63">
        <f>SUBTOTAL(9,Q8:Q46)</f>
        <v>0</v>
      </c>
      <c r="R7" s="60"/>
      <c r="S7" s="63">
        <f>SUBTOTAL(9,S8:S46)</f>
        <v>0</v>
      </c>
      <c r="T7" s="64"/>
      <c r="U7" s="61">
        <f>SUBTOTAL(9,U8:U46)</f>
        <v>0</v>
      </c>
      <c r="V7" s="61">
        <f>SUBTOTAL(9,V8:V46)</f>
        <v>0</v>
      </c>
      <c r="W7" s="65"/>
      <c r="Y7" s="61">
        <f>SUBTOTAL(9,Y8:Y46)</f>
        <v>7</v>
      </c>
    </row>
    <row r="8" spans="1:25" s="66" customFormat="1" ht="12" outlineLevel="3" x14ac:dyDescent="0.2">
      <c r="A8" s="66" t="s">
        <v>232</v>
      </c>
      <c r="B8" s="66" t="s">
        <v>223</v>
      </c>
      <c r="C8" s="66" t="s">
        <v>228</v>
      </c>
      <c r="D8" s="66" t="s">
        <v>229</v>
      </c>
      <c r="E8" s="66" t="s">
        <v>230</v>
      </c>
      <c r="F8" s="67">
        <v>1</v>
      </c>
      <c r="G8" s="68" t="s">
        <v>15</v>
      </c>
      <c r="H8" s="69" t="s">
        <v>116</v>
      </c>
      <c r="I8" s="70" t="s">
        <v>329</v>
      </c>
      <c r="J8" s="68" t="s">
        <v>17</v>
      </c>
      <c r="K8" s="71">
        <v>41.5</v>
      </c>
      <c r="L8" s="72">
        <v>0</v>
      </c>
      <c r="M8" s="11">
        <v>38.5</v>
      </c>
      <c r="N8" s="131"/>
      <c r="O8" s="131">
        <f>M8*N8</f>
        <v>0</v>
      </c>
      <c r="P8" s="74"/>
      <c r="Q8" s="75">
        <f>M8*P8</f>
        <v>0</v>
      </c>
      <c r="R8" s="74"/>
      <c r="S8" s="75">
        <f>M8*R8</f>
        <v>0</v>
      </c>
      <c r="T8" s="73">
        <v>21</v>
      </c>
      <c r="U8" s="73">
        <f>O8*(T8/100)</f>
        <v>0</v>
      </c>
      <c r="V8" s="73">
        <f>O8+U8</f>
        <v>0</v>
      </c>
      <c r="W8" s="70"/>
      <c r="X8" s="101" t="s">
        <v>1</v>
      </c>
      <c r="Y8" s="101">
        <v>1</v>
      </c>
    </row>
    <row r="9" spans="1:25" s="76" customFormat="1" ht="12" outlineLevel="3" x14ac:dyDescent="0.2">
      <c r="F9" s="77"/>
      <c r="G9" s="78"/>
      <c r="H9" s="14" t="s">
        <v>187</v>
      </c>
      <c r="I9" s="256" t="s">
        <v>347</v>
      </c>
      <c r="J9" s="256"/>
      <c r="K9" s="256"/>
      <c r="L9" s="256"/>
      <c r="M9" s="256"/>
      <c r="N9" s="256"/>
      <c r="O9" s="256"/>
      <c r="P9" s="79"/>
      <c r="Q9" s="80"/>
      <c r="R9" s="79"/>
      <c r="S9" s="80"/>
      <c r="T9" s="81"/>
      <c r="U9" s="81"/>
      <c r="V9" s="81"/>
      <c r="W9" s="82"/>
      <c r="X9" s="82"/>
    </row>
    <row r="10" spans="1:25" s="76" customFormat="1" ht="6" customHeight="1" outlineLevel="3" x14ac:dyDescent="0.2">
      <c r="F10" s="77"/>
      <c r="G10" s="78"/>
      <c r="H10" s="15"/>
      <c r="I10" s="82"/>
      <c r="J10" s="78"/>
      <c r="K10" s="83"/>
      <c r="L10" s="84"/>
      <c r="M10" s="13"/>
      <c r="N10" s="132"/>
      <c r="O10" s="132"/>
      <c r="P10" s="79"/>
      <c r="Q10" s="80"/>
      <c r="R10" s="79"/>
      <c r="S10" s="80"/>
      <c r="T10" s="81"/>
      <c r="U10" s="81"/>
      <c r="V10" s="81"/>
      <c r="W10" s="82"/>
      <c r="X10" s="82"/>
    </row>
    <row r="11" spans="1:25" s="85" customFormat="1" ht="11.25" outlineLevel="4" x14ac:dyDescent="0.2">
      <c r="F11" s="86"/>
      <c r="G11" s="87"/>
      <c r="H11" s="16" t="str">
        <f>IF(AND(H10&lt;&gt;"Výkaz výměr:",I10=""),"Výkaz výměr:","")</f>
        <v>Výkaz výměr:</v>
      </c>
      <c r="I11" s="88" t="s">
        <v>210</v>
      </c>
      <c r="J11" s="87"/>
      <c r="L11" s="89"/>
      <c r="M11" s="100">
        <v>0</v>
      </c>
      <c r="N11" s="133"/>
      <c r="O11" s="133"/>
      <c r="P11" s="90"/>
      <c r="Q11" s="89"/>
      <c r="R11" s="89"/>
      <c r="S11" s="89"/>
      <c r="T11" s="91" t="s">
        <v>4</v>
      </c>
      <c r="U11" s="89"/>
      <c r="V11" s="89"/>
      <c r="W11" s="92"/>
    </row>
    <row r="12" spans="1:25" s="85" customFormat="1" ht="11.25" outlineLevel="4" x14ac:dyDescent="0.2">
      <c r="F12" s="86"/>
      <c r="G12" s="87"/>
      <c r="H12" s="16" t="str">
        <f>IF(AND(H11&lt;&gt;"Výkaz výměr:",I11=""),"Výkaz výměr:","")</f>
        <v/>
      </c>
      <c r="I12" s="88">
        <v>38.5</v>
      </c>
      <c r="J12" s="87"/>
      <c r="L12" s="89"/>
      <c r="M12" s="100">
        <v>38.5</v>
      </c>
      <c r="N12" s="133"/>
      <c r="O12" s="133"/>
      <c r="P12" s="90"/>
      <c r="Q12" s="89"/>
      <c r="R12" s="89"/>
      <c r="S12" s="89"/>
      <c r="T12" s="91" t="s">
        <v>4</v>
      </c>
      <c r="U12" s="89"/>
      <c r="V12" s="89"/>
      <c r="W12" s="92"/>
    </row>
    <row r="13" spans="1:25" s="66" customFormat="1" ht="24" outlineLevel="3" x14ac:dyDescent="0.2">
      <c r="F13" s="67">
        <v>2</v>
      </c>
      <c r="G13" s="68" t="s">
        <v>15</v>
      </c>
      <c r="H13" s="69" t="s">
        <v>117</v>
      </c>
      <c r="I13" s="70" t="s">
        <v>356</v>
      </c>
      <c r="J13" s="68" t="s">
        <v>18</v>
      </c>
      <c r="K13" s="71">
        <v>1.0880000000000001</v>
      </c>
      <c r="L13" s="72">
        <v>0</v>
      </c>
      <c r="M13" s="11">
        <v>1.0880000000000001</v>
      </c>
      <c r="N13" s="131"/>
      <c r="O13" s="131">
        <f>M13*N13</f>
        <v>0</v>
      </c>
      <c r="P13" s="74"/>
      <c r="Q13" s="75">
        <f>M13*P13</f>
        <v>0</v>
      </c>
      <c r="R13" s="74"/>
      <c r="S13" s="75">
        <f>M13*R13</f>
        <v>0</v>
      </c>
      <c r="T13" s="73">
        <v>21</v>
      </c>
      <c r="U13" s="73">
        <f>O13*(T13/100)</f>
        <v>0</v>
      </c>
      <c r="V13" s="73">
        <f>O13+U13</f>
        <v>0</v>
      </c>
      <c r="W13" s="70"/>
      <c r="X13" s="101" t="s">
        <v>1</v>
      </c>
      <c r="Y13" s="101">
        <v>1</v>
      </c>
    </row>
    <row r="14" spans="1:25" s="76" customFormat="1" ht="12" outlineLevel="3" x14ac:dyDescent="0.2">
      <c r="F14" s="77"/>
      <c r="G14" s="78"/>
      <c r="H14" s="14" t="s">
        <v>187</v>
      </c>
      <c r="I14" s="256" t="s">
        <v>381</v>
      </c>
      <c r="J14" s="256"/>
      <c r="K14" s="256"/>
      <c r="L14" s="256"/>
      <c r="M14" s="256"/>
      <c r="N14" s="256"/>
      <c r="O14" s="256"/>
      <c r="P14" s="79"/>
      <c r="Q14" s="80"/>
      <c r="R14" s="79"/>
      <c r="S14" s="80"/>
      <c r="T14" s="81"/>
      <c r="U14" s="81"/>
      <c r="V14" s="81"/>
      <c r="W14" s="82"/>
      <c r="X14" s="82"/>
    </row>
    <row r="15" spans="1:25" s="76" customFormat="1" ht="6" customHeight="1" outlineLevel="3" x14ac:dyDescent="0.2">
      <c r="F15" s="77"/>
      <c r="G15" s="78"/>
      <c r="H15" s="15"/>
      <c r="I15" s="82"/>
      <c r="J15" s="78"/>
      <c r="K15" s="83"/>
      <c r="L15" s="84"/>
      <c r="M15" s="13"/>
      <c r="N15" s="132"/>
      <c r="O15" s="132"/>
      <c r="P15" s="79"/>
      <c r="Q15" s="80"/>
      <c r="R15" s="79"/>
      <c r="S15" s="80"/>
      <c r="T15" s="81"/>
      <c r="U15" s="81"/>
      <c r="V15" s="81"/>
      <c r="W15" s="82"/>
      <c r="X15" s="82"/>
    </row>
    <row r="16" spans="1:25" s="85" customFormat="1" ht="11.25" outlineLevel="4" x14ac:dyDescent="0.2">
      <c r="F16" s="86"/>
      <c r="G16" s="87"/>
      <c r="H16" s="16" t="str">
        <f>IF(AND(H15&lt;&gt;"Výkaz výměr:",I15=""),"Výkaz výměr:","")</f>
        <v>Výkaz výměr:</v>
      </c>
      <c r="I16" s="88" t="s">
        <v>260</v>
      </c>
      <c r="J16" s="87"/>
      <c r="L16" s="89"/>
      <c r="M16" s="100">
        <v>0</v>
      </c>
      <c r="N16" s="133"/>
      <c r="O16" s="133"/>
      <c r="P16" s="90"/>
      <c r="Q16" s="89"/>
      <c r="R16" s="89"/>
      <c r="S16" s="89"/>
      <c r="T16" s="91" t="s">
        <v>4</v>
      </c>
      <c r="U16" s="89"/>
      <c r="V16" s="89"/>
      <c r="W16" s="92"/>
    </row>
    <row r="17" spans="6:25" s="85" customFormat="1" ht="11.25" outlineLevel="4" x14ac:dyDescent="0.2">
      <c r="F17" s="86"/>
      <c r="G17" s="87"/>
      <c r="H17" s="16" t="str">
        <f>IF(AND(H16&lt;&gt;"Výkaz výměr:",I16=""),"Výkaz výměr:","")</f>
        <v/>
      </c>
      <c r="I17" s="88" t="s">
        <v>206</v>
      </c>
      <c r="J17" s="87"/>
      <c r="L17" s="89"/>
      <c r="M17" s="100">
        <v>0.57599999999999996</v>
      </c>
      <c r="N17" s="133"/>
      <c r="O17" s="133"/>
      <c r="P17" s="90"/>
      <c r="Q17" s="89"/>
      <c r="R17" s="89"/>
      <c r="S17" s="89"/>
      <c r="T17" s="91" t="s">
        <v>4</v>
      </c>
      <c r="U17" s="89"/>
      <c r="V17" s="89"/>
      <c r="W17" s="92"/>
    </row>
    <row r="18" spans="6:25" s="85" customFormat="1" ht="11.25" outlineLevel="4" x14ac:dyDescent="0.2">
      <c r="F18" s="86"/>
      <c r="G18" s="87"/>
      <c r="H18" s="16" t="str">
        <f>IF(AND(H17&lt;&gt;"Výkaz výměr:",I17=""),"Výkaz výměr:","")</f>
        <v/>
      </c>
      <c r="I18" s="88" t="s">
        <v>84</v>
      </c>
      <c r="J18" s="87"/>
      <c r="L18" s="89"/>
      <c r="M18" s="100">
        <v>0</v>
      </c>
      <c r="N18" s="133"/>
      <c r="O18" s="133"/>
      <c r="P18" s="90"/>
      <c r="Q18" s="89"/>
      <c r="R18" s="89"/>
      <c r="S18" s="89"/>
      <c r="T18" s="91" t="s">
        <v>4</v>
      </c>
      <c r="U18" s="89"/>
      <c r="V18" s="89"/>
      <c r="W18" s="92"/>
    </row>
    <row r="19" spans="6:25" s="85" customFormat="1" ht="11.25" outlineLevel="4" x14ac:dyDescent="0.2">
      <c r="F19" s="86"/>
      <c r="G19" s="87"/>
      <c r="H19" s="16" t="str">
        <f>IF(AND(H18&lt;&gt;"Výkaz výměr:",I18=""),"Výkaz výměr:","")</f>
        <v/>
      </c>
      <c r="I19" s="88" t="s">
        <v>207</v>
      </c>
      <c r="J19" s="87"/>
      <c r="L19" s="89"/>
      <c r="M19" s="100">
        <v>0.51200000000000012</v>
      </c>
      <c r="N19" s="133"/>
      <c r="O19" s="133"/>
      <c r="P19" s="90"/>
      <c r="Q19" s="89"/>
      <c r="R19" s="89"/>
      <c r="S19" s="89"/>
      <c r="T19" s="91" t="s">
        <v>4</v>
      </c>
      <c r="U19" s="89"/>
      <c r="V19" s="89"/>
      <c r="W19" s="92"/>
    </row>
    <row r="20" spans="6:25" s="66" customFormat="1" ht="24" outlineLevel="3" x14ac:dyDescent="0.2">
      <c r="F20" s="67">
        <v>3</v>
      </c>
      <c r="G20" s="68" t="s">
        <v>15</v>
      </c>
      <c r="H20" s="69" t="s">
        <v>120</v>
      </c>
      <c r="I20" s="70" t="s">
        <v>341</v>
      </c>
      <c r="J20" s="68" t="s">
        <v>18</v>
      </c>
      <c r="K20" s="71">
        <v>0.74496000000000007</v>
      </c>
      <c r="L20" s="72">
        <v>0</v>
      </c>
      <c r="M20" s="11">
        <v>0.74496000000000007</v>
      </c>
      <c r="N20" s="131"/>
      <c r="O20" s="131">
        <f>M20*N20</f>
        <v>0</v>
      </c>
      <c r="P20" s="74"/>
      <c r="Q20" s="75">
        <f>M20*P20</f>
        <v>0</v>
      </c>
      <c r="R20" s="74"/>
      <c r="S20" s="75">
        <f>M20*R20</f>
        <v>0</v>
      </c>
      <c r="T20" s="73">
        <v>21</v>
      </c>
      <c r="U20" s="73">
        <f>O20*(T20/100)</f>
        <v>0</v>
      </c>
      <c r="V20" s="73">
        <f>O20+U20</f>
        <v>0</v>
      </c>
      <c r="W20" s="70"/>
      <c r="X20" s="101" t="s">
        <v>1</v>
      </c>
      <c r="Y20" s="101">
        <v>1</v>
      </c>
    </row>
    <row r="21" spans="6:25" s="76" customFormat="1" ht="12" outlineLevel="3" x14ac:dyDescent="0.2">
      <c r="F21" s="77"/>
      <c r="G21" s="78"/>
      <c r="H21" s="14" t="s">
        <v>187</v>
      </c>
      <c r="I21" s="256" t="s">
        <v>384</v>
      </c>
      <c r="J21" s="256"/>
      <c r="K21" s="256"/>
      <c r="L21" s="256"/>
      <c r="M21" s="256"/>
      <c r="N21" s="256"/>
      <c r="O21" s="256"/>
      <c r="P21" s="79"/>
      <c r="Q21" s="80"/>
      <c r="R21" s="79"/>
      <c r="S21" s="80"/>
      <c r="T21" s="81"/>
      <c r="U21" s="81"/>
      <c r="V21" s="81"/>
      <c r="W21" s="82"/>
      <c r="X21" s="82"/>
    </row>
    <row r="22" spans="6:25" s="76" customFormat="1" ht="6" customHeight="1" outlineLevel="3" x14ac:dyDescent="0.2">
      <c r="F22" s="77"/>
      <c r="G22" s="78"/>
      <c r="H22" s="15"/>
      <c r="I22" s="82"/>
      <c r="J22" s="78"/>
      <c r="K22" s="83"/>
      <c r="L22" s="84"/>
      <c r="M22" s="13"/>
      <c r="N22" s="132"/>
      <c r="O22" s="132"/>
      <c r="P22" s="79"/>
      <c r="Q22" s="80"/>
      <c r="R22" s="79"/>
      <c r="S22" s="80"/>
      <c r="T22" s="81"/>
      <c r="U22" s="81"/>
      <c r="V22" s="81"/>
      <c r="W22" s="82"/>
      <c r="X22" s="82"/>
    </row>
    <row r="23" spans="6:25" s="85" customFormat="1" ht="11.25" outlineLevel="4" x14ac:dyDescent="0.2">
      <c r="F23" s="86"/>
      <c r="G23" s="87"/>
      <c r="H23" s="16" t="str">
        <f>IF(AND(H22&lt;&gt;"Výkaz výměr:",I22=""),"Výkaz výměr:","")</f>
        <v>Výkaz výměr:</v>
      </c>
      <c r="I23" s="88" t="s">
        <v>175</v>
      </c>
      <c r="J23" s="87"/>
      <c r="L23" s="89"/>
      <c r="M23" s="100">
        <v>0.54400000000000004</v>
      </c>
      <c r="N23" s="133"/>
      <c r="O23" s="133"/>
      <c r="P23" s="90"/>
      <c r="Q23" s="89"/>
      <c r="R23" s="89"/>
      <c r="S23" s="89"/>
      <c r="T23" s="91" t="s">
        <v>4</v>
      </c>
      <c r="U23" s="89"/>
      <c r="V23" s="89"/>
      <c r="W23" s="92"/>
    </row>
    <row r="24" spans="6:25" s="85" customFormat="1" ht="11.25" outlineLevel="4" x14ac:dyDescent="0.2">
      <c r="F24" s="86"/>
      <c r="G24" s="87"/>
      <c r="H24" s="16" t="str">
        <f>IF(AND(H23&lt;&gt;"Výkaz výměr:",I23=""),"Výkaz výměr:","")</f>
        <v/>
      </c>
      <c r="I24" s="88" t="s">
        <v>27</v>
      </c>
      <c r="J24" s="87"/>
      <c r="L24" s="89"/>
      <c r="M24" s="100">
        <v>0</v>
      </c>
      <c r="N24" s="133"/>
      <c r="O24" s="133"/>
      <c r="P24" s="90"/>
      <c r="Q24" s="89"/>
      <c r="R24" s="89"/>
      <c r="S24" s="89"/>
      <c r="T24" s="91" t="s">
        <v>4</v>
      </c>
      <c r="U24" s="89"/>
      <c r="V24" s="89"/>
      <c r="W24" s="92"/>
    </row>
    <row r="25" spans="6:25" s="85" customFormat="1" ht="11.25" outlineLevel="4" x14ac:dyDescent="0.2">
      <c r="F25" s="86"/>
      <c r="G25" s="87"/>
      <c r="H25" s="16" t="str">
        <f>IF(AND(H24&lt;&gt;"Výkaz výměr:",I24=""),"Výkaz výměr:","")</f>
        <v/>
      </c>
      <c r="I25" s="88" t="s">
        <v>218</v>
      </c>
      <c r="J25" s="87"/>
      <c r="L25" s="89"/>
      <c r="M25" s="100">
        <v>0.20096000000000003</v>
      </c>
      <c r="N25" s="133"/>
      <c r="O25" s="133"/>
      <c r="P25" s="90"/>
      <c r="Q25" s="89"/>
      <c r="R25" s="89"/>
      <c r="S25" s="89"/>
      <c r="T25" s="91" t="s">
        <v>4</v>
      </c>
      <c r="U25" s="89"/>
      <c r="V25" s="89"/>
      <c r="W25" s="92"/>
    </row>
    <row r="26" spans="6:25" s="85" customFormat="1" ht="11.25" outlineLevel="4" x14ac:dyDescent="0.2">
      <c r="F26" s="86"/>
      <c r="G26" s="87"/>
      <c r="H26" s="16" t="str">
        <f>IF(AND(H25&lt;&gt;"Výkaz výměr:",I25=""),"Výkaz výměr:","")</f>
        <v/>
      </c>
      <c r="I26" s="88"/>
      <c r="J26" s="87"/>
      <c r="L26" s="89"/>
      <c r="M26" s="100">
        <v>0</v>
      </c>
      <c r="N26" s="133"/>
      <c r="O26" s="133"/>
      <c r="P26" s="90"/>
      <c r="Q26" s="89"/>
      <c r="R26" s="89"/>
      <c r="S26" s="89"/>
      <c r="T26" s="91" t="s">
        <v>4</v>
      </c>
      <c r="U26" s="89"/>
      <c r="V26" s="89"/>
      <c r="W26" s="92"/>
    </row>
    <row r="27" spans="6:25" s="66" customFormat="1" ht="24" outlineLevel="3" x14ac:dyDescent="0.2">
      <c r="F27" s="67">
        <v>4</v>
      </c>
      <c r="G27" s="68" t="s">
        <v>15</v>
      </c>
      <c r="H27" s="69" t="s">
        <v>118</v>
      </c>
      <c r="I27" s="70" t="s">
        <v>365</v>
      </c>
      <c r="J27" s="68" t="s">
        <v>18</v>
      </c>
      <c r="K27" s="71">
        <v>0.745</v>
      </c>
      <c r="L27" s="72">
        <v>0</v>
      </c>
      <c r="M27" s="11">
        <v>0.745</v>
      </c>
      <c r="N27" s="131"/>
      <c r="O27" s="131">
        <f>M27*N27</f>
        <v>0</v>
      </c>
      <c r="P27" s="74"/>
      <c r="Q27" s="75">
        <f>M27*P27</f>
        <v>0</v>
      </c>
      <c r="R27" s="74"/>
      <c r="S27" s="75">
        <f>M27*R27</f>
        <v>0</v>
      </c>
      <c r="T27" s="73">
        <v>15</v>
      </c>
      <c r="U27" s="73">
        <f>O27*(T27/100)</f>
        <v>0</v>
      </c>
      <c r="V27" s="73">
        <f>O27+U27</f>
        <v>0</v>
      </c>
      <c r="W27" s="70"/>
      <c r="X27" s="101" t="s">
        <v>1</v>
      </c>
      <c r="Y27" s="101">
        <v>1</v>
      </c>
    </row>
    <row r="28" spans="6:25" s="76" customFormat="1" ht="12" outlineLevel="3" x14ac:dyDescent="0.2">
      <c r="F28" s="77"/>
      <c r="G28" s="78"/>
      <c r="H28" s="14" t="s">
        <v>187</v>
      </c>
      <c r="I28" s="256" t="s">
        <v>388</v>
      </c>
      <c r="J28" s="256"/>
      <c r="K28" s="256"/>
      <c r="L28" s="256"/>
      <c r="M28" s="256"/>
      <c r="N28" s="256"/>
      <c r="O28" s="256"/>
      <c r="P28" s="79"/>
      <c r="Q28" s="80"/>
      <c r="R28" s="79"/>
      <c r="S28" s="80"/>
      <c r="T28" s="81"/>
      <c r="U28" s="81"/>
      <c r="V28" s="81"/>
      <c r="W28" s="82"/>
      <c r="X28" s="82"/>
    </row>
    <row r="29" spans="6:25" s="76" customFormat="1" ht="6" customHeight="1" outlineLevel="3" x14ac:dyDescent="0.2">
      <c r="F29" s="77"/>
      <c r="G29" s="78"/>
      <c r="H29" s="15"/>
      <c r="I29" s="82"/>
      <c r="J29" s="78"/>
      <c r="K29" s="83"/>
      <c r="L29" s="84"/>
      <c r="M29" s="13"/>
      <c r="N29" s="132"/>
      <c r="O29" s="132"/>
      <c r="P29" s="79"/>
      <c r="Q29" s="80"/>
      <c r="R29" s="79"/>
      <c r="S29" s="80"/>
      <c r="T29" s="81"/>
      <c r="U29" s="81"/>
      <c r="V29" s="81"/>
      <c r="W29" s="82"/>
      <c r="X29" s="82"/>
    </row>
    <row r="30" spans="6:25" s="66" customFormat="1" ht="24" outlineLevel="3" x14ac:dyDescent="0.2">
      <c r="F30" s="67">
        <v>5</v>
      </c>
      <c r="G30" s="68" t="s">
        <v>15</v>
      </c>
      <c r="H30" s="69" t="s">
        <v>119</v>
      </c>
      <c r="I30" s="70" t="s">
        <v>371</v>
      </c>
      <c r="J30" s="68" t="s">
        <v>18</v>
      </c>
      <c r="K30" s="71">
        <v>3.7250000000000001</v>
      </c>
      <c r="L30" s="72">
        <v>0</v>
      </c>
      <c r="M30" s="11">
        <v>3.7250000000000001</v>
      </c>
      <c r="N30" s="131"/>
      <c r="O30" s="131">
        <f>M30*N30</f>
        <v>0</v>
      </c>
      <c r="P30" s="74"/>
      <c r="Q30" s="75">
        <f>M30*P30</f>
        <v>0</v>
      </c>
      <c r="R30" s="74"/>
      <c r="S30" s="75">
        <f>M30*R30</f>
        <v>0</v>
      </c>
      <c r="T30" s="73">
        <v>21</v>
      </c>
      <c r="U30" s="73">
        <f>O30*(T30/100)</f>
        <v>0</v>
      </c>
      <c r="V30" s="73">
        <f>O30+U30</f>
        <v>0</v>
      </c>
      <c r="W30" s="70"/>
      <c r="X30" s="101" t="s">
        <v>1</v>
      </c>
      <c r="Y30" s="101">
        <v>1</v>
      </c>
    </row>
    <row r="31" spans="6:25" s="76" customFormat="1" ht="12" outlineLevel="3" x14ac:dyDescent="0.2">
      <c r="F31" s="77"/>
      <c r="G31" s="78"/>
      <c r="H31" s="14" t="s">
        <v>187</v>
      </c>
      <c r="I31" s="256" t="s">
        <v>389</v>
      </c>
      <c r="J31" s="256"/>
      <c r="K31" s="256"/>
      <c r="L31" s="256"/>
      <c r="M31" s="256"/>
      <c r="N31" s="256"/>
      <c r="O31" s="256"/>
      <c r="P31" s="79"/>
      <c r="Q31" s="80"/>
      <c r="R31" s="79"/>
      <c r="S31" s="80"/>
      <c r="T31" s="81"/>
      <c r="U31" s="81"/>
      <c r="V31" s="81"/>
      <c r="W31" s="82"/>
      <c r="X31" s="82"/>
    </row>
    <row r="32" spans="6:25" s="76" customFormat="1" ht="6" customHeight="1" outlineLevel="3" x14ac:dyDescent="0.2">
      <c r="F32" s="77"/>
      <c r="G32" s="78"/>
      <c r="H32" s="15"/>
      <c r="I32" s="82"/>
      <c r="J32" s="78"/>
      <c r="K32" s="83"/>
      <c r="L32" s="84"/>
      <c r="M32" s="13"/>
      <c r="N32" s="132"/>
      <c r="O32" s="132"/>
      <c r="P32" s="79"/>
      <c r="Q32" s="80"/>
      <c r="R32" s="79"/>
      <c r="S32" s="80"/>
      <c r="T32" s="81"/>
      <c r="U32" s="81"/>
      <c r="V32" s="81"/>
      <c r="W32" s="82"/>
      <c r="X32" s="82"/>
    </row>
    <row r="33" spans="6:25" s="85" customFormat="1" ht="11.25" outlineLevel="4" x14ac:dyDescent="0.2">
      <c r="F33" s="86"/>
      <c r="G33" s="87"/>
      <c r="H33" s="16" t="str">
        <f>IF(AND(H32&lt;&gt;"Výkaz výměr:",I32=""),"Výkaz výměr:","")</f>
        <v>Výkaz výměr:</v>
      </c>
      <c r="I33" s="88" t="s">
        <v>86</v>
      </c>
      <c r="J33" s="87"/>
      <c r="L33" s="89"/>
      <c r="M33" s="100">
        <v>3.7250000000000001</v>
      </c>
      <c r="N33" s="133"/>
      <c r="O33" s="133"/>
      <c r="P33" s="90"/>
      <c r="Q33" s="89"/>
      <c r="R33" s="89"/>
      <c r="S33" s="89"/>
      <c r="T33" s="91" t="s">
        <v>4</v>
      </c>
      <c r="U33" s="89"/>
      <c r="V33" s="89"/>
      <c r="W33" s="92"/>
    </row>
    <row r="34" spans="6:25" s="85" customFormat="1" ht="11.25" outlineLevel="4" x14ac:dyDescent="0.2">
      <c r="F34" s="86"/>
      <c r="G34" s="87"/>
      <c r="H34" s="16" t="str">
        <f>IF(AND(H33&lt;&gt;"Výkaz výměr:",I33=""),"Výkaz výměr:","")</f>
        <v/>
      </c>
      <c r="I34" s="88"/>
      <c r="J34" s="87"/>
      <c r="L34" s="89"/>
      <c r="M34" s="100">
        <v>0</v>
      </c>
      <c r="N34" s="133"/>
      <c r="O34" s="133"/>
      <c r="P34" s="90"/>
      <c r="Q34" s="89"/>
      <c r="R34" s="89"/>
      <c r="S34" s="89"/>
      <c r="T34" s="91" t="s">
        <v>4</v>
      </c>
      <c r="U34" s="89"/>
      <c r="V34" s="89"/>
      <c r="W34" s="92"/>
    </row>
    <row r="35" spans="6:25" s="66" customFormat="1" ht="24" outlineLevel="3" x14ac:dyDescent="0.2">
      <c r="F35" s="67">
        <v>6</v>
      </c>
      <c r="G35" s="68" t="s">
        <v>15</v>
      </c>
      <c r="H35" s="69" t="s">
        <v>121</v>
      </c>
      <c r="I35" s="70" t="s">
        <v>357</v>
      </c>
      <c r="J35" s="68" t="s">
        <v>6</v>
      </c>
      <c r="K35" s="71">
        <v>1.49</v>
      </c>
      <c r="L35" s="72">
        <v>0</v>
      </c>
      <c r="M35" s="11">
        <v>1.49</v>
      </c>
      <c r="N35" s="131"/>
      <c r="O35" s="131">
        <f>M35*N35</f>
        <v>0</v>
      </c>
      <c r="P35" s="74"/>
      <c r="Q35" s="75">
        <f>M35*P35</f>
        <v>0</v>
      </c>
      <c r="R35" s="74"/>
      <c r="S35" s="75">
        <f>M35*R35</f>
        <v>0</v>
      </c>
      <c r="T35" s="73">
        <v>15</v>
      </c>
      <c r="U35" s="73">
        <f>O35*(T35/100)</f>
        <v>0</v>
      </c>
      <c r="V35" s="73">
        <f>O35+U35</f>
        <v>0</v>
      </c>
      <c r="W35" s="70"/>
      <c r="X35" s="101" t="s">
        <v>1</v>
      </c>
      <c r="Y35" s="101">
        <v>1</v>
      </c>
    </row>
    <row r="36" spans="6:25" s="76" customFormat="1" ht="12" outlineLevel="3" x14ac:dyDescent="0.2">
      <c r="F36" s="77"/>
      <c r="G36" s="78"/>
      <c r="H36" s="14" t="s">
        <v>187</v>
      </c>
      <c r="I36" s="256" t="s">
        <v>376</v>
      </c>
      <c r="J36" s="256"/>
      <c r="K36" s="256"/>
      <c r="L36" s="256"/>
      <c r="M36" s="256"/>
      <c r="N36" s="256"/>
      <c r="O36" s="256"/>
      <c r="P36" s="79"/>
      <c r="Q36" s="80"/>
      <c r="R36" s="79"/>
      <c r="S36" s="80"/>
      <c r="T36" s="81"/>
      <c r="U36" s="81"/>
      <c r="V36" s="81"/>
      <c r="W36" s="82"/>
      <c r="X36" s="82"/>
    </row>
    <row r="37" spans="6:25" s="76" customFormat="1" ht="6" customHeight="1" outlineLevel="3" x14ac:dyDescent="0.2">
      <c r="F37" s="77"/>
      <c r="G37" s="78"/>
      <c r="H37" s="15"/>
      <c r="I37" s="82"/>
      <c r="J37" s="78"/>
      <c r="K37" s="83"/>
      <c r="L37" s="84"/>
      <c r="M37" s="13"/>
      <c r="N37" s="132"/>
      <c r="O37" s="132"/>
      <c r="P37" s="79"/>
      <c r="Q37" s="80"/>
      <c r="R37" s="79"/>
      <c r="S37" s="80"/>
      <c r="T37" s="81"/>
      <c r="U37" s="81"/>
      <c r="V37" s="81"/>
      <c r="W37" s="82"/>
      <c r="X37" s="82"/>
    </row>
    <row r="38" spans="6:25" s="85" customFormat="1" ht="11.25" outlineLevel="4" x14ac:dyDescent="0.2">
      <c r="F38" s="86"/>
      <c r="G38" s="87"/>
      <c r="H38" s="16" t="str">
        <f>IF(AND(H37&lt;&gt;"Výkaz výměr:",I37=""),"Výkaz výměr:","")</f>
        <v>Výkaz výměr:</v>
      </c>
      <c r="I38" s="88" t="s">
        <v>85</v>
      </c>
      <c r="J38" s="87"/>
      <c r="L38" s="89"/>
      <c r="M38" s="100">
        <v>1.49</v>
      </c>
      <c r="N38" s="133"/>
      <c r="O38" s="133"/>
      <c r="P38" s="90"/>
      <c r="Q38" s="89"/>
      <c r="R38" s="89"/>
      <c r="S38" s="89"/>
      <c r="T38" s="91" t="s">
        <v>4</v>
      </c>
      <c r="U38" s="89"/>
      <c r="V38" s="89"/>
      <c r="W38" s="92"/>
    </row>
    <row r="39" spans="6:25" s="85" customFormat="1" ht="11.25" outlineLevel="4" x14ac:dyDescent="0.2">
      <c r="F39" s="86"/>
      <c r="G39" s="87"/>
      <c r="H39" s="16" t="str">
        <f>IF(AND(H38&lt;&gt;"Výkaz výměr:",I38=""),"Výkaz výměr:","")</f>
        <v/>
      </c>
      <c r="I39" s="88"/>
      <c r="J39" s="87"/>
      <c r="L39" s="89"/>
      <c r="M39" s="100">
        <v>0</v>
      </c>
      <c r="N39" s="133"/>
      <c r="O39" s="133"/>
      <c r="P39" s="90"/>
      <c r="Q39" s="89"/>
      <c r="R39" s="89"/>
      <c r="S39" s="89"/>
      <c r="T39" s="91" t="s">
        <v>4</v>
      </c>
      <c r="U39" s="89"/>
      <c r="V39" s="89"/>
      <c r="W39" s="92"/>
    </row>
    <row r="40" spans="6:25" s="66" customFormat="1" ht="12" outlineLevel="3" x14ac:dyDescent="0.2">
      <c r="F40" s="67">
        <v>7</v>
      </c>
      <c r="G40" s="68" t="s">
        <v>15</v>
      </c>
      <c r="H40" s="69" t="s">
        <v>122</v>
      </c>
      <c r="I40" s="70" t="s">
        <v>333</v>
      </c>
      <c r="J40" s="68" t="s">
        <v>18</v>
      </c>
      <c r="K40" s="71">
        <v>0.54400000000000004</v>
      </c>
      <c r="L40" s="72">
        <v>0</v>
      </c>
      <c r="M40" s="11">
        <v>0.54400000000000004</v>
      </c>
      <c r="N40" s="131"/>
      <c r="O40" s="131">
        <f>M40*N40</f>
        <v>0</v>
      </c>
      <c r="P40" s="74"/>
      <c r="Q40" s="75">
        <f>M40*P40</f>
        <v>0</v>
      </c>
      <c r="R40" s="74"/>
      <c r="S40" s="75">
        <f>M40*R40</f>
        <v>0</v>
      </c>
      <c r="T40" s="73">
        <v>21</v>
      </c>
      <c r="U40" s="73">
        <f>O40*(T40/100)</f>
        <v>0</v>
      </c>
      <c r="V40" s="73">
        <f>O40+U40</f>
        <v>0</v>
      </c>
      <c r="W40" s="70"/>
      <c r="X40" s="101" t="s">
        <v>1</v>
      </c>
      <c r="Y40" s="101">
        <v>1</v>
      </c>
    </row>
    <row r="41" spans="6:25" s="76" customFormat="1" ht="12" outlineLevel="3" x14ac:dyDescent="0.2">
      <c r="F41" s="77"/>
      <c r="G41" s="78"/>
      <c r="H41" s="14" t="s">
        <v>187</v>
      </c>
      <c r="I41" s="256" t="s">
        <v>382</v>
      </c>
      <c r="J41" s="256"/>
      <c r="K41" s="256"/>
      <c r="L41" s="256"/>
      <c r="M41" s="256"/>
      <c r="N41" s="256"/>
      <c r="O41" s="256"/>
      <c r="P41" s="79"/>
      <c r="Q41" s="80"/>
      <c r="R41" s="79"/>
      <c r="S41" s="80"/>
      <c r="T41" s="81"/>
      <c r="U41" s="81"/>
      <c r="V41" s="81"/>
      <c r="W41" s="82"/>
      <c r="X41" s="82"/>
    </row>
    <row r="42" spans="6:25" s="76" customFormat="1" ht="6" customHeight="1" outlineLevel="3" x14ac:dyDescent="0.2">
      <c r="F42" s="77"/>
      <c r="G42" s="78"/>
      <c r="H42" s="15"/>
      <c r="I42" s="82"/>
      <c r="J42" s="78"/>
      <c r="K42" s="83"/>
      <c r="L42" s="84"/>
      <c r="M42" s="13"/>
      <c r="N42" s="132"/>
      <c r="O42" s="132"/>
      <c r="P42" s="79"/>
      <c r="Q42" s="80"/>
      <c r="R42" s="79"/>
      <c r="S42" s="80"/>
      <c r="T42" s="81"/>
      <c r="U42" s="81"/>
      <c r="V42" s="81"/>
      <c r="W42" s="82"/>
      <c r="X42" s="82"/>
    </row>
    <row r="43" spans="6:25" s="85" customFormat="1" ht="11.25" outlineLevel="4" x14ac:dyDescent="0.2">
      <c r="F43" s="86"/>
      <c r="G43" s="87"/>
      <c r="H43" s="16" t="str">
        <f>IF(AND(H42&lt;&gt;"Výkaz výměr:",I42=""),"Výkaz výměr:","")</f>
        <v>Výkaz výměr:</v>
      </c>
      <c r="I43" s="88" t="s">
        <v>275</v>
      </c>
      <c r="J43" s="87"/>
      <c r="L43" s="89"/>
      <c r="M43" s="100">
        <v>0</v>
      </c>
      <c r="N43" s="133"/>
      <c r="O43" s="133"/>
      <c r="P43" s="90"/>
      <c r="Q43" s="89"/>
      <c r="R43" s="89"/>
      <c r="S43" s="89"/>
      <c r="T43" s="91" t="s">
        <v>4</v>
      </c>
      <c r="U43" s="89"/>
      <c r="V43" s="89"/>
      <c r="W43" s="92"/>
    </row>
    <row r="44" spans="6:25" s="85" customFormat="1" ht="11.25" outlineLevel="4" x14ac:dyDescent="0.2">
      <c r="F44" s="86"/>
      <c r="G44" s="87"/>
      <c r="H44" s="16" t="str">
        <f>IF(AND(H43&lt;&gt;"Výkaz výměr:",I43=""),"Výkaz výměr:","")</f>
        <v/>
      </c>
      <c r="I44" s="88" t="s">
        <v>175</v>
      </c>
      <c r="J44" s="87"/>
      <c r="L44" s="89"/>
      <c r="M44" s="100">
        <v>0.54400000000000004</v>
      </c>
      <c r="N44" s="133"/>
      <c r="O44" s="133"/>
      <c r="P44" s="90"/>
      <c r="Q44" s="89"/>
      <c r="R44" s="89"/>
      <c r="S44" s="89"/>
      <c r="T44" s="91" t="s">
        <v>4</v>
      </c>
      <c r="U44" s="89"/>
      <c r="V44" s="89"/>
      <c r="W44" s="92"/>
    </row>
    <row r="45" spans="6:25" s="85" customFormat="1" ht="11.25" outlineLevel="4" x14ac:dyDescent="0.2">
      <c r="F45" s="86"/>
      <c r="G45" s="87"/>
      <c r="H45" s="16" t="str">
        <f>IF(AND(H44&lt;&gt;"Výkaz výměr:",I44=""),"Výkaz výměr:","")</f>
        <v/>
      </c>
      <c r="I45" s="88"/>
      <c r="J45" s="87"/>
      <c r="L45" s="89"/>
      <c r="M45" s="100">
        <v>0</v>
      </c>
      <c r="N45" s="133"/>
      <c r="O45" s="133"/>
      <c r="P45" s="90"/>
      <c r="Q45" s="89"/>
      <c r="R45" s="89"/>
      <c r="S45" s="89"/>
      <c r="T45" s="91" t="s">
        <v>4</v>
      </c>
      <c r="U45" s="89"/>
      <c r="V45" s="89"/>
      <c r="W45" s="92"/>
    </row>
    <row r="46" spans="6:25" s="4" customFormat="1" ht="12.75" customHeight="1" outlineLevel="3" x14ac:dyDescent="0.2">
      <c r="F46" s="5"/>
      <c r="G46" s="6"/>
      <c r="H46" s="6"/>
      <c r="I46" s="7"/>
      <c r="J46" s="6"/>
      <c r="K46" s="8"/>
      <c r="L46" s="9"/>
      <c r="M46" s="8"/>
      <c r="N46" s="134"/>
      <c r="O46" s="134"/>
      <c r="P46" s="10"/>
      <c r="Q46" s="9"/>
      <c r="R46" s="9"/>
      <c r="S46" s="9"/>
      <c r="T46" s="3" t="s">
        <v>4</v>
      </c>
      <c r="U46" s="9"/>
      <c r="V46" s="9"/>
      <c r="W46" s="9"/>
    </row>
    <row r="47" spans="6:25" s="55" customFormat="1" ht="16.5" customHeight="1" outlineLevel="2" x14ac:dyDescent="0.2">
      <c r="F47" s="56"/>
      <c r="G47" s="57"/>
      <c r="H47" s="58"/>
      <c r="I47" s="58" t="s">
        <v>256</v>
      </c>
      <c r="J47" s="57"/>
      <c r="K47" s="59"/>
      <c r="L47" s="60"/>
      <c r="M47" s="59"/>
      <c r="N47" s="124"/>
      <c r="O47" s="124">
        <f>SUBTOTAL(9,O48:O53)</f>
        <v>0</v>
      </c>
      <c r="P47" s="62"/>
      <c r="Q47" s="63">
        <f>SUBTOTAL(9,Q48:Q53)</f>
        <v>0</v>
      </c>
      <c r="R47" s="60"/>
      <c r="S47" s="63">
        <f>SUBTOTAL(9,S48:S53)</f>
        <v>0</v>
      </c>
      <c r="T47" s="64"/>
      <c r="U47" s="61">
        <f>SUBTOTAL(9,U48:U53)</f>
        <v>0</v>
      </c>
      <c r="V47" s="61">
        <f>SUBTOTAL(9,V48:V53)</f>
        <v>0</v>
      </c>
      <c r="W47" s="65"/>
      <c r="Y47" s="61">
        <f>SUBTOTAL(9,Y48:Y53)</f>
        <v>1</v>
      </c>
    </row>
    <row r="48" spans="6:25" s="66" customFormat="1" ht="24" outlineLevel="3" x14ac:dyDescent="0.2">
      <c r="F48" s="67">
        <v>8</v>
      </c>
      <c r="G48" s="68" t="s">
        <v>15</v>
      </c>
      <c r="H48" s="69" t="s">
        <v>123</v>
      </c>
      <c r="I48" s="70" t="s">
        <v>348</v>
      </c>
      <c r="J48" s="68" t="s">
        <v>17</v>
      </c>
      <c r="K48" s="71">
        <v>41.5</v>
      </c>
      <c r="L48" s="72">
        <v>0</v>
      </c>
      <c r="M48" s="11">
        <v>38.5</v>
      </c>
      <c r="N48" s="131"/>
      <c r="O48" s="131">
        <f>M48*N48</f>
        <v>0</v>
      </c>
      <c r="P48" s="74"/>
      <c r="Q48" s="75">
        <f>M48*P48</f>
        <v>0</v>
      </c>
      <c r="R48" s="74"/>
      <c r="S48" s="75">
        <f>M48*R48</f>
        <v>0</v>
      </c>
      <c r="T48" s="73">
        <v>21</v>
      </c>
      <c r="U48" s="73">
        <f>O48*(T48/100)</f>
        <v>0</v>
      </c>
      <c r="V48" s="73">
        <f>O48+U48</f>
        <v>0</v>
      </c>
      <c r="W48" s="70"/>
      <c r="X48" s="101" t="s">
        <v>1</v>
      </c>
      <c r="Y48" s="101">
        <v>1</v>
      </c>
    </row>
    <row r="49" spans="6:25" s="76" customFormat="1" ht="12" outlineLevel="3" x14ac:dyDescent="0.2">
      <c r="F49" s="77"/>
      <c r="G49" s="78"/>
      <c r="H49" s="14" t="s">
        <v>187</v>
      </c>
      <c r="I49" s="256" t="s">
        <v>370</v>
      </c>
      <c r="J49" s="256"/>
      <c r="K49" s="256"/>
      <c r="L49" s="256"/>
      <c r="M49" s="256"/>
      <c r="N49" s="256"/>
      <c r="O49" s="256"/>
      <c r="P49" s="79"/>
      <c r="Q49" s="80"/>
      <c r="R49" s="79"/>
      <c r="S49" s="80"/>
      <c r="T49" s="81"/>
      <c r="U49" s="81"/>
      <c r="V49" s="81"/>
      <c r="W49" s="82"/>
      <c r="X49" s="82"/>
    </row>
    <row r="50" spans="6:25" s="76" customFormat="1" ht="6" customHeight="1" outlineLevel="3" x14ac:dyDescent="0.2">
      <c r="F50" s="77"/>
      <c r="G50" s="78"/>
      <c r="H50" s="15"/>
      <c r="I50" s="82"/>
      <c r="J50" s="78"/>
      <c r="K50" s="83"/>
      <c r="L50" s="84"/>
      <c r="M50" s="13"/>
      <c r="N50" s="132"/>
      <c r="O50" s="132"/>
      <c r="P50" s="79"/>
      <c r="Q50" s="80"/>
      <c r="R50" s="79"/>
      <c r="S50" s="80"/>
      <c r="T50" s="81"/>
      <c r="U50" s="81"/>
      <c r="V50" s="81"/>
      <c r="W50" s="82"/>
      <c r="X50" s="82"/>
    </row>
    <row r="51" spans="6:25" s="85" customFormat="1" ht="11.25" outlineLevel="4" x14ac:dyDescent="0.2">
      <c r="F51" s="86"/>
      <c r="G51" s="87"/>
      <c r="H51" s="16" t="str">
        <f>IF(AND(H50&lt;&gt;"Výkaz výměr:",I50=""),"Výkaz výměr:","")</f>
        <v>Výkaz výměr:</v>
      </c>
      <c r="I51" s="88" t="s">
        <v>210</v>
      </c>
      <c r="J51" s="87"/>
      <c r="L51" s="89"/>
      <c r="M51" s="100">
        <v>0</v>
      </c>
      <c r="N51" s="133"/>
      <c r="O51" s="133"/>
      <c r="P51" s="90"/>
      <c r="Q51" s="89"/>
      <c r="R51" s="89"/>
      <c r="S51" s="89"/>
      <c r="T51" s="91" t="s">
        <v>4</v>
      </c>
      <c r="U51" s="89"/>
      <c r="V51" s="89"/>
      <c r="W51" s="92"/>
    </row>
    <row r="52" spans="6:25" s="85" customFormat="1" ht="11.25" outlineLevel="4" x14ac:dyDescent="0.2">
      <c r="F52" s="86"/>
      <c r="G52" s="87"/>
      <c r="H52" s="16" t="str">
        <f>IF(AND(H51&lt;&gt;"Výkaz výměr:",I51=""),"Výkaz výměr:","")</f>
        <v/>
      </c>
      <c r="I52" s="88">
        <v>38.5</v>
      </c>
      <c r="J52" s="87"/>
      <c r="L52" s="89"/>
      <c r="M52" s="100">
        <v>38.5</v>
      </c>
      <c r="N52" s="133"/>
      <c r="O52" s="133"/>
      <c r="P52" s="90"/>
      <c r="Q52" s="89"/>
      <c r="R52" s="89"/>
      <c r="S52" s="89"/>
      <c r="T52" s="91" t="s">
        <v>4</v>
      </c>
      <c r="U52" s="89"/>
      <c r="V52" s="89"/>
      <c r="W52" s="92"/>
    </row>
    <row r="53" spans="6:25" s="4" customFormat="1" ht="12.75" customHeight="1" outlineLevel="3" x14ac:dyDescent="0.2">
      <c r="F53" s="5"/>
      <c r="G53" s="6"/>
      <c r="H53" s="6"/>
      <c r="I53" s="7"/>
      <c r="J53" s="6"/>
      <c r="K53" s="8"/>
      <c r="L53" s="9"/>
      <c r="M53" s="8"/>
      <c r="N53" s="134"/>
      <c r="O53" s="134"/>
      <c r="P53" s="10"/>
      <c r="Q53" s="9"/>
      <c r="R53" s="9"/>
      <c r="S53" s="9"/>
      <c r="T53" s="3" t="s">
        <v>4</v>
      </c>
      <c r="U53" s="9"/>
      <c r="V53" s="9"/>
      <c r="W53" s="9"/>
    </row>
    <row r="54" spans="6:25" s="55" customFormat="1" ht="16.5" customHeight="1" outlineLevel="2" x14ac:dyDescent="0.2">
      <c r="F54" s="56"/>
      <c r="G54" s="57"/>
      <c r="H54" s="58"/>
      <c r="I54" s="58" t="s">
        <v>160</v>
      </c>
      <c r="J54" s="57"/>
      <c r="K54" s="59"/>
      <c r="L54" s="60"/>
      <c r="M54" s="59"/>
      <c r="N54" s="124"/>
      <c r="O54" s="124">
        <f>SUBTOTAL(9,O55:O60)</f>
        <v>0</v>
      </c>
      <c r="P54" s="62"/>
      <c r="Q54" s="63">
        <f>SUBTOTAL(9,Q55:Q60)</f>
        <v>8.0000000000000002E-3</v>
      </c>
      <c r="R54" s="60"/>
      <c r="S54" s="63">
        <f>SUBTOTAL(9,S55:S60)</f>
        <v>0</v>
      </c>
      <c r="T54" s="64"/>
      <c r="U54" s="61">
        <f>SUBTOTAL(9,U55:U60)</f>
        <v>0</v>
      </c>
      <c r="V54" s="61">
        <f>SUBTOTAL(9,V55:V60)</f>
        <v>0</v>
      </c>
      <c r="W54" s="65"/>
      <c r="Y54" s="61">
        <f>SUBTOTAL(9,Y55:Y60)</f>
        <v>1</v>
      </c>
    </row>
    <row r="55" spans="6:25" s="66" customFormat="1" ht="24" outlineLevel="3" x14ac:dyDescent="0.2">
      <c r="F55" s="67">
        <v>9</v>
      </c>
      <c r="G55" s="68" t="s">
        <v>15</v>
      </c>
      <c r="H55" s="69" t="s">
        <v>125</v>
      </c>
      <c r="I55" s="70" t="s">
        <v>350</v>
      </c>
      <c r="J55" s="68" t="s">
        <v>5</v>
      </c>
      <c r="K55" s="71">
        <v>40</v>
      </c>
      <c r="L55" s="72">
        <v>0</v>
      </c>
      <c r="M55" s="11">
        <v>40</v>
      </c>
      <c r="N55" s="131"/>
      <c r="O55" s="131">
        <f>M55*N55</f>
        <v>0</v>
      </c>
      <c r="P55" s="74">
        <v>2.0000000000000001E-4</v>
      </c>
      <c r="Q55" s="75">
        <f>M55*P55</f>
        <v>8.0000000000000002E-3</v>
      </c>
      <c r="R55" s="74"/>
      <c r="S55" s="75">
        <f>M55*R55</f>
        <v>0</v>
      </c>
      <c r="T55" s="73">
        <v>21</v>
      </c>
      <c r="U55" s="73">
        <f>O55*(T55/100)</f>
        <v>0</v>
      </c>
      <c r="V55" s="73">
        <f>O55+U55</f>
        <v>0</v>
      </c>
      <c r="W55" s="70"/>
      <c r="X55" s="101" t="s">
        <v>1</v>
      </c>
      <c r="Y55" s="101">
        <v>1</v>
      </c>
    </row>
    <row r="56" spans="6:25" s="76" customFormat="1" ht="12" outlineLevel="3" x14ac:dyDescent="0.2">
      <c r="F56" s="77"/>
      <c r="G56" s="78"/>
      <c r="H56" s="14" t="s">
        <v>187</v>
      </c>
      <c r="I56" s="256" t="s">
        <v>375</v>
      </c>
      <c r="J56" s="256"/>
      <c r="K56" s="256"/>
      <c r="L56" s="256"/>
      <c r="M56" s="256"/>
      <c r="N56" s="256"/>
      <c r="O56" s="256"/>
      <c r="P56" s="79"/>
      <c r="Q56" s="80"/>
      <c r="R56" s="79"/>
      <c r="S56" s="80"/>
      <c r="T56" s="81"/>
      <c r="U56" s="81"/>
      <c r="V56" s="81"/>
      <c r="W56" s="82"/>
      <c r="X56" s="82"/>
    </row>
    <row r="57" spans="6:25" s="76" customFormat="1" ht="6" customHeight="1" outlineLevel="3" x14ac:dyDescent="0.2">
      <c r="F57" s="77"/>
      <c r="G57" s="78"/>
      <c r="H57" s="15"/>
      <c r="I57" s="82"/>
      <c r="J57" s="78"/>
      <c r="K57" s="83"/>
      <c r="L57" s="84"/>
      <c r="M57" s="13"/>
      <c r="N57" s="132"/>
      <c r="O57" s="132"/>
      <c r="P57" s="79"/>
      <c r="Q57" s="80"/>
      <c r="R57" s="79"/>
      <c r="S57" s="80"/>
      <c r="T57" s="81"/>
      <c r="U57" s="81"/>
      <c r="V57" s="81"/>
      <c r="W57" s="82"/>
      <c r="X57" s="82"/>
    </row>
    <row r="58" spans="6:25" s="85" customFormat="1" ht="11.25" outlineLevel="4" x14ac:dyDescent="0.2">
      <c r="F58" s="86"/>
      <c r="G58" s="87"/>
      <c r="H58" s="16" t="str">
        <f>IF(AND(H57&lt;&gt;"Výkaz výměr:",I57=""),"Výkaz výměr:","")</f>
        <v>Výkaz výměr:</v>
      </c>
      <c r="I58" s="88" t="s">
        <v>185</v>
      </c>
      <c r="J58" s="87"/>
      <c r="L58" s="89"/>
      <c r="M58" s="100">
        <v>0</v>
      </c>
      <c r="N58" s="133"/>
      <c r="O58" s="133"/>
      <c r="P58" s="90"/>
      <c r="Q58" s="89"/>
      <c r="R58" s="89"/>
      <c r="S58" s="89"/>
      <c r="T58" s="91" t="s">
        <v>4</v>
      </c>
      <c r="U58" s="89"/>
      <c r="V58" s="89"/>
      <c r="W58" s="92"/>
    </row>
    <row r="59" spans="6:25" s="85" customFormat="1" ht="11.25" outlineLevel="4" x14ac:dyDescent="0.2">
      <c r="F59" s="86"/>
      <c r="G59" s="87"/>
      <c r="H59" s="16" t="str">
        <f>IF(AND(H58&lt;&gt;"Výkaz výměr:",I58=""),"Výkaz výměr:","")</f>
        <v/>
      </c>
      <c r="I59" s="88" t="s">
        <v>23</v>
      </c>
      <c r="J59" s="87"/>
      <c r="L59" s="89"/>
      <c r="M59" s="100">
        <v>40</v>
      </c>
      <c r="N59" s="133"/>
      <c r="O59" s="133"/>
      <c r="P59" s="90"/>
      <c r="Q59" s="89"/>
      <c r="R59" s="89"/>
      <c r="S59" s="89"/>
      <c r="T59" s="91" t="s">
        <v>4</v>
      </c>
      <c r="U59" s="89"/>
      <c r="V59" s="89"/>
      <c r="W59" s="92"/>
    </row>
    <row r="60" spans="6:25" s="4" customFormat="1" ht="12.75" customHeight="1" outlineLevel="3" x14ac:dyDescent="0.2">
      <c r="F60" s="5"/>
      <c r="G60" s="6"/>
      <c r="H60" s="6"/>
      <c r="I60" s="7"/>
      <c r="J60" s="6"/>
      <c r="K60" s="8"/>
      <c r="L60" s="9"/>
      <c r="M60" s="8"/>
      <c r="N60" s="134"/>
      <c r="O60" s="134"/>
      <c r="P60" s="10"/>
      <c r="Q60" s="9"/>
      <c r="R60" s="9"/>
      <c r="S60" s="9"/>
      <c r="T60" s="3" t="s">
        <v>4</v>
      </c>
      <c r="U60" s="9"/>
      <c r="V60" s="9"/>
      <c r="W60" s="9"/>
    </row>
    <row r="61" spans="6:25" s="55" customFormat="1" ht="16.5" customHeight="1" outlineLevel="2" x14ac:dyDescent="0.2">
      <c r="F61" s="56"/>
      <c r="G61" s="57"/>
      <c r="H61" s="58"/>
      <c r="I61" s="58" t="s">
        <v>201</v>
      </c>
      <c r="J61" s="57"/>
      <c r="K61" s="59"/>
      <c r="L61" s="60"/>
      <c r="M61" s="59"/>
      <c r="N61" s="124"/>
      <c r="O61" s="124">
        <f>SUBTOTAL(9,O62:O82)</f>
        <v>0</v>
      </c>
      <c r="P61" s="62"/>
      <c r="Q61" s="63">
        <f>SUBTOTAL(9,Q62:Q82)</f>
        <v>1.3894971776</v>
      </c>
      <c r="R61" s="60"/>
      <c r="S61" s="63">
        <f>SUBTOTAL(9,S62:S82)</f>
        <v>0</v>
      </c>
      <c r="T61" s="64"/>
      <c r="U61" s="61">
        <f>SUBTOTAL(9,U62:U82)</f>
        <v>0</v>
      </c>
      <c r="V61" s="61">
        <f>SUBTOTAL(9,V62:V82)</f>
        <v>0</v>
      </c>
      <c r="W61" s="65"/>
      <c r="Y61" s="61">
        <f>SUBTOTAL(9,Y62:Y82)</f>
        <v>4</v>
      </c>
    </row>
    <row r="62" spans="6:25" s="66" customFormat="1" ht="12" outlineLevel="3" x14ac:dyDescent="0.2">
      <c r="F62" s="67">
        <v>10</v>
      </c>
      <c r="G62" s="68" t="s">
        <v>15</v>
      </c>
      <c r="H62" s="69" t="s">
        <v>127</v>
      </c>
      <c r="I62" s="70" t="s">
        <v>297</v>
      </c>
      <c r="J62" s="68" t="s">
        <v>18</v>
      </c>
      <c r="K62" s="71">
        <v>0.54400000000000004</v>
      </c>
      <c r="L62" s="72">
        <v>0</v>
      </c>
      <c r="M62" s="11">
        <v>0.54400000000000004</v>
      </c>
      <c r="N62" s="131"/>
      <c r="O62" s="131">
        <f>M62*N62</f>
        <v>0</v>
      </c>
      <c r="P62" s="74">
        <v>2.5018699999999998</v>
      </c>
      <c r="Q62" s="75">
        <f>M62*P62</f>
        <v>1.36101728</v>
      </c>
      <c r="R62" s="74"/>
      <c r="S62" s="75">
        <f>M62*R62</f>
        <v>0</v>
      </c>
      <c r="T62" s="73">
        <v>21</v>
      </c>
      <c r="U62" s="73">
        <f>O62*(T62/100)</f>
        <v>0</v>
      </c>
      <c r="V62" s="73">
        <f>O62+U62</f>
        <v>0</v>
      </c>
      <c r="W62" s="70"/>
      <c r="X62" s="101" t="s">
        <v>1</v>
      </c>
      <c r="Y62" s="101">
        <v>1</v>
      </c>
    </row>
    <row r="63" spans="6:25" s="76" customFormat="1" ht="12" outlineLevel="3" x14ac:dyDescent="0.2">
      <c r="F63" s="77"/>
      <c r="G63" s="78"/>
      <c r="H63" s="14" t="s">
        <v>187</v>
      </c>
      <c r="I63" s="256" t="s">
        <v>360</v>
      </c>
      <c r="J63" s="256"/>
      <c r="K63" s="256"/>
      <c r="L63" s="256"/>
      <c r="M63" s="256"/>
      <c r="N63" s="256"/>
      <c r="O63" s="256"/>
      <c r="P63" s="79"/>
      <c r="Q63" s="80"/>
      <c r="R63" s="79"/>
      <c r="S63" s="80"/>
      <c r="T63" s="81"/>
      <c r="U63" s="81"/>
      <c r="V63" s="81"/>
      <c r="W63" s="82"/>
      <c r="X63" s="82"/>
    </row>
    <row r="64" spans="6:25" s="76" customFormat="1" ht="6" customHeight="1" outlineLevel="3" x14ac:dyDescent="0.2">
      <c r="F64" s="77"/>
      <c r="G64" s="78"/>
      <c r="H64" s="15"/>
      <c r="I64" s="82"/>
      <c r="J64" s="78"/>
      <c r="K64" s="83"/>
      <c r="L64" s="84"/>
      <c r="M64" s="13"/>
      <c r="N64" s="132"/>
      <c r="O64" s="132"/>
      <c r="P64" s="79"/>
      <c r="Q64" s="80"/>
      <c r="R64" s="79"/>
      <c r="S64" s="80"/>
      <c r="T64" s="81"/>
      <c r="U64" s="81"/>
      <c r="V64" s="81"/>
      <c r="W64" s="82"/>
      <c r="X64" s="82"/>
    </row>
    <row r="65" spans="6:25" s="85" customFormat="1" ht="11.25" outlineLevel="4" x14ac:dyDescent="0.2">
      <c r="F65" s="86"/>
      <c r="G65" s="87"/>
      <c r="H65" s="16" t="str">
        <f>IF(AND(H64&lt;&gt;"Výkaz výměr:",I64=""),"Výkaz výměr:","")</f>
        <v>Výkaz výměr:</v>
      </c>
      <c r="I65" s="88" t="s">
        <v>302</v>
      </c>
      <c r="J65" s="87"/>
      <c r="L65" s="89"/>
      <c r="M65" s="100">
        <v>0</v>
      </c>
      <c r="N65" s="133"/>
      <c r="O65" s="133"/>
      <c r="P65" s="90"/>
      <c r="Q65" s="89"/>
      <c r="R65" s="89"/>
      <c r="S65" s="89"/>
      <c r="T65" s="91" t="s">
        <v>4</v>
      </c>
      <c r="U65" s="89"/>
      <c r="V65" s="89"/>
      <c r="W65" s="92"/>
    </row>
    <row r="66" spans="6:25" s="85" customFormat="1" ht="11.25" outlineLevel="4" x14ac:dyDescent="0.2">
      <c r="F66" s="86"/>
      <c r="G66" s="87"/>
      <c r="H66" s="16" t="str">
        <f>IF(AND(H65&lt;&gt;"Výkaz výměr:",I65=""),"Výkaz výměr:","")</f>
        <v/>
      </c>
      <c r="I66" s="88" t="s">
        <v>196</v>
      </c>
      <c r="J66" s="87"/>
      <c r="L66" s="89"/>
      <c r="M66" s="100">
        <v>0.28799999999999998</v>
      </c>
      <c r="N66" s="133"/>
      <c r="O66" s="133"/>
      <c r="P66" s="90"/>
      <c r="Q66" s="89"/>
      <c r="R66" s="89"/>
      <c r="S66" s="89"/>
      <c r="T66" s="91" t="s">
        <v>4</v>
      </c>
      <c r="U66" s="89"/>
      <c r="V66" s="89"/>
      <c r="W66" s="92"/>
    </row>
    <row r="67" spans="6:25" s="85" customFormat="1" ht="11.25" outlineLevel="4" x14ac:dyDescent="0.2">
      <c r="F67" s="86"/>
      <c r="G67" s="87"/>
      <c r="H67" s="16" t="str">
        <f>IF(AND(H66&lt;&gt;"Výkaz výměr:",I66=""),"Výkaz výměr:","")</f>
        <v/>
      </c>
      <c r="I67" s="88" t="s">
        <v>84</v>
      </c>
      <c r="J67" s="87"/>
      <c r="L67" s="89"/>
      <c r="M67" s="100">
        <v>0</v>
      </c>
      <c r="N67" s="133"/>
      <c r="O67" s="133"/>
      <c r="P67" s="90"/>
      <c r="Q67" s="89"/>
      <c r="R67" s="89"/>
      <c r="S67" s="89"/>
      <c r="T67" s="91" t="s">
        <v>4</v>
      </c>
      <c r="U67" s="89"/>
      <c r="V67" s="89"/>
      <c r="W67" s="92"/>
    </row>
    <row r="68" spans="6:25" s="85" customFormat="1" ht="11.25" outlineLevel="4" x14ac:dyDescent="0.2">
      <c r="F68" s="86"/>
      <c r="G68" s="87"/>
      <c r="H68" s="16" t="str">
        <f>IF(AND(H67&lt;&gt;"Výkaz výměr:",I67=""),"Výkaz výměr:","")</f>
        <v/>
      </c>
      <c r="I68" s="88" t="s">
        <v>197</v>
      </c>
      <c r="J68" s="87"/>
      <c r="L68" s="89"/>
      <c r="M68" s="100">
        <v>0.25600000000000006</v>
      </c>
      <c r="N68" s="133"/>
      <c r="O68" s="133"/>
      <c r="P68" s="90"/>
      <c r="Q68" s="89"/>
      <c r="R68" s="89"/>
      <c r="S68" s="89"/>
      <c r="T68" s="91" t="s">
        <v>4</v>
      </c>
      <c r="U68" s="89"/>
      <c r="V68" s="89"/>
      <c r="W68" s="92"/>
    </row>
    <row r="69" spans="6:25" s="66" customFormat="1" ht="12" outlineLevel="3" x14ac:dyDescent="0.2">
      <c r="F69" s="67">
        <v>11</v>
      </c>
      <c r="G69" s="68" t="s">
        <v>15</v>
      </c>
      <c r="H69" s="69" t="s">
        <v>128</v>
      </c>
      <c r="I69" s="70" t="s">
        <v>292</v>
      </c>
      <c r="J69" s="68" t="s">
        <v>17</v>
      </c>
      <c r="K69" s="71">
        <v>2.5600000000000005</v>
      </c>
      <c r="L69" s="72">
        <v>0</v>
      </c>
      <c r="M69" s="11">
        <v>2.5600000000000005</v>
      </c>
      <c r="N69" s="131"/>
      <c r="O69" s="131">
        <f>M69*N69</f>
        <v>0</v>
      </c>
      <c r="P69" s="74">
        <v>2.64E-3</v>
      </c>
      <c r="Q69" s="75">
        <f>M69*P69</f>
        <v>6.7584000000000012E-3</v>
      </c>
      <c r="R69" s="74"/>
      <c r="S69" s="75">
        <f>M69*R69</f>
        <v>0</v>
      </c>
      <c r="T69" s="73">
        <v>21</v>
      </c>
      <c r="U69" s="73">
        <f>O69*(T69/100)</f>
        <v>0</v>
      </c>
      <c r="V69" s="73">
        <f>O69+U69</f>
        <v>0</v>
      </c>
      <c r="W69" s="70"/>
      <c r="X69" s="101" t="s">
        <v>1</v>
      </c>
      <c r="Y69" s="101">
        <v>1</v>
      </c>
    </row>
    <row r="70" spans="6:25" s="76" customFormat="1" ht="12" outlineLevel="3" x14ac:dyDescent="0.2">
      <c r="F70" s="77"/>
      <c r="G70" s="78"/>
      <c r="H70" s="14" t="s">
        <v>187</v>
      </c>
      <c r="I70" s="256" t="s">
        <v>293</v>
      </c>
      <c r="J70" s="256"/>
      <c r="K70" s="256"/>
      <c r="L70" s="256"/>
      <c r="M70" s="256"/>
      <c r="N70" s="256"/>
      <c r="O70" s="256"/>
      <c r="P70" s="79"/>
      <c r="Q70" s="80"/>
      <c r="R70" s="79"/>
      <c r="S70" s="80"/>
      <c r="T70" s="81"/>
      <c r="U70" s="81"/>
      <c r="V70" s="81"/>
      <c r="W70" s="82"/>
      <c r="X70" s="82"/>
    </row>
    <row r="71" spans="6:25" s="76" customFormat="1" ht="6" customHeight="1" outlineLevel="3" x14ac:dyDescent="0.2">
      <c r="F71" s="77"/>
      <c r="G71" s="78"/>
      <c r="H71" s="15"/>
      <c r="I71" s="82"/>
      <c r="J71" s="78"/>
      <c r="K71" s="83"/>
      <c r="L71" s="84"/>
      <c r="M71" s="13"/>
      <c r="N71" s="132"/>
      <c r="O71" s="132"/>
      <c r="P71" s="79"/>
      <c r="Q71" s="80"/>
      <c r="R71" s="79"/>
      <c r="S71" s="80"/>
      <c r="T71" s="81"/>
      <c r="U71" s="81"/>
      <c r="V71" s="81"/>
      <c r="W71" s="82"/>
      <c r="X71" s="82"/>
    </row>
    <row r="72" spans="6:25" s="85" customFormat="1" ht="11.25" outlineLevel="4" x14ac:dyDescent="0.2">
      <c r="F72" s="86"/>
      <c r="G72" s="87"/>
      <c r="H72" s="16" t="str">
        <f>IF(AND(H71&lt;&gt;"Výkaz výměr:",I71=""),"Výkaz výměr:","")</f>
        <v>Výkaz výměr:</v>
      </c>
      <c r="I72" s="88" t="s">
        <v>84</v>
      </c>
      <c r="J72" s="87"/>
      <c r="L72" s="89"/>
      <c r="M72" s="100">
        <v>0</v>
      </c>
      <c r="N72" s="133"/>
      <c r="O72" s="133"/>
      <c r="P72" s="90"/>
      <c r="Q72" s="89"/>
      <c r="R72" s="89"/>
      <c r="S72" s="89"/>
      <c r="T72" s="91" t="s">
        <v>4</v>
      </c>
      <c r="U72" s="89"/>
      <c r="V72" s="89"/>
      <c r="W72" s="92"/>
    </row>
    <row r="73" spans="6:25" s="85" customFormat="1" ht="11.25" outlineLevel="4" x14ac:dyDescent="0.2">
      <c r="F73" s="86"/>
      <c r="G73" s="87"/>
      <c r="H73" s="16" t="str">
        <f>IF(AND(H72&lt;&gt;"Výkaz výměr:",I72=""),"Výkaz výměr:","")</f>
        <v/>
      </c>
      <c r="I73" s="88" t="s">
        <v>172</v>
      </c>
      <c r="J73" s="87"/>
      <c r="L73" s="89"/>
      <c r="M73" s="100">
        <v>2.5600000000000005</v>
      </c>
      <c r="N73" s="133"/>
      <c r="O73" s="133"/>
      <c r="P73" s="90"/>
      <c r="Q73" s="89"/>
      <c r="R73" s="89"/>
      <c r="S73" s="89"/>
      <c r="T73" s="91" t="s">
        <v>4</v>
      </c>
      <c r="U73" s="89"/>
      <c r="V73" s="89"/>
      <c r="W73" s="92"/>
    </row>
    <row r="74" spans="6:25" s="66" customFormat="1" ht="12" outlineLevel="3" x14ac:dyDescent="0.2">
      <c r="F74" s="67">
        <v>12</v>
      </c>
      <c r="G74" s="68" t="s">
        <v>15</v>
      </c>
      <c r="H74" s="69" t="s">
        <v>129</v>
      </c>
      <c r="I74" s="70" t="s">
        <v>296</v>
      </c>
      <c r="J74" s="68" t="s">
        <v>17</v>
      </c>
      <c r="K74" s="71">
        <v>2.56</v>
      </c>
      <c r="L74" s="72">
        <v>0</v>
      </c>
      <c r="M74" s="11">
        <v>2.56</v>
      </c>
      <c r="N74" s="131"/>
      <c r="O74" s="131">
        <f>M74*N74</f>
        <v>0</v>
      </c>
      <c r="P74" s="74"/>
      <c r="Q74" s="75">
        <f>M74*P74</f>
        <v>0</v>
      </c>
      <c r="R74" s="74"/>
      <c r="S74" s="75">
        <f>M74*R74</f>
        <v>0</v>
      </c>
      <c r="T74" s="73">
        <v>21</v>
      </c>
      <c r="U74" s="73">
        <f>O74*(T74/100)</f>
        <v>0</v>
      </c>
      <c r="V74" s="73">
        <f>O74+U74</f>
        <v>0</v>
      </c>
      <c r="W74" s="70"/>
      <c r="X74" s="101" t="s">
        <v>1</v>
      </c>
      <c r="Y74" s="101">
        <v>1</v>
      </c>
    </row>
    <row r="75" spans="6:25" s="76" customFormat="1" ht="12" outlineLevel="3" x14ac:dyDescent="0.2">
      <c r="F75" s="77"/>
      <c r="G75" s="78"/>
      <c r="H75" s="14" t="s">
        <v>187</v>
      </c>
      <c r="I75" s="256" t="s">
        <v>299</v>
      </c>
      <c r="J75" s="256"/>
      <c r="K75" s="256"/>
      <c r="L75" s="256"/>
      <c r="M75" s="256"/>
      <c r="N75" s="256"/>
      <c r="O75" s="256"/>
      <c r="P75" s="79"/>
      <c r="Q75" s="80"/>
      <c r="R75" s="79"/>
      <c r="S75" s="80"/>
      <c r="T75" s="81"/>
      <c r="U75" s="81"/>
      <c r="V75" s="81"/>
      <c r="W75" s="82"/>
      <c r="X75" s="82"/>
    </row>
    <row r="76" spans="6:25" s="76" customFormat="1" ht="6" customHeight="1" outlineLevel="3" x14ac:dyDescent="0.2">
      <c r="F76" s="77"/>
      <c r="G76" s="78"/>
      <c r="H76" s="15"/>
      <c r="I76" s="82"/>
      <c r="J76" s="78"/>
      <c r="K76" s="83"/>
      <c r="L76" s="84"/>
      <c r="M76" s="13"/>
      <c r="N76" s="132"/>
      <c r="O76" s="132"/>
      <c r="P76" s="79"/>
      <c r="Q76" s="80"/>
      <c r="R76" s="79"/>
      <c r="S76" s="80"/>
      <c r="T76" s="81"/>
      <c r="U76" s="81"/>
      <c r="V76" s="81"/>
      <c r="W76" s="82"/>
      <c r="X76" s="82"/>
    </row>
    <row r="77" spans="6:25" s="66" customFormat="1" ht="12" outlineLevel="3" x14ac:dyDescent="0.2">
      <c r="F77" s="67">
        <v>13</v>
      </c>
      <c r="G77" s="68" t="s">
        <v>15</v>
      </c>
      <c r="H77" s="69" t="s">
        <v>130</v>
      </c>
      <c r="I77" s="70" t="s">
        <v>319</v>
      </c>
      <c r="J77" s="68" t="s">
        <v>6</v>
      </c>
      <c r="K77" s="71">
        <v>2.0480000000000002E-2</v>
      </c>
      <c r="L77" s="72">
        <v>0</v>
      </c>
      <c r="M77" s="11">
        <v>2.0480000000000002E-2</v>
      </c>
      <c r="N77" s="131"/>
      <c r="O77" s="131">
        <f>M77*N77</f>
        <v>0</v>
      </c>
      <c r="P77" s="74">
        <v>1.0606199999999999</v>
      </c>
      <c r="Q77" s="75">
        <f>M77*P77</f>
        <v>2.17214976E-2</v>
      </c>
      <c r="R77" s="74"/>
      <c r="S77" s="75">
        <f>M77*R77</f>
        <v>0</v>
      </c>
      <c r="T77" s="73">
        <v>21</v>
      </c>
      <c r="U77" s="73">
        <f>O77*(T77/100)</f>
        <v>0</v>
      </c>
      <c r="V77" s="73">
        <f>O77+U77</f>
        <v>0</v>
      </c>
      <c r="W77" s="70"/>
      <c r="X77" s="101" t="s">
        <v>1</v>
      </c>
      <c r="Y77" s="101">
        <v>1</v>
      </c>
    </row>
    <row r="78" spans="6:25" s="76" customFormat="1" ht="12" outlineLevel="3" x14ac:dyDescent="0.2">
      <c r="F78" s="77"/>
      <c r="G78" s="78"/>
      <c r="H78" s="14" t="s">
        <v>187</v>
      </c>
      <c r="I78" s="256" t="s">
        <v>332</v>
      </c>
      <c r="J78" s="256"/>
      <c r="K78" s="256"/>
      <c r="L78" s="256"/>
      <c r="M78" s="256"/>
      <c r="N78" s="256"/>
      <c r="O78" s="256"/>
      <c r="P78" s="79"/>
      <c r="Q78" s="80"/>
      <c r="R78" s="79"/>
      <c r="S78" s="80"/>
      <c r="T78" s="81"/>
      <c r="U78" s="81"/>
      <c r="V78" s="81"/>
      <c r="W78" s="82"/>
      <c r="X78" s="82"/>
    </row>
    <row r="79" spans="6:25" s="76" customFormat="1" ht="6" customHeight="1" outlineLevel="3" x14ac:dyDescent="0.2">
      <c r="F79" s="77"/>
      <c r="G79" s="78"/>
      <c r="H79" s="15"/>
      <c r="I79" s="82"/>
      <c r="J79" s="78"/>
      <c r="K79" s="83"/>
      <c r="L79" s="84"/>
      <c r="M79" s="13"/>
      <c r="N79" s="132"/>
      <c r="O79" s="132"/>
      <c r="P79" s="79"/>
      <c r="Q79" s="80"/>
      <c r="R79" s="79"/>
      <c r="S79" s="80"/>
      <c r="T79" s="81"/>
      <c r="U79" s="81"/>
      <c r="V79" s="81"/>
      <c r="W79" s="82"/>
      <c r="X79" s="82"/>
    </row>
    <row r="80" spans="6:25" s="85" customFormat="1" ht="11.25" outlineLevel="4" x14ac:dyDescent="0.2">
      <c r="F80" s="86"/>
      <c r="G80" s="87"/>
      <c r="H80" s="16" t="str">
        <f>IF(AND(H79&lt;&gt;"Výkaz výměr:",I79=""),"Výkaz výměr:","")</f>
        <v>Výkaz výměr:</v>
      </c>
      <c r="I80" s="88" t="s">
        <v>159</v>
      </c>
      <c r="J80" s="87"/>
      <c r="L80" s="89"/>
      <c r="M80" s="100">
        <v>2.0480000000000002E-2</v>
      </c>
      <c r="N80" s="133"/>
      <c r="O80" s="133"/>
      <c r="P80" s="90"/>
      <c r="Q80" s="89"/>
      <c r="R80" s="89"/>
      <c r="S80" s="89"/>
      <c r="T80" s="91" t="s">
        <v>4</v>
      </c>
      <c r="U80" s="89"/>
      <c r="V80" s="89"/>
      <c r="W80" s="92"/>
    </row>
    <row r="81" spans="6:25" s="85" customFormat="1" ht="11.25" outlineLevel="4" x14ac:dyDescent="0.2">
      <c r="F81" s="86"/>
      <c r="G81" s="87"/>
      <c r="H81" s="16" t="str">
        <f>IF(AND(H80&lt;&gt;"Výkaz výměr:",I80=""),"Výkaz výměr:","")</f>
        <v/>
      </c>
      <c r="I81" s="88"/>
      <c r="J81" s="87"/>
      <c r="L81" s="89"/>
      <c r="M81" s="100">
        <v>0</v>
      </c>
      <c r="N81" s="133"/>
      <c r="O81" s="133"/>
      <c r="P81" s="90"/>
      <c r="Q81" s="89"/>
      <c r="R81" s="89"/>
      <c r="S81" s="89"/>
      <c r="T81" s="91" t="s">
        <v>4</v>
      </c>
      <c r="U81" s="89"/>
      <c r="V81" s="89"/>
      <c r="W81" s="92"/>
    </row>
    <row r="82" spans="6:25" s="4" customFormat="1" ht="12.75" customHeight="1" outlineLevel="3" x14ac:dyDescent="0.2">
      <c r="F82" s="5"/>
      <c r="G82" s="6"/>
      <c r="H82" s="6"/>
      <c r="I82" s="7"/>
      <c r="J82" s="6"/>
      <c r="K82" s="8"/>
      <c r="L82" s="9"/>
      <c r="M82" s="8"/>
      <c r="N82" s="134"/>
      <c r="O82" s="134"/>
      <c r="P82" s="10"/>
      <c r="Q82" s="9"/>
      <c r="R82" s="9"/>
      <c r="S82" s="9"/>
      <c r="T82" s="3" t="s">
        <v>4</v>
      </c>
      <c r="U82" s="9"/>
      <c r="V82" s="9"/>
      <c r="W82" s="9"/>
    </row>
    <row r="83" spans="6:25" s="55" customFormat="1" ht="16.5" customHeight="1" outlineLevel="2" x14ac:dyDescent="0.2">
      <c r="F83" s="56"/>
      <c r="G83" s="57"/>
      <c r="H83" s="58"/>
      <c r="I83" s="58" t="s">
        <v>312</v>
      </c>
      <c r="J83" s="57"/>
      <c r="K83" s="59"/>
      <c r="L83" s="60"/>
      <c r="M83" s="59"/>
      <c r="N83" s="124"/>
      <c r="O83" s="124">
        <f>SUBTOTAL(9,O84:O113)</f>
        <v>0</v>
      </c>
      <c r="P83" s="62"/>
      <c r="Q83" s="63">
        <f>SUBTOTAL(9,Q84:Q113)</f>
        <v>2.6523496</v>
      </c>
      <c r="R83" s="60"/>
      <c r="S83" s="63">
        <f>SUBTOTAL(9,S84:S113)</f>
        <v>0</v>
      </c>
      <c r="T83" s="64"/>
      <c r="U83" s="61">
        <f>SUBTOTAL(9,U84:U113)</f>
        <v>0</v>
      </c>
      <c r="V83" s="61">
        <f>SUBTOTAL(9,V84:V113)</f>
        <v>0</v>
      </c>
      <c r="W83" s="65"/>
      <c r="Y83" s="61">
        <f>SUBTOTAL(9,Y84:Y113)</f>
        <v>5</v>
      </c>
    </row>
    <row r="84" spans="6:25" s="66" customFormat="1" ht="12" outlineLevel="3" x14ac:dyDescent="0.2">
      <c r="F84" s="67">
        <v>14</v>
      </c>
      <c r="G84" s="68" t="s">
        <v>15</v>
      </c>
      <c r="H84" s="69" t="s">
        <v>132</v>
      </c>
      <c r="I84" s="70" t="s">
        <v>337</v>
      </c>
      <c r="J84" s="68" t="s">
        <v>5</v>
      </c>
      <c r="K84" s="71">
        <v>24</v>
      </c>
      <c r="L84" s="72">
        <v>0</v>
      </c>
      <c r="M84" s="11">
        <v>24</v>
      </c>
      <c r="N84" s="131"/>
      <c r="O84" s="131">
        <f>M84*N84</f>
        <v>0</v>
      </c>
      <c r="P84" s="74">
        <v>3.2849999999999997E-2</v>
      </c>
      <c r="Q84" s="75">
        <f>M84*P84</f>
        <v>0.78839999999999999</v>
      </c>
      <c r="R84" s="74"/>
      <c r="S84" s="75">
        <f>M84*R84</f>
        <v>0</v>
      </c>
      <c r="T84" s="73">
        <v>21</v>
      </c>
      <c r="U84" s="73">
        <f>O84*(T84/100)</f>
        <v>0</v>
      </c>
      <c r="V84" s="73">
        <f>O84+U84</f>
        <v>0</v>
      </c>
      <c r="W84" s="70"/>
      <c r="X84" s="101" t="s">
        <v>1</v>
      </c>
      <c r="Y84" s="101">
        <v>1</v>
      </c>
    </row>
    <row r="85" spans="6:25" s="76" customFormat="1" ht="12" outlineLevel="3" x14ac:dyDescent="0.2">
      <c r="F85" s="77"/>
      <c r="G85" s="78"/>
      <c r="H85" s="14" t="s">
        <v>187</v>
      </c>
      <c r="I85" s="256" t="s">
        <v>379</v>
      </c>
      <c r="J85" s="256"/>
      <c r="K85" s="256"/>
      <c r="L85" s="256"/>
      <c r="M85" s="256"/>
      <c r="N85" s="256"/>
      <c r="O85" s="256"/>
      <c r="P85" s="79"/>
      <c r="Q85" s="80"/>
      <c r="R85" s="79"/>
      <c r="S85" s="80"/>
      <c r="T85" s="81"/>
      <c r="U85" s="81"/>
      <c r="V85" s="81"/>
      <c r="W85" s="82"/>
      <c r="X85" s="82"/>
    </row>
    <row r="86" spans="6:25" s="76" customFormat="1" ht="6" customHeight="1" outlineLevel="3" x14ac:dyDescent="0.2">
      <c r="F86" s="77"/>
      <c r="G86" s="78"/>
      <c r="H86" s="15"/>
      <c r="I86" s="82"/>
      <c r="J86" s="78"/>
      <c r="K86" s="83"/>
      <c r="L86" s="84"/>
      <c r="M86" s="13"/>
      <c r="N86" s="132"/>
      <c r="O86" s="132"/>
      <c r="P86" s="79"/>
      <c r="Q86" s="80"/>
      <c r="R86" s="79"/>
      <c r="S86" s="80"/>
      <c r="T86" s="81"/>
      <c r="U86" s="81"/>
      <c r="V86" s="81"/>
      <c r="W86" s="82"/>
      <c r="X86" s="82"/>
    </row>
    <row r="87" spans="6:25" s="85" customFormat="1" ht="11.25" outlineLevel="4" x14ac:dyDescent="0.2">
      <c r="F87" s="86"/>
      <c r="G87" s="87"/>
      <c r="H87" s="16" t="str">
        <f>IF(AND(H86&lt;&gt;"Výkaz výměr:",I86=""),"Výkaz výměr:","")</f>
        <v>Výkaz výměr:</v>
      </c>
      <c r="I87" s="88" t="s">
        <v>185</v>
      </c>
      <c r="J87" s="87"/>
      <c r="L87" s="89"/>
      <c r="M87" s="100">
        <v>0</v>
      </c>
      <c r="N87" s="133"/>
      <c r="O87" s="133"/>
      <c r="P87" s="90"/>
      <c r="Q87" s="89"/>
      <c r="R87" s="89"/>
      <c r="S87" s="89"/>
      <c r="T87" s="91" t="s">
        <v>4</v>
      </c>
      <c r="U87" s="89"/>
      <c r="V87" s="89"/>
      <c r="W87" s="92"/>
    </row>
    <row r="88" spans="6:25" s="85" customFormat="1" ht="11.25" outlineLevel="4" x14ac:dyDescent="0.2">
      <c r="F88" s="86"/>
      <c r="G88" s="87"/>
      <c r="H88" s="16" t="str">
        <f>IF(AND(H87&lt;&gt;"Výkaz výměr:",I87=""),"Výkaz výměr:","")</f>
        <v/>
      </c>
      <c r="I88" s="88" t="s">
        <v>21</v>
      </c>
      <c r="J88" s="87"/>
      <c r="L88" s="89"/>
      <c r="M88" s="100">
        <v>24</v>
      </c>
      <c r="N88" s="133"/>
      <c r="O88" s="133"/>
      <c r="P88" s="90"/>
      <c r="Q88" s="89"/>
      <c r="R88" s="89"/>
      <c r="S88" s="89"/>
      <c r="T88" s="91" t="s">
        <v>4</v>
      </c>
      <c r="U88" s="89"/>
      <c r="V88" s="89"/>
      <c r="W88" s="92"/>
    </row>
    <row r="89" spans="6:25" s="66" customFormat="1" ht="24" outlineLevel="3" x14ac:dyDescent="0.2">
      <c r="F89" s="67">
        <v>15</v>
      </c>
      <c r="G89" s="68" t="s">
        <v>15</v>
      </c>
      <c r="H89" s="69" t="s">
        <v>133</v>
      </c>
      <c r="I89" s="70" t="s">
        <v>342</v>
      </c>
      <c r="J89" s="68" t="s">
        <v>5</v>
      </c>
      <c r="K89" s="71">
        <v>16</v>
      </c>
      <c r="L89" s="72">
        <v>0</v>
      </c>
      <c r="M89" s="11">
        <v>16</v>
      </c>
      <c r="N89" s="131"/>
      <c r="O89" s="131">
        <f>M89*N89</f>
        <v>0</v>
      </c>
      <c r="P89" s="74">
        <v>3.2849999999999997E-2</v>
      </c>
      <c r="Q89" s="75">
        <f>M89*P89</f>
        <v>0.52559999999999996</v>
      </c>
      <c r="R89" s="74"/>
      <c r="S89" s="75">
        <f>M89*R89</f>
        <v>0</v>
      </c>
      <c r="T89" s="73">
        <v>21</v>
      </c>
      <c r="U89" s="73">
        <f>O89*(T89/100)</f>
        <v>0</v>
      </c>
      <c r="V89" s="73">
        <f>O89+U89</f>
        <v>0</v>
      </c>
      <c r="W89" s="70"/>
      <c r="X89" s="101" t="s">
        <v>1</v>
      </c>
      <c r="Y89" s="101">
        <v>1</v>
      </c>
    </row>
    <row r="90" spans="6:25" s="76" customFormat="1" ht="12" outlineLevel="3" x14ac:dyDescent="0.2">
      <c r="F90" s="77"/>
      <c r="G90" s="78"/>
      <c r="H90" s="14" t="s">
        <v>187</v>
      </c>
      <c r="I90" s="256" t="s">
        <v>380</v>
      </c>
      <c r="J90" s="256"/>
      <c r="K90" s="256"/>
      <c r="L90" s="256"/>
      <c r="M90" s="256"/>
      <c r="N90" s="256"/>
      <c r="O90" s="256"/>
      <c r="P90" s="79"/>
      <c r="Q90" s="80"/>
      <c r="R90" s="79"/>
      <c r="S90" s="80"/>
      <c r="T90" s="81"/>
      <c r="U90" s="81"/>
      <c r="V90" s="81"/>
      <c r="W90" s="82"/>
      <c r="X90" s="82"/>
    </row>
    <row r="91" spans="6:25" s="76" customFormat="1" ht="6" customHeight="1" outlineLevel="3" x14ac:dyDescent="0.2">
      <c r="F91" s="77"/>
      <c r="G91" s="78"/>
      <c r="H91" s="15"/>
      <c r="I91" s="82"/>
      <c r="J91" s="78"/>
      <c r="K91" s="83"/>
      <c r="L91" s="84"/>
      <c r="M91" s="13"/>
      <c r="N91" s="132"/>
      <c r="O91" s="132"/>
      <c r="P91" s="79"/>
      <c r="Q91" s="80"/>
      <c r="R91" s="79"/>
      <c r="S91" s="80"/>
      <c r="T91" s="81"/>
      <c r="U91" s="81"/>
      <c r="V91" s="81"/>
      <c r="W91" s="82"/>
      <c r="X91" s="82"/>
    </row>
    <row r="92" spans="6:25" s="85" customFormat="1" ht="11.25" outlineLevel="4" x14ac:dyDescent="0.2">
      <c r="F92" s="86"/>
      <c r="G92" s="87"/>
      <c r="H92" s="16" t="str">
        <f>IF(AND(H91&lt;&gt;"Výkaz výměr:",I91=""),"Výkaz výměr:","")</f>
        <v>Výkaz výměr:</v>
      </c>
      <c r="I92" s="88" t="s">
        <v>185</v>
      </c>
      <c r="J92" s="87"/>
      <c r="L92" s="89"/>
      <c r="M92" s="100">
        <v>0</v>
      </c>
      <c r="N92" s="133"/>
      <c r="O92" s="133"/>
      <c r="P92" s="90"/>
      <c r="Q92" s="89"/>
      <c r="R92" s="89"/>
      <c r="S92" s="89"/>
      <c r="T92" s="91" t="s">
        <v>4</v>
      </c>
      <c r="U92" s="89"/>
      <c r="V92" s="89"/>
      <c r="W92" s="92"/>
    </row>
    <row r="93" spans="6:25" s="85" customFormat="1" ht="11.25" outlineLevel="4" x14ac:dyDescent="0.2">
      <c r="F93" s="86"/>
      <c r="G93" s="87"/>
      <c r="H93" s="16" t="str">
        <f>IF(AND(H92&lt;&gt;"Výkaz výměr:",I92=""),"Výkaz výměr:","")</f>
        <v/>
      </c>
      <c r="I93" s="88" t="s">
        <v>19</v>
      </c>
      <c r="J93" s="87"/>
      <c r="L93" s="89"/>
      <c r="M93" s="100">
        <v>16</v>
      </c>
      <c r="N93" s="133"/>
      <c r="O93" s="133"/>
      <c r="P93" s="90"/>
      <c r="Q93" s="89"/>
      <c r="R93" s="89"/>
      <c r="S93" s="89"/>
      <c r="T93" s="91" t="s">
        <v>4</v>
      </c>
      <c r="U93" s="89"/>
      <c r="V93" s="89"/>
      <c r="W93" s="92"/>
    </row>
    <row r="94" spans="6:25" s="66" customFormat="1" ht="12" outlineLevel="3" x14ac:dyDescent="0.2">
      <c r="F94" s="67">
        <v>16</v>
      </c>
      <c r="G94" s="68" t="s">
        <v>3</v>
      </c>
      <c r="H94" s="69" t="s">
        <v>101</v>
      </c>
      <c r="I94" s="70" t="s">
        <v>322</v>
      </c>
      <c r="J94" s="68" t="s">
        <v>5</v>
      </c>
      <c r="K94" s="71">
        <v>40</v>
      </c>
      <c r="L94" s="72">
        <v>0</v>
      </c>
      <c r="M94" s="11">
        <v>40</v>
      </c>
      <c r="N94" s="131"/>
      <c r="O94" s="131">
        <f>M94*N94</f>
        <v>0</v>
      </c>
      <c r="P94" s="74">
        <v>7.0100000000000006E-3</v>
      </c>
      <c r="Q94" s="75">
        <f>M94*P94</f>
        <v>0.28040000000000004</v>
      </c>
      <c r="R94" s="74"/>
      <c r="S94" s="75">
        <f>M94*R94</f>
        <v>0</v>
      </c>
      <c r="T94" s="73">
        <v>21</v>
      </c>
      <c r="U94" s="73">
        <f>O94*(T94/100)</f>
        <v>0</v>
      </c>
      <c r="V94" s="73">
        <f>O94+U94</f>
        <v>0</v>
      </c>
      <c r="W94" s="70"/>
      <c r="X94" s="101" t="s">
        <v>1</v>
      </c>
      <c r="Y94" s="101">
        <v>1</v>
      </c>
    </row>
    <row r="95" spans="6:25" s="76" customFormat="1" ht="12" outlineLevel="3" x14ac:dyDescent="0.2">
      <c r="F95" s="77"/>
      <c r="G95" s="78"/>
      <c r="H95" s="14" t="s">
        <v>187</v>
      </c>
      <c r="I95" s="256" t="s">
        <v>323</v>
      </c>
      <c r="J95" s="256"/>
      <c r="K95" s="256"/>
      <c r="L95" s="256"/>
      <c r="M95" s="256"/>
      <c r="N95" s="256"/>
      <c r="O95" s="256"/>
      <c r="P95" s="79"/>
      <c r="Q95" s="80"/>
      <c r="R95" s="79"/>
      <c r="S95" s="80"/>
      <c r="T95" s="81"/>
      <c r="U95" s="81"/>
      <c r="V95" s="81"/>
      <c r="W95" s="82"/>
      <c r="X95" s="82"/>
    </row>
    <row r="96" spans="6:25" s="76" customFormat="1" ht="6" customHeight="1" outlineLevel="3" x14ac:dyDescent="0.2">
      <c r="F96" s="77"/>
      <c r="G96" s="78"/>
      <c r="H96" s="15"/>
      <c r="I96" s="82"/>
      <c r="J96" s="78"/>
      <c r="K96" s="83"/>
      <c r="L96" s="84"/>
      <c r="M96" s="13"/>
      <c r="N96" s="132"/>
      <c r="O96" s="132"/>
      <c r="P96" s="79"/>
      <c r="Q96" s="80"/>
      <c r="R96" s="79"/>
      <c r="S96" s="80"/>
      <c r="T96" s="81"/>
      <c r="U96" s="81"/>
      <c r="V96" s="81"/>
      <c r="W96" s="82"/>
      <c r="X96" s="82"/>
    </row>
    <row r="97" spans="6:25" s="85" customFormat="1" ht="11.25" outlineLevel="4" x14ac:dyDescent="0.2">
      <c r="F97" s="86"/>
      <c r="G97" s="87"/>
      <c r="H97" s="16" t="str">
        <f>IF(AND(H96&lt;&gt;"Výkaz výměr:",I96=""),"Výkaz výměr:","")</f>
        <v>Výkaz výměr:</v>
      </c>
      <c r="I97" s="88" t="s">
        <v>185</v>
      </c>
      <c r="J97" s="87"/>
      <c r="L97" s="89"/>
      <c r="M97" s="100">
        <v>0</v>
      </c>
      <c r="N97" s="133"/>
      <c r="O97" s="133"/>
      <c r="P97" s="90"/>
      <c r="Q97" s="89"/>
      <c r="R97" s="89"/>
      <c r="S97" s="89"/>
      <c r="T97" s="91" t="s">
        <v>4</v>
      </c>
      <c r="U97" s="89"/>
      <c r="V97" s="89"/>
      <c r="W97" s="92"/>
    </row>
    <row r="98" spans="6:25" s="85" customFormat="1" ht="11.25" outlineLevel="4" x14ac:dyDescent="0.2">
      <c r="F98" s="86"/>
      <c r="G98" s="87"/>
      <c r="H98" s="16" t="str">
        <f>IF(AND(H97&lt;&gt;"Výkaz výměr:",I97=""),"Výkaz výměr:","")</f>
        <v/>
      </c>
      <c r="I98" s="88" t="s">
        <v>23</v>
      </c>
      <c r="J98" s="87"/>
      <c r="L98" s="89"/>
      <c r="M98" s="100">
        <v>40</v>
      </c>
      <c r="N98" s="133"/>
      <c r="O98" s="133"/>
      <c r="P98" s="90"/>
      <c r="Q98" s="89"/>
      <c r="R98" s="89"/>
      <c r="S98" s="89"/>
      <c r="T98" s="91" t="s">
        <v>4</v>
      </c>
      <c r="U98" s="89"/>
      <c r="V98" s="89"/>
      <c r="W98" s="92"/>
    </row>
    <row r="99" spans="6:25" s="66" customFormat="1" ht="24" outlineLevel="3" x14ac:dyDescent="0.2">
      <c r="F99" s="67">
        <v>17</v>
      </c>
      <c r="G99" s="68" t="s">
        <v>15</v>
      </c>
      <c r="H99" s="69" t="s">
        <v>131</v>
      </c>
      <c r="I99" s="70" t="s">
        <v>363</v>
      </c>
      <c r="J99" s="68" t="s">
        <v>42</v>
      </c>
      <c r="K99" s="71">
        <v>6</v>
      </c>
      <c r="L99" s="72">
        <v>0</v>
      </c>
      <c r="M99" s="11">
        <v>6</v>
      </c>
      <c r="N99" s="131"/>
      <c r="O99" s="131">
        <f>M99*N99</f>
        <v>0</v>
      </c>
      <c r="P99" s="74">
        <v>1.4999999999999999E-4</v>
      </c>
      <c r="Q99" s="75">
        <f>M99*P99</f>
        <v>8.9999999999999998E-4</v>
      </c>
      <c r="R99" s="74"/>
      <c r="S99" s="75">
        <f>M99*R99</f>
        <v>0</v>
      </c>
      <c r="T99" s="73">
        <v>21</v>
      </c>
      <c r="U99" s="73">
        <f>O99*(T99/100)</f>
        <v>0</v>
      </c>
      <c r="V99" s="73">
        <f>O99+U99</f>
        <v>0</v>
      </c>
      <c r="W99" s="70"/>
      <c r="X99" s="101" t="s">
        <v>1</v>
      </c>
      <c r="Y99" s="101">
        <v>1</v>
      </c>
    </row>
    <row r="100" spans="6:25" s="76" customFormat="1" ht="12" outlineLevel="3" x14ac:dyDescent="0.2">
      <c r="F100" s="77"/>
      <c r="G100" s="78"/>
      <c r="H100" s="14" t="s">
        <v>187</v>
      </c>
      <c r="I100" s="256" t="s">
        <v>362</v>
      </c>
      <c r="J100" s="256"/>
      <c r="K100" s="256"/>
      <c r="L100" s="256"/>
      <c r="M100" s="256"/>
      <c r="N100" s="256"/>
      <c r="O100" s="256"/>
      <c r="P100" s="79"/>
      <c r="Q100" s="80"/>
      <c r="R100" s="79"/>
      <c r="S100" s="80"/>
      <c r="T100" s="81"/>
      <c r="U100" s="81"/>
      <c r="V100" s="81"/>
      <c r="W100" s="82"/>
      <c r="X100" s="82"/>
    </row>
    <row r="101" spans="6:25" s="76" customFormat="1" ht="6" customHeight="1" outlineLevel="3" x14ac:dyDescent="0.2">
      <c r="F101" s="77"/>
      <c r="G101" s="78"/>
      <c r="H101" s="15"/>
      <c r="I101" s="82"/>
      <c r="J101" s="78"/>
      <c r="K101" s="83"/>
      <c r="L101" s="84"/>
      <c r="M101" s="13"/>
      <c r="N101" s="132"/>
      <c r="O101" s="132"/>
      <c r="P101" s="79"/>
      <c r="Q101" s="80"/>
      <c r="R101" s="79"/>
      <c r="S101" s="80"/>
      <c r="T101" s="81"/>
      <c r="U101" s="81"/>
      <c r="V101" s="81"/>
      <c r="W101" s="82"/>
      <c r="X101" s="82"/>
    </row>
    <row r="102" spans="6:25" s="85" customFormat="1" ht="11.25" outlineLevel="4" x14ac:dyDescent="0.2">
      <c r="F102" s="86"/>
      <c r="G102" s="87"/>
      <c r="H102" s="16" t="str">
        <f>IF(AND(H101&lt;&gt;"Výkaz výměr:",I101=""),"Výkaz výměr:","")</f>
        <v>Výkaz výměr:</v>
      </c>
      <c r="I102" s="88" t="s">
        <v>185</v>
      </c>
      <c r="J102" s="87"/>
      <c r="L102" s="89"/>
      <c r="M102" s="100">
        <v>0</v>
      </c>
      <c r="N102" s="133"/>
      <c r="O102" s="133"/>
      <c r="P102" s="90"/>
      <c r="Q102" s="89"/>
      <c r="R102" s="89"/>
      <c r="S102" s="89"/>
      <c r="T102" s="91" t="s">
        <v>4</v>
      </c>
      <c r="U102" s="89"/>
      <c r="V102" s="89"/>
      <c r="W102" s="92"/>
    </row>
    <row r="103" spans="6:25" s="85" customFormat="1" ht="11.25" outlineLevel="4" x14ac:dyDescent="0.2">
      <c r="F103" s="86"/>
      <c r="G103" s="87"/>
      <c r="H103" s="16" t="str">
        <f>IF(AND(H102&lt;&gt;"Výkaz výměr:",I102=""),"Výkaz výměr:","")</f>
        <v/>
      </c>
      <c r="I103" s="88" t="s">
        <v>104</v>
      </c>
      <c r="J103" s="87"/>
      <c r="L103" s="89"/>
      <c r="M103" s="100">
        <v>6</v>
      </c>
      <c r="N103" s="133"/>
      <c r="O103" s="133"/>
      <c r="P103" s="90"/>
      <c r="Q103" s="89"/>
      <c r="R103" s="89"/>
      <c r="S103" s="89"/>
      <c r="T103" s="91" t="s">
        <v>4</v>
      </c>
      <c r="U103" s="89"/>
      <c r="V103" s="89"/>
      <c r="W103" s="92"/>
    </row>
    <row r="104" spans="6:25" s="85" customFormat="1" ht="11.25" outlineLevel="4" x14ac:dyDescent="0.2">
      <c r="F104" s="86"/>
      <c r="G104" s="87"/>
      <c r="H104" s="16" t="str">
        <f>IF(AND(H103&lt;&gt;"Výkaz výměr:",I103=""),"Výkaz výměr:","")</f>
        <v/>
      </c>
      <c r="I104" s="88"/>
      <c r="J104" s="87"/>
      <c r="L104" s="89"/>
      <c r="M104" s="100">
        <v>0</v>
      </c>
      <c r="N104" s="133"/>
      <c r="O104" s="133"/>
      <c r="P104" s="90"/>
      <c r="Q104" s="89"/>
      <c r="R104" s="89"/>
      <c r="S104" s="89"/>
      <c r="T104" s="91" t="s">
        <v>4</v>
      </c>
      <c r="U104" s="89"/>
      <c r="V104" s="89"/>
      <c r="W104" s="92"/>
    </row>
    <row r="105" spans="6:25" s="66" customFormat="1" ht="12" outlineLevel="3" x14ac:dyDescent="0.2">
      <c r="F105" s="67">
        <v>18</v>
      </c>
      <c r="G105" s="68" t="s">
        <v>3</v>
      </c>
      <c r="H105" s="69" t="s">
        <v>103</v>
      </c>
      <c r="I105" s="70" t="s">
        <v>278</v>
      </c>
      <c r="J105" s="68" t="s">
        <v>6</v>
      </c>
      <c r="K105" s="71">
        <v>1.0570496</v>
      </c>
      <c r="L105" s="72">
        <v>0</v>
      </c>
      <c r="M105" s="11">
        <v>1.0570496</v>
      </c>
      <c r="N105" s="131"/>
      <c r="O105" s="131">
        <f>M105*N105</f>
        <v>0</v>
      </c>
      <c r="P105" s="74">
        <v>1</v>
      </c>
      <c r="Q105" s="75">
        <f>M105*P105</f>
        <v>1.0570496</v>
      </c>
      <c r="R105" s="74"/>
      <c r="S105" s="75">
        <f>M105*R105</f>
        <v>0</v>
      </c>
      <c r="T105" s="73">
        <v>21</v>
      </c>
      <c r="U105" s="73">
        <f>O105*(T105/100)</f>
        <v>0</v>
      </c>
      <c r="V105" s="73">
        <f>O105+U105</f>
        <v>0</v>
      </c>
      <c r="W105" s="70"/>
      <c r="X105" s="101" t="s">
        <v>1</v>
      </c>
      <c r="Y105" s="101">
        <v>1</v>
      </c>
    </row>
    <row r="106" spans="6:25" s="76" customFormat="1" ht="12" outlineLevel="3" x14ac:dyDescent="0.2">
      <c r="F106" s="77"/>
      <c r="G106" s="78"/>
      <c r="H106" s="14" t="s">
        <v>187</v>
      </c>
      <c r="I106" s="256"/>
      <c r="J106" s="256"/>
      <c r="K106" s="256"/>
      <c r="L106" s="256"/>
      <c r="M106" s="256"/>
      <c r="N106" s="256"/>
      <c r="O106" s="256"/>
      <c r="P106" s="79"/>
      <c r="Q106" s="80"/>
      <c r="R106" s="79"/>
      <c r="S106" s="80"/>
      <c r="T106" s="81"/>
      <c r="U106" s="81"/>
      <c r="V106" s="81"/>
      <c r="W106" s="82"/>
      <c r="X106" s="82"/>
    </row>
    <row r="107" spans="6:25" s="76" customFormat="1" ht="6" customHeight="1" outlineLevel="3" x14ac:dyDescent="0.2">
      <c r="F107" s="77"/>
      <c r="G107" s="78"/>
      <c r="H107" s="15"/>
      <c r="I107" s="82"/>
      <c r="J107" s="78"/>
      <c r="K107" s="83"/>
      <c r="L107" s="84"/>
      <c r="M107" s="13"/>
      <c r="N107" s="132"/>
      <c r="O107" s="132"/>
      <c r="P107" s="79"/>
      <c r="Q107" s="80"/>
      <c r="R107" s="79"/>
      <c r="S107" s="80"/>
      <c r="T107" s="81"/>
      <c r="U107" s="81"/>
      <c r="V107" s="81"/>
      <c r="W107" s="82"/>
      <c r="X107" s="82"/>
    </row>
    <row r="108" spans="6:25" s="85" customFormat="1" ht="11.25" outlineLevel="4" x14ac:dyDescent="0.2">
      <c r="F108" s="86"/>
      <c r="G108" s="87"/>
      <c r="H108" s="16" t="str">
        <f>IF(AND(H107&lt;&gt;"Výkaz výměr:",I107=""),"Výkaz výměr:","")</f>
        <v>Výkaz výměr:</v>
      </c>
      <c r="I108" s="88" t="s">
        <v>222</v>
      </c>
      <c r="J108" s="87"/>
      <c r="L108" s="89"/>
      <c r="M108" s="100">
        <v>0</v>
      </c>
      <c r="N108" s="133"/>
      <c r="O108" s="133"/>
      <c r="P108" s="90"/>
      <c r="Q108" s="89"/>
      <c r="R108" s="89"/>
      <c r="S108" s="89"/>
      <c r="T108" s="91" t="s">
        <v>4</v>
      </c>
      <c r="U108" s="89"/>
      <c r="V108" s="89"/>
      <c r="W108" s="92"/>
    </row>
    <row r="109" spans="6:25" s="85" customFormat="1" ht="11.25" outlineLevel="4" x14ac:dyDescent="0.2">
      <c r="F109" s="86"/>
      <c r="G109" s="87"/>
      <c r="H109" s="16" t="str">
        <f>IF(AND(H108&lt;&gt;"Výkaz výměr:",I108=""),"Výkaz výměr:","")</f>
        <v/>
      </c>
      <c r="I109" s="88" t="s">
        <v>238</v>
      </c>
      <c r="J109" s="87"/>
      <c r="L109" s="89"/>
      <c r="M109" s="100">
        <v>0.25320960000000003</v>
      </c>
      <c r="N109" s="133"/>
      <c r="O109" s="133"/>
      <c r="P109" s="90"/>
      <c r="Q109" s="89"/>
      <c r="R109" s="89"/>
      <c r="S109" s="89"/>
      <c r="T109" s="91" t="s">
        <v>4</v>
      </c>
      <c r="U109" s="89"/>
      <c r="V109" s="89"/>
      <c r="W109" s="92"/>
    </row>
    <row r="110" spans="6:25" s="85" customFormat="1" ht="11.25" outlineLevel="4" x14ac:dyDescent="0.2">
      <c r="F110" s="86"/>
      <c r="G110" s="87"/>
      <c r="H110" s="16" t="str">
        <f>IF(AND(H109&lt;&gt;"Výkaz výměr:",I109=""),"Výkaz výměr:","")</f>
        <v/>
      </c>
      <c r="I110" s="88" t="s">
        <v>259</v>
      </c>
      <c r="J110" s="87"/>
      <c r="L110" s="89"/>
      <c r="M110" s="100">
        <v>0</v>
      </c>
      <c r="N110" s="133"/>
      <c r="O110" s="133"/>
      <c r="P110" s="90"/>
      <c r="Q110" s="89"/>
      <c r="R110" s="89"/>
      <c r="S110" s="89"/>
      <c r="T110" s="91" t="s">
        <v>4</v>
      </c>
      <c r="U110" s="89"/>
      <c r="V110" s="89"/>
      <c r="W110" s="92"/>
    </row>
    <row r="111" spans="6:25" s="85" customFormat="1" ht="11.25" outlineLevel="4" x14ac:dyDescent="0.2">
      <c r="F111" s="86"/>
      <c r="G111" s="87"/>
      <c r="H111" s="16" t="str">
        <f>IF(AND(H110&lt;&gt;"Výkaz výměr:",I110=""),"Výkaz výměr:","")</f>
        <v/>
      </c>
      <c r="I111" s="88" t="s">
        <v>231</v>
      </c>
      <c r="J111" s="87"/>
      <c r="L111" s="89"/>
      <c r="M111" s="100">
        <v>0.80384000000000011</v>
      </c>
      <c r="N111" s="133"/>
      <c r="O111" s="133"/>
      <c r="P111" s="90"/>
      <c r="Q111" s="89"/>
      <c r="R111" s="89"/>
      <c r="S111" s="89"/>
      <c r="T111" s="91" t="s">
        <v>4</v>
      </c>
      <c r="U111" s="89"/>
      <c r="V111" s="89"/>
      <c r="W111" s="92"/>
    </row>
    <row r="112" spans="6:25" s="85" customFormat="1" ht="11.25" outlineLevel="4" x14ac:dyDescent="0.2">
      <c r="F112" s="86"/>
      <c r="G112" s="87"/>
      <c r="H112" s="16" t="str">
        <f>IF(AND(H111&lt;&gt;"Výkaz výměr:",I111=""),"Výkaz výměr:","")</f>
        <v/>
      </c>
      <c r="I112" s="88"/>
      <c r="J112" s="87"/>
      <c r="L112" s="89"/>
      <c r="M112" s="100">
        <v>0</v>
      </c>
      <c r="N112" s="133"/>
      <c r="O112" s="133"/>
      <c r="P112" s="90"/>
      <c r="Q112" s="89"/>
      <c r="R112" s="89"/>
      <c r="S112" s="89"/>
      <c r="T112" s="91" t="s">
        <v>4</v>
      </c>
      <c r="U112" s="89"/>
      <c r="V112" s="89"/>
      <c r="W112" s="92"/>
    </row>
    <row r="113" spans="6:25" s="4" customFormat="1" ht="12.75" customHeight="1" outlineLevel="3" x14ac:dyDescent="0.2">
      <c r="F113" s="5"/>
      <c r="G113" s="6"/>
      <c r="H113" s="6"/>
      <c r="I113" s="7"/>
      <c r="J113" s="6"/>
      <c r="K113" s="8"/>
      <c r="L113" s="9"/>
      <c r="M113" s="8"/>
      <c r="N113" s="134"/>
      <c r="O113" s="134"/>
      <c r="P113" s="10"/>
      <c r="Q113" s="9"/>
      <c r="R113" s="9"/>
      <c r="S113" s="9"/>
      <c r="T113" s="3" t="s">
        <v>4</v>
      </c>
      <c r="U113" s="9"/>
      <c r="V113" s="9"/>
      <c r="W113" s="9"/>
    </row>
    <row r="114" spans="6:25" s="55" customFormat="1" ht="16.5" customHeight="1" outlineLevel="2" x14ac:dyDescent="0.2">
      <c r="F114" s="56"/>
      <c r="G114" s="57"/>
      <c r="H114" s="58"/>
      <c r="I114" s="58" t="s">
        <v>339</v>
      </c>
      <c r="J114" s="57"/>
      <c r="K114" s="59"/>
      <c r="L114" s="60"/>
      <c r="M114" s="59"/>
      <c r="N114" s="124"/>
      <c r="O114" s="124">
        <f>SUBTOTAL(9,O115:O126)</f>
        <v>0</v>
      </c>
      <c r="P114" s="62"/>
      <c r="Q114" s="63">
        <f>SUBTOTAL(9,Q115:Q126)</f>
        <v>2.8650929999999999</v>
      </c>
      <c r="R114" s="60"/>
      <c r="S114" s="63">
        <f>SUBTOTAL(9,S115:S126)</f>
        <v>0</v>
      </c>
      <c r="T114" s="64"/>
      <c r="U114" s="61">
        <f>SUBTOTAL(9,U115:U126)</f>
        <v>0</v>
      </c>
      <c r="V114" s="61">
        <f>SUBTOTAL(9,V115:V126)</f>
        <v>0</v>
      </c>
      <c r="W114" s="65"/>
      <c r="Y114" s="61">
        <f>SUBTOTAL(9,Y115:Y126)</f>
        <v>2</v>
      </c>
    </row>
    <row r="115" spans="6:25" s="66" customFormat="1" ht="24" outlineLevel="3" x14ac:dyDescent="0.2">
      <c r="F115" s="67">
        <v>19</v>
      </c>
      <c r="G115" s="68" t="s">
        <v>15</v>
      </c>
      <c r="H115" s="69" t="s">
        <v>144</v>
      </c>
      <c r="I115" s="70" t="s">
        <v>338</v>
      </c>
      <c r="J115" s="68" t="s">
        <v>5</v>
      </c>
      <c r="K115" s="71">
        <v>21.98</v>
      </c>
      <c r="L115" s="72">
        <v>0</v>
      </c>
      <c r="M115" s="11">
        <v>21.98</v>
      </c>
      <c r="N115" s="131"/>
      <c r="O115" s="131">
        <f>M115*N115</f>
        <v>0</v>
      </c>
      <c r="P115" s="74">
        <v>0.10095</v>
      </c>
      <c r="Q115" s="75">
        <f>M115*P115</f>
        <v>2.2188810000000001</v>
      </c>
      <c r="R115" s="74"/>
      <c r="S115" s="75">
        <f>M115*R115</f>
        <v>0</v>
      </c>
      <c r="T115" s="73">
        <v>21</v>
      </c>
      <c r="U115" s="73">
        <f>O115*(T115/100)</f>
        <v>0</v>
      </c>
      <c r="V115" s="73">
        <f>O115+U115</f>
        <v>0</v>
      </c>
      <c r="W115" s="70"/>
      <c r="X115" s="101" t="s">
        <v>1</v>
      </c>
      <c r="Y115" s="101">
        <v>1</v>
      </c>
    </row>
    <row r="116" spans="6:25" s="76" customFormat="1" ht="12" outlineLevel="3" x14ac:dyDescent="0.2">
      <c r="F116" s="77"/>
      <c r="G116" s="78"/>
      <c r="H116" s="14" t="s">
        <v>187</v>
      </c>
      <c r="I116" s="256" t="s">
        <v>378</v>
      </c>
      <c r="J116" s="256"/>
      <c r="K116" s="256"/>
      <c r="L116" s="256"/>
      <c r="M116" s="256"/>
      <c r="N116" s="256"/>
      <c r="O116" s="256"/>
      <c r="P116" s="79"/>
      <c r="Q116" s="80"/>
      <c r="R116" s="79"/>
      <c r="S116" s="80"/>
      <c r="T116" s="81"/>
      <c r="U116" s="81"/>
      <c r="V116" s="81"/>
      <c r="W116" s="82"/>
      <c r="X116" s="82"/>
    </row>
    <row r="117" spans="6:25" s="76" customFormat="1" ht="6" customHeight="1" outlineLevel="3" x14ac:dyDescent="0.2">
      <c r="F117" s="77"/>
      <c r="G117" s="78"/>
      <c r="H117" s="15"/>
      <c r="I117" s="82"/>
      <c r="J117" s="78"/>
      <c r="K117" s="83"/>
      <c r="L117" s="84"/>
      <c r="M117" s="13"/>
      <c r="N117" s="132"/>
      <c r="O117" s="132"/>
      <c r="P117" s="79"/>
      <c r="Q117" s="80"/>
      <c r="R117" s="79"/>
      <c r="S117" s="80"/>
      <c r="T117" s="81"/>
      <c r="U117" s="81"/>
      <c r="V117" s="81"/>
      <c r="W117" s="82"/>
      <c r="X117" s="82"/>
    </row>
    <row r="118" spans="6:25" s="85" customFormat="1" ht="11.25" outlineLevel="4" x14ac:dyDescent="0.2">
      <c r="F118" s="86"/>
      <c r="G118" s="87"/>
      <c r="H118" s="16" t="str">
        <f>IF(AND(H117&lt;&gt;"Výkaz výměr:",I117=""),"Výkaz výměr:","")</f>
        <v>Výkaz výměr:</v>
      </c>
      <c r="I118" s="88" t="s">
        <v>226</v>
      </c>
      <c r="J118" s="87"/>
      <c r="L118" s="89"/>
      <c r="M118" s="100">
        <v>0</v>
      </c>
      <c r="N118" s="133"/>
      <c r="O118" s="133"/>
      <c r="P118" s="90"/>
      <c r="Q118" s="89"/>
      <c r="R118" s="89"/>
      <c r="S118" s="89"/>
      <c r="T118" s="91" t="s">
        <v>4</v>
      </c>
      <c r="U118" s="89"/>
      <c r="V118" s="89"/>
      <c r="W118" s="92"/>
    </row>
    <row r="119" spans="6:25" s="85" customFormat="1" ht="11.25" outlineLevel="4" x14ac:dyDescent="0.2">
      <c r="F119" s="86"/>
      <c r="G119" s="87"/>
      <c r="H119" s="16" t="str">
        <f>IF(AND(H118&lt;&gt;"Výkaz výměr:",I118=""),"Výkaz výměr:","")</f>
        <v/>
      </c>
      <c r="I119" s="88" t="s">
        <v>80</v>
      </c>
      <c r="J119" s="87"/>
      <c r="L119" s="89"/>
      <c r="M119" s="100">
        <v>21.98</v>
      </c>
      <c r="N119" s="133"/>
      <c r="O119" s="133"/>
      <c r="P119" s="90"/>
      <c r="Q119" s="89"/>
      <c r="R119" s="89"/>
      <c r="S119" s="89"/>
      <c r="T119" s="91" t="s">
        <v>4</v>
      </c>
      <c r="U119" s="89"/>
      <c r="V119" s="89"/>
      <c r="W119" s="92"/>
    </row>
    <row r="120" spans="6:25" s="85" customFormat="1" ht="11.25" outlineLevel="4" x14ac:dyDescent="0.2">
      <c r="F120" s="86"/>
      <c r="G120" s="87"/>
      <c r="H120" s="16" t="str">
        <f>IF(AND(H119&lt;&gt;"Výkaz výměr:",I119=""),"Výkaz výměr:","")</f>
        <v/>
      </c>
      <c r="I120" s="88"/>
      <c r="J120" s="87"/>
      <c r="L120" s="89"/>
      <c r="M120" s="100">
        <v>0</v>
      </c>
      <c r="N120" s="133"/>
      <c r="O120" s="133"/>
      <c r="P120" s="90"/>
      <c r="Q120" s="89"/>
      <c r="R120" s="89"/>
      <c r="S120" s="89"/>
      <c r="T120" s="91" t="s">
        <v>4</v>
      </c>
      <c r="U120" s="89"/>
      <c r="V120" s="89"/>
      <c r="W120" s="92"/>
    </row>
    <row r="121" spans="6:25" s="66" customFormat="1" ht="12" outlineLevel="3" x14ac:dyDescent="0.2">
      <c r="F121" s="67">
        <v>20</v>
      </c>
      <c r="G121" s="68" t="s">
        <v>3</v>
      </c>
      <c r="H121" s="69" t="s">
        <v>105</v>
      </c>
      <c r="I121" s="70" t="s">
        <v>270</v>
      </c>
      <c r="J121" s="68" t="s">
        <v>5</v>
      </c>
      <c r="K121" s="71">
        <v>23.079000000000001</v>
      </c>
      <c r="L121" s="72">
        <v>0</v>
      </c>
      <c r="M121" s="11">
        <v>23.079000000000001</v>
      </c>
      <c r="N121" s="131"/>
      <c r="O121" s="131">
        <f>M121*N121</f>
        <v>0</v>
      </c>
      <c r="P121" s="74">
        <v>2.8000000000000001E-2</v>
      </c>
      <c r="Q121" s="75">
        <f>M121*P121</f>
        <v>0.64621200000000001</v>
      </c>
      <c r="R121" s="74"/>
      <c r="S121" s="75">
        <f>M121*R121</f>
        <v>0</v>
      </c>
      <c r="T121" s="73">
        <v>21</v>
      </c>
      <c r="U121" s="73">
        <f>O121*(T121/100)</f>
        <v>0</v>
      </c>
      <c r="V121" s="73">
        <f>O121+U121</f>
        <v>0</v>
      </c>
      <c r="W121" s="70"/>
      <c r="X121" s="101" t="s">
        <v>1</v>
      </c>
      <c r="Y121" s="101">
        <v>1</v>
      </c>
    </row>
    <row r="122" spans="6:25" s="76" customFormat="1" ht="12" outlineLevel="3" x14ac:dyDescent="0.2">
      <c r="F122" s="77"/>
      <c r="G122" s="78"/>
      <c r="H122" s="14" t="s">
        <v>187</v>
      </c>
      <c r="I122" s="256" t="s">
        <v>271</v>
      </c>
      <c r="J122" s="256"/>
      <c r="K122" s="256"/>
      <c r="L122" s="256"/>
      <c r="M122" s="256"/>
      <c r="N122" s="256"/>
      <c r="O122" s="256"/>
      <c r="P122" s="79"/>
      <c r="Q122" s="80"/>
      <c r="R122" s="79"/>
      <c r="S122" s="80"/>
      <c r="T122" s="81"/>
      <c r="U122" s="81"/>
      <c r="V122" s="81"/>
      <c r="W122" s="82"/>
      <c r="X122" s="82"/>
    </row>
    <row r="123" spans="6:25" s="76" customFormat="1" ht="6" customHeight="1" outlineLevel="3" x14ac:dyDescent="0.2">
      <c r="F123" s="77"/>
      <c r="G123" s="78"/>
      <c r="H123" s="15"/>
      <c r="I123" s="82"/>
      <c r="J123" s="78"/>
      <c r="K123" s="83"/>
      <c r="L123" s="84"/>
      <c r="M123" s="13"/>
      <c r="N123" s="132"/>
      <c r="O123" s="132"/>
      <c r="P123" s="79"/>
      <c r="Q123" s="80"/>
      <c r="R123" s="79"/>
      <c r="S123" s="80"/>
      <c r="T123" s="81"/>
      <c r="U123" s="81"/>
      <c r="V123" s="81"/>
      <c r="W123" s="82"/>
      <c r="X123" s="82"/>
    </row>
    <row r="124" spans="6:25" s="85" customFormat="1" ht="11.25" outlineLevel="4" x14ac:dyDescent="0.2">
      <c r="F124" s="86"/>
      <c r="G124" s="87"/>
      <c r="H124" s="16" t="str">
        <f>IF(AND(H123&lt;&gt;"Výkaz výměr:",I123=""),"Výkaz výměr:","")</f>
        <v>Výkaz výměr:</v>
      </c>
      <c r="I124" s="88" t="s">
        <v>164</v>
      </c>
      <c r="J124" s="87"/>
      <c r="L124" s="89"/>
      <c r="M124" s="100">
        <v>23.079000000000001</v>
      </c>
      <c r="N124" s="133"/>
      <c r="O124" s="133"/>
      <c r="P124" s="90"/>
      <c r="Q124" s="89"/>
      <c r="R124" s="89"/>
      <c r="S124" s="89"/>
      <c r="T124" s="91" t="s">
        <v>4</v>
      </c>
      <c r="U124" s="89"/>
      <c r="V124" s="89"/>
      <c r="W124" s="92"/>
    </row>
    <row r="125" spans="6:25" s="85" customFormat="1" ht="11.25" outlineLevel="4" x14ac:dyDescent="0.2">
      <c r="F125" s="86"/>
      <c r="G125" s="87"/>
      <c r="H125" s="16" t="str">
        <f>IF(AND(H124&lt;&gt;"Výkaz výměr:",I124=""),"Výkaz výměr:","")</f>
        <v/>
      </c>
      <c r="I125" s="88"/>
      <c r="J125" s="87"/>
      <c r="L125" s="89"/>
      <c r="M125" s="100">
        <v>0</v>
      </c>
      <c r="N125" s="133"/>
      <c r="O125" s="133"/>
      <c r="P125" s="90"/>
      <c r="Q125" s="89"/>
      <c r="R125" s="89"/>
      <c r="S125" s="89"/>
      <c r="T125" s="91" t="s">
        <v>4</v>
      </c>
      <c r="U125" s="89"/>
      <c r="V125" s="89"/>
      <c r="W125" s="92"/>
    </row>
    <row r="126" spans="6:25" s="4" customFormat="1" ht="12.75" customHeight="1" outlineLevel="3" x14ac:dyDescent="0.2">
      <c r="F126" s="5"/>
      <c r="G126" s="6"/>
      <c r="H126" s="6"/>
      <c r="I126" s="7"/>
      <c r="J126" s="6"/>
      <c r="K126" s="8"/>
      <c r="L126" s="9"/>
      <c r="M126" s="8"/>
      <c r="N126" s="134"/>
      <c r="O126" s="134"/>
      <c r="P126" s="10"/>
      <c r="Q126" s="9"/>
      <c r="R126" s="9"/>
      <c r="S126" s="9"/>
      <c r="T126" s="3" t="s">
        <v>4</v>
      </c>
      <c r="U126" s="9"/>
      <c r="V126" s="9"/>
      <c r="W126" s="9"/>
    </row>
    <row r="127" spans="6:25" s="55" customFormat="1" ht="16.5" customHeight="1" outlineLevel="2" x14ac:dyDescent="0.2">
      <c r="F127" s="56"/>
      <c r="G127" s="57"/>
      <c r="H127" s="58"/>
      <c r="I127" s="58" t="s">
        <v>324</v>
      </c>
      <c r="J127" s="57"/>
      <c r="K127" s="59"/>
      <c r="L127" s="60"/>
      <c r="M127" s="59"/>
      <c r="N127" s="124"/>
      <c r="O127" s="124">
        <f>SUBTOTAL(9,O128:O139)</f>
        <v>0</v>
      </c>
      <c r="P127" s="62"/>
      <c r="Q127" s="63">
        <f>SUBTOTAL(9,Q128:Q139)</f>
        <v>3.1955000000000005</v>
      </c>
      <c r="R127" s="60"/>
      <c r="S127" s="63">
        <f>SUBTOTAL(9,S128:S139)</f>
        <v>0</v>
      </c>
      <c r="T127" s="64"/>
      <c r="U127" s="61">
        <f>SUBTOTAL(9,U128:U139)</f>
        <v>0</v>
      </c>
      <c r="V127" s="61">
        <f>SUBTOTAL(9,V128:V139)</f>
        <v>0</v>
      </c>
      <c r="W127" s="65"/>
      <c r="Y127" s="61">
        <f>SUBTOTAL(9,Y128:Y139)</f>
        <v>2</v>
      </c>
    </row>
    <row r="128" spans="6:25" s="66" customFormat="1" ht="24" outlineLevel="3" x14ac:dyDescent="0.2">
      <c r="F128" s="67">
        <v>21</v>
      </c>
      <c r="G128" s="68" t="s">
        <v>15</v>
      </c>
      <c r="H128" s="69" t="s">
        <v>183</v>
      </c>
      <c r="I128" s="70" t="s">
        <v>465</v>
      </c>
      <c r="J128" s="68" t="s">
        <v>17</v>
      </c>
      <c r="K128" s="71">
        <v>41.5</v>
      </c>
      <c r="L128" s="72">
        <v>0</v>
      </c>
      <c r="M128" s="11">
        <v>38.5</v>
      </c>
      <c r="N128" s="131"/>
      <c r="O128" s="131">
        <f>M128*N128</f>
        <v>0</v>
      </c>
      <c r="P128" s="74">
        <v>0.02</v>
      </c>
      <c r="Q128" s="75">
        <f>M128*P128</f>
        <v>0.77</v>
      </c>
      <c r="R128" s="74"/>
      <c r="S128" s="75">
        <f>M128*R128</f>
        <v>0</v>
      </c>
      <c r="T128" s="73">
        <v>21</v>
      </c>
      <c r="U128" s="73">
        <f>O128*(T128/100)</f>
        <v>0</v>
      </c>
      <c r="V128" s="73">
        <f>O128+U128</f>
        <v>0</v>
      </c>
      <c r="W128" s="70"/>
      <c r="X128" s="101" t="s">
        <v>1</v>
      </c>
      <c r="Y128" s="101">
        <v>1</v>
      </c>
    </row>
    <row r="129" spans="6:25" s="76" customFormat="1" ht="12" outlineLevel="3" x14ac:dyDescent="0.2">
      <c r="F129" s="77"/>
      <c r="G129" s="78"/>
      <c r="H129" s="14" t="s">
        <v>187</v>
      </c>
      <c r="I129" s="257" t="s">
        <v>466</v>
      </c>
      <c r="J129" s="256"/>
      <c r="K129" s="256"/>
      <c r="L129" s="256"/>
      <c r="M129" s="256"/>
      <c r="N129" s="256"/>
      <c r="O129" s="256"/>
      <c r="P129" s="79"/>
      <c r="Q129" s="80"/>
      <c r="R129" s="79"/>
      <c r="S129" s="80"/>
      <c r="T129" s="81"/>
      <c r="U129" s="81"/>
      <c r="V129" s="81"/>
      <c r="W129" s="82"/>
      <c r="X129" s="82"/>
    </row>
    <row r="130" spans="6:25" s="76" customFormat="1" ht="6" customHeight="1" outlineLevel="3" x14ac:dyDescent="0.2">
      <c r="F130" s="77"/>
      <c r="G130" s="78"/>
      <c r="H130" s="15"/>
      <c r="I130" s="82"/>
      <c r="J130" s="78"/>
      <c r="K130" s="83"/>
      <c r="L130" s="84"/>
      <c r="M130" s="13"/>
      <c r="N130" s="132"/>
      <c r="O130" s="132"/>
      <c r="P130" s="79"/>
      <c r="Q130" s="80"/>
      <c r="R130" s="79"/>
      <c r="S130" s="80"/>
      <c r="T130" s="81"/>
      <c r="U130" s="81"/>
      <c r="V130" s="81"/>
      <c r="W130" s="82"/>
      <c r="X130" s="82"/>
    </row>
    <row r="131" spans="6:25" s="85" customFormat="1" ht="11.25" outlineLevel="4" x14ac:dyDescent="0.2">
      <c r="F131" s="86"/>
      <c r="G131" s="87"/>
      <c r="H131" s="16" t="str">
        <f>IF(AND(H130&lt;&gt;"Výkaz výměr:",I130=""),"Výkaz výměr:","")</f>
        <v>Výkaz výměr:</v>
      </c>
      <c r="I131" s="88" t="s">
        <v>210</v>
      </c>
      <c r="J131" s="87"/>
      <c r="L131" s="89"/>
      <c r="M131" s="100">
        <v>0</v>
      </c>
      <c r="N131" s="133"/>
      <c r="O131" s="133"/>
      <c r="P131" s="90"/>
      <c r="Q131" s="89"/>
      <c r="R131" s="89"/>
      <c r="S131" s="89"/>
      <c r="T131" s="91" t="s">
        <v>4</v>
      </c>
      <c r="U131" s="89"/>
      <c r="V131" s="89"/>
      <c r="W131" s="92"/>
    </row>
    <row r="132" spans="6:25" s="85" customFormat="1" ht="11.25" outlineLevel="4" x14ac:dyDescent="0.2">
      <c r="F132" s="86"/>
      <c r="G132" s="87"/>
      <c r="H132" s="16" t="str">
        <f>IF(AND(H131&lt;&gt;"Výkaz výměr:",I131=""),"Výkaz výměr:","")</f>
        <v/>
      </c>
      <c r="I132" s="88">
        <v>38.5</v>
      </c>
      <c r="J132" s="87"/>
      <c r="L132" s="89"/>
      <c r="M132" s="100">
        <v>38.5</v>
      </c>
      <c r="N132" s="133"/>
      <c r="O132" s="133"/>
      <c r="P132" s="90"/>
      <c r="Q132" s="89"/>
      <c r="R132" s="89"/>
      <c r="S132" s="89"/>
      <c r="T132" s="91" t="s">
        <v>4</v>
      </c>
      <c r="U132" s="89"/>
      <c r="V132" s="89"/>
      <c r="W132" s="92"/>
    </row>
    <row r="133" spans="6:25" s="66" customFormat="1" ht="12" outlineLevel="3" x14ac:dyDescent="0.2">
      <c r="F133" s="67">
        <v>22</v>
      </c>
      <c r="G133" s="68" t="s">
        <v>3</v>
      </c>
      <c r="H133" s="69" t="s">
        <v>169</v>
      </c>
      <c r="I133" s="70" t="s">
        <v>253</v>
      </c>
      <c r="J133" s="68" t="s">
        <v>18</v>
      </c>
      <c r="K133" s="71">
        <v>6.5362499999999999</v>
      </c>
      <c r="L133" s="72">
        <v>0</v>
      </c>
      <c r="M133" s="11">
        <v>8.0850000000000009</v>
      </c>
      <c r="N133" s="131"/>
      <c r="O133" s="131">
        <f>M133*N133</f>
        <v>0</v>
      </c>
      <c r="P133" s="74">
        <v>0.30000000000000004</v>
      </c>
      <c r="Q133" s="75">
        <f>M133*P133</f>
        <v>2.4255000000000004</v>
      </c>
      <c r="R133" s="74"/>
      <c r="S133" s="75">
        <f>M133*R133</f>
        <v>0</v>
      </c>
      <c r="T133" s="73">
        <v>21</v>
      </c>
      <c r="U133" s="73">
        <f>O133*(T133/100)</f>
        <v>0</v>
      </c>
      <c r="V133" s="73">
        <f>O133+U133</f>
        <v>0</v>
      </c>
      <c r="W133" s="70"/>
      <c r="X133" s="101" t="s">
        <v>1</v>
      </c>
      <c r="Y133" s="101">
        <v>1</v>
      </c>
    </row>
    <row r="134" spans="6:25" s="76" customFormat="1" ht="12" outlineLevel="3" x14ac:dyDescent="0.2">
      <c r="F134" s="77"/>
      <c r="G134" s="78"/>
      <c r="H134" s="14" t="s">
        <v>187</v>
      </c>
      <c r="I134" s="256" t="s">
        <v>306</v>
      </c>
      <c r="J134" s="256"/>
      <c r="K134" s="256"/>
      <c r="L134" s="256"/>
      <c r="M134" s="256"/>
      <c r="N134" s="256"/>
      <c r="O134" s="256"/>
      <c r="P134" s="79"/>
      <c r="Q134" s="80"/>
      <c r="R134" s="79"/>
      <c r="S134" s="80"/>
      <c r="T134" s="81"/>
      <c r="U134" s="81"/>
      <c r="V134" s="81"/>
      <c r="W134" s="82"/>
      <c r="X134" s="82"/>
    </row>
    <row r="135" spans="6:25" s="76" customFormat="1" ht="6" customHeight="1" outlineLevel="3" x14ac:dyDescent="0.2">
      <c r="F135" s="77"/>
      <c r="G135" s="78"/>
      <c r="H135" s="15"/>
      <c r="I135" s="82"/>
      <c r="J135" s="78"/>
      <c r="K135" s="83"/>
      <c r="L135" s="84"/>
      <c r="M135" s="13"/>
      <c r="N135" s="132"/>
      <c r="O135" s="132"/>
      <c r="P135" s="79"/>
      <c r="Q135" s="80"/>
      <c r="R135" s="79"/>
      <c r="S135" s="80"/>
      <c r="T135" s="81"/>
      <c r="U135" s="81"/>
      <c r="V135" s="81"/>
      <c r="W135" s="82"/>
      <c r="X135" s="82"/>
    </row>
    <row r="136" spans="6:25" s="85" customFormat="1" ht="11.25" outlineLevel="4" x14ac:dyDescent="0.2">
      <c r="F136" s="86"/>
      <c r="G136" s="87"/>
      <c r="H136" s="16" t="str">
        <f>IF(AND(H135&lt;&gt;"Výkaz výměr:",I135=""),"Výkaz výměr:","")</f>
        <v>Výkaz výměr:</v>
      </c>
      <c r="I136" s="88" t="s">
        <v>210</v>
      </c>
      <c r="J136" s="87"/>
      <c r="L136" s="89"/>
      <c r="M136" s="100">
        <v>0</v>
      </c>
      <c r="N136" s="133"/>
      <c r="O136" s="133"/>
      <c r="P136" s="90"/>
      <c r="Q136" s="89"/>
      <c r="R136" s="89"/>
      <c r="S136" s="89"/>
      <c r="T136" s="91" t="s">
        <v>4</v>
      </c>
      <c r="U136" s="89"/>
      <c r="V136" s="89"/>
      <c r="W136" s="92"/>
    </row>
    <row r="137" spans="6:25" s="85" customFormat="1" ht="11.25" outlineLevel="4" x14ac:dyDescent="0.2">
      <c r="F137" s="86"/>
      <c r="G137" s="87"/>
      <c r="H137" s="16" t="str">
        <f>IF(AND(H136&lt;&gt;"Výkaz výměr:",I136=""),"Výkaz výměr:","")</f>
        <v/>
      </c>
      <c r="I137" s="88" t="s">
        <v>467</v>
      </c>
      <c r="J137" s="87"/>
      <c r="L137" s="89"/>
      <c r="M137" s="100">
        <v>8.8085000000000004</v>
      </c>
      <c r="N137" s="133"/>
      <c r="O137" s="133"/>
      <c r="P137" s="90"/>
      <c r="Q137" s="89"/>
      <c r="R137" s="89"/>
      <c r="S137" s="89"/>
      <c r="T137" s="91" t="s">
        <v>4</v>
      </c>
      <c r="U137" s="89"/>
      <c r="V137" s="89"/>
      <c r="W137" s="92"/>
    </row>
    <row r="138" spans="6:25" s="85" customFormat="1" ht="11.25" outlineLevel="4" x14ac:dyDescent="0.2">
      <c r="F138" s="86"/>
      <c r="G138" s="87"/>
      <c r="H138" s="16" t="str">
        <f>IF(AND(H137&lt;&gt;"Výkaz výměr:",I137=""),"Výkaz výměr:","")</f>
        <v/>
      </c>
      <c r="I138" s="88"/>
      <c r="J138" s="87"/>
      <c r="L138" s="89"/>
      <c r="M138" s="100">
        <v>0</v>
      </c>
      <c r="N138" s="133"/>
      <c r="O138" s="133"/>
      <c r="P138" s="90"/>
      <c r="Q138" s="89"/>
      <c r="R138" s="89"/>
      <c r="S138" s="89"/>
      <c r="T138" s="91" t="s">
        <v>4</v>
      </c>
      <c r="U138" s="89"/>
      <c r="V138" s="89"/>
      <c r="W138" s="92"/>
    </row>
    <row r="139" spans="6:25" s="4" customFormat="1" ht="12.75" customHeight="1" outlineLevel="3" x14ac:dyDescent="0.2">
      <c r="F139" s="5"/>
      <c r="G139" s="6"/>
      <c r="H139" s="6"/>
      <c r="I139" s="7"/>
      <c r="J139" s="6"/>
      <c r="K139" s="8"/>
      <c r="L139" s="9"/>
      <c r="M139" s="8"/>
      <c r="N139" s="134"/>
      <c r="O139" s="134"/>
      <c r="P139" s="10"/>
      <c r="Q139" s="9"/>
      <c r="R139" s="9"/>
      <c r="S139" s="9"/>
      <c r="T139" s="3" t="s">
        <v>4</v>
      </c>
      <c r="U139" s="9"/>
      <c r="V139" s="9"/>
      <c r="W139" s="9"/>
    </row>
    <row r="140" spans="6:25" s="55" customFormat="1" ht="16.5" customHeight="1" outlineLevel="2" x14ac:dyDescent="0.2">
      <c r="F140" s="56"/>
      <c r="G140" s="57"/>
      <c r="H140" s="58"/>
      <c r="I140" s="58" t="s">
        <v>317</v>
      </c>
      <c r="J140" s="57"/>
      <c r="K140" s="59"/>
      <c r="L140" s="60"/>
      <c r="M140" s="59"/>
      <c r="N140" s="124"/>
      <c r="O140" s="124">
        <f>SUBTOTAL(9,O141:O159)</f>
        <v>0</v>
      </c>
      <c r="P140" s="62"/>
      <c r="Q140" s="63">
        <f>SUBTOTAL(9,Q141:Q159)</f>
        <v>1.248E-2</v>
      </c>
      <c r="R140" s="60"/>
      <c r="S140" s="63">
        <f>SUBTOTAL(9,S141:S159)</f>
        <v>0</v>
      </c>
      <c r="T140" s="64"/>
      <c r="U140" s="61">
        <f>SUBTOTAL(9,U141:U159)</f>
        <v>0</v>
      </c>
      <c r="V140" s="61">
        <f>SUBTOTAL(9,V141:V159)</f>
        <v>0</v>
      </c>
      <c r="W140" s="65"/>
      <c r="Y140" s="61">
        <f>SUBTOTAL(9,Y141:Y159)</f>
        <v>5</v>
      </c>
    </row>
    <row r="141" spans="6:25" s="66" customFormat="1" ht="12" outlineLevel="3" x14ac:dyDescent="0.2">
      <c r="F141" s="67">
        <v>23</v>
      </c>
      <c r="G141" s="68" t="s">
        <v>2</v>
      </c>
      <c r="H141" s="69" t="s">
        <v>30</v>
      </c>
      <c r="I141" s="70" t="s">
        <v>308</v>
      </c>
      <c r="J141" s="68" t="s">
        <v>44</v>
      </c>
      <c r="K141" s="71">
        <v>1</v>
      </c>
      <c r="L141" s="72">
        <v>0</v>
      </c>
      <c r="M141" s="11">
        <v>1</v>
      </c>
      <c r="N141" s="131"/>
      <c r="O141" s="131">
        <f>M141*N141</f>
        <v>0</v>
      </c>
      <c r="P141" s="74"/>
      <c r="Q141" s="75">
        <f>M141*P141</f>
        <v>0</v>
      </c>
      <c r="R141" s="74"/>
      <c r="S141" s="75">
        <f>M141*R141</f>
        <v>0</v>
      </c>
      <c r="T141" s="73">
        <v>21</v>
      </c>
      <c r="U141" s="73">
        <f>O141*(T141/100)</f>
        <v>0</v>
      </c>
      <c r="V141" s="73">
        <f>O141+U141</f>
        <v>0</v>
      </c>
      <c r="W141" s="70"/>
      <c r="X141" s="101" t="s">
        <v>1</v>
      </c>
      <c r="Y141" s="101">
        <v>1</v>
      </c>
    </row>
    <row r="142" spans="6:25" s="76" customFormat="1" ht="12" outlineLevel="3" x14ac:dyDescent="0.2">
      <c r="F142" s="77"/>
      <c r="G142" s="78"/>
      <c r="H142" s="14" t="s">
        <v>187</v>
      </c>
      <c r="I142" s="256"/>
      <c r="J142" s="256"/>
      <c r="K142" s="256"/>
      <c r="L142" s="256"/>
      <c r="M142" s="256"/>
      <c r="N142" s="256"/>
      <c r="O142" s="256"/>
      <c r="P142" s="79"/>
      <c r="Q142" s="80"/>
      <c r="R142" s="79"/>
      <c r="S142" s="80"/>
      <c r="T142" s="81"/>
      <c r="U142" s="81"/>
      <c r="V142" s="81"/>
      <c r="W142" s="82"/>
      <c r="X142" s="82"/>
    </row>
    <row r="143" spans="6:25" s="76" customFormat="1" ht="6" customHeight="1" outlineLevel="3" x14ac:dyDescent="0.2">
      <c r="F143" s="77"/>
      <c r="G143" s="78"/>
      <c r="H143" s="15"/>
      <c r="I143" s="82"/>
      <c r="J143" s="78"/>
      <c r="K143" s="83"/>
      <c r="L143" s="84"/>
      <c r="M143" s="13"/>
      <c r="N143" s="132"/>
      <c r="O143" s="132"/>
      <c r="P143" s="79"/>
      <c r="Q143" s="80"/>
      <c r="R143" s="79"/>
      <c r="S143" s="80"/>
      <c r="T143" s="81"/>
      <c r="U143" s="81"/>
      <c r="V143" s="81"/>
      <c r="W143" s="82"/>
      <c r="X143" s="82"/>
    </row>
    <row r="144" spans="6:25" s="66" customFormat="1" ht="12" outlineLevel="3" x14ac:dyDescent="0.2">
      <c r="F144" s="67">
        <v>24</v>
      </c>
      <c r="G144" s="68" t="s">
        <v>2</v>
      </c>
      <c r="H144" s="69" t="s">
        <v>31</v>
      </c>
      <c r="I144" s="70" t="s">
        <v>263</v>
      </c>
      <c r="J144" s="68" t="s">
        <v>44</v>
      </c>
      <c r="K144" s="71">
        <v>3</v>
      </c>
      <c r="L144" s="72">
        <v>0</v>
      </c>
      <c r="M144" s="11">
        <v>2</v>
      </c>
      <c r="N144" s="131"/>
      <c r="O144" s="131">
        <f>M144*N144</f>
        <v>0</v>
      </c>
      <c r="P144" s="74"/>
      <c r="Q144" s="75">
        <f>M144*P144</f>
        <v>0</v>
      </c>
      <c r="R144" s="74"/>
      <c r="S144" s="75">
        <f>M144*R144</f>
        <v>0</v>
      </c>
      <c r="T144" s="73">
        <v>21</v>
      </c>
      <c r="U144" s="73">
        <f>O144*(T144/100)</f>
        <v>0</v>
      </c>
      <c r="V144" s="73">
        <f>O144+U144</f>
        <v>0</v>
      </c>
      <c r="W144" s="70"/>
      <c r="X144" s="101" t="s">
        <v>1</v>
      </c>
      <c r="Y144" s="101">
        <v>1</v>
      </c>
    </row>
    <row r="145" spans="6:25" s="76" customFormat="1" ht="12" outlineLevel="3" x14ac:dyDescent="0.2">
      <c r="F145" s="77"/>
      <c r="G145" s="78"/>
      <c r="H145" s="14" t="s">
        <v>187</v>
      </c>
      <c r="I145" s="256"/>
      <c r="J145" s="256"/>
      <c r="K145" s="256"/>
      <c r="L145" s="256"/>
      <c r="M145" s="256"/>
      <c r="N145" s="256"/>
      <c r="O145" s="256"/>
      <c r="P145" s="79"/>
      <c r="Q145" s="80"/>
      <c r="R145" s="79"/>
      <c r="S145" s="80"/>
      <c r="T145" s="81"/>
      <c r="U145" s="81"/>
      <c r="V145" s="81"/>
      <c r="W145" s="82"/>
      <c r="X145" s="82"/>
    </row>
    <row r="146" spans="6:25" s="76" customFormat="1" ht="6" customHeight="1" outlineLevel="3" x14ac:dyDescent="0.2">
      <c r="F146" s="77"/>
      <c r="G146" s="78"/>
      <c r="H146" s="15"/>
      <c r="I146" s="82"/>
      <c r="J146" s="78"/>
      <c r="K146" s="83"/>
      <c r="L146" s="84"/>
      <c r="M146" s="13"/>
      <c r="N146" s="132"/>
      <c r="O146" s="132"/>
      <c r="P146" s="79"/>
      <c r="Q146" s="80"/>
      <c r="R146" s="79"/>
      <c r="S146" s="80"/>
      <c r="T146" s="81"/>
      <c r="U146" s="81"/>
      <c r="V146" s="81"/>
      <c r="W146" s="82"/>
      <c r="X146" s="82"/>
    </row>
    <row r="147" spans="6:25" s="66" customFormat="1" ht="24" outlineLevel="3" x14ac:dyDescent="0.2">
      <c r="F147" s="67">
        <v>25</v>
      </c>
      <c r="G147" s="68" t="s">
        <v>15</v>
      </c>
      <c r="H147" s="69" t="s">
        <v>146</v>
      </c>
      <c r="I147" s="70" t="s">
        <v>351</v>
      </c>
      <c r="J147" s="68" t="s">
        <v>44</v>
      </c>
      <c r="K147" s="71">
        <v>32</v>
      </c>
      <c r="L147" s="72">
        <v>0</v>
      </c>
      <c r="M147" s="11">
        <v>32</v>
      </c>
      <c r="N147" s="131"/>
      <c r="O147" s="131">
        <f>M147*N147</f>
        <v>0</v>
      </c>
      <c r="P147" s="74">
        <v>2.0000000000000002E-5</v>
      </c>
      <c r="Q147" s="75">
        <f>M147*P147</f>
        <v>6.4000000000000005E-4</v>
      </c>
      <c r="R147" s="74"/>
      <c r="S147" s="75">
        <f>M147*R147</f>
        <v>0</v>
      </c>
      <c r="T147" s="73">
        <v>21</v>
      </c>
      <c r="U147" s="73">
        <f>O147*(T147/100)</f>
        <v>0</v>
      </c>
      <c r="V147" s="73">
        <f>O147+U147</f>
        <v>0</v>
      </c>
      <c r="W147" s="70"/>
      <c r="X147" s="101" t="s">
        <v>1</v>
      </c>
      <c r="Y147" s="101">
        <v>1</v>
      </c>
    </row>
    <row r="148" spans="6:25" s="76" customFormat="1" ht="12" outlineLevel="3" x14ac:dyDescent="0.2">
      <c r="F148" s="77"/>
      <c r="G148" s="78"/>
      <c r="H148" s="14" t="s">
        <v>187</v>
      </c>
      <c r="I148" s="256" t="s">
        <v>373</v>
      </c>
      <c r="J148" s="256"/>
      <c r="K148" s="256"/>
      <c r="L148" s="256"/>
      <c r="M148" s="256"/>
      <c r="N148" s="256"/>
      <c r="O148" s="256"/>
      <c r="P148" s="79"/>
      <c r="Q148" s="80"/>
      <c r="R148" s="79"/>
      <c r="S148" s="80"/>
      <c r="T148" s="81"/>
      <c r="U148" s="81"/>
      <c r="V148" s="81"/>
      <c r="W148" s="82"/>
      <c r="X148" s="82"/>
    </row>
    <row r="149" spans="6:25" s="76" customFormat="1" ht="6" customHeight="1" outlineLevel="3" x14ac:dyDescent="0.2">
      <c r="F149" s="77"/>
      <c r="G149" s="78"/>
      <c r="H149" s="15"/>
      <c r="I149" s="82"/>
      <c r="J149" s="78"/>
      <c r="K149" s="83"/>
      <c r="L149" s="84"/>
      <c r="M149" s="13"/>
      <c r="N149" s="132"/>
      <c r="O149" s="132"/>
      <c r="P149" s="79"/>
      <c r="Q149" s="80"/>
      <c r="R149" s="79"/>
      <c r="S149" s="80"/>
      <c r="T149" s="81"/>
      <c r="U149" s="81"/>
      <c r="V149" s="81"/>
      <c r="W149" s="82"/>
      <c r="X149" s="82"/>
    </row>
    <row r="150" spans="6:25" s="85" customFormat="1" ht="11.25" outlineLevel="4" x14ac:dyDescent="0.2">
      <c r="F150" s="86"/>
      <c r="G150" s="87"/>
      <c r="H150" s="16" t="str">
        <f>IF(AND(H149&lt;&gt;"Výkaz výměr:",I149=""),"Výkaz výměr:","")</f>
        <v>Výkaz výměr:</v>
      </c>
      <c r="I150" s="88" t="s">
        <v>261</v>
      </c>
      <c r="J150" s="87"/>
      <c r="L150" s="89"/>
      <c r="M150" s="100">
        <v>0</v>
      </c>
      <c r="N150" s="133"/>
      <c r="O150" s="133"/>
      <c r="P150" s="90"/>
      <c r="Q150" s="89"/>
      <c r="R150" s="89"/>
      <c r="S150" s="89"/>
      <c r="T150" s="91" t="s">
        <v>4</v>
      </c>
      <c r="U150" s="89"/>
      <c r="V150" s="89"/>
      <c r="W150" s="92"/>
    </row>
    <row r="151" spans="6:25" s="85" customFormat="1" ht="11.25" outlineLevel="4" x14ac:dyDescent="0.2">
      <c r="F151" s="86"/>
      <c r="G151" s="87"/>
      <c r="H151" s="16" t="str">
        <f>IF(AND(H150&lt;&gt;"Výkaz výměr:",I150=""),"Výkaz výměr:","")</f>
        <v/>
      </c>
      <c r="I151" s="88" t="s">
        <v>22</v>
      </c>
      <c r="J151" s="87"/>
      <c r="L151" s="89"/>
      <c r="M151" s="100">
        <v>32</v>
      </c>
      <c r="N151" s="133"/>
      <c r="O151" s="133"/>
      <c r="P151" s="90"/>
      <c r="Q151" s="89"/>
      <c r="R151" s="89"/>
      <c r="S151" s="89"/>
      <c r="T151" s="91" t="s">
        <v>4</v>
      </c>
      <c r="U151" s="89"/>
      <c r="V151" s="89"/>
      <c r="W151" s="92"/>
    </row>
    <row r="152" spans="6:25" s="85" customFormat="1" ht="11.25" outlineLevel="4" x14ac:dyDescent="0.2">
      <c r="F152" s="86"/>
      <c r="G152" s="87"/>
      <c r="H152" s="16" t="str">
        <f>IF(AND(H151&lt;&gt;"Výkaz výměr:",I151=""),"Výkaz výměr:","")</f>
        <v/>
      </c>
      <c r="I152" s="88"/>
      <c r="J152" s="87"/>
      <c r="L152" s="89"/>
      <c r="M152" s="100">
        <v>0</v>
      </c>
      <c r="N152" s="133"/>
      <c r="O152" s="133"/>
      <c r="P152" s="90"/>
      <c r="Q152" s="89"/>
      <c r="R152" s="89"/>
      <c r="S152" s="89"/>
      <c r="T152" s="91" t="s">
        <v>4</v>
      </c>
      <c r="U152" s="89"/>
      <c r="V152" s="89"/>
      <c r="W152" s="92"/>
    </row>
    <row r="153" spans="6:25" s="66" customFormat="1" ht="12" outlineLevel="3" x14ac:dyDescent="0.2">
      <c r="F153" s="67">
        <v>26</v>
      </c>
      <c r="G153" s="68" t="s">
        <v>15</v>
      </c>
      <c r="H153" s="69" t="s">
        <v>147</v>
      </c>
      <c r="I153" s="70" t="s">
        <v>311</v>
      </c>
      <c r="J153" s="68" t="s">
        <v>44</v>
      </c>
      <c r="K153" s="71">
        <v>32</v>
      </c>
      <c r="L153" s="72">
        <v>0</v>
      </c>
      <c r="M153" s="11">
        <v>32</v>
      </c>
      <c r="N153" s="131"/>
      <c r="O153" s="131">
        <f>M153*N153</f>
        <v>0</v>
      </c>
      <c r="P153" s="74">
        <v>3.6999999999999999E-4</v>
      </c>
      <c r="Q153" s="75">
        <f>M153*P153</f>
        <v>1.184E-2</v>
      </c>
      <c r="R153" s="74"/>
      <c r="S153" s="75">
        <f>M153*R153</f>
        <v>0</v>
      </c>
      <c r="T153" s="73">
        <v>21</v>
      </c>
      <c r="U153" s="73">
        <f>O153*(T153/100)</f>
        <v>0</v>
      </c>
      <c r="V153" s="73">
        <f>O153+U153</f>
        <v>0</v>
      </c>
      <c r="W153" s="70"/>
      <c r="X153" s="101" t="s">
        <v>1</v>
      </c>
      <c r="Y153" s="101">
        <v>1</v>
      </c>
    </row>
    <row r="154" spans="6:25" s="76" customFormat="1" ht="12" outlineLevel="3" x14ac:dyDescent="0.2">
      <c r="F154" s="77"/>
      <c r="G154" s="78"/>
      <c r="H154" s="14" t="s">
        <v>187</v>
      </c>
      <c r="I154" s="256" t="s">
        <v>368</v>
      </c>
      <c r="J154" s="256"/>
      <c r="K154" s="256"/>
      <c r="L154" s="256"/>
      <c r="M154" s="256"/>
      <c r="N154" s="256"/>
      <c r="O154" s="256"/>
      <c r="P154" s="79"/>
      <c r="Q154" s="80"/>
      <c r="R154" s="79"/>
      <c r="S154" s="80"/>
      <c r="T154" s="81"/>
      <c r="U154" s="81"/>
      <c r="V154" s="81"/>
      <c r="W154" s="82"/>
      <c r="X154" s="82"/>
    </row>
    <row r="155" spans="6:25" s="76" customFormat="1" ht="6" customHeight="1" outlineLevel="3" x14ac:dyDescent="0.2">
      <c r="F155" s="77"/>
      <c r="G155" s="78"/>
      <c r="H155" s="15"/>
      <c r="I155" s="82"/>
      <c r="J155" s="78"/>
      <c r="K155" s="83"/>
      <c r="L155" s="84"/>
      <c r="M155" s="13"/>
      <c r="N155" s="132"/>
      <c r="O155" s="132"/>
      <c r="P155" s="79"/>
      <c r="Q155" s="80"/>
      <c r="R155" s="79"/>
      <c r="S155" s="80"/>
      <c r="T155" s="81"/>
      <c r="U155" s="81"/>
      <c r="V155" s="81"/>
      <c r="W155" s="82"/>
      <c r="X155" s="82"/>
    </row>
    <row r="156" spans="6:25" s="66" customFormat="1" ht="24" outlineLevel="3" x14ac:dyDescent="0.2">
      <c r="F156" s="67">
        <v>27</v>
      </c>
      <c r="G156" s="68" t="s">
        <v>15</v>
      </c>
      <c r="H156" s="69" t="s">
        <v>145</v>
      </c>
      <c r="I156" s="70" t="s">
        <v>352</v>
      </c>
      <c r="J156" s="68" t="s">
        <v>17</v>
      </c>
      <c r="K156" s="71">
        <v>12.81</v>
      </c>
      <c r="L156" s="72">
        <v>0</v>
      </c>
      <c r="M156" s="11">
        <v>12.81</v>
      </c>
      <c r="N156" s="131"/>
      <c r="O156" s="131">
        <f>M156*N156</f>
        <v>0</v>
      </c>
      <c r="P156" s="74"/>
      <c r="Q156" s="75">
        <f>M156*P156</f>
        <v>0</v>
      </c>
      <c r="R156" s="74"/>
      <c r="S156" s="75">
        <f>M156*R156</f>
        <v>0</v>
      </c>
      <c r="T156" s="73">
        <v>21</v>
      </c>
      <c r="U156" s="73">
        <f>O156*(T156/100)</f>
        <v>0</v>
      </c>
      <c r="V156" s="73">
        <f>O156+U156</f>
        <v>0</v>
      </c>
      <c r="W156" s="70"/>
      <c r="X156" s="101" t="s">
        <v>1</v>
      </c>
      <c r="Y156" s="101">
        <v>1</v>
      </c>
    </row>
    <row r="157" spans="6:25" s="76" customFormat="1" ht="12" outlineLevel="3" x14ac:dyDescent="0.2">
      <c r="F157" s="77"/>
      <c r="G157" s="78"/>
      <c r="H157" s="14" t="s">
        <v>187</v>
      </c>
      <c r="I157" s="256" t="s">
        <v>377</v>
      </c>
      <c r="J157" s="256"/>
      <c r="K157" s="256"/>
      <c r="L157" s="256"/>
      <c r="M157" s="256"/>
      <c r="N157" s="256"/>
      <c r="O157" s="256"/>
      <c r="P157" s="79"/>
      <c r="Q157" s="80"/>
      <c r="R157" s="79"/>
      <c r="S157" s="80"/>
      <c r="T157" s="81"/>
      <c r="U157" s="81"/>
      <c r="V157" s="81"/>
      <c r="W157" s="82"/>
      <c r="X157" s="82"/>
    </row>
    <row r="158" spans="6:25" s="76" customFormat="1" ht="6" customHeight="1" outlineLevel="3" x14ac:dyDescent="0.2">
      <c r="F158" s="77"/>
      <c r="G158" s="78"/>
      <c r="H158" s="15"/>
      <c r="I158" s="82"/>
      <c r="J158" s="78"/>
      <c r="K158" s="83"/>
      <c r="L158" s="84"/>
      <c r="M158" s="13"/>
      <c r="N158" s="132"/>
      <c r="O158" s="132"/>
      <c r="P158" s="79"/>
      <c r="Q158" s="80"/>
      <c r="R158" s="79"/>
      <c r="S158" s="80"/>
      <c r="T158" s="81"/>
      <c r="U158" s="81"/>
      <c r="V158" s="81"/>
      <c r="W158" s="82"/>
      <c r="X158" s="82"/>
    </row>
    <row r="159" spans="6:25" s="4" customFormat="1" ht="12.75" customHeight="1" outlineLevel="3" x14ac:dyDescent="0.2">
      <c r="F159" s="5"/>
      <c r="G159" s="6"/>
      <c r="H159" s="6"/>
      <c r="I159" s="7"/>
      <c r="J159" s="6"/>
      <c r="K159" s="8"/>
      <c r="L159" s="9"/>
      <c r="M159" s="8"/>
      <c r="N159" s="134"/>
      <c r="O159" s="134"/>
      <c r="P159" s="10"/>
      <c r="Q159" s="9"/>
      <c r="R159" s="9"/>
      <c r="S159" s="9"/>
      <c r="T159" s="3" t="s">
        <v>4</v>
      </c>
      <c r="U159" s="9"/>
      <c r="V159" s="9"/>
      <c r="W159" s="9"/>
    </row>
    <row r="160" spans="6:25" s="55" customFormat="1" ht="16.5" customHeight="1" outlineLevel="2" x14ac:dyDescent="0.2">
      <c r="F160" s="56"/>
      <c r="G160" s="57"/>
      <c r="H160" s="58"/>
      <c r="I160" s="58" t="s">
        <v>265</v>
      </c>
      <c r="J160" s="57"/>
      <c r="K160" s="59"/>
      <c r="L160" s="60"/>
      <c r="M160" s="59"/>
      <c r="N160" s="124"/>
      <c r="O160" s="124">
        <f>SUBTOTAL(9,O161:O164)</f>
        <v>0</v>
      </c>
      <c r="P160" s="62"/>
      <c r="Q160" s="63">
        <f>SUBTOTAL(9,Q161:Q164)</f>
        <v>0</v>
      </c>
      <c r="R160" s="60"/>
      <c r="S160" s="63">
        <f>SUBTOTAL(9,S161:S164)</f>
        <v>0</v>
      </c>
      <c r="T160" s="64"/>
      <c r="U160" s="61">
        <f>SUBTOTAL(9,U161:U164)</f>
        <v>0</v>
      </c>
      <c r="V160" s="61">
        <f>SUBTOTAL(9,V161:V164)</f>
        <v>0</v>
      </c>
      <c r="W160" s="65"/>
      <c r="Y160" s="61">
        <f>SUBTOTAL(9,Y161:Y164)</f>
        <v>1</v>
      </c>
    </row>
    <row r="161" spans="6:25" s="66" customFormat="1" ht="12" outlineLevel="3" x14ac:dyDescent="0.2">
      <c r="F161" s="67">
        <v>28</v>
      </c>
      <c r="G161" s="68" t="s">
        <v>15</v>
      </c>
      <c r="H161" s="69" t="s">
        <v>152</v>
      </c>
      <c r="I161" s="70" t="s">
        <v>314</v>
      </c>
      <c r="J161" s="68" t="s">
        <v>6</v>
      </c>
      <c r="K161" s="71">
        <v>9.7182947776000006</v>
      </c>
      <c r="L161" s="72">
        <v>0</v>
      </c>
      <c r="M161" s="11">
        <v>9.7182947776000006</v>
      </c>
      <c r="N161" s="131"/>
      <c r="O161" s="131">
        <f>M161*N161</f>
        <v>0</v>
      </c>
      <c r="P161" s="74"/>
      <c r="Q161" s="75">
        <f>M161*P161</f>
        <v>0</v>
      </c>
      <c r="R161" s="74"/>
      <c r="S161" s="75">
        <f>M161*R161</f>
        <v>0</v>
      </c>
      <c r="T161" s="73">
        <v>21</v>
      </c>
      <c r="U161" s="73">
        <f>O161*(T161/100)</f>
        <v>0</v>
      </c>
      <c r="V161" s="73">
        <f>O161+U161</f>
        <v>0</v>
      </c>
      <c r="W161" s="70"/>
      <c r="X161" s="101" t="s">
        <v>1</v>
      </c>
      <c r="Y161" s="101">
        <v>1</v>
      </c>
    </row>
    <row r="162" spans="6:25" s="76" customFormat="1" ht="12" outlineLevel="3" x14ac:dyDescent="0.2">
      <c r="F162" s="77"/>
      <c r="G162" s="78"/>
      <c r="H162" s="14" t="s">
        <v>187</v>
      </c>
      <c r="I162" s="256" t="s">
        <v>325</v>
      </c>
      <c r="J162" s="256"/>
      <c r="K162" s="256"/>
      <c r="L162" s="256"/>
      <c r="M162" s="256"/>
      <c r="N162" s="256"/>
      <c r="O162" s="256"/>
      <c r="P162" s="79"/>
      <c r="Q162" s="80"/>
      <c r="R162" s="79"/>
      <c r="S162" s="80"/>
      <c r="T162" s="81"/>
      <c r="U162" s="81"/>
      <c r="V162" s="81"/>
      <c r="W162" s="82"/>
      <c r="X162" s="82"/>
    </row>
    <row r="163" spans="6:25" s="76" customFormat="1" ht="6" customHeight="1" outlineLevel="3" x14ac:dyDescent="0.2">
      <c r="F163" s="77"/>
      <c r="G163" s="78"/>
      <c r="H163" s="15"/>
      <c r="I163" s="82"/>
      <c r="J163" s="78"/>
      <c r="K163" s="83"/>
      <c r="L163" s="84"/>
      <c r="M163" s="13"/>
      <c r="N163" s="132"/>
      <c r="O163" s="132"/>
      <c r="P163" s="79"/>
      <c r="Q163" s="80"/>
      <c r="R163" s="79"/>
      <c r="S163" s="80"/>
      <c r="T163" s="81"/>
      <c r="U163" s="81"/>
      <c r="V163" s="81"/>
      <c r="W163" s="82"/>
      <c r="X163" s="82"/>
    </row>
    <row r="164" spans="6:25" s="4" customFormat="1" ht="12.75" customHeight="1" outlineLevel="3" x14ac:dyDescent="0.2">
      <c r="F164" s="5"/>
      <c r="G164" s="6"/>
      <c r="H164" s="6"/>
      <c r="I164" s="7"/>
      <c r="J164" s="6"/>
      <c r="K164" s="8"/>
      <c r="L164" s="9"/>
      <c r="M164" s="8"/>
      <c r="N164" s="134"/>
      <c r="O164" s="134"/>
      <c r="P164" s="10"/>
      <c r="Q164" s="9"/>
      <c r="R164" s="9"/>
      <c r="S164" s="9"/>
      <c r="T164" s="3" t="s">
        <v>4</v>
      </c>
      <c r="U164" s="9"/>
      <c r="V164" s="9"/>
      <c r="W164" s="9"/>
    </row>
    <row r="165" spans="6:25" s="55" customFormat="1" ht="16.5" customHeight="1" outlineLevel="2" x14ac:dyDescent="0.2">
      <c r="F165" s="56"/>
      <c r="G165" s="57"/>
      <c r="H165" s="58"/>
      <c r="I165" s="58" t="s">
        <v>276</v>
      </c>
      <c r="J165" s="57"/>
      <c r="K165" s="59"/>
      <c r="L165" s="60"/>
      <c r="M165" s="59"/>
      <c r="N165" s="124"/>
      <c r="O165" s="124">
        <f>SUBTOTAL(9,O166:O248)</f>
        <v>0</v>
      </c>
      <c r="P165" s="62"/>
      <c r="Q165" s="63">
        <f>SUBTOTAL(9,Q166:Q248)</f>
        <v>1.2757655399999999</v>
      </c>
      <c r="R165" s="60"/>
      <c r="S165" s="63">
        <f>SUBTOTAL(9,S166:S248)</f>
        <v>0</v>
      </c>
      <c r="T165" s="64"/>
      <c r="U165" s="61">
        <f>SUBTOTAL(9,U166:U248)</f>
        <v>0</v>
      </c>
      <c r="V165" s="61">
        <f>SUBTOTAL(9,V166:V248)</f>
        <v>0</v>
      </c>
      <c r="W165" s="65"/>
      <c r="Y165" s="61">
        <f>SUBTOTAL(9,Y166:Y248)</f>
        <v>11</v>
      </c>
    </row>
    <row r="166" spans="6:25" s="66" customFormat="1" ht="24" outlineLevel="3" x14ac:dyDescent="0.2">
      <c r="F166" s="67">
        <v>29</v>
      </c>
      <c r="G166" s="68" t="s">
        <v>15</v>
      </c>
      <c r="H166" s="69" t="s">
        <v>140</v>
      </c>
      <c r="I166" s="70" t="s">
        <v>344</v>
      </c>
      <c r="J166" s="68" t="s">
        <v>5</v>
      </c>
      <c r="K166" s="71">
        <v>118.91799999999999</v>
      </c>
      <c r="L166" s="72">
        <v>0</v>
      </c>
      <c r="M166" s="11">
        <v>142.70160000000001</v>
      </c>
      <c r="N166" s="131"/>
      <c r="O166" s="131">
        <f>M166*N166</f>
        <v>0</v>
      </c>
      <c r="P166" s="74"/>
      <c r="Q166" s="75">
        <f>M166*P166</f>
        <v>0</v>
      </c>
      <c r="R166" s="74"/>
      <c r="S166" s="75">
        <f>M166*R166</f>
        <v>0</v>
      </c>
      <c r="T166" s="73">
        <v>21</v>
      </c>
      <c r="U166" s="73">
        <f>O166*(T166/100)</f>
        <v>0</v>
      </c>
      <c r="V166" s="73">
        <f>O166+U166</f>
        <v>0</v>
      </c>
      <c r="W166" s="70"/>
      <c r="X166" s="101" t="s">
        <v>1</v>
      </c>
      <c r="Y166" s="101">
        <v>1</v>
      </c>
    </row>
    <row r="167" spans="6:25" s="76" customFormat="1" ht="12" outlineLevel="3" x14ac:dyDescent="0.2">
      <c r="F167" s="77"/>
      <c r="G167" s="78"/>
      <c r="H167" s="14" t="s">
        <v>187</v>
      </c>
      <c r="I167" s="257" t="s">
        <v>469</v>
      </c>
      <c r="J167" s="256"/>
      <c r="K167" s="256"/>
      <c r="L167" s="256"/>
      <c r="M167" s="256"/>
      <c r="N167" s="256"/>
      <c r="O167" s="256"/>
      <c r="P167" s="79"/>
      <c r="Q167" s="80"/>
      <c r="R167" s="79"/>
      <c r="S167" s="80"/>
      <c r="T167" s="81"/>
      <c r="U167" s="81"/>
      <c r="V167" s="81"/>
      <c r="W167" s="82"/>
      <c r="X167" s="82"/>
    </row>
    <row r="168" spans="6:25" s="76" customFormat="1" ht="6" customHeight="1" outlineLevel="3" x14ac:dyDescent="0.2">
      <c r="F168" s="77"/>
      <c r="G168" s="78"/>
      <c r="H168" s="15"/>
      <c r="I168" s="82"/>
      <c r="J168" s="78"/>
      <c r="K168" s="83"/>
      <c r="L168" s="84"/>
      <c r="M168" s="13"/>
      <c r="N168" s="132"/>
      <c r="O168" s="132"/>
      <c r="P168" s="79"/>
      <c r="Q168" s="80"/>
      <c r="R168" s="79"/>
      <c r="S168" s="80"/>
      <c r="T168" s="81"/>
      <c r="U168" s="81"/>
      <c r="V168" s="81"/>
      <c r="W168" s="82"/>
      <c r="X168" s="82"/>
    </row>
    <row r="169" spans="6:25" s="85" customFormat="1" ht="11.25" outlineLevel="4" x14ac:dyDescent="0.2">
      <c r="F169" s="86"/>
      <c r="G169" s="87"/>
      <c r="H169" s="16" t="str">
        <f t="shared" ref="H169:H185" si="0">IF(AND(H168&lt;&gt;"Výkaz výměr:",I168=""),"Výkaz výměr:","")</f>
        <v>Výkaz výměr:</v>
      </c>
      <c r="I169" s="88" t="s">
        <v>83</v>
      </c>
      <c r="J169" s="87"/>
      <c r="L169" s="89"/>
      <c r="M169" s="100">
        <v>0</v>
      </c>
      <c r="N169" s="133"/>
      <c r="O169" s="133"/>
      <c r="P169" s="90"/>
      <c r="Q169" s="89"/>
      <c r="R169" s="89"/>
      <c r="S169" s="89"/>
      <c r="T169" s="91" t="s">
        <v>4</v>
      </c>
      <c r="U169" s="89"/>
      <c r="V169" s="89"/>
      <c r="W169" s="92"/>
    </row>
    <row r="170" spans="6:25" s="85" customFormat="1" ht="11.25" outlineLevel="4" x14ac:dyDescent="0.2">
      <c r="F170" s="86"/>
      <c r="G170" s="87"/>
      <c r="H170" s="16" t="str">
        <f t="shared" si="0"/>
        <v/>
      </c>
      <c r="I170" s="88" t="s">
        <v>53</v>
      </c>
      <c r="J170" s="87"/>
      <c r="L170" s="89"/>
      <c r="M170" s="100">
        <v>1.399</v>
      </c>
      <c r="N170" s="133"/>
      <c r="O170" s="133"/>
      <c r="P170" s="90"/>
      <c r="Q170" s="89"/>
      <c r="R170" s="89"/>
      <c r="S170" s="89"/>
      <c r="T170" s="91" t="s">
        <v>4</v>
      </c>
      <c r="U170" s="89"/>
      <c r="V170" s="89"/>
      <c r="W170" s="92"/>
    </row>
    <row r="171" spans="6:25" s="85" customFormat="1" ht="11.25" outlineLevel="4" x14ac:dyDescent="0.2">
      <c r="F171" s="86"/>
      <c r="G171" s="87"/>
      <c r="H171" s="16" t="str">
        <f t="shared" si="0"/>
        <v/>
      </c>
      <c r="I171" s="88" t="s">
        <v>58</v>
      </c>
      <c r="J171" s="87"/>
      <c r="L171" s="89"/>
      <c r="M171" s="100">
        <v>4.141</v>
      </c>
      <c r="N171" s="133"/>
      <c r="O171" s="133"/>
      <c r="P171" s="90"/>
      <c r="Q171" s="89"/>
      <c r="R171" s="89"/>
      <c r="S171" s="89"/>
      <c r="T171" s="91" t="s">
        <v>4</v>
      </c>
      <c r="U171" s="89"/>
      <c r="V171" s="89"/>
      <c r="W171" s="92"/>
    </row>
    <row r="172" spans="6:25" s="85" customFormat="1" ht="11.25" outlineLevel="4" x14ac:dyDescent="0.2">
      <c r="F172" s="86"/>
      <c r="G172" s="87"/>
      <c r="H172" s="16" t="str">
        <f t="shared" si="0"/>
        <v/>
      </c>
      <c r="I172" s="88" t="s">
        <v>59</v>
      </c>
      <c r="J172" s="87"/>
      <c r="L172" s="89"/>
      <c r="M172" s="100">
        <v>4.6859999999999999</v>
      </c>
      <c r="N172" s="133"/>
      <c r="O172" s="133"/>
      <c r="P172" s="90"/>
      <c r="Q172" s="89"/>
      <c r="R172" s="89"/>
      <c r="S172" s="89"/>
      <c r="T172" s="91" t="s">
        <v>4</v>
      </c>
      <c r="U172" s="89"/>
      <c r="V172" s="89"/>
      <c r="W172" s="92"/>
    </row>
    <row r="173" spans="6:25" s="85" customFormat="1" ht="11.25" outlineLevel="4" x14ac:dyDescent="0.2">
      <c r="F173" s="86"/>
      <c r="G173" s="87"/>
      <c r="H173" s="16" t="str">
        <f t="shared" si="0"/>
        <v/>
      </c>
      <c r="I173" s="88" t="s">
        <v>60</v>
      </c>
      <c r="J173" s="87"/>
      <c r="L173" s="89"/>
      <c r="M173" s="100">
        <v>6.0720000000000001</v>
      </c>
      <c r="N173" s="133"/>
      <c r="O173" s="133"/>
      <c r="P173" s="90"/>
      <c r="Q173" s="89"/>
      <c r="R173" s="89"/>
      <c r="S173" s="89"/>
      <c r="T173" s="91" t="s">
        <v>4</v>
      </c>
      <c r="U173" s="89"/>
      <c r="V173" s="89"/>
      <c r="W173" s="92"/>
    </row>
    <row r="174" spans="6:25" s="85" customFormat="1" ht="11.25" outlineLevel="4" x14ac:dyDescent="0.2">
      <c r="F174" s="86"/>
      <c r="G174" s="87"/>
      <c r="H174" s="16" t="str">
        <f t="shared" si="0"/>
        <v/>
      </c>
      <c r="I174" s="88" t="s">
        <v>78</v>
      </c>
      <c r="J174" s="87"/>
      <c r="L174" s="89"/>
      <c r="M174" s="100">
        <v>10.935</v>
      </c>
      <c r="N174" s="133"/>
      <c r="O174" s="133"/>
      <c r="P174" s="90"/>
      <c r="Q174" s="89"/>
      <c r="R174" s="89"/>
      <c r="S174" s="89"/>
      <c r="T174" s="91" t="s">
        <v>4</v>
      </c>
      <c r="U174" s="89"/>
      <c r="V174" s="89"/>
      <c r="W174" s="92"/>
    </row>
    <row r="175" spans="6:25" s="85" customFormat="1" ht="11.25" outlineLevel="4" x14ac:dyDescent="0.2">
      <c r="F175" s="86"/>
      <c r="G175" s="87"/>
      <c r="H175" s="16" t="str">
        <f t="shared" si="0"/>
        <v/>
      </c>
      <c r="I175" s="88" t="s">
        <v>57</v>
      </c>
      <c r="J175" s="87"/>
      <c r="L175" s="89"/>
      <c r="M175" s="100">
        <v>3.9670000000000001</v>
      </c>
      <c r="N175" s="133"/>
      <c r="O175" s="133"/>
      <c r="P175" s="90"/>
      <c r="Q175" s="89"/>
      <c r="R175" s="89"/>
      <c r="S175" s="89"/>
      <c r="T175" s="91" t="s">
        <v>4</v>
      </c>
      <c r="U175" s="89"/>
      <c r="V175" s="89"/>
      <c r="W175" s="92"/>
    </row>
    <row r="176" spans="6:25" s="85" customFormat="1" ht="11.25" outlineLevel="4" x14ac:dyDescent="0.2">
      <c r="F176" s="86"/>
      <c r="G176" s="87"/>
      <c r="H176" s="16" t="str">
        <f t="shared" si="0"/>
        <v/>
      </c>
      <c r="I176" s="88" t="s">
        <v>62</v>
      </c>
      <c r="J176" s="87"/>
      <c r="L176" s="89"/>
      <c r="M176" s="100">
        <v>7.0640000000000001</v>
      </c>
      <c r="N176" s="133"/>
      <c r="O176" s="133"/>
      <c r="P176" s="90"/>
      <c r="Q176" s="89"/>
      <c r="R176" s="89"/>
      <c r="S176" s="89"/>
      <c r="T176" s="91" t="s">
        <v>4</v>
      </c>
      <c r="U176" s="89"/>
      <c r="V176" s="89"/>
      <c r="W176" s="92"/>
    </row>
    <row r="177" spans="6:25" s="85" customFormat="1" ht="11.25" outlineLevel="4" x14ac:dyDescent="0.2">
      <c r="F177" s="86"/>
      <c r="G177" s="87"/>
      <c r="H177" s="16" t="str">
        <f t="shared" si="0"/>
        <v/>
      </c>
      <c r="I177" s="88" t="s">
        <v>55</v>
      </c>
      <c r="J177" s="87"/>
      <c r="L177" s="89"/>
      <c r="M177" s="100">
        <v>10.15</v>
      </c>
      <c r="N177" s="133"/>
      <c r="O177" s="133"/>
      <c r="P177" s="90"/>
      <c r="Q177" s="89"/>
      <c r="R177" s="89"/>
      <c r="S177" s="89"/>
      <c r="T177" s="91" t="s">
        <v>4</v>
      </c>
      <c r="U177" s="89"/>
      <c r="V177" s="89"/>
      <c r="W177" s="92"/>
    </row>
    <row r="178" spans="6:25" s="85" customFormat="1" ht="11.25" outlineLevel="4" x14ac:dyDescent="0.2">
      <c r="F178" s="86"/>
      <c r="G178" s="87"/>
      <c r="H178" s="16" t="str">
        <f t="shared" si="0"/>
        <v/>
      </c>
      <c r="I178" s="88" t="s">
        <v>63</v>
      </c>
      <c r="J178" s="87"/>
      <c r="L178" s="89"/>
      <c r="M178" s="100">
        <v>9.7040000000000006</v>
      </c>
      <c r="N178" s="133"/>
      <c r="O178" s="133"/>
      <c r="P178" s="90"/>
      <c r="Q178" s="89"/>
      <c r="R178" s="89"/>
      <c r="S178" s="89"/>
      <c r="T178" s="91" t="s">
        <v>4</v>
      </c>
      <c r="U178" s="89"/>
      <c r="V178" s="89"/>
      <c r="W178" s="92"/>
    </row>
    <row r="179" spans="6:25" s="85" customFormat="1" ht="11.25" outlineLevel="4" x14ac:dyDescent="0.2">
      <c r="F179" s="86"/>
      <c r="G179" s="87"/>
      <c r="H179" s="16" t="str">
        <f t="shared" si="0"/>
        <v/>
      </c>
      <c r="I179" s="88" t="s">
        <v>61</v>
      </c>
      <c r="J179" s="87"/>
      <c r="L179" s="89"/>
      <c r="M179" s="100">
        <v>6.3819999999999997</v>
      </c>
      <c r="N179" s="133"/>
      <c r="O179" s="133"/>
      <c r="P179" s="90"/>
      <c r="Q179" s="89"/>
      <c r="R179" s="89"/>
      <c r="S179" s="89"/>
      <c r="T179" s="91" t="s">
        <v>4</v>
      </c>
      <c r="U179" s="89"/>
      <c r="V179" s="89"/>
      <c r="W179" s="92"/>
    </row>
    <row r="180" spans="6:25" s="85" customFormat="1" ht="11.25" outlineLevel="4" x14ac:dyDescent="0.2">
      <c r="F180" s="86"/>
      <c r="G180" s="87"/>
      <c r="H180" s="16" t="str">
        <f t="shared" si="0"/>
        <v/>
      </c>
      <c r="I180" s="88" t="s">
        <v>64</v>
      </c>
      <c r="J180" s="87"/>
      <c r="L180" s="89"/>
      <c r="M180" s="100">
        <v>9.8949999999999996</v>
      </c>
      <c r="N180" s="133"/>
      <c r="O180" s="133"/>
      <c r="P180" s="90"/>
      <c r="Q180" s="89"/>
      <c r="R180" s="89"/>
      <c r="S180" s="89"/>
      <c r="T180" s="91" t="s">
        <v>4</v>
      </c>
      <c r="U180" s="89"/>
      <c r="V180" s="89"/>
      <c r="W180" s="92"/>
    </row>
    <row r="181" spans="6:25" s="85" customFormat="1" ht="11.25" outlineLevel="4" x14ac:dyDescent="0.2">
      <c r="F181" s="86"/>
      <c r="G181" s="87"/>
      <c r="H181" s="16" t="str">
        <f t="shared" si="0"/>
        <v/>
      </c>
      <c r="I181" s="88" t="s">
        <v>77</v>
      </c>
      <c r="J181" s="87"/>
      <c r="L181" s="89"/>
      <c r="M181" s="100">
        <v>10.323</v>
      </c>
      <c r="N181" s="133"/>
      <c r="O181" s="133"/>
      <c r="P181" s="90"/>
      <c r="Q181" s="89"/>
      <c r="R181" s="89"/>
      <c r="S181" s="89"/>
      <c r="T181" s="91" t="s">
        <v>4</v>
      </c>
      <c r="U181" s="89"/>
      <c r="V181" s="89"/>
      <c r="W181" s="92"/>
    </row>
    <row r="182" spans="6:25" s="85" customFormat="1" ht="11.25" outlineLevel="4" x14ac:dyDescent="0.2">
      <c r="F182" s="86"/>
      <c r="G182" s="87"/>
      <c r="H182" s="16" t="str">
        <f t="shared" si="0"/>
        <v/>
      </c>
      <c r="I182" s="88" t="s">
        <v>9</v>
      </c>
      <c r="J182" s="87"/>
      <c r="L182" s="89"/>
      <c r="M182" s="100">
        <v>0</v>
      </c>
      <c r="N182" s="133"/>
      <c r="O182" s="133"/>
      <c r="P182" s="90"/>
      <c r="Q182" s="89"/>
      <c r="R182" s="89"/>
      <c r="S182" s="89"/>
      <c r="T182" s="91" t="s">
        <v>4</v>
      </c>
      <c r="U182" s="89"/>
      <c r="V182" s="89"/>
      <c r="W182" s="92"/>
    </row>
    <row r="183" spans="6:25" s="85" customFormat="1" ht="11.25" outlineLevel="4" x14ac:dyDescent="0.2">
      <c r="F183" s="86"/>
      <c r="G183" s="87"/>
      <c r="H183" s="16" t="str">
        <f t="shared" si="0"/>
        <v/>
      </c>
      <c r="I183" s="88" t="s">
        <v>20</v>
      </c>
      <c r="J183" s="87"/>
      <c r="L183" s="89"/>
      <c r="M183" s="100">
        <v>2.2000000000000002</v>
      </c>
      <c r="N183" s="133"/>
      <c r="O183" s="133"/>
      <c r="P183" s="90"/>
      <c r="Q183" s="89"/>
      <c r="R183" s="89"/>
      <c r="S183" s="89"/>
      <c r="T183" s="91" t="s">
        <v>4</v>
      </c>
      <c r="U183" s="89"/>
      <c r="V183" s="89"/>
      <c r="W183" s="92"/>
    </row>
    <row r="184" spans="6:25" s="85" customFormat="1" ht="11.25" outlineLevel="4" x14ac:dyDescent="0.2">
      <c r="F184" s="86"/>
      <c r="G184" s="87"/>
      <c r="H184" s="16" t="str">
        <f t="shared" si="0"/>
        <v/>
      </c>
      <c r="I184" s="88" t="s">
        <v>10</v>
      </c>
      <c r="J184" s="87"/>
      <c r="L184" s="89"/>
      <c r="M184" s="100">
        <v>0</v>
      </c>
      <c r="N184" s="133"/>
      <c r="O184" s="133"/>
      <c r="P184" s="90"/>
      <c r="Q184" s="89"/>
      <c r="R184" s="89"/>
      <c r="S184" s="89"/>
      <c r="T184" s="91" t="s">
        <v>4</v>
      </c>
      <c r="U184" s="89"/>
      <c r="V184" s="89"/>
      <c r="W184" s="92"/>
    </row>
    <row r="185" spans="6:25" s="85" customFormat="1" ht="11.25" outlineLevel="4" x14ac:dyDescent="0.2">
      <c r="F185" s="86"/>
      <c r="G185" s="87"/>
      <c r="H185" s="16" t="str">
        <f t="shared" si="0"/>
        <v/>
      </c>
      <c r="I185" s="88" t="s">
        <v>7</v>
      </c>
      <c r="J185" s="87"/>
      <c r="L185" s="89"/>
      <c r="M185" s="100">
        <v>32</v>
      </c>
      <c r="N185" s="133"/>
      <c r="O185" s="133"/>
      <c r="P185" s="90"/>
      <c r="Q185" s="89"/>
      <c r="R185" s="89"/>
      <c r="S185" s="89"/>
      <c r="T185" s="91" t="s">
        <v>4</v>
      </c>
      <c r="U185" s="89"/>
      <c r="V185" s="89"/>
      <c r="W185" s="92"/>
    </row>
    <row r="186" spans="6:25" s="66" customFormat="1" ht="12" outlineLevel="3" x14ac:dyDescent="0.2">
      <c r="F186" s="67">
        <v>30</v>
      </c>
      <c r="G186" s="68" t="s">
        <v>15</v>
      </c>
      <c r="H186" s="69" t="s">
        <v>181</v>
      </c>
      <c r="I186" s="70" t="s">
        <v>291</v>
      </c>
      <c r="J186" s="68" t="s">
        <v>5</v>
      </c>
      <c r="K186" s="71">
        <v>362.49999999999994</v>
      </c>
      <c r="L186" s="72">
        <v>0</v>
      </c>
      <c r="M186" s="11">
        <v>362.49999999999994</v>
      </c>
      <c r="N186" s="131"/>
      <c r="O186" s="131">
        <f>M186*N186</f>
        <v>0</v>
      </c>
      <c r="P186" s="74">
        <v>2.0000000000000002E-5</v>
      </c>
      <c r="Q186" s="75">
        <f>M186*P186</f>
        <v>7.2499999999999995E-3</v>
      </c>
      <c r="R186" s="74"/>
      <c r="S186" s="75">
        <f>M186*R186</f>
        <v>0</v>
      </c>
      <c r="T186" s="73">
        <v>21</v>
      </c>
      <c r="U186" s="73">
        <f>O186*(T186/100)</f>
        <v>0</v>
      </c>
      <c r="V186" s="73">
        <f>O186+U186</f>
        <v>0</v>
      </c>
      <c r="W186" s="70"/>
      <c r="X186" s="101" t="s">
        <v>1</v>
      </c>
      <c r="Y186" s="101">
        <v>1</v>
      </c>
    </row>
    <row r="187" spans="6:25" s="76" customFormat="1" ht="12" outlineLevel="3" x14ac:dyDescent="0.2">
      <c r="F187" s="77"/>
      <c r="G187" s="78"/>
      <c r="H187" s="14" t="s">
        <v>187</v>
      </c>
      <c r="I187" s="256"/>
      <c r="J187" s="256"/>
      <c r="K187" s="256"/>
      <c r="L187" s="256"/>
      <c r="M187" s="256"/>
      <c r="N187" s="256"/>
      <c r="O187" s="256"/>
      <c r="P187" s="79"/>
      <c r="Q187" s="80"/>
      <c r="R187" s="79"/>
      <c r="S187" s="80"/>
      <c r="T187" s="81"/>
      <c r="U187" s="81"/>
      <c r="V187" s="81"/>
      <c r="W187" s="82"/>
      <c r="X187" s="82"/>
    </row>
    <row r="188" spans="6:25" s="76" customFormat="1" ht="6" customHeight="1" outlineLevel="3" x14ac:dyDescent="0.2">
      <c r="F188" s="77"/>
      <c r="G188" s="78"/>
      <c r="H188" s="15"/>
      <c r="I188" s="82"/>
      <c r="J188" s="78"/>
      <c r="K188" s="83"/>
      <c r="L188" s="84"/>
      <c r="M188" s="13"/>
      <c r="N188" s="132"/>
      <c r="O188" s="132"/>
      <c r="P188" s="79"/>
      <c r="Q188" s="80"/>
      <c r="R188" s="79"/>
      <c r="S188" s="80"/>
      <c r="T188" s="81"/>
      <c r="U188" s="81"/>
      <c r="V188" s="81"/>
      <c r="W188" s="82"/>
      <c r="X188" s="82"/>
    </row>
    <row r="189" spans="6:25" s="85" customFormat="1" ht="11.25" outlineLevel="4" x14ac:dyDescent="0.2">
      <c r="F189" s="86"/>
      <c r="G189" s="87"/>
      <c r="H189" s="16" t="str">
        <f>IF(AND(H188&lt;&gt;"Výkaz výměr:",I188=""),"Výkaz výměr:","")</f>
        <v>Výkaz výměr:</v>
      </c>
      <c r="I189" s="88" t="s">
        <v>96</v>
      </c>
      <c r="J189" s="87"/>
      <c r="L189" s="89"/>
      <c r="M189" s="100">
        <v>0</v>
      </c>
      <c r="N189" s="133"/>
      <c r="O189" s="133"/>
      <c r="P189" s="90"/>
      <c r="Q189" s="89"/>
      <c r="R189" s="89"/>
      <c r="S189" s="89"/>
      <c r="T189" s="91" t="s">
        <v>4</v>
      </c>
      <c r="U189" s="89"/>
      <c r="V189" s="89"/>
      <c r="W189" s="92"/>
    </row>
    <row r="190" spans="6:25" s="85" customFormat="1" ht="11.25" outlineLevel="4" x14ac:dyDescent="0.2">
      <c r="F190" s="86"/>
      <c r="G190" s="87"/>
      <c r="H190" s="16" t="str">
        <f>IF(AND(H189&lt;&gt;"Výkaz výměr:",I189=""),"Výkaz výměr:","")</f>
        <v/>
      </c>
      <c r="I190" s="88" t="s">
        <v>213</v>
      </c>
      <c r="J190" s="87"/>
      <c r="L190" s="89"/>
      <c r="M190" s="100">
        <v>362.49999999999994</v>
      </c>
      <c r="N190" s="133"/>
      <c r="O190" s="133"/>
      <c r="P190" s="90"/>
      <c r="Q190" s="89"/>
      <c r="R190" s="89"/>
      <c r="S190" s="89"/>
      <c r="T190" s="91" t="s">
        <v>4</v>
      </c>
      <c r="U190" s="89"/>
      <c r="V190" s="89"/>
      <c r="W190" s="92"/>
    </row>
    <row r="191" spans="6:25" s="85" customFormat="1" ht="11.25" outlineLevel="4" x14ac:dyDescent="0.2">
      <c r="F191" s="86"/>
      <c r="G191" s="87"/>
      <c r="H191" s="16" t="str">
        <f>IF(AND(H190&lt;&gt;"Výkaz výměr:",I190=""),"Výkaz výměr:","")</f>
        <v/>
      </c>
      <c r="I191" s="88"/>
      <c r="J191" s="87"/>
      <c r="L191" s="89"/>
      <c r="M191" s="100">
        <v>0</v>
      </c>
      <c r="N191" s="133"/>
      <c r="O191" s="133"/>
      <c r="P191" s="90"/>
      <c r="Q191" s="89"/>
      <c r="R191" s="89"/>
      <c r="S191" s="89"/>
      <c r="T191" s="91" t="s">
        <v>4</v>
      </c>
      <c r="U191" s="89"/>
      <c r="V191" s="89"/>
      <c r="W191" s="92"/>
    </row>
    <row r="192" spans="6:25" s="66" customFormat="1" ht="12" outlineLevel="3" x14ac:dyDescent="0.2">
      <c r="F192" s="67">
        <v>31</v>
      </c>
      <c r="G192" s="68" t="s">
        <v>3</v>
      </c>
      <c r="H192" s="69" t="s">
        <v>165</v>
      </c>
      <c r="I192" s="70" t="s">
        <v>273</v>
      </c>
      <c r="J192" s="68" t="s">
        <v>18</v>
      </c>
      <c r="K192" s="71">
        <v>1.2716098499999999</v>
      </c>
      <c r="L192" s="72">
        <v>0</v>
      </c>
      <c r="M192" s="11">
        <v>1.399</v>
      </c>
      <c r="N192" s="131"/>
      <c r="O192" s="131">
        <f>M192*N192</f>
        <v>0</v>
      </c>
      <c r="P192" s="74">
        <v>0.5</v>
      </c>
      <c r="Q192" s="75">
        <f>M192*P192</f>
        <v>0.69950000000000001</v>
      </c>
      <c r="R192" s="74"/>
      <c r="S192" s="75">
        <f>M192*R192</f>
        <v>0</v>
      </c>
      <c r="T192" s="73">
        <v>21</v>
      </c>
      <c r="U192" s="73">
        <f>O192*(T192/100)</f>
        <v>0</v>
      </c>
      <c r="V192" s="73">
        <f>O192+U192</f>
        <v>0</v>
      </c>
      <c r="W192" s="70"/>
      <c r="X192" s="101" t="s">
        <v>1</v>
      </c>
      <c r="Y192" s="101">
        <v>1</v>
      </c>
    </row>
    <row r="193" spans="6:24" s="76" customFormat="1" ht="12" outlineLevel="3" x14ac:dyDescent="0.2">
      <c r="F193" s="77"/>
      <c r="G193" s="78"/>
      <c r="H193" s="14" t="s">
        <v>187</v>
      </c>
      <c r="I193" s="256" t="s">
        <v>483</v>
      </c>
      <c r="J193" s="256"/>
      <c r="K193" s="256"/>
      <c r="L193" s="256"/>
      <c r="M193" s="256"/>
      <c r="N193" s="256"/>
      <c r="O193" s="256"/>
      <c r="P193" s="79"/>
      <c r="Q193" s="80"/>
      <c r="R193" s="79"/>
      <c r="S193" s="80"/>
      <c r="T193" s="81"/>
      <c r="U193" s="81"/>
      <c r="V193" s="81"/>
      <c r="W193" s="82"/>
      <c r="X193" s="82"/>
    </row>
    <row r="194" spans="6:24" s="76" customFormat="1" ht="6" customHeight="1" outlineLevel="3" x14ac:dyDescent="0.2">
      <c r="F194" s="77"/>
      <c r="G194" s="78"/>
      <c r="H194" s="15"/>
      <c r="I194" s="82"/>
      <c r="J194" s="78"/>
      <c r="K194" s="83"/>
      <c r="L194" s="84"/>
      <c r="M194" s="13"/>
      <c r="N194" s="132"/>
      <c r="O194" s="132"/>
      <c r="P194" s="79"/>
      <c r="Q194" s="80"/>
      <c r="R194" s="79"/>
      <c r="S194" s="80"/>
      <c r="T194" s="81"/>
      <c r="U194" s="81"/>
      <c r="V194" s="81"/>
      <c r="W194" s="82"/>
      <c r="X194" s="82"/>
    </row>
    <row r="195" spans="6:24" s="85" customFormat="1" ht="11.25" outlineLevel="4" x14ac:dyDescent="0.2">
      <c r="F195" s="86"/>
      <c r="G195" s="87"/>
      <c r="H195" s="16" t="str">
        <f t="shared" ref="H195:H214" si="1">IF(AND(H194&lt;&gt;"Výkaz výměr:",I194=""),"Výkaz výměr:","")</f>
        <v>Výkaz výměr:</v>
      </c>
      <c r="I195" s="88" t="s">
        <v>83</v>
      </c>
      <c r="J195" s="87"/>
      <c r="L195" s="89"/>
      <c r="M195" s="100">
        <v>0</v>
      </c>
      <c r="N195" s="133"/>
      <c r="O195" s="133"/>
      <c r="P195" s="90"/>
      <c r="Q195" s="89"/>
      <c r="R195" s="89"/>
      <c r="S195" s="89"/>
      <c r="T195" s="91" t="s">
        <v>4</v>
      </c>
      <c r="U195" s="89"/>
      <c r="V195" s="89"/>
      <c r="W195" s="92"/>
    </row>
    <row r="196" spans="6:24" s="85" customFormat="1" ht="11.25" outlineLevel="4" x14ac:dyDescent="0.2">
      <c r="F196" s="86"/>
      <c r="G196" s="87"/>
      <c r="H196" s="16" t="str">
        <f t="shared" si="1"/>
        <v/>
      </c>
      <c r="I196" s="88" t="s">
        <v>468</v>
      </c>
      <c r="J196" s="87"/>
      <c r="L196" s="89"/>
      <c r="M196" s="100">
        <v>1.04925E-2</v>
      </c>
      <c r="N196" s="133"/>
      <c r="O196" s="133"/>
      <c r="P196" s="90"/>
      <c r="Q196" s="89"/>
      <c r="R196" s="89"/>
      <c r="S196" s="89"/>
      <c r="T196" s="91" t="s">
        <v>4</v>
      </c>
      <c r="U196" s="89"/>
      <c r="V196" s="89"/>
      <c r="W196" s="92"/>
    </row>
    <row r="197" spans="6:24" s="85" customFormat="1" ht="11.25" outlineLevel="4" x14ac:dyDescent="0.2">
      <c r="F197" s="86"/>
      <c r="G197" s="87"/>
      <c r="H197" s="16" t="str">
        <f t="shared" si="1"/>
        <v/>
      </c>
      <c r="I197" s="88" t="s">
        <v>470</v>
      </c>
      <c r="J197" s="87"/>
      <c r="L197" s="89"/>
      <c r="M197" s="100">
        <v>3.1057499999999998E-2</v>
      </c>
      <c r="N197" s="133"/>
      <c r="O197" s="133"/>
      <c r="P197" s="90"/>
      <c r="Q197" s="89"/>
      <c r="R197" s="89"/>
      <c r="S197" s="89"/>
      <c r="T197" s="91" t="s">
        <v>4</v>
      </c>
      <c r="U197" s="89"/>
      <c r="V197" s="89"/>
      <c r="W197" s="92"/>
    </row>
    <row r="198" spans="6:24" s="85" customFormat="1" ht="11.25" outlineLevel="4" x14ac:dyDescent="0.2">
      <c r="F198" s="86"/>
      <c r="G198" s="87"/>
      <c r="H198" s="16" t="str">
        <f t="shared" si="1"/>
        <v/>
      </c>
      <c r="I198" s="88" t="s">
        <v>471</v>
      </c>
      <c r="J198" s="87"/>
      <c r="L198" s="89"/>
      <c r="M198" s="100">
        <v>3.5145000000000003E-2</v>
      </c>
      <c r="N198" s="133"/>
      <c r="O198" s="133"/>
      <c r="P198" s="90"/>
      <c r="Q198" s="89"/>
      <c r="R198" s="89"/>
      <c r="S198" s="89"/>
      <c r="T198" s="91" t="s">
        <v>4</v>
      </c>
      <c r="U198" s="89"/>
      <c r="V198" s="89"/>
      <c r="W198" s="92"/>
    </row>
    <row r="199" spans="6:24" s="85" customFormat="1" ht="11.25" outlineLevel="4" x14ac:dyDescent="0.2">
      <c r="F199" s="86"/>
      <c r="G199" s="87"/>
      <c r="H199" s="16" t="str">
        <f t="shared" si="1"/>
        <v/>
      </c>
      <c r="I199" s="88" t="s">
        <v>472</v>
      </c>
      <c r="J199" s="87"/>
      <c r="L199" s="89"/>
      <c r="M199" s="100">
        <v>4.5539999999999997E-2</v>
      </c>
      <c r="N199" s="133"/>
      <c r="O199" s="133"/>
      <c r="P199" s="90"/>
      <c r="Q199" s="89"/>
      <c r="R199" s="89"/>
      <c r="S199" s="89"/>
      <c r="T199" s="91" t="s">
        <v>4</v>
      </c>
      <c r="U199" s="89"/>
      <c r="V199" s="89"/>
      <c r="W199" s="92"/>
    </row>
    <row r="200" spans="6:24" s="85" customFormat="1" ht="11.25" outlineLevel="4" x14ac:dyDescent="0.2">
      <c r="F200" s="86"/>
      <c r="G200" s="87"/>
      <c r="H200" s="16" t="str">
        <f t="shared" si="1"/>
        <v/>
      </c>
      <c r="I200" s="88" t="s">
        <v>473</v>
      </c>
      <c r="J200" s="87"/>
      <c r="L200" s="89"/>
      <c r="M200" s="100">
        <v>8.2012500000000002E-2</v>
      </c>
      <c r="N200" s="133"/>
      <c r="O200" s="133"/>
      <c r="P200" s="90"/>
      <c r="Q200" s="89"/>
      <c r="R200" s="89"/>
      <c r="S200" s="89"/>
      <c r="T200" s="91" t="s">
        <v>4</v>
      </c>
      <c r="U200" s="89"/>
      <c r="V200" s="89"/>
      <c r="W200" s="92"/>
    </row>
    <row r="201" spans="6:24" s="85" customFormat="1" ht="11.25" outlineLevel="4" x14ac:dyDescent="0.2">
      <c r="F201" s="86"/>
      <c r="G201" s="87"/>
      <c r="H201" s="16" t="str">
        <f t="shared" si="1"/>
        <v/>
      </c>
      <c r="I201" s="88" t="s">
        <v>474</v>
      </c>
      <c r="J201" s="87"/>
      <c r="L201" s="89"/>
      <c r="M201" s="100">
        <v>2.6777249999999999E-2</v>
      </c>
      <c r="N201" s="133"/>
      <c r="O201" s="133"/>
      <c r="P201" s="90"/>
      <c r="Q201" s="89"/>
      <c r="R201" s="89"/>
      <c r="S201" s="89"/>
      <c r="T201" s="91" t="s">
        <v>4</v>
      </c>
      <c r="U201" s="89"/>
      <c r="V201" s="89"/>
      <c r="W201" s="92"/>
    </row>
    <row r="202" spans="6:24" s="85" customFormat="1" ht="11.25" outlineLevel="4" x14ac:dyDescent="0.2">
      <c r="F202" s="86"/>
      <c r="G202" s="87"/>
      <c r="H202" s="16" t="str">
        <f t="shared" si="1"/>
        <v/>
      </c>
      <c r="I202" s="88" t="s">
        <v>475</v>
      </c>
      <c r="J202" s="87"/>
      <c r="L202" s="89"/>
      <c r="M202" s="100">
        <v>4.7682000000000002E-2</v>
      </c>
      <c r="N202" s="133"/>
      <c r="O202" s="133"/>
      <c r="P202" s="90"/>
      <c r="Q202" s="89"/>
      <c r="R202" s="89"/>
      <c r="S202" s="89"/>
      <c r="T202" s="91" t="s">
        <v>4</v>
      </c>
      <c r="U202" s="89"/>
      <c r="V202" s="89"/>
      <c r="W202" s="92"/>
    </row>
    <row r="203" spans="6:24" s="85" customFormat="1" ht="11.25" outlineLevel="4" x14ac:dyDescent="0.2">
      <c r="F203" s="86"/>
      <c r="G203" s="87"/>
      <c r="H203" s="16" t="str">
        <f t="shared" si="1"/>
        <v/>
      </c>
      <c r="I203" s="88" t="s">
        <v>476</v>
      </c>
      <c r="J203" s="87"/>
      <c r="L203" s="89"/>
      <c r="M203" s="100">
        <v>6.8512500000000004E-2</v>
      </c>
      <c r="N203" s="133"/>
      <c r="O203" s="133"/>
      <c r="P203" s="90"/>
      <c r="Q203" s="89"/>
      <c r="R203" s="89"/>
      <c r="S203" s="89"/>
      <c r="T203" s="91" t="s">
        <v>4</v>
      </c>
      <c r="U203" s="89"/>
      <c r="V203" s="89"/>
      <c r="W203" s="92"/>
    </row>
    <row r="204" spans="6:24" s="85" customFormat="1" ht="11.25" outlineLevel="4" x14ac:dyDescent="0.2">
      <c r="F204" s="86"/>
      <c r="G204" s="87"/>
      <c r="H204" s="16" t="str">
        <f t="shared" si="1"/>
        <v/>
      </c>
      <c r="I204" s="88" t="s">
        <v>477</v>
      </c>
      <c r="J204" s="87"/>
      <c r="L204" s="89"/>
      <c r="M204" s="100">
        <v>6.5502000000000005E-2</v>
      </c>
      <c r="N204" s="133"/>
      <c r="O204" s="133"/>
      <c r="P204" s="90"/>
      <c r="Q204" s="89"/>
      <c r="R204" s="89"/>
      <c r="S204" s="89"/>
      <c r="T204" s="91" t="s">
        <v>4</v>
      </c>
      <c r="U204" s="89"/>
      <c r="V204" s="89"/>
      <c r="W204" s="92"/>
    </row>
    <row r="205" spans="6:24" s="85" customFormat="1" ht="11.25" outlineLevel="4" x14ac:dyDescent="0.2">
      <c r="F205" s="86"/>
      <c r="G205" s="87"/>
      <c r="H205" s="16" t="str">
        <f t="shared" si="1"/>
        <v/>
      </c>
      <c r="I205" s="88" t="s">
        <v>478</v>
      </c>
      <c r="J205" s="87"/>
      <c r="L205" s="89"/>
      <c r="M205" s="100">
        <v>3.8292E-2</v>
      </c>
      <c r="N205" s="133"/>
      <c r="O205" s="133"/>
      <c r="P205" s="90"/>
      <c r="Q205" s="89"/>
      <c r="R205" s="89"/>
      <c r="S205" s="89"/>
      <c r="T205" s="91" t="s">
        <v>4</v>
      </c>
      <c r="U205" s="89"/>
      <c r="V205" s="89"/>
      <c r="W205" s="92"/>
    </row>
    <row r="206" spans="6:24" s="85" customFormat="1" ht="11.25" outlineLevel="4" x14ac:dyDescent="0.2">
      <c r="F206" s="86"/>
      <c r="G206" s="87"/>
      <c r="H206" s="16" t="str">
        <f t="shared" si="1"/>
        <v/>
      </c>
      <c r="I206" s="88" t="s">
        <v>479</v>
      </c>
      <c r="J206" s="87"/>
      <c r="L206" s="89"/>
      <c r="M206" s="100">
        <v>5.9369999999999999E-2</v>
      </c>
      <c r="N206" s="133"/>
      <c r="O206" s="133"/>
      <c r="P206" s="90"/>
      <c r="Q206" s="89"/>
      <c r="R206" s="89"/>
      <c r="S206" s="89"/>
      <c r="T206" s="91" t="s">
        <v>4</v>
      </c>
      <c r="U206" s="89"/>
      <c r="V206" s="89"/>
      <c r="W206" s="92"/>
    </row>
    <row r="207" spans="6:24" s="85" customFormat="1" ht="11.25" outlineLevel="4" x14ac:dyDescent="0.2">
      <c r="F207" s="86"/>
      <c r="G207" s="87"/>
      <c r="H207" s="16" t="str">
        <f t="shared" si="1"/>
        <v/>
      </c>
      <c r="I207" s="88" t="s">
        <v>480</v>
      </c>
      <c r="J207" s="87"/>
      <c r="L207" s="89"/>
      <c r="M207" s="100">
        <v>6.1938E-2</v>
      </c>
      <c r="N207" s="133"/>
      <c r="O207" s="133"/>
      <c r="P207" s="90"/>
      <c r="Q207" s="89"/>
      <c r="R207" s="89"/>
      <c r="S207" s="89"/>
      <c r="T207" s="91" t="s">
        <v>4</v>
      </c>
      <c r="U207" s="89"/>
      <c r="V207" s="89"/>
      <c r="W207" s="92"/>
    </row>
    <row r="208" spans="6:24" s="85" customFormat="1" ht="11.25" outlineLevel="4" x14ac:dyDescent="0.2">
      <c r="F208" s="86"/>
      <c r="G208" s="87"/>
      <c r="H208" s="16" t="str">
        <f t="shared" si="1"/>
        <v/>
      </c>
      <c r="I208" s="88" t="s">
        <v>96</v>
      </c>
      <c r="J208" s="87"/>
      <c r="L208" s="89"/>
      <c r="M208" s="100">
        <v>0</v>
      </c>
      <c r="N208" s="133"/>
      <c r="O208" s="133"/>
      <c r="P208" s="90"/>
      <c r="Q208" s="89"/>
      <c r="R208" s="89"/>
      <c r="S208" s="89"/>
      <c r="T208" s="91" t="s">
        <v>4</v>
      </c>
      <c r="U208" s="89"/>
      <c r="V208" s="89"/>
      <c r="W208" s="92"/>
    </row>
    <row r="209" spans="6:25" s="85" customFormat="1" ht="11.25" outlineLevel="4" x14ac:dyDescent="0.2">
      <c r="F209" s="86"/>
      <c r="G209" s="87"/>
      <c r="H209" s="16" t="str">
        <f t="shared" si="1"/>
        <v/>
      </c>
      <c r="I209" s="88" t="s">
        <v>224</v>
      </c>
      <c r="J209" s="87"/>
      <c r="L209" s="89"/>
      <c r="M209" s="100">
        <v>0.60899999999999999</v>
      </c>
      <c r="N209" s="133"/>
      <c r="O209" s="133"/>
      <c r="P209" s="90"/>
      <c r="Q209" s="89"/>
      <c r="R209" s="89"/>
      <c r="S209" s="89"/>
      <c r="T209" s="91" t="s">
        <v>4</v>
      </c>
      <c r="U209" s="89"/>
      <c r="V209" s="89"/>
      <c r="W209" s="92"/>
    </row>
    <row r="210" spans="6:25" s="85" customFormat="1" ht="11.25" outlineLevel="4" x14ac:dyDescent="0.2">
      <c r="F210" s="86"/>
      <c r="G210" s="87"/>
      <c r="H210" s="16" t="str">
        <f t="shared" si="1"/>
        <v/>
      </c>
      <c r="I210" s="88" t="s">
        <v>9</v>
      </c>
      <c r="J210" s="87"/>
      <c r="L210" s="89"/>
      <c r="M210" s="100">
        <v>0</v>
      </c>
      <c r="N210" s="133"/>
      <c r="O210" s="133"/>
      <c r="P210" s="90"/>
      <c r="Q210" s="89"/>
      <c r="R210" s="89"/>
      <c r="S210" s="89"/>
      <c r="T210" s="91" t="s">
        <v>4</v>
      </c>
      <c r="U210" s="89"/>
      <c r="V210" s="89"/>
      <c r="W210" s="92"/>
    </row>
    <row r="211" spans="6:25" s="85" customFormat="1" ht="11.25" outlineLevel="4" x14ac:dyDescent="0.2">
      <c r="F211" s="86"/>
      <c r="G211" s="87"/>
      <c r="H211" s="16" t="str">
        <f t="shared" si="1"/>
        <v/>
      </c>
      <c r="I211" s="88" t="s">
        <v>481</v>
      </c>
      <c r="J211" s="87"/>
      <c r="L211" s="89"/>
      <c r="M211" s="100">
        <v>1.6500000000000001E-2</v>
      </c>
      <c r="N211" s="133"/>
      <c r="O211" s="133"/>
      <c r="P211" s="90"/>
      <c r="Q211" s="89"/>
      <c r="R211" s="89"/>
      <c r="S211" s="89"/>
      <c r="T211" s="91" t="s">
        <v>4</v>
      </c>
      <c r="U211" s="89"/>
      <c r="V211" s="89"/>
      <c r="W211" s="92"/>
    </row>
    <row r="212" spans="6:25" s="85" customFormat="1" ht="11.25" outlineLevel="4" x14ac:dyDescent="0.2">
      <c r="F212" s="86"/>
      <c r="G212" s="87"/>
      <c r="H212" s="16" t="str">
        <f t="shared" si="1"/>
        <v/>
      </c>
      <c r="I212" s="88" t="s">
        <v>10</v>
      </c>
      <c r="J212" s="87"/>
      <c r="L212" s="89"/>
      <c r="M212" s="100">
        <v>0</v>
      </c>
      <c r="N212" s="133"/>
      <c r="O212" s="133"/>
      <c r="P212" s="90"/>
      <c r="Q212" s="89"/>
      <c r="R212" s="89"/>
      <c r="S212" s="89"/>
      <c r="T212" s="91" t="s">
        <v>4</v>
      </c>
      <c r="U212" s="89"/>
      <c r="V212" s="89"/>
      <c r="W212" s="92"/>
    </row>
    <row r="213" spans="6:25" s="85" customFormat="1" ht="11.25" outlineLevel="4" x14ac:dyDescent="0.2">
      <c r="F213" s="86"/>
      <c r="G213" s="87"/>
      <c r="H213" s="16" t="str">
        <f t="shared" si="1"/>
        <v/>
      </c>
      <c r="I213" s="88" t="s">
        <v>482</v>
      </c>
      <c r="J213" s="87"/>
      <c r="L213" s="89"/>
      <c r="M213" s="100">
        <v>0.2</v>
      </c>
      <c r="N213" s="133"/>
      <c r="O213" s="133"/>
      <c r="P213" s="90"/>
      <c r="Q213" s="89"/>
      <c r="R213" s="89"/>
      <c r="S213" s="89"/>
      <c r="T213" s="91" t="s">
        <v>4</v>
      </c>
      <c r="U213" s="89"/>
      <c r="V213" s="89"/>
      <c r="W213" s="92"/>
    </row>
    <row r="214" spans="6:25" s="85" customFormat="1" ht="11.25" outlineLevel="4" x14ac:dyDescent="0.2">
      <c r="F214" s="86"/>
      <c r="G214" s="87"/>
      <c r="H214" s="16" t="str">
        <f t="shared" si="1"/>
        <v/>
      </c>
      <c r="I214" s="88"/>
      <c r="J214" s="87"/>
      <c r="L214" s="89"/>
      <c r="M214" s="100">
        <v>0</v>
      </c>
      <c r="N214" s="133"/>
      <c r="O214" s="133"/>
      <c r="P214" s="90"/>
      <c r="Q214" s="89"/>
      <c r="R214" s="89"/>
      <c r="S214" s="89"/>
      <c r="T214" s="91" t="s">
        <v>4</v>
      </c>
      <c r="U214" s="89"/>
      <c r="V214" s="89"/>
      <c r="W214" s="92"/>
    </row>
    <row r="215" spans="6:25" s="66" customFormat="1" ht="12" outlineLevel="3" x14ac:dyDescent="0.2">
      <c r="F215" s="67">
        <v>32</v>
      </c>
      <c r="G215" s="68" t="s">
        <v>15</v>
      </c>
      <c r="H215" s="69" t="s">
        <v>139</v>
      </c>
      <c r="I215" s="70" t="s">
        <v>484</v>
      </c>
      <c r="J215" s="68" t="s">
        <v>17</v>
      </c>
      <c r="K215" s="71">
        <v>12.81</v>
      </c>
      <c r="L215" s="72">
        <v>0</v>
      </c>
      <c r="M215" s="11">
        <v>12.81</v>
      </c>
      <c r="N215" s="131"/>
      <c r="O215" s="131">
        <f>M215*N215</f>
        <v>0</v>
      </c>
      <c r="P215" s="74"/>
      <c r="Q215" s="75">
        <f>M215*P215</f>
        <v>0</v>
      </c>
      <c r="R215" s="74"/>
      <c r="S215" s="75">
        <f>M215*R215</f>
        <v>0</v>
      </c>
      <c r="T215" s="73">
        <v>21</v>
      </c>
      <c r="U215" s="73">
        <f>O215*(T215/100)</f>
        <v>0</v>
      </c>
      <c r="V215" s="73">
        <f>O215+U215</f>
        <v>0</v>
      </c>
      <c r="W215" s="70"/>
      <c r="X215" s="101" t="s">
        <v>1</v>
      </c>
      <c r="Y215" s="101">
        <v>1</v>
      </c>
    </row>
    <row r="216" spans="6:25" s="76" customFormat="1" ht="12" outlineLevel="3" x14ac:dyDescent="0.2">
      <c r="F216" s="77"/>
      <c r="G216" s="78"/>
      <c r="H216" s="14" t="s">
        <v>187</v>
      </c>
      <c r="I216" s="257" t="s">
        <v>485</v>
      </c>
      <c r="J216" s="256"/>
      <c r="K216" s="256"/>
      <c r="L216" s="256"/>
      <c r="M216" s="256"/>
      <c r="N216" s="256"/>
      <c r="O216" s="256"/>
      <c r="P216" s="79"/>
      <c r="Q216" s="80"/>
      <c r="R216" s="79"/>
      <c r="S216" s="80"/>
      <c r="T216" s="81"/>
      <c r="U216" s="81"/>
      <c r="V216" s="81"/>
      <c r="W216" s="82"/>
      <c r="X216" s="82"/>
    </row>
    <row r="217" spans="6:25" s="76" customFormat="1" ht="6" customHeight="1" outlineLevel="3" x14ac:dyDescent="0.2">
      <c r="F217" s="77"/>
      <c r="G217" s="78"/>
      <c r="H217" s="15"/>
      <c r="I217" s="82"/>
      <c r="J217" s="78"/>
      <c r="K217" s="83"/>
      <c r="L217" s="84"/>
      <c r="M217" s="13"/>
      <c r="N217" s="132"/>
      <c r="O217" s="132"/>
      <c r="P217" s="79"/>
      <c r="Q217" s="80"/>
      <c r="R217" s="79"/>
      <c r="S217" s="80"/>
      <c r="T217" s="81"/>
      <c r="U217" s="81"/>
      <c r="V217" s="81"/>
      <c r="W217" s="82"/>
      <c r="X217" s="82"/>
    </row>
    <row r="218" spans="6:25" s="85" customFormat="1" ht="11.25" outlineLevel="4" x14ac:dyDescent="0.2">
      <c r="F218" s="86"/>
      <c r="G218" s="87"/>
      <c r="H218" s="16" t="str">
        <f>IF(AND(H217&lt;&gt;"Výkaz výměr:",I217=""),"Výkaz výměr:","")</f>
        <v>Výkaz výměr:</v>
      </c>
      <c r="I218" s="88" t="s">
        <v>8</v>
      </c>
      <c r="J218" s="87"/>
      <c r="L218" s="89"/>
      <c r="M218" s="100">
        <v>0</v>
      </c>
      <c r="N218" s="133"/>
      <c r="O218" s="133"/>
      <c r="P218" s="90"/>
      <c r="Q218" s="89"/>
      <c r="R218" s="89"/>
      <c r="S218" s="89"/>
      <c r="T218" s="91" t="s">
        <v>4</v>
      </c>
      <c r="U218" s="89"/>
      <c r="V218" s="89"/>
      <c r="W218" s="92"/>
    </row>
    <row r="219" spans="6:25" s="85" customFormat="1" ht="11.25" outlineLevel="4" x14ac:dyDescent="0.2">
      <c r="F219" s="86"/>
      <c r="G219" s="87"/>
      <c r="H219" s="16" t="str">
        <f>IF(AND(H218&lt;&gt;"Výkaz výměr:",I218=""),"Výkaz výměr:","")</f>
        <v/>
      </c>
      <c r="I219" s="88" t="s">
        <v>56</v>
      </c>
      <c r="J219" s="87"/>
      <c r="L219" s="89"/>
      <c r="M219" s="100">
        <v>12.81</v>
      </c>
      <c r="N219" s="133"/>
      <c r="O219" s="133"/>
      <c r="P219" s="90"/>
      <c r="Q219" s="89"/>
      <c r="R219" s="89"/>
      <c r="S219" s="89"/>
      <c r="T219" s="91" t="s">
        <v>4</v>
      </c>
      <c r="U219" s="89"/>
      <c r="V219" s="89"/>
      <c r="W219" s="92"/>
    </row>
    <row r="220" spans="6:25" s="85" customFormat="1" ht="11.25" outlineLevel="4" x14ac:dyDescent="0.2">
      <c r="F220" s="86"/>
      <c r="G220" s="87"/>
      <c r="H220" s="16" t="str">
        <f>IF(AND(H219&lt;&gt;"Výkaz výměr:",I219=""),"Výkaz výměr:","")</f>
        <v/>
      </c>
      <c r="I220" s="88"/>
      <c r="J220" s="87"/>
      <c r="L220" s="89"/>
      <c r="M220" s="100">
        <v>0</v>
      </c>
      <c r="N220" s="133"/>
      <c r="O220" s="133"/>
      <c r="P220" s="90"/>
      <c r="Q220" s="89"/>
      <c r="R220" s="89"/>
      <c r="S220" s="89"/>
      <c r="T220" s="91" t="s">
        <v>4</v>
      </c>
      <c r="U220" s="89"/>
      <c r="V220" s="89"/>
      <c r="W220" s="92"/>
    </row>
    <row r="221" spans="6:25" s="66" customFormat="1" ht="12" outlineLevel="3" x14ac:dyDescent="0.2">
      <c r="F221" s="67">
        <v>33</v>
      </c>
      <c r="G221" s="68" t="s">
        <v>3</v>
      </c>
      <c r="H221" s="69" t="s">
        <v>166</v>
      </c>
      <c r="I221" s="70" t="s">
        <v>286</v>
      </c>
      <c r="J221" s="68" t="s">
        <v>18</v>
      </c>
      <c r="K221" s="71">
        <v>0.53802000000000005</v>
      </c>
      <c r="L221" s="72">
        <v>0</v>
      </c>
      <c r="M221" s="11">
        <v>0.53802000000000005</v>
      </c>
      <c r="N221" s="131"/>
      <c r="O221" s="131">
        <f>M221*N221</f>
        <v>0</v>
      </c>
      <c r="P221" s="74">
        <v>0.5</v>
      </c>
      <c r="Q221" s="75">
        <f>M221*P221</f>
        <v>0.26901000000000003</v>
      </c>
      <c r="R221" s="74"/>
      <c r="S221" s="75">
        <f>M221*R221</f>
        <v>0</v>
      </c>
      <c r="T221" s="73">
        <v>21</v>
      </c>
      <c r="U221" s="73">
        <f>O221*(T221/100)</f>
        <v>0</v>
      </c>
      <c r="V221" s="73">
        <f>O221+U221</f>
        <v>0</v>
      </c>
      <c r="W221" s="70"/>
      <c r="X221" s="101" t="s">
        <v>1</v>
      </c>
      <c r="Y221" s="101">
        <v>1</v>
      </c>
    </row>
    <row r="222" spans="6:25" s="76" customFormat="1" ht="12" outlineLevel="3" x14ac:dyDescent="0.2">
      <c r="F222" s="77"/>
      <c r="G222" s="78"/>
      <c r="H222" s="14" t="s">
        <v>187</v>
      </c>
      <c r="I222" s="256" t="s">
        <v>286</v>
      </c>
      <c r="J222" s="256"/>
      <c r="K222" s="256"/>
      <c r="L222" s="256"/>
      <c r="M222" s="256"/>
      <c r="N222" s="256"/>
      <c r="O222" s="256"/>
      <c r="P222" s="79"/>
      <c r="Q222" s="80"/>
      <c r="R222" s="79"/>
      <c r="S222" s="80"/>
      <c r="T222" s="81"/>
      <c r="U222" s="81"/>
      <c r="V222" s="81"/>
      <c r="W222" s="82"/>
      <c r="X222" s="82"/>
    </row>
    <row r="223" spans="6:25" s="76" customFormat="1" ht="6" customHeight="1" outlineLevel="3" x14ac:dyDescent="0.2">
      <c r="F223" s="77"/>
      <c r="G223" s="78"/>
      <c r="H223" s="15"/>
      <c r="I223" s="82"/>
      <c r="J223" s="78"/>
      <c r="K223" s="83"/>
      <c r="L223" s="84"/>
      <c r="M223" s="13"/>
      <c r="N223" s="132"/>
      <c r="O223" s="132"/>
      <c r="P223" s="79"/>
      <c r="Q223" s="80"/>
      <c r="R223" s="79"/>
      <c r="S223" s="80"/>
      <c r="T223" s="81"/>
      <c r="U223" s="81"/>
      <c r="V223" s="81"/>
      <c r="W223" s="82"/>
      <c r="X223" s="82"/>
    </row>
    <row r="224" spans="6:25" s="85" customFormat="1" ht="11.25" outlineLevel="4" x14ac:dyDescent="0.2">
      <c r="F224" s="86"/>
      <c r="G224" s="87"/>
      <c r="H224" s="16" t="str">
        <f>IF(AND(H223&lt;&gt;"Výkaz výměr:",I223=""),"Výkaz výměr:","")</f>
        <v>Výkaz výměr:</v>
      </c>
      <c r="I224" s="88" t="s">
        <v>209</v>
      </c>
      <c r="J224" s="87"/>
      <c r="L224" s="89"/>
      <c r="M224" s="100">
        <v>0.53802000000000005</v>
      </c>
      <c r="N224" s="133"/>
      <c r="O224" s="133"/>
      <c r="P224" s="90"/>
      <c r="Q224" s="89"/>
      <c r="R224" s="89"/>
      <c r="S224" s="89"/>
      <c r="T224" s="91" t="s">
        <v>4</v>
      </c>
      <c r="U224" s="89"/>
      <c r="V224" s="89"/>
      <c r="W224" s="92"/>
    </row>
    <row r="225" spans="6:25" s="85" customFormat="1" ht="11.25" outlineLevel="4" x14ac:dyDescent="0.2">
      <c r="F225" s="86"/>
      <c r="G225" s="87"/>
      <c r="H225" s="16" t="str">
        <f>IF(AND(H224&lt;&gt;"Výkaz výměr:",I224=""),"Výkaz výměr:","")</f>
        <v/>
      </c>
      <c r="I225" s="88"/>
      <c r="J225" s="87"/>
      <c r="L225" s="89"/>
      <c r="M225" s="100">
        <v>0</v>
      </c>
      <c r="N225" s="133"/>
      <c r="O225" s="133"/>
      <c r="P225" s="90"/>
      <c r="Q225" s="89"/>
      <c r="R225" s="89"/>
      <c r="S225" s="89"/>
      <c r="T225" s="91" t="s">
        <v>4</v>
      </c>
      <c r="U225" s="89"/>
      <c r="V225" s="89"/>
      <c r="W225" s="92"/>
    </row>
    <row r="226" spans="6:25" s="66" customFormat="1" ht="24" outlineLevel="3" x14ac:dyDescent="0.2">
      <c r="F226" s="67">
        <v>34</v>
      </c>
      <c r="G226" s="68" t="s">
        <v>15</v>
      </c>
      <c r="H226" s="69" t="s">
        <v>137</v>
      </c>
      <c r="I226" s="70" t="s">
        <v>349</v>
      </c>
      <c r="J226" s="68" t="s">
        <v>18</v>
      </c>
      <c r="K226" s="71">
        <v>1.81</v>
      </c>
      <c r="L226" s="72">
        <v>0</v>
      </c>
      <c r="M226" s="11">
        <v>1.9370000000000001</v>
      </c>
      <c r="N226" s="131"/>
      <c r="O226" s="131">
        <f>M226*N226</f>
        <v>0</v>
      </c>
      <c r="P226" s="74">
        <v>1.2199999999999999E-3</v>
      </c>
      <c r="Q226" s="75">
        <f>M226*P226</f>
        <v>2.3631400000000001E-3</v>
      </c>
      <c r="R226" s="74"/>
      <c r="S226" s="75">
        <f>M226*R226</f>
        <v>0</v>
      </c>
      <c r="T226" s="73">
        <v>21</v>
      </c>
      <c r="U226" s="73">
        <f>O226*(T226/100)</f>
        <v>0</v>
      </c>
      <c r="V226" s="73">
        <f>O226+U226</f>
        <v>0</v>
      </c>
      <c r="W226" s="70"/>
      <c r="X226" s="101" t="s">
        <v>1</v>
      </c>
      <c r="Y226" s="101">
        <v>1</v>
      </c>
    </row>
    <row r="227" spans="6:25" s="76" customFormat="1" ht="12" outlineLevel="3" x14ac:dyDescent="0.2">
      <c r="F227" s="77"/>
      <c r="G227" s="78"/>
      <c r="H227" s="14" t="s">
        <v>187</v>
      </c>
      <c r="I227" s="256" t="s">
        <v>369</v>
      </c>
      <c r="J227" s="256"/>
      <c r="K227" s="256"/>
      <c r="L227" s="256"/>
      <c r="M227" s="256"/>
      <c r="N227" s="256"/>
      <c r="O227" s="256"/>
      <c r="P227" s="79"/>
      <c r="Q227" s="80"/>
      <c r="R227" s="79"/>
      <c r="S227" s="80"/>
      <c r="T227" s="81"/>
      <c r="U227" s="81"/>
      <c r="V227" s="81"/>
      <c r="W227" s="82"/>
      <c r="X227" s="82"/>
    </row>
    <row r="228" spans="6:25" s="76" customFormat="1" ht="6" customHeight="1" outlineLevel="3" x14ac:dyDescent="0.2">
      <c r="F228" s="77"/>
      <c r="G228" s="78"/>
      <c r="H228" s="15"/>
      <c r="I228" s="82"/>
      <c r="J228" s="78"/>
      <c r="K228" s="83"/>
      <c r="L228" s="84"/>
      <c r="M228" s="13"/>
      <c r="N228" s="132"/>
      <c r="O228" s="132"/>
      <c r="P228" s="79"/>
      <c r="Q228" s="80"/>
      <c r="R228" s="79"/>
      <c r="S228" s="80"/>
      <c r="T228" s="81"/>
      <c r="U228" s="81"/>
      <c r="V228" s="81"/>
      <c r="W228" s="82"/>
      <c r="X228" s="82"/>
    </row>
    <row r="229" spans="6:25" s="85" customFormat="1" ht="11.25" outlineLevel="4" x14ac:dyDescent="0.2">
      <c r="F229" s="86"/>
      <c r="G229" s="87"/>
      <c r="H229" s="16" t="str">
        <f>IF(AND(H228&lt;&gt;"Výkaz výměr:",I228=""),"Výkaz výměr:","")</f>
        <v>Výkaz výměr:</v>
      </c>
      <c r="I229" s="88" t="s">
        <v>486</v>
      </c>
      <c r="J229" s="87"/>
      <c r="L229" s="89"/>
      <c r="M229" s="100">
        <v>1.9370000000000001</v>
      </c>
      <c r="N229" s="133"/>
      <c r="O229" s="133"/>
      <c r="P229" s="90"/>
      <c r="Q229" s="89"/>
      <c r="R229" s="89"/>
      <c r="S229" s="89"/>
      <c r="T229" s="91" t="s">
        <v>4</v>
      </c>
      <c r="U229" s="89"/>
      <c r="V229" s="89"/>
      <c r="W229" s="92"/>
    </row>
    <row r="230" spans="6:25" s="85" customFormat="1" ht="11.25" outlineLevel="4" x14ac:dyDescent="0.2">
      <c r="F230" s="86"/>
      <c r="G230" s="87"/>
      <c r="H230" s="16" t="str">
        <f>IF(AND(H229&lt;&gt;"Výkaz výměr:",I229=""),"Výkaz výměr:","")</f>
        <v/>
      </c>
      <c r="I230" s="88"/>
      <c r="J230" s="87"/>
      <c r="L230" s="89"/>
      <c r="M230" s="100">
        <v>0</v>
      </c>
      <c r="N230" s="133"/>
      <c r="O230" s="133"/>
      <c r="P230" s="90"/>
      <c r="Q230" s="89"/>
      <c r="R230" s="89"/>
      <c r="S230" s="89"/>
      <c r="T230" s="91" t="s">
        <v>4</v>
      </c>
      <c r="U230" s="89"/>
      <c r="V230" s="89"/>
      <c r="W230" s="92"/>
    </row>
    <row r="231" spans="6:25" s="66" customFormat="1" ht="12" outlineLevel="3" x14ac:dyDescent="0.2">
      <c r="F231" s="67">
        <v>35</v>
      </c>
      <c r="G231" s="68" t="s">
        <v>15</v>
      </c>
      <c r="H231" s="69" t="s">
        <v>136</v>
      </c>
      <c r="I231" s="70" t="s">
        <v>310</v>
      </c>
      <c r="J231" s="68" t="s">
        <v>18</v>
      </c>
      <c r="K231" s="71">
        <v>1.81</v>
      </c>
      <c r="L231" s="72">
        <v>0</v>
      </c>
      <c r="M231" s="11">
        <v>1.9370000000000001</v>
      </c>
      <c r="N231" s="131"/>
      <c r="O231" s="131">
        <f>M231*N231</f>
        <v>0</v>
      </c>
      <c r="P231" s="74"/>
      <c r="Q231" s="75">
        <f>M231*P231</f>
        <v>0</v>
      </c>
      <c r="R231" s="74"/>
      <c r="S231" s="75">
        <f>M231*R231</f>
        <v>0</v>
      </c>
      <c r="T231" s="73">
        <v>21</v>
      </c>
      <c r="U231" s="73">
        <f>O231*(T231/100)</f>
        <v>0</v>
      </c>
      <c r="V231" s="73">
        <f>O231+U231</f>
        <v>0</v>
      </c>
      <c r="W231" s="70"/>
      <c r="X231" s="101" t="s">
        <v>1</v>
      </c>
      <c r="Y231" s="101">
        <v>1</v>
      </c>
    </row>
    <row r="232" spans="6:25" s="76" customFormat="1" ht="12" outlineLevel="3" x14ac:dyDescent="0.2">
      <c r="F232" s="77"/>
      <c r="G232" s="78"/>
      <c r="H232" s="14" t="s">
        <v>187</v>
      </c>
      <c r="I232" s="256" t="s">
        <v>343</v>
      </c>
      <c r="J232" s="256"/>
      <c r="K232" s="256"/>
      <c r="L232" s="256"/>
      <c r="M232" s="256"/>
      <c r="N232" s="256"/>
      <c r="O232" s="256"/>
      <c r="P232" s="79"/>
      <c r="Q232" s="80"/>
      <c r="R232" s="79"/>
      <c r="S232" s="80"/>
      <c r="T232" s="81"/>
      <c r="U232" s="81"/>
      <c r="V232" s="81"/>
      <c r="W232" s="82"/>
      <c r="X232" s="82"/>
    </row>
    <row r="233" spans="6:25" s="76" customFormat="1" ht="6" customHeight="1" outlineLevel="3" x14ac:dyDescent="0.2">
      <c r="F233" s="77"/>
      <c r="G233" s="78"/>
      <c r="H233" s="15"/>
      <c r="I233" s="82"/>
      <c r="J233" s="78"/>
      <c r="K233" s="83"/>
      <c r="L233" s="84"/>
      <c r="M233" s="13"/>
      <c r="N233" s="132"/>
      <c r="O233" s="132"/>
      <c r="P233" s="79"/>
      <c r="Q233" s="80"/>
      <c r="R233" s="79"/>
      <c r="S233" s="80"/>
      <c r="T233" s="81"/>
      <c r="U233" s="81"/>
      <c r="V233" s="81"/>
      <c r="W233" s="82"/>
      <c r="X233" s="82"/>
    </row>
    <row r="234" spans="6:25" s="66" customFormat="1" ht="12" outlineLevel="3" x14ac:dyDescent="0.2">
      <c r="F234" s="67">
        <v>36</v>
      </c>
      <c r="G234" s="68" t="s">
        <v>15</v>
      </c>
      <c r="H234" s="69" t="s">
        <v>141</v>
      </c>
      <c r="I234" s="70" t="s">
        <v>326</v>
      </c>
      <c r="J234" s="68" t="s">
        <v>18</v>
      </c>
      <c r="K234" s="71">
        <v>1.81</v>
      </c>
      <c r="L234" s="72">
        <v>0</v>
      </c>
      <c r="M234" s="11">
        <v>1.9370000000000001</v>
      </c>
      <c r="N234" s="131"/>
      <c r="O234" s="131">
        <f>M234*N234</f>
        <v>0</v>
      </c>
      <c r="P234" s="74">
        <v>2.4199999999999999E-2</v>
      </c>
      <c r="Q234" s="75">
        <f>M234*P234</f>
        <v>4.6875399999999998E-2</v>
      </c>
      <c r="R234" s="74"/>
      <c r="S234" s="75">
        <f>M234*R234</f>
        <v>0</v>
      </c>
      <c r="T234" s="73">
        <v>21</v>
      </c>
      <c r="U234" s="73">
        <f>O234*(T234/100)</f>
        <v>0</v>
      </c>
      <c r="V234" s="73">
        <f>O234+U234</f>
        <v>0</v>
      </c>
      <c r="W234" s="70"/>
      <c r="X234" s="101" t="s">
        <v>1</v>
      </c>
      <c r="Y234" s="101">
        <v>1</v>
      </c>
    </row>
    <row r="235" spans="6:25" s="76" customFormat="1" ht="12" outlineLevel="3" x14ac:dyDescent="0.2">
      <c r="F235" s="77"/>
      <c r="G235" s="78"/>
      <c r="H235" s="14" t="s">
        <v>187</v>
      </c>
      <c r="I235" s="256" t="s">
        <v>355</v>
      </c>
      <c r="J235" s="256"/>
      <c r="K235" s="256"/>
      <c r="L235" s="256"/>
      <c r="M235" s="256"/>
      <c r="N235" s="256"/>
      <c r="O235" s="256"/>
      <c r="P235" s="79"/>
      <c r="Q235" s="80"/>
      <c r="R235" s="79"/>
      <c r="S235" s="80"/>
      <c r="T235" s="81"/>
      <c r="U235" s="81"/>
      <c r="V235" s="81"/>
      <c r="W235" s="82"/>
      <c r="X235" s="82"/>
    </row>
    <row r="236" spans="6:25" s="76" customFormat="1" ht="6" customHeight="1" outlineLevel="3" x14ac:dyDescent="0.2">
      <c r="F236" s="77"/>
      <c r="G236" s="78"/>
      <c r="H236" s="15"/>
      <c r="I236" s="82"/>
      <c r="J236" s="78"/>
      <c r="K236" s="83"/>
      <c r="L236" s="84"/>
      <c r="M236" s="13"/>
      <c r="N236" s="132"/>
      <c r="O236" s="132"/>
      <c r="P236" s="79"/>
      <c r="Q236" s="80"/>
      <c r="R236" s="79"/>
      <c r="S236" s="80"/>
      <c r="T236" s="81"/>
      <c r="U236" s="81"/>
      <c r="V236" s="81"/>
      <c r="W236" s="82"/>
      <c r="X236" s="82"/>
    </row>
    <row r="237" spans="6:25" s="66" customFormat="1" ht="12" outlineLevel="3" x14ac:dyDescent="0.2">
      <c r="F237" s="67">
        <v>37</v>
      </c>
      <c r="G237" s="68" t="s">
        <v>15</v>
      </c>
      <c r="H237" s="69" t="s">
        <v>182</v>
      </c>
      <c r="I237" s="70" t="s">
        <v>331</v>
      </c>
      <c r="J237" s="68" t="s">
        <v>17</v>
      </c>
      <c r="K237" s="71">
        <v>15.3</v>
      </c>
      <c r="L237" s="72">
        <v>0</v>
      </c>
      <c r="M237" s="11">
        <v>15.3</v>
      </c>
      <c r="N237" s="131"/>
      <c r="O237" s="131">
        <f>M237*N237</f>
        <v>0</v>
      </c>
      <c r="P237" s="74"/>
      <c r="Q237" s="75">
        <f>M237*P237</f>
        <v>0</v>
      </c>
      <c r="R237" s="74"/>
      <c r="S237" s="75">
        <f>M237*R237</f>
        <v>0</v>
      </c>
      <c r="T237" s="73">
        <v>21</v>
      </c>
      <c r="U237" s="73">
        <f>O237*(T237/100)</f>
        <v>0</v>
      </c>
      <c r="V237" s="73">
        <f>O237+U237</f>
        <v>0</v>
      </c>
      <c r="W237" s="70"/>
      <c r="X237" s="101" t="s">
        <v>1</v>
      </c>
      <c r="Y237" s="101">
        <v>1</v>
      </c>
    </row>
    <row r="238" spans="6:25" s="76" customFormat="1" ht="12" outlineLevel="3" x14ac:dyDescent="0.2">
      <c r="F238" s="77"/>
      <c r="G238" s="78"/>
      <c r="H238" s="14" t="s">
        <v>187</v>
      </c>
      <c r="I238" s="256" t="s">
        <v>385</v>
      </c>
      <c r="J238" s="256"/>
      <c r="K238" s="256"/>
      <c r="L238" s="256"/>
      <c r="M238" s="256"/>
      <c r="N238" s="256"/>
      <c r="O238" s="256"/>
      <c r="P238" s="79"/>
      <c r="Q238" s="80"/>
      <c r="R238" s="79"/>
      <c r="S238" s="80"/>
      <c r="T238" s="81"/>
      <c r="U238" s="81"/>
      <c r="V238" s="81"/>
      <c r="W238" s="82"/>
      <c r="X238" s="82"/>
    </row>
    <row r="239" spans="6:25" s="76" customFormat="1" ht="6" customHeight="1" outlineLevel="3" x14ac:dyDescent="0.2">
      <c r="F239" s="77"/>
      <c r="G239" s="78"/>
      <c r="H239" s="15"/>
      <c r="I239" s="82"/>
      <c r="J239" s="78"/>
      <c r="K239" s="83"/>
      <c r="L239" s="84"/>
      <c r="M239" s="13"/>
      <c r="N239" s="132"/>
      <c r="O239" s="132"/>
      <c r="P239" s="79"/>
      <c r="Q239" s="80"/>
      <c r="R239" s="79"/>
      <c r="S239" s="80"/>
      <c r="T239" s="81"/>
      <c r="U239" s="81"/>
      <c r="V239" s="81"/>
      <c r="W239" s="82"/>
      <c r="X239" s="82"/>
    </row>
    <row r="240" spans="6:25" s="66" customFormat="1" ht="24" outlineLevel="3" x14ac:dyDescent="0.2">
      <c r="F240" s="67">
        <v>38</v>
      </c>
      <c r="G240" s="68" t="s">
        <v>3</v>
      </c>
      <c r="H240" s="69" t="s">
        <v>168</v>
      </c>
      <c r="I240" s="70" t="s">
        <v>361</v>
      </c>
      <c r="J240" s="68" t="s">
        <v>17</v>
      </c>
      <c r="K240" s="71">
        <v>16.830000000000002</v>
      </c>
      <c r="L240" s="72">
        <v>0</v>
      </c>
      <c r="M240" s="11">
        <v>16.830000000000002</v>
      </c>
      <c r="N240" s="131"/>
      <c r="O240" s="131">
        <f>M240*N240</f>
        <v>0</v>
      </c>
      <c r="P240" s="74">
        <v>1.49E-2</v>
      </c>
      <c r="Q240" s="75">
        <f>M240*P240</f>
        <v>0.25076700000000002</v>
      </c>
      <c r="R240" s="74"/>
      <c r="S240" s="75">
        <f>M240*R240</f>
        <v>0</v>
      </c>
      <c r="T240" s="73">
        <v>21</v>
      </c>
      <c r="U240" s="73">
        <f>O240*(T240/100)</f>
        <v>0</v>
      </c>
      <c r="V240" s="73">
        <f>O240+U240</f>
        <v>0</v>
      </c>
      <c r="W240" s="70"/>
      <c r="X240" s="101" t="s">
        <v>1</v>
      </c>
      <c r="Y240" s="101">
        <v>1</v>
      </c>
    </row>
    <row r="241" spans="6:25" s="76" customFormat="1" ht="12" outlineLevel="3" x14ac:dyDescent="0.2">
      <c r="F241" s="77"/>
      <c r="G241" s="78"/>
      <c r="H241" s="14" t="s">
        <v>187</v>
      </c>
      <c r="I241" s="256"/>
      <c r="J241" s="256"/>
      <c r="K241" s="256"/>
      <c r="L241" s="256"/>
      <c r="M241" s="256"/>
      <c r="N241" s="256"/>
      <c r="O241" s="256"/>
      <c r="P241" s="79"/>
      <c r="Q241" s="80"/>
      <c r="R241" s="79"/>
      <c r="S241" s="80"/>
      <c r="T241" s="81"/>
      <c r="U241" s="81"/>
      <c r="V241" s="81"/>
      <c r="W241" s="82"/>
      <c r="X241" s="82"/>
    </row>
    <row r="242" spans="6:25" s="76" customFormat="1" ht="6" customHeight="1" outlineLevel="3" x14ac:dyDescent="0.2">
      <c r="F242" s="77"/>
      <c r="G242" s="78"/>
      <c r="H242" s="15"/>
      <c r="I242" s="82"/>
      <c r="J242" s="78"/>
      <c r="K242" s="83"/>
      <c r="L242" s="84"/>
      <c r="M242" s="13"/>
      <c r="N242" s="132"/>
      <c r="O242" s="132"/>
      <c r="P242" s="79"/>
      <c r="Q242" s="80"/>
      <c r="R242" s="79"/>
      <c r="S242" s="80"/>
      <c r="T242" s="81"/>
      <c r="U242" s="81"/>
      <c r="V242" s="81"/>
      <c r="W242" s="82"/>
      <c r="X242" s="82"/>
    </row>
    <row r="243" spans="6:25" s="85" customFormat="1" ht="11.25" outlineLevel="4" x14ac:dyDescent="0.2">
      <c r="F243" s="86"/>
      <c r="G243" s="87"/>
      <c r="H243" s="16" t="str">
        <f>IF(AND(H242&lt;&gt;"Výkaz výměr:",I242=""),"Výkaz výměr:","")</f>
        <v>Výkaz výměr:</v>
      </c>
      <c r="I243" s="88" t="s">
        <v>102</v>
      </c>
      <c r="J243" s="87"/>
      <c r="L243" s="89"/>
      <c r="M243" s="100">
        <v>16.830000000000002</v>
      </c>
      <c r="N243" s="133"/>
      <c r="O243" s="133"/>
      <c r="P243" s="90"/>
      <c r="Q243" s="89"/>
      <c r="R243" s="89"/>
      <c r="S243" s="89"/>
      <c r="T243" s="91" t="s">
        <v>4</v>
      </c>
      <c r="U243" s="89"/>
      <c r="V243" s="89"/>
      <c r="W243" s="92"/>
    </row>
    <row r="244" spans="6:25" s="85" customFormat="1" ht="11.25" outlineLevel="4" x14ac:dyDescent="0.2">
      <c r="F244" s="86"/>
      <c r="G244" s="87"/>
      <c r="H244" s="16" t="str">
        <f>IF(AND(H243&lt;&gt;"Výkaz výměr:",I243=""),"Výkaz výměr:","")</f>
        <v/>
      </c>
      <c r="I244" s="88"/>
      <c r="J244" s="87"/>
      <c r="L244" s="89"/>
      <c r="M244" s="100">
        <v>0</v>
      </c>
      <c r="N244" s="133"/>
      <c r="O244" s="133"/>
      <c r="P244" s="90"/>
      <c r="Q244" s="89"/>
      <c r="R244" s="89"/>
      <c r="S244" s="89"/>
      <c r="T244" s="91" t="s">
        <v>4</v>
      </c>
      <c r="U244" s="89"/>
      <c r="V244" s="89"/>
      <c r="W244" s="92"/>
    </row>
    <row r="245" spans="6:25" s="66" customFormat="1" ht="12" outlineLevel="3" x14ac:dyDescent="0.2">
      <c r="F245" s="67">
        <v>39</v>
      </c>
      <c r="G245" s="68" t="s">
        <v>15</v>
      </c>
      <c r="H245" s="69" t="s">
        <v>154</v>
      </c>
      <c r="I245" s="70" t="s">
        <v>328</v>
      </c>
      <c r="J245" s="68" t="s">
        <v>0</v>
      </c>
      <c r="K245" s="71">
        <v>2.82</v>
      </c>
      <c r="L245" s="72">
        <v>0</v>
      </c>
      <c r="M245" s="11">
        <v>2.82</v>
      </c>
      <c r="N245" s="131"/>
      <c r="O245" s="131">
        <f>M245*N245</f>
        <v>0</v>
      </c>
      <c r="P245" s="74"/>
      <c r="Q245" s="75">
        <f>M245*P245</f>
        <v>0</v>
      </c>
      <c r="R245" s="74"/>
      <c r="S245" s="75">
        <f>M245*R245</f>
        <v>0</v>
      </c>
      <c r="T245" s="73">
        <v>21</v>
      </c>
      <c r="U245" s="73">
        <f>O245*(T245/100)</f>
        <v>0</v>
      </c>
      <c r="V245" s="73">
        <f>O245+U245</f>
        <v>0</v>
      </c>
      <c r="W245" s="70"/>
      <c r="X245" s="101" t="s">
        <v>1</v>
      </c>
      <c r="Y245" s="101">
        <v>1</v>
      </c>
    </row>
    <row r="246" spans="6:25" s="76" customFormat="1" ht="12" outlineLevel="3" x14ac:dyDescent="0.2">
      <c r="F246" s="77"/>
      <c r="G246" s="78"/>
      <c r="H246" s="14" t="s">
        <v>187</v>
      </c>
      <c r="I246" s="256" t="s">
        <v>387</v>
      </c>
      <c r="J246" s="256"/>
      <c r="K246" s="256"/>
      <c r="L246" s="256"/>
      <c r="M246" s="256"/>
      <c r="N246" s="256"/>
      <c r="O246" s="256"/>
      <c r="P246" s="79"/>
      <c r="Q246" s="80"/>
      <c r="R246" s="79"/>
      <c r="S246" s="80"/>
      <c r="T246" s="81"/>
      <c r="U246" s="81"/>
      <c r="V246" s="81"/>
      <c r="W246" s="82"/>
      <c r="X246" s="82"/>
    </row>
    <row r="247" spans="6:25" s="76" customFormat="1" ht="6" customHeight="1" outlineLevel="3" x14ac:dyDescent="0.2">
      <c r="F247" s="77"/>
      <c r="G247" s="78"/>
      <c r="H247" s="15"/>
      <c r="I247" s="82"/>
      <c r="J247" s="78"/>
      <c r="K247" s="83"/>
      <c r="L247" s="84"/>
      <c r="M247" s="13"/>
      <c r="N247" s="132"/>
      <c r="O247" s="132"/>
      <c r="P247" s="79"/>
      <c r="Q247" s="80"/>
      <c r="R247" s="79"/>
      <c r="S247" s="80"/>
      <c r="T247" s="81"/>
      <c r="U247" s="81"/>
      <c r="V247" s="81"/>
      <c r="W247" s="82"/>
      <c r="X247" s="82"/>
    </row>
    <row r="248" spans="6:25" s="4" customFormat="1" ht="12.75" customHeight="1" outlineLevel="3" x14ac:dyDescent="0.2">
      <c r="F248" s="5"/>
      <c r="G248" s="6"/>
      <c r="H248" s="6"/>
      <c r="I248" s="7"/>
      <c r="J248" s="6"/>
      <c r="K248" s="8"/>
      <c r="L248" s="9"/>
      <c r="M248" s="8"/>
      <c r="N248" s="134"/>
      <c r="O248" s="134"/>
      <c r="P248" s="10"/>
      <c r="Q248" s="9"/>
      <c r="R248" s="9"/>
      <c r="S248" s="9"/>
      <c r="T248" s="3" t="s">
        <v>4</v>
      </c>
      <c r="U248" s="9"/>
      <c r="V248" s="9"/>
      <c r="W248" s="9"/>
    </row>
    <row r="249" spans="6:25" s="55" customFormat="1" ht="16.5" customHeight="1" outlineLevel="2" x14ac:dyDescent="0.2">
      <c r="F249" s="56"/>
      <c r="G249" s="57"/>
      <c r="H249" s="58"/>
      <c r="I249" s="58" t="s">
        <v>279</v>
      </c>
      <c r="J249" s="57"/>
      <c r="K249" s="59"/>
      <c r="L249" s="60"/>
      <c r="M249" s="59"/>
      <c r="N249" s="124"/>
      <c r="O249" s="124">
        <f>SUBTOTAL(9,O250:O265)</f>
        <v>0</v>
      </c>
      <c r="P249" s="62"/>
      <c r="Q249" s="63">
        <f>SUBTOTAL(9,Q250:Q265)</f>
        <v>0</v>
      </c>
      <c r="R249" s="60"/>
      <c r="S249" s="63">
        <f>SUBTOTAL(9,S250:S265)</f>
        <v>0</v>
      </c>
      <c r="T249" s="64"/>
      <c r="U249" s="61">
        <f>SUBTOTAL(9,U250:U265)</f>
        <v>0</v>
      </c>
      <c r="V249" s="61">
        <f>SUBTOTAL(9,V250:V265)</f>
        <v>0</v>
      </c>
      <c r="W249" s="65"/>
      <c r="Y249" s="61">
        <f>SUBTOTAL(9,Y250:Y265)</f>
        <v>3</v>
      </c>
    </row>
    <row r="250" spans="6:25" s="66" customFormat="1" ht="12" outlineLevel="3" x14ac:dyDescent="0.2">
      <c r="F250" s="67">
        <v>40</v>
      </c>
      <c r="G250" s="68" t="s">
        <v>2</v>
      </c>
      <c r="H250" s="69" t="s">
        <v>28</v>
      </c>
      <c r="I250" s="70" t="s">
        <v>330</v>
      </c>
      <c r="J250" s="68" t="s">
        <v>16</v>
      </c>
      <c r="K250" s="71">
        <v>16.757999999999999</v>
      </c>
      <c r="L250" s="72">
        <v>0</v>
      </c>
      <c r="M250" s="11">
        <v>16.757999999999999</v>
      </c>
      <c r="N250" s="131"/>
      <c r="O250" s="131">
        <f>M250*N250</f>
        <v>0</v>
      </c>
      <c r="P250" s="74"/>
      <c r="Q250" s="75">
        <f>M250*P250</f>
        <v>0</v>
      </c>
      <c r="R250" s="74"/>
      <c r="S250" s="75">
        <f>M250*R250</f>
        <v>0</v>
      </c>
      <c r="T250" s="73">
        <v>21</v>
      </c>
      <c r="U250" s="73">
        <f>O250*(T250/100)</f>
        <v>0</v>
      </c>
      <c r="V250" s="73">
        <f>O250+U250</f>
        <v>0</v>
      </c>
      <c r="W250" s="70"/>
      <c r="X250" s="101" t="s">
        <v>1</v>
      </c>
      <c r="Y250" s="101">
        <v>1</v>
      </c>
    </row>
    <row r="251" spans="6:25" s="76" customFormat="1" ht="12" outlineLevel="3" x14ac:dyDescent="0.2">
      <c r="F251" s="77"/>
      <c r="G251" s="78"/>
      <c r="H251" s="14" t="s">
        <v>187</v>
      </c>
      <c r="I251" s="256"/>
      <c r="J251" s="256"/>
      <c r="K251" s="256"/>
      <c r="L251" s="256"/>
      <c r="M251" s="256"/>
      <c r="N251" s="256"/>
      <c r="O251" s="256"/>
      <c r="P251" s="79"/>
      <c r="Q251" s="80"/>
      <c r="R251" s="79"/>
      <c r="S251" s="80"/>
      <c r="T251" s="81"/>
      <c r="U251" s="81"/>
      <c r="V251" s="81"/>
      <c r="W251" s="82"/>
      <c r="X251" s="82"/>
    </row>
    <row r="252" spans="6:25" s="76" customFormat="1" ht="6" customHeight="1" outlineLevel="3" x14ac:dyDescent="0.2">
      <c r="F252" s="77"/>
      <c r="G252" s="78"/>
      <c r="H252" s="15"/>
      <c r="I252" s="82"/>
      <c r="J252" s="78"/>
      <c r="K252" s="83"/>
      <c r="L252" s="84"/>
      <c r="M252" s="13"/>
      <c r="N252" s="132"/>
      <c r="O252" s="132"/>
      <c r="P252" s="79"/>
      <c r="Q252" s="80"/>
      <c r="R252" s="79"/>
      <c r="S252" s="80"/>
      <c r="T252" s="81"/>
      <c r="U252" s="81"/>
      <c r="V252" s="81"/>
      <c r="W252" s="82"/>
      <c r="X252" s="82"/>
    </row>
    <row r="253" spans="6:25" s="85" customFormat="1" ht="11.25" outlineLevel="4" x14ac:dyDescent="0.2">
      <c r="F253" s="86"/>
      <c r="G253" s="87"/>
      <c r="H253" s="16" t="str">
        <f>IF(AND(H252&lt;&gt;"Výkaz výměr:",I252=""),"Výkaz výměr:","")</f>
        <v>Výkaz výměr:</v>
      </c>
      <c r="I253" s="88" t="s">
        <v>82</v>
      </c>
      <c r="J253" s="87"/>
      <c r="L253" s="89"/>
      <c r="M253" s="100">
        <v>0</v>
      </c>
      <c r="N253" s="133"/>
      <c r="O253" s="133"/>
      <c r="P253" s="90"/>
      <c r="Q253" s="89"/>
      <c r="R253" s="89"/>
      <c r="S253" s="89"/>
      <c r="T253" s="91" t="s">
        <v>4</v>
      </c>
      <c r="U253" s="89"/>
      <c r="V253" s="89"/>
      <c r="W253" s="92"/>
    </row>
    <row r="254" spans="6:25" s="85" customFormat="1" ht="11.25" outlineLevel="4" x14ac:dyDescent="0.2">
      <c r="F254" s="86"/>
      <c r="G254" s="87"/>
      <c r="H254" s="16" t="str">
        <f>IF(AND(H253&lt;&gt;"Výkaz výměr:",I253=""),"Výkaz výměr:","")</f>
        <v/>
      </c>
      <c r="I254" s="88" t="s">
        <v>79</v>
      </c>
      <c r="J254" s="87"/>
      <c r="L254" s="89"/>
      <c r="M254" s="100">
        <v>16.757999999999999</v>
      </c>
      <c r="N254" s="133"/>
      <c r="O254" s="133"/>
      <c r="P254" s="90"/>
      <c r="Q254" s="89"/>
      <c r="R254" s="89"/>
      <c r="S254" s="89"/>
      <c r="T254" s="91" t="s">
        <v>4</v>
      </c>
      <c r="U254" s="89"/>
      <c r="V254" s="89"/>
      <c r="W254" s="92"/>
    </row>
    <row r="255" spans="6:25" s="85" customFormat="1" ht="11.25" outlineLevel="4" x14ac:dyDescent="0.2">
      <c r="F255" s="86"/>
      <c r="G255" s="87"/>
      <c r="H255" s="16" t="str">
        <f>IF(AND(H254&lt;&gt;"Výkaz výměr:",I254=""),"Výkaz výměr:","")</f>
        <v/>
      </c>
      <c r="I255" s="88"/>
      <c r="J255" s="87"/>
      <c r="L255" s="89"/>
      <c r="M255" s="100">
        <v>0</v>
      </c>
      <c r="N255" s="133"/>
      <c r="O255" s="133"/>
      <c r="P255" s="90"/>
      <c r="Q255" s="89"/>
      <c r="R255" s="89"/>
      <c r="S255" s="89"/>
      <c r="T255" s="91" t="s">
        <v>4</v>
      </c>
      <c r="U255" s="89"/>
      <c r="V255" s="89"/>
      <c r="W255" s="92"/>
    </row>
    <row r="256" spans="6:25" s="66" customFormat="1" ht="24" outlineLevel="3" x14ac:dyDescent="0.2">
      <c r="F256" s="67">
        <v>41</v>
      </c>
      <c r="G256" s="68" t="s">
        <v>2</v>
      </c>
      <c r="H256" s="69" t="s">
        <v>29</v>
      </c>
      <c r="I256" s="70" t="s">
        <v>345</v>
      </c>
      <c r="J256" s="68" t="s">
        <v>16</v>
      </c>
      <c r="K256" s="71">
        <v>50.31</v>
      </c>
      <c r="L256" s="72">
        <v>0</v>
      </c>
      <c r="M256" s="11">
        <v>50.31</v>
      </c>
      <c r="N256" s="131"/>
      <c r="O256" s="131">
        <f>M256*N256</f>
        <v>0</v>
      </c>
      <c r="P256" s="74"/>
      <c r="Q256" s="75">
        <f>M256*P256</f>
        <v>0</v>
      </c>
      <c r="R256" s="74"/>
      <c r="S256" s="75">
        <f>M256*R256</f>
        <v>0</v>
      </c>
      <c r="T256" s="73">
        <v>21</v>
      </c>
      <c r="U256" s="73">
        <f>O256*(T256/100)</f>
        <v>0</v>
      </c>
      <c r="V256" s="73">
        <f>O256+U256</f>
        <v>0</v>
      </c>
      <c r="W256" s="70"/>
      <c r="X256" s="101" t="s">
        <v>1</v>
      </c>
      <c r="Y256" s="101">
        <v>1</v>
      </c>
    </row>
    <row r="257" spans="6:25" s="76" customFormat="1" ht="12" outlineLevel="3" x14ac:dyDescent="0.2">
      <c r="F257" s="77"/>
      <c r="G257" s="78"/>
      <c r="H257" s="14" t="s">
        <v>187</v>
      </c>
      <c r="I257" s="256"/>
      <c r="J257" s="256"/>
      <c r="K257" s="256"/>
      <c r="L257" s="256"/>
      <c r="M257" s="256"/>
      <c r="N257" s="256"/>
      <c r="O257" s="256"/>
      <c r="P257" s="79"/>
      <c r="Q257" s="80"/>
      <c r="R257" s="79"/>
      <c r="S257" s="80"/>
      <c r="T257" s="81"/>
      <c r="U257" s="81"/>
      <c r="V257" s="81"/>
      <c r="W257" s="82"/>
      <c r="X257" s="82"/>
    </row>
    <row r="258" spans="6:25" s="76" customFormat="1" ht="6" customHeight="1" outlineLevel="3" x14ac:dyDescent="0.2">
      <c r="F258" s="77"/>
      <c r="G258" s="78"/>
      <c r="H258" s="15"/>
      <c r="I258" s="82"/>
      <c r="J258" s="78"/>
      <c r="K258" s="83"/>
      <c r="L258" s="84"/>
      <c r="M258" s="13"/>
      <c r="N258" s="132"/>
      <c r="O258" s="132"/>
      <c r="P258" s="79"/>
      <c r="Q258" s="80"/>
      <c r="R258" s="79"/>
      <c r="S258" s="80"/>
      <c r="T258" s="81"/>
      <c r="U258" s="81"/>
      <c r="V258" s="81"/>
      <c r="W258" s="82"/>
      <c r="X258" s="82"/>
    </row>
    <row r="259" spans="6:25" s="85" customFormat="1" ht="11.25" outlineLevel="4" x14ac:dyDescent="0.2">
      <c r="F259" s="86"/>
      <c r="G259" s="87"/>
      <c r="H259" s="16" t="str">
        <f>IF(AND(H258&lt;&gt;"Výkaz výměr:",I258=""),"Výkaz výměr:","")</f>
        <v>Výkaz výměr:</v>
      </c>
      <c r="I259" s="88" t="s">
        <v>135</v>
      </c>
      <c r="J259" s="87"/>
      <c r="L259" s="89"/>
      <c r="M259" s="100">
        <v>0</v>
      </c>
      <c r="N259" s="133"/>
      <c r="O259" s="133"/>
      <c r="P259" s="90"/>
      <c r="Q259" s="89"/>
      <c r="R259" s="89"/>
      <c r="S259" s="89"/>
      <c r="T259" s="91" t="s">
        <v>4</v>
      </c>
      <c r="U259" s="89"/>
      <c r="V259" s="89"/>
      <c r="W259" s="92"/>
    </row>
    <row r="260" spans="6:25" s="85" customFormat="1" ht="11.25" outlineLevel="4" x14ac:dyDescent="0.2">
      <c r="F260" s="86"/>
      <c r="G260" s="87"/>
      <c r="H260" s="16" t="str">
        <f>IF(AND(H259&lt;&gt;"Výkaz výměr:",I259=""),"Výkaz výměr:","")</f>
        <v/>
      </c>
      <c r="I260" s="88" t="s">
        <v>203</v>
      </c>
      <c r="J260" s="87"/>
      <c r="L260" s="89"/>
      <c r="M260" s="100">
        <v>50.31</v>
      </c>
      <c r="N260" s="133"/>
      <c r="O260" s="133"/>
      <c r="P260" s="90"/>
      <c r="Q260" s="89"/>
      <c r="R260" s="89"/>
      <c r="S260" s="89"/>
      <c r="T260" s="91" t="s">
        <v>4</v>
      </c>
      <c r="U260" s="89"/>
      <c r="V260" s="89"/>
      <c r="W260" s="92"/>
    </row>
    <row r="261" spans="6:25" s="85" customFormat="1" ht="11.25" outlineLevel="4" x14ac:dyDescent="0.2">
      <c r="F261" s="86"/>
      <c r="G261" s="87"/>
      <c r="H261" s="16" t="str">
        <f>IF(AND(H260&lt;&gt;"Výkaz výměr:",I260=""),"Výkaz výměr:","")</f>
        <v/>
      </c>
      <c r="I261" s="88"/>
      <c r="J261" s="87"/>
      <c r="L261" s="89"/>
      <c r="M261" s="100">
        <v>0</v>
      </c>
      <c r="N261" s="133"/>
      <c r="O261" s="133"/>
      <c r="P261" s="90"/>
      <c r="Q261" s="89"/>
      <c r="R261" s="89"/>
      <c r="S261" s="89"/>
      <c r="T261" s="91" t="s">
        <v>4</v>
      </c>
      <c r="U261" s="89"/>
      <c r="V261" s="89"/>
      <c r="W261" s="92"/>
    </row>
    <row r="262" spans="6:25" s="66" customFormat="1" ht="12" outlineLevel="3" x14ac:dyDescent="0.2">
      <c r="F262" s="67">
        <v>42</v>
      </c>
      <c r="G262" s="68" t="s">
        <v>15</v>
      </c>
      <c r="H262" s="69" t="s">
        <v>155</v>
      </c>
      <c r="I262" s="70" t="s">
        <v>335</v>
      </c>
      <c r="J262" s="68" t="s">
        <v>0</v>
      </c>
      <c r="K262" s="71">
        <v>0.74</v>
      </c>
      <c r="L262" s="72">
        <v>0</v>
      </c>
      <c r="M262" s="11">
        <v>0.74</v>
      </c>
      <c r="N262" s="131"/>
      <c r="O262" s="131">
        <f>M262*N262</f>
        <v>0</v>
      </c>
      <c r="P262" s="74"/>
      <c r="Q262" s="75">
        <f>M262*P262</f>
        <v>0</v>
      </c>
      <c r="R262" s="74"/>
      <c r="S262" s="75">
        <f>M262*R262</f>
        <v>0</v>
      </c>
      <c r="T262" s="73">
        <v>21</v>
      </c>
      <c r="U262" s="73">
        <f>O262*(T262/100)</f>
        <v>0</v>
      </c>
      <c r="V262" s="73">
        <f>O262+U262</f>
        <v>0</v>
      </c>
      <c r="W262" s="70"/>
      <c r="X262" s="101" t="s">
        <v>1</v>
      </c>
      <c r="Y262" s="101">
        <v>1</v>
      </c>
    </row>
    <row r="263" spans="6:25" s="76" customFormat="1" ht="12" outlineLevel="3" x14ac:dyDescent="0.2">
      <c r="F263" s="77"/>
      <c r="G263" s="78"/>
      <c r="H263" s="14" t="s">
        <v>187</v>
      </c>
      <c r="I263" s="256" t="s">
        <v>386</v>
      </c>
      <c r="J263" s="256"/>
      <c r="K263" s="256"/>
      <c r="L263" s="256"/>
      <c r="M263" s="256"/>
      <c r="N263" s="256"/>
      <c r="O263" s="256"/>
      <c r="P263" s="79"/>
      <c r="Q263" s="80"/>
      <c r="R263" s="79"/>
      <c r="S263" s="80"/>
      <c r="T263" s="81"/>
      <c r="U263" s="81"/>
      <c r="V263" s="81"/>
      <c r="W263" s="82"/>
      <c r="X263" s="82"/>
    </row>
    <row r="264" spans="6:25" s="76" customFormat="1" ht="6" customHeight="1" outlineLevel="3" x14ac:dyDescent="0.2">
      <c r="F264" s="77"/>
      <c r="G264" s="78"/>
      <c r="H264" s="15"/>
      <c r="I264" s="82"/>
      <c r="J264" s="78"/>
      <c r="K264" s="83"/>
      <c r="L264" s="84"/>
      <c r="M264" s="13"/>
      <c r="N264" s="132"/>
      <c r="O264" s="132"/>
      <c r="P264" s="79"/>
      <c r="Q264" s="80"/>
      <c r="R264" s="79"/>
      <c r="S264" s="80"/>
      <c r="T264" s="81"/>
      <c r="U264" s="81"/>
      <c r="V264" s="81"/>
      <c r="W264" s="82"/>
      <c r="X264" s="82"/>
    </row>
    <row r="265" spans="6:25" s="4" customFormat="1" ht="12.75" customHeight="1" outlineLevel="3" x14ac:dyDescent="0.2">
      <c r="F265" s="5"/>
      <c r="G265" s="6"/>
      <c r="H265" s="6"/>
      <c r="I265" s="7"/>
      <c r="J265" s="6"/>
      <c r="K265" s="8"/>
      <c r="L265" s="9"/>
      <c r="M265" s="8"/>
      <c r="N265" s="134"/>
      <c r="O265" s="134"/>
      <c r="P265" s="10"/>
      <c r="Q265" s="9"/>
      <c r="R265" s="9"/>
      <c r="S265" s="9"/>
      <c r="T265" s="3" t="s">
        <v>4</v>
      </c>
      <c r="U265" s="9"/>
      <c r="V265" s="9"/>
      <c r="W265" s="9"/>
    </row>
    <row r="266" spans="6:25" s="55" customFormat="1" ht="16.5" customHeight="1" outlineLevel="2" x14ac:dyDescent="0.2">
      <c r="F266" s="56"/>
      <c r="G266" s="57"/>
      <c r="H266" s="58"/>
      <c r="I266" s="58" t="s">
        <v>234</v>
      </c>
      <c r="J266" s="57"/>
      <c r="K266" s="59"/>
      <c r="L266" s="60"/>
      <c r="M266" s="59"/>
      <c r="N266" s="124"/>
      <c r="O266" s="124">
        <f>SUBTOTAL(9,O267:O294)</f>
        <v>0</v>
      </c>
      <c r="P266" s="62"/>
      <c r="Q266" s="63">
        <f>SUBTOTAL(9,Q267:Q294)</f>
        <v>5.3220799999999999E-2</v>
      </c>
      <c r="R266" s="60"/>
      <c r="S266" s="63">
        <f>SUBTOTAL(9,S267:S294)</f>
        <v>0</v>
      </c>
      <c r="T266" s="64"/>
      <c r="U266" s="61">
        <f>SUBTOTAL(9,U267:U294)</f>
        <v>0</v>
      </c>
      <c r="V266" s="61">
        <f>SUBTOTAL(9,V267:V294)</f>
        <v>0</v>
      </c>
      <c r="W266" s="65"/>
      <c r="Y266" s="61">
        <f>SUBTOTAL(9,Y267:Y294)</f>
        <v>2</v>
      </c>
    </row>
    <row r="267" spans="6:25" s="66" customFormat="1" ht="12" outlineLevel="3" x14ac:dyDescent="0.2">
      <c r="F267" s="67">
        <v>43</v>
      </c>
      <c r="G267" s="68" t="s">
        <v>15</v>
      </c>
      <c r="H267" s="69" t="s">
        <v>142</v>
      </c>
      <c r="I267" s="70" t="s">
        <v>318</v>
      </c>
      <c r="J267" s="68" t="s">
        <v>17</v>
      </c>
      <c r="K267" s="71">
        <v>119.86726</v>
      </c>
      <c r="L267" s="72">
        <v>0</v>
      </c>
      <c r="M267" s="11">
        <v>143.84039999999999</v>
      </c>
      <c r="N267" s="131"/>
      <c r="O267" s="131">
        <f>M267*N267</f>
        <v>0</v>
      </c>
      <c r="P267" s="74"/>
      <c r="Q267" s="75">
        <f>M267*P267</f>
        <v>0</v>
      </c>
      <c r="R267" s="74"/>
      <c r="S267" s="75">
        <f>M267*R267</f>
        <v>0</v>
      </c>
      <c r="T267" s="73">
        <v>21</v>
      </c>
      <c r="U267" s="73">
        <f>O267*(T267/100)</f>
        <v>0</v>
      </c>
      <c r="V267" s="73">
        <f>O267+U267</f>
        <v>0</v>
      </c>
      <c r="W267" s="70"/>
      <c r="X267" s="101" t="s">
        <v>1</v>
      </c>
      <c r="Y267" s="101">
        <v>1</v>
      </c>
    </row>
    <row r="268" spans="6:25" s="76" customFormat="1" ht="12" outlineLevel="3" x14ac:dyDescent="0.2">
      <c r="F268" s="77"/>
      <c r="G268" s="78"/>
      <c r="H268" s="14" t="s">
        <v>187</v>
      </c>
      <c r="I268" s="257" t="s">
        <v>487</v>
      </c>
      <c r="J268" s="256"/>
      <c r="K268" s="256"/>
      <c r="L268" s="256"/>
      <c r="M268" s="256"/>
      <c r="N268" s="256"/>
      <c r="O268" s="256"/>
      <c r="P268" s="79"/>
      <c r="Q268" s="80"/>
      <c r="R268" s="79"/>
      <c r="S268" s="80"/>
      <c r="T268" s="81"/>
      <c r="U268" s="81"/>
      <c r="V268" s="81"/>
      <c r="W268" s="82"/>
      <c r="X268" s="82"/>
    </row>
    <row r="269" spans="6:25" s="76" customFormat="1" ht="6" customHeight="1" outlineLevel="3" x14ac:dyDescent="0.2">
      <c r="F269" s="77"/>
      <c r="G269" s="78"/>
      <c r="H269" s="15"/>
      <c r="I269" s="82"/>
      <c r="J269" s="78"/>
      <c r="K269" s="83"/>
      <c r="L269" s="84"/>
      <c r="M269" s="13"/>
      <c r="N269" s="132"/>
      <c r="O269" s="132"/>
      <c r="P269" s="79"/>
      <c r="Q269" s="80"/>
      <c r="R269" s="79"/>
      <c r="S269" s="80"/>
      <c r="T269" s="81"/>
      <c r="U269" s="81"/>
      <c r="V269" s="81"/>
      <c r="W269" s="82"/>
      <c r="X269" s="82"/>
    </row>
    <row r="270" spans="6:25" s="85" customFormat="1" ht="11.25" outlineLevel="4" x14ac:dyDescent="0.2">
      <c r="F270" s="86"/>
      <c r="G270" s="87"/>
      <c r="H270" s="16" t="str">
        <f t="shared" ref="H270:H290" si="2">IF(AND(H269&lt;&gt;"Výkaz výměr:",I269=""),"Výkaz výměr:","")</f>
        <v>Výkaz výměr:</v>
      </c>
      <c r="I270" s="88" t="s">
        <v>83</v>
      </c>
      <c r="J270" s="87"/>
      <c r="L270" s="89"/>
      <c r="M270" s="100">
        <v>0</v>
      </c>
      <c r="N270" s="133"/>
      <c r="O270" s="133"/>
      <c r="P270" s="90"/>
      <c r="Q270" s="89"/>
      <c r="R270" s="89"/>
      <c r="S270" s="89"/>
      <c r="T270" s="91" t="s">
        <v>4</v>
      </c>
      <c r="U270" s="89"/>
      <c r="V270" s="89"/>
      <c r="W270" s="92"/>
    </row>
    <row r="271" spans="6:25" s="85" customFormat="1" ht="11.25" outlineLevel="4" x14ac:dyDescent="0.2">
      <c r="F271" s="86"/>
      <c r="G271" s="87"/>
      <c r="H271" s="16" t="str">
        <f t="shared" si="2"/>
        <v/>
      </c>
      <c r="I271" s="88" t="s">
        <v>237</v>
      </c>
      <c r="J271" s="87"/>
      <c r="L271" s="89"/>
      <c r="M271" s="100">
        <v>0.44768000000000002</v>
      </c>
      <c r="N271" s="133"/>
      <c r="O271" s="133"/>
      <c r="P271" s="90"/>
      <c r="Q271" s="89"/>
      <c r="R271" s="89"/>
      <c r="S271" s="89"/>
      <c r="T271" s="91" t="s">
        <v>4</v>
      </c>
      <c r="U271" s="89"/>
      <c r="V271" s="89"/>
      <c r="W271" s="92"/>
    </row>
    <row r="272" spans="6:25" s="85" customFormat="1" ht="11.25" outlineLevel="4" x14ac:dyDescent="0.2">
      <c r="F272" s="86"/>
      <c r="G272" s="87"/>
      <c r="H272" s="16" t="str">
        <f t="shared" si="2"/>
        <v/>
      </c>
      <c r="I272" s="88" t="s">
        <v>239</v>
      </c>
      <c r="J272" s="87"/>
      <c r="L272" s="89"/>
      <c r="M272" s="100">
        <v>1.3251200000000001</v>
      </c>
      <c r="N272" s="133"/>
      <c r="O272" s="133"/>
      <c r="P272" s="90"/>
      <c r="Q272" s="89"/>
      <c r="R272" s="89"/>
      <c r="S272" s="89"/>
      <c r="T272" s="91" t="s">
        <v>4</v>
      </c>
      <c r="U272" s="89"/>
      <c r="V272" s="89"/>
      <c r="W272" s="92"/>
    </row>
    <row r="273" spans="6:23" s="85" customFormat="1" ht="11.25" outlineLevel="4" x14ac:dyDescent="0.2">
      <c r="F273" s="86"/>
      <c r="G273" s="87"/>
      <c r="H273" s="16" t="str">
        <f t="shared" si="2"/>
        <v/>
      </c>
      <c r="I273" s="88" t="s">
        <v>240</v>
      </c>
      <c r="J273" s="87"/>
      <c r="L273" s="89"/>
      <c r="M273" s="100">
        <v>1.49952</v>
      </c>
      <c r="N273" s="133"/>
      <c r="O273" s="133"/>
      <c r="P273" s="90"/>
      <c r="Q273" s="89"/>
      <c r="R273" s="89"/>
      <c r="S273" s="89"/>
      <c r="T273" s="91" t="s">
        <v>4</v>
      </c>
      <c r="U273" s="89"/>
      <c r="V273" s="89"/>
      <c r="W273" s="92"/>
    </row>
    <row r="274" spans="6:23" s="85" customFormat="1" ht="11.25" outlineLevel="4" x14ac:dyDescent="0.2">
      <c r="F274" s="86"/>
      <c r="G274" s="87"/>
      <c r="H274" s="16" t="str">
        <f t="shared" si="2"/>
        <v/>
      </c>
      <c r="I274" s="88" t="s">
        <v>241</v>
      </c>
      <c r="J274" s="87"/>
      <c r="L274" s="89"/>
      <c r="M274" s="100">
        <v>1.9430400000000001</v>
      </c>
      <c r="N274" s="133"/>
      <c r="O274" s="133"/>
      <c r="P274" s="90"/>
      <c r="Q274" s="89"/>
      <c r="R274" s="89"/>
      <c r="S274" s="89"/>
      <c r="T274" s="91" t="s">
        <v>4</v>
      </c>
      <c r="U274" s="89"/>
      <c r="V274" s="89"/>
      <c r="W274" s="92"/>
    </row>
    <row r="275" spans="6:23" s="85" customFormat="1" ht="11.25" outlineLevel="4" x14ac:dyDescent="0.2">
      <c r="F275" s="86"/>
      <c r="G275" s="87"/>
      <c r="H275" s="16" t="str">
        <f t="shared" si="2"/>
        <v/>
      </c>
      <c r="I275" s="88" t="s">
        <v>242</v>
      </c>
      <c r="J275" s="87"/>
      <c r="L275" s="89"/>
      <c r="M275" s="100">
        <v>3.4992000000000001</v>
      </c>
      <c r="N275" s="133"/>
      <c r="O275" s="133"/>
      <c r="P275" s="90"/>
      <c r="Q275" s="89"/>
      <c r="R275" s="89"/>
      <c r="S275" s="89"/>
      <c r="T275" s="91" t="s">
        <v>4</v>
      </c>
      <c r="U275" s="89"/>
      <c r="V275" s="89"/>
      <c r="W275" s="92"/>
    </row>
    <row r="276" spans="6:23" s="85" customFormat="1" ht="11.25" outlineLevel="4" x14ac:dyDescent="0.2">
      <c r="F276" s="86"/>
      <c r="G276" s="87"/>
      <c r="H276" s="16" t="str">
        <f t="shared" si="2"/>
        <v/>
      </c>
      <c r="I276" s="88" t="s">
        <v>246</v>
      </c>
      <c r="J276" s="87"/>
      <c r="L276" s="89"/>
      <c r="M276" s="100">
        <v>1.1900999999999999</v>
      </c>
      <c r="N276" s="133"/>
      <c r="O276" s="133"/>
      <c r="P276" s="90"/>
      <c r="Q276" s="89"/>
      <c r="R276" s="89"/>
      <c r="S276" s="89"/>
      <c r="T276" s="91" t="s">
        <v>4</v>
      </c>
      <c r="U276" s="89"/>
      <c r="V276" s="89"/>
      <c r="W276" s="92"/>
    </row>
    <row r="277" spans="6:23" s="85" customFormat="1" ht="11.25" outlineLevel="4" x14ac:dyDescent="0.2">
      <c r="F277" s="86"/>
      <c r="G277" s="87"/>
      <c r="H277" s="16" t="str">
        <f t="shared" si="2"/>
        <v/>
      </c>
      <c r="I277" s="88" t="s">
        <v>250</v>
      </c>
      <c r="J277" s="87"/>
      <c r="L277" s="89"/>
      <c r="M277" s="100">
        <v>2.1191999999999998</v>
      </c>
      <c r="N277" s="133"/>
      <c r="O277" s="133"/>
      <c r="P277" s="90"/>
      <c r="Q277" s="89"/>
      <c r="R277" s="89"/>
      <c r="S277" s="89"/>
      <c r="T277" s="91" t="s">
        <v>4</v>
      </c>
      <c r="U277" s="89"/>
      <c r="V277" s="89"/>
      <c r="W277" s="92"/>
    </row>
    <row r="278" spans="6:23" s="85" customFormat="1" ht="11.25" outlineLevel="4" x14ac:dyDescent="0.2">
      <c r="F278" s="86"/>
      <c r="G278" s="87"/>
      <c r="H278" s="16" t="str">
        <f t="shared" si="2"/>
        <v/>
      </c>
      <c r="I278" s="88" t="s">
        <v>245</v>
      </c>
      <c r="J278" s="87"/>
      <c r="L278" s="89"/>
      <c r="M278" s="100">
        <v>3.0449999999999999</v>
      </c>
      <c r="N278" s="133"/>
      <c r="O278" s="133"/>
      <c r="P278" s="90"/>
      <c r="Q278" s="89"/>
      <c r="R278" s="89"/>
      <c r="S278" s="89"/>
      <c r="T278" s="91" t="s">
        <v>4</v>
      </c>
      <c r="U278" s="89"/>
      <c r="V278" s="89"/>
      <c r="W278" s="92"/>
    </row>
    <row r="279" spans="6:23" s="85" customFormat="1" ht="11.25" outlineLevel="4" x14ac:dyDescent="0.2">
      <c r="F279" s="86"/>
      <c r="G279" s="87"/>
      <c r="H279" s="16" t="str">
        <f t="shared" si="2"/>
        <v/>
      </c>
      <c r="I279" s="88" t="s">
        <v>251</v>
      </c>
      <c r="J279" s="87"/>
      <c r="L279" s="89"/>
      <c r="M279" s="100">
        <v>2.9112</v>
      </c>
      <c r="N279" s="133"/>
      <c r="O279" s="133"/>
      <c r="P279" s="90"/>
      <c r="Q279" s="89"/>
      <c r="R279" s="89"/>
      <c r="S279" s="89"/>
      <c r="T279" s="91" t="s">
        <v>4</v>
      </c>
      <c r="U279" s="89"/>
      <c r="V279" s="89"/>
      <c r="W279" s="92"/>
    </row>
    <row r="280" spans="6:23" s="85" customFormat="1" ht="11.25" outlineLevel="4" x14ac:dyDescent="0.2">
      <c r="F280" s="86"/>
      <c r="G280" s="87"/>
      <c r="H280" s="16" t="str">
        <f t="shared" si="2"/>
        <v/>
      </c>
      <c r="I280" s="88" t="s">
        <v>249</v>
      </c>
      <c r="J280" s="87"/>
      <c r="L280" s="89"/>
      <c r="M280" s="100">
        <v>1.7869600000000001</v>
      </c>
      <c r="N280" s="133"/>
      <c r="O280" s="133"/>
      <c r="P280" s="90"/>
      <c r="Q280" s="89"/>
      <c r="R280" s="89"/>
      <c r="S280" s="89"/>
      <c r="T280" s="91" t="s">
        <v>4</v>
      </c>
      <c r="U280" s="89"/>
      <c r="V280" s="89"/>
      <c r="W280" s="92"/>
    </row>
    <row r="281" spans="6:23" s="85" customFormat="1" ht="11.25" outlineLevel="4" x14ac:dyDescent="0.2">
      <c r="F281" s="86"/>
      <c r="G281" s="87"/>
      <c r="H281" s="16" t="str">
        <f t="shared" si="2"/>
        <v/>
      </c>
      <c r="I281" s="88" t="s">
        <v>252</v>
      </c>
      <c r="J281" s="87"/>
      <c r="L281" s="89"/>
      <c r="M281" s="100">
        <v>2.7706</v>
      </c>
      <c r="N281" s="133"/>
      <c r="O281" s="133"/>
      <c r="P281" s="90"/>
      <c r="Q281" s="89"/>
      <c r="R281" s="89"/>
      <c r="S281" s="89"/>
      <c r="T281" s="91" t="s">
        <v>4</v>
      </c>
      <c r="U281" s="89"/>
      <c r="V281" s="89"/>
      <c r="W281" s="92"/>
    </row>
    <row r="282" spans="6:23" s="85" customFormat="1" ht="11.25" outlineLevel="4" x14ac:dyDescent="0.2">
      <c r="F282" s="86"/>
      <c r="G282" s="87"/>
      <c r="H282" s="16" t="str">
        <f t="shared" si="2"/>
        <v/>
      </c>
      <c r="I282" s="88" t="s">
        <v>254</v>
      </c>
      <c r="J282" s="87"/>
      <c r="L282" s="89"/>
      <c r="M282" s="100">
        <v>2.8904400000000003</v>
      </c>
      <c r="N282" s="133"/>
      <c r="O282" s="133"/>
      <c r="P282" s="90"/>
      <c r="Q282" s="89"/>
      <c r="R282" s="89"/>
      <c r="S282" s="89"/>
      <c r="T282" s="91" t="s">
        <v>4</v>
      </c>
      <c r="U282" s="89"/>
      <c r="V282" s="89"/>
      <c r="W282" s="92"/>
    </row>
    <row r="283" spans="6:23" s="85" customFormat="1" ht="11.25" outlineLevel="4" x14ac:dyDescent="0.2">
      <c r="F283" s="86"/>
      <c r="G283" s="87"/>
      <c r="H283" s="16" t="str">
        <f t="shared" si="2"/>
        <v/>
      </c>
      <c r="I283" s="88" t="s">
        <v>96</v>
      </c>
      <c r="J283" s="87"/>
      <c r="L283" s="89"/>
      <c r="M283" s="100">
        <v>0</v>
      </c>
      <c r="N283" s="133"/>
      <c r="O283" s="133"/>
      <c r="P283" s="90"/>
      <c r="Q283" s="89"/>
      <c r="R283" s="89"/>
      <c r="S283" s="89"/>
      <c r="T283" s="91" t="s">
        <v>4</v>
      </c>
      <c r="U283" s="89"/>
      <c r="V283" s="89"/>
      <c r="W283" s="92"/>
    </row>
    <row r="284" spans="6:23" s="85" customFormat="1" ht="11.25" outlineLevel="4" x14ac:dyDescent="0.2">
      <c r="F284" s="86"/>
      <c r="G284" s="87"/>
      <c r="H284" s="16" t="str">
        <f t="shared" si="2"/>
        <v/>
      </c>
      <c r="I284" s="88" t="s">
        <v>248</v>
      </c>
      <c r="J284" s="87"/>
      <c r="L284" s="89"/>
      <c r="M284" s="100">
        <v>58</v>
      </c>
      <c r="N284" s="133"/>
      <c r="O284" s="133"/>
      <c r="P284" s="90"/>
      <c r="Q284" s="89"/>
      <c r="R284" s="89"/>
      <c r="S284" s="89"/>
      <c r="T284" s="91" t="s">
        <v>4</v>
      </c>
      <c r="U284" s="89"/>
      <c r="V284" s="89"/>
      <c r="W284" s="92"/>
    </row>
    <row r="285" spans="6:23" s="85" customFormat="1" ht="11.25" outlineLevel="4" x14ac:dyDescent="0.2">
      <c r="F285" s="86"/>
      <c r="G285" s="87"/>
      <c r="H285" s="16" t="str">
        <f t="shared" si="2"/>
        <v/>
      </c>
      <c r="I285" s="88" t="s">
        <v>9</v>
      </c>
      <c r="J285" s="87"/>
      <c r="L285" s="89"/>
      <c r="M285" s="100">
        <v>0</v>
      </c>
      <c r="N285" s="133"/>
      <c r="O285" s="133"/>
      <c r="P285" s="90"/>
      <c r="Q285" s="89"/>
      <c r="R285" s="89"/>
      <c r="S285" s="89"/>
      <c r="T285" s="91" t="s">
        <v>4</v>
      </c>
      <c r="U285" s="89"/>
      <c r="V285" s="89"/>
      <c r="W285" s="92"/>
    </row>
    <row r="286" spans="6:23" s="85" customFormat="1" ht="11.25" outlineLevel="4" x14ac:dyDescent="0.2">
      <c r="F286" s="86"/>
      <c r="G286" s="87"/>
      <c r="H286" s="16" t="str">
        <f t="shared" si="2"/>
        <v/>
      </c>
      <c r="I286" s="88" t="s">
        <v>255</v>
      </c>
      <c r="J286" s="87"/>
      <c r="L286" s="89"/>
      <c r="M286" s="100">
        <v>0.73920000000000008</v>
      </c>
      <c r="N286" s="133"/>
      <c r="O286" s="133"/>
      <c r="P286" s="90"/>
      <c r="Q286" s="89"/>
      <c r="R286" s="89"/>
      <c r="S286" s="89"/>
      <c r="T286" s="91" t="s">
        <v>4</v>
      </c>
      <c r="U286" s="89"/>
      <c r="V286" s="89"/>
      <c r="W286" s="92"/>
    </row>
    <row r="287" spans="6:23" s="85" customFormat="1" ht="11.25" outlineLevel="4" x14ac:dyDescent="0.2">
      <c r="F287" s="86"/>
      <c r="G287" s="87"/>
      <c r="H287" s="16" t="str">
        <f t="shared" si="2"/>
        <v/>
      </c>
      <c r="I287" s="88" t="s">
        <v>10</v>
      </c>
      <c r="J287" s="87"/>
      <c r="L287" s="89"/>
      <c r="M287" s="100">
        <v>0</v>
      </c>
      <c r="N287" s="133"/>
      <c r="O287" s="133"/>
      <c r="P287" s="90"/>
      <c r="Q287" s="89"/>
      <c r="R287" s="89"/>
      <c r="S287" s="89"/>
      <c r="T287" s="91" t="s">
        <v>4</v>
      </c>
      <c r="U287" s="89"/>
      <c r="V287" s="89"/>
      <c r="W287" s="92"/>
    </row>
    <row r="288" spans="6:23" s="85" customFormat="1" ht="11.25" outlineLevel="4" x14ac:dyDescent="0.2">
      <c r="F288" s="86"/>
      <c r="G288" s="87"/>
      <c r="H288" s="16" t="str">
        <f t="shared" si="2"/>
        <v/>
      </c>
      <c r="I288" s="88" t="s">
        <v>247</v>
      </c>
      <c r="J288" s="87"/>
      <c r="L288" s="89"/>
      <c r="M288" s="100">
        <v>10.080000000000002</v>
      </c>
      <c r="N288" s="133"/>
      <c r="O288" s="133"/>
      <c r="P288" s="90"/>
      <c r="Q288" s="89"/>
      <c r="R288" s="89"/>
      <c r="S288" s="89"/>
      <c r="T288" s="91" t="s">
        <v>4</v>
      </c>
      <c r="U288" s="89"/>
      <c r="V288" s="89"/>
      <c r="W288" s="92"/>
    </row>
    <row r="289" spans="6:25" s="85" customFormat="1" ht="11.25" outlineLevel="4" x14ac:dyDescent="0.2">
      <c r="F289" s="86"/>
      <c r="G289" s="87"/>
      <c r="H289" s="16" t="str">
        <f t="shared" si="2"/>
        <v/>
      </c>
      <c r="I289" s="88" t="s">
        <v>8</v>
      </c>
      <c r="J289" s="87"/>
      <c r="L289" s="89"/>
      <c r="M289" s="100">
        <v>0</v>
      </c>
      <c r="N289" s="133"/>
      <c r="O289" s="133"/>
      <c r="P289" s="90"/>
      <c r="Q289" s="89"/>
      <c r="R289" s="89"/>
      <c r="S289" s="89"/>
      <c r="T289" s="91" t="s">
        <v>4</v>
      </c>
      <c r="U289" s="89"/>
      <c r="V289" s="89"/>
      <c r="W289" s="92"/>
    </row>
    <row r="290" spans="6:25" s="85" customFormat="1" ht="11.25" outlineLevel="4" x14ac:dyDescent="0.2">
      <c r="F290" s="86"/>
      <c r="G290" s="87"/>
      <c r="H290" s="16" t="str">
        <f t="shared" si="2"/>
        <v/>
      </c>
      <c r="I290" s="88" t="s">
        <v>92</v>
      </c>
      <c r="J290" s="87"/>
      <c r="L290" s="89"/>
      <c r="M290" s="100">
        <v>25.62</v>
      </c>
      <c r="N290" s="133"/>
      <c r="O290" s="133"/>
      <c r="P290" s="90"/>
      <c r="Q290" s="89"/>
      <c r="R290" s="89"/>
      <c r="S290" s="89"/>
      <c r="T290" s="91" t="s">
        <v>4</v>
      </c>
      <c r="U290" s="89"/>
      <c r="V290" s="89"/>
      <c r="W290" s="92"/>
    </row>
    <row r="291" spans="6:25" s="66" customFormat="1" ht="24" outlineLevel="3" x14ac:dyDescent="0.2">
      <c r="F291" s="67">
        <v>44</v>
      </c>
      <c r="G291" s="68" t="s">
        <v>15</v>
      </c>
      <c r="H291" s="69" t="s">
        <v>143</v>
      </c>
      <c r="I291" s="70" t="s">
        <v>340</v>
      </c>
      <c r="J291" s="68" t="s">
        <v>17</v>
      </c>
      <c r="K291" s="71">
        <v>94.247</v>
      </c>
      <c r="L291" s="72">
        <v>0</v>
      </c>
      <c r="M291" s="11">
        <v>143.84</v>
      </c>
      <c r="N291" s="131"/>
      <c r="O291" s="131">
        <f>M291*N291</f>
        <v>0</v>
      </c>
      <c r="P291" s="74">
        <v>3.6999999999999999E-4</v>
      </c>
      <c r="Q291" s="75">
        <f>M291*P291</f>
        <v>5.3220799999999999E-2</v>
      </c>
      <c r="R291" s="74"/>
      <c r="S291" s="75">
        <f>M291*R291</f>
        <v>0</v>
      </c>
      <c r="T291" s="73">
        <v>21</v>
      </c>
      <c r="U291" s="73">
        <f>O291*(T291/100)</f>
        <v>0</v>
      </c>
      <c r="V291" s="73">
        <f>O291+U291</f>
        <v>0</v>
      </c>
      <c r="W291" s="70"/>
      <c r="X291" s="101" t="s">
        <v>1</v>
      </c>
      <c r="Y291" s="101">
        <v>1</v>
      </c>
    </row>
    <row r="292" spans="6:25" s="76" customFormat="1" ht="12" outlineLevel="3" x14ac:dyDescent="0.2">
      <c r="F292" s="77"/>
      <c r="G292" s="78"/>
      <c r="H292" s="14" t="s">
        <v>187</v>
      </c>
      <c r="I292" s="256" t="s">
        <v>346</v>
      </c>
      <c r="J292" s="256"/>
      <c r="K292" s="256"/>
      <c r="L292" s="256"/>
      <c r="M292" s="256"/>
      <c r="N292" s="256"/>
      <c r="O292" s="256"/>
      <c r="P292" s="79"/>
      <c r="Q292" s="80"/>
      <c r="R292" s="79"/>
      <c r="S292" s="80"/>
      <c r="T292" s="81"/>
      <c r="U292" s="81"/>
      <c r="V292" s="81"/>
      <c r="W292" s="82"/>
      <c r="X292" s="82"/>
    </row>
    <row r="293" spans="6:25" s="76" customFormat="1" ht="6" customHeight="1" outlineLevel="3" x14ac:dyDescent="0.2">
      <c r="F293" s="77"/>
      <c r="G293" s="78"/>
      <c r="H293" s="15"/>
      <c r="I293" s="82"/>
      <c r="J293" s="78"/>
      <c r="K293" s="83"/>
      <c r="L293" s="84"/>
      <c r="M293" s="13"/>
      <c r="N293" s="132"/>
      <c r="O293" s="132"/>
      <c r="P293" s="79"/>
      <c r="Q293" s="80"/>
      <c r="R293" s="79"/>
      <c r="S293" s="80"/>
      <c r="T293" s="81"/>
      <c r="U293" s="81"/>
      <c r="V293" s="81"/>
      <c r="W293" s="82"/>
      <c r="X293" s="82"/>
    </row>
    <row r="294" spans="6:25" s="4" customFormat="1" ht="12.75" customHeight="1" outlineLevel="3" x14ac:dyDescent="0.2">
      <c r="F294" s="5"/>
      <c r="G294" s="6"/>
      <c r="H294" s="6"/>
      <c r="I294" s="7"/>
      <c r="J294" s="6"/>
      <c r="K294" s="8"/>
      <c r="L294" s="9"/>
      <c r="M294" s="8"/>
      <c r="N294" s="134"/>
      <c r="O294" s="134"/>
      <c r="P294" s="10"/>
      <c r="Q294" s="9"/>
      <c r="R294" s="9"/>
      <c r="S294" s="9"/>
      <c r="T294" s="3" t="s">
        <v>4</v>
      </c>
      <c r="U294" s="9"/>
      <c r="V294" s="9"/>
      <c r="W294" s="9"/>
    </row>
    <row r="295" spans="6:25" s="4" customFormat="1" ht="12.75" customHeight="1" outlineLevel="2" x14ac:dyDescent="0.2">
      <c r="F295" s="5"/>
      <c r="G295" s="6"/>
      <c r="H295" s="6"/>
      <c r="I295" s="7"/>
      <c r="J295" s="6"/>
      <c r="K295" s="8"/>
      <c r="L295" s="9"/>
      <c r="M295" s="8"/>
      <c r="N295" s="134"/>
      <c r="O295" s="134"/>
      <c r="P295" s="10"/>
      <c r="Q295" s="9"/>
      <c r="R295" s="9"/>
      <c r="S295" s="9"/>
      <c r="T295" s="3" t="s">
        <v>4</v>
      </c>
      <c r="U295" s="9"/>
      <c r="V295" s="9"/>
      <c r="W295" s="9"/>
    </row>
    <row r="296" spans="6:25" s="44" customFormat="1" ht="18.75" customHeight="1" outlineLevel="1" x14ac:dyDescent="0.2">
      <c r="F296" s="45"/>
      <c r="G296" s="46"/>
      <c r="H296" s="47"/>
      <c r="I296" s="47" t="s">
        <v>281</v>
      </c>
      <c r="J296" s="46"/>
      <c r="K296" s="48"/>
      <c r="L296" s="49"/>
      <c r="M296" s="48"/>
      <c r="N296" s="123"/>
      <c r="O296" s="123">
        <f>SUBTOTAL(9,O297:O407)</f>
        <v>0</v>
      </c>
      <c r="P296" s="51"/>
      <c r="Q296" s="52">
        <f>SUBTOTAL(9,Q297:Q407)</f>
        <v>12.128110453600002</v>
      </c>
      <c r="R296" s="49"/>
      <c r="S296" s="52">
        <f>SUBTOTAL(9,S297:S407)</f>
        <v>0</v>
      </c>
      <c r="T296" s="53"/>
      <c r="U296" s="50">
        <f>SUBTOTAL(9,U297:U407)</f>
        <v>0</v>
      </c>
      <c r="V296" s="50">
        <f>SUBTOTAL(9,V297:V407)</f>
        <v>0</v>
      </c>
      <c r="W296" s="54"/>
      <c r="Y296" s="50">
        <f>SUBTOTAL(9,Y297:Y407)</f>
        <v>20</v>
      </c>
    </row>
    <row r="297" spans="6:25" s="55" customFormat="1" ht="16.5" customHeight="1" outlineLevel="2" x14ac:dyDescent="0.2">
      <c r="F297" s="56"/>
      <c r="G297" s="57"/>
      <c r="H297" s="58"/>
      <c r="I297" s="58" t="s">
        <v>217</v>
      </c>
      <c r="J297" s="57"/>
      <c r="K297" s="59"/>
      <c r="L297" s="60"/>
      <c r="M297" s="59"/>
      <c r="N297" s="124"/>
      <c r="O297" s="124">
        <f>SUBTOTAL(9,O298:O334)</f>
        <v>0</v>
      </c>
      <c r="P297" s="62"/>
      <c r="Q297" s="63">
        <f>SUBTOTAL(9,Q298:Q334)</f>
        <v>0</v>
      </c>
      <c r="R297" s="60"/>
      <c r="S297" s="63">
        <f>SUBTOTAL(9,S298:S334)</f>
        <v>0</v>
      </c>
      <c r="T297" s="64"/>
      <c r="U297" s="61">
        <f>SUBTOTAL(9,U298:U334)</f>
        <v>0</v>
      </c>
      <c r="V297" s="61">
        <f>SUBTOTAL(9,V298:V334)</f>
        <v>0</v>
      </c>
      <c r="W297" s="65"/>
      <c r="Y297" s="61">
        <f>SUBTOTAL(9,Y298:Y334)</f>
        <v>7</v>
      </c>
    </row>
    <row r="298" spans="6:25" s="66" customFormat="1" ht="12" outlineLevel="3" x14ac:dyDescent="0.2">
      <c r="F298" s="67">
        <v>45</v>
      </c>
      <c r="G298" s="68" t="s">
        <v>15</v>
      </c>
      <c r="H298" s="69" t="s">
        <v>116</v>
      </c>
      <c r="I298" s="70" t="s">
        <v>329</v>
      </c>
      <c r="J298" s="68" t="s">
        <v>17</v>
      </c>
      <c r="K298" s="71">
        <v>39</v>
      </c>
      <c r="L298" s="72">
        <v>0</v>
      </c>
      <c r="M298" s="11">
        <v>36.6</v>
      </c>
      <c r="N298" s="131"/>
      <c r="O298" s="131">
        <f>M298*N298</f>
        <v>0</v>
      </c>
      <c r="P298" s="74"/>
      <c r="Q298" s="75">
        <f>M298*P298</f>
        <v>0</v>
      </c>
      <c r="R298" s="74"/>
      <c r="S298" s="75">
        <f>M298*R298</f>
        <v>0</v>
      </c>
      <c r="T298" s="73">
        <v>21</v>
      </c>
      <c r="U298" s="73">
        <f>O298*(T298/100)</f>
        <v>0</v>
      </c>
      <c r="V298" s="73">
        <f>O298+U298</f>
        <v>0</v>
      </c>
      <c r="W298" s="70"/>
      <c r="X298" s="101" t="s">
        <v>1</v>
      </c>
      <c r="Y298" s="101">
        <v>1</v>
      </c>
    </row>
    <row r="299" spans="6:25" s="76" customFormat="1" ht="12" outlineLevel="3" x14ac:dyDescent="0.2">
      <c r="F299" s="77"/>
      <c r="G299" s="78"/>
      <c r="H299" s="14" t="s">
        <v>187</v>
      </c>
      <c r="I299" s="256" t="s">
        <v>347</v>
      </c>
      <c r="J299" s="256"/>
      <c r="K299" s="256"/>
      <c r="L299" s="256"/>
      <c r="M299" s="256"/>
      <c r="N299" s="256"/>
      <c r="O299" s="256"/>
      <c r="P299" s="79"/>
      <c r="Q299" s="80"/>
      <c r="R299" s="79"/>
      <c r="S299" s="80"/>
      <c r="T299" s="81"/>
      <c r="U299" s="81"/>
      <c r="V299" s="81"/>
      <c r="W299" s="82"/>
      <c r="X299" s="82"/>
    </row>
    <row r="300" spans="6:25" s="76" customFormat="1" ht="6" customHeight="1" outlineLevel="3" x14ac:dyDescent="0.2">
      <c r="F300" s="77"/>
      <c r="G300" s="78"/>
      <c r="H300" s="15"/>
      <c r="I300" s="82"/>
      <c r="J300" s="78"/>
      <c r="K300" s="83"/>
      <c r="L300" s="84"/>
      <c r="M300" s="13"/>
      <c r="N300" s="132"/>
      <c r="O300" s="132"/>
      <c r="P300" s="79"/>
      <c r="Q300" s="80"/>
      <c r="R300" s="79"/>
      <c r="S300" s="80"/>
      <c r="T300" s="81"/>
      <c r="U300" s="81"/>
      <c r="V300" s="81"/>
      <c r="W300" s="82"/>
      <c r="X300" s="82"/>
    </row>
    <row r="301" spans="6:25" s="85" customFormat="1" ht="11.25" outlineLevel="4" x14ac:dyDescent="0.2">
      <c r="F301" s="86"/>
      <c r="G301" s="87"/>
      <c r="H301" s="16" t="str">
        <f>IF(AND(H300&lt;&gt;"Výkaz výměr:",I300=""),"Výkaz výměr:","")</f>
        <v>Výkaz výměr:</v>
      </c>
      <c r="I301" s="88" t="s">
        <v>210</v>
      </c>
      <c r="J301" s="87"/>
      <c r="L301" s="89"/>
      <c r="M301" s="100">
        <v>0</v>
      </c>
      <c r="N301" s="133"/>
      <c r="O301" s="133"/>
      <c r="P301" s="90"/>
      <c r="Q301" s="89"/>
      <c r="R301" s="89"/>
      <c r="S301" s="89"/>
      <c r="T301" s="91" t="s">
        <v>4</v>
      </c>
      <c r="U301" s="89"/>
      <c r="V301" s="89"/>
      <c r="W301" s="92"/>
    </row>
    <row r="302" spans="6:25" s="85" customFormat="1" ht="11.25" outlineLevel="4" x14ac:dyDescent="0.2">
      <c r="F302" s="86"/>
      <c r="G302" s="87"/>
      <c r="H302" s="16" t="str">
        <f>IF(AND(H301&lt;&gt;"Výkaz výměr:",I301=""),"Výkaz výměr:","")</f>
        <v/>
      </c>
      <c r="I302" s="88">
        <v>36.6</v>
      </c>
      <c r="J302" s="87"/>
      <c r="L302" s="89"/>
      <c r="M302" s="100">
        <v>36.6</v>
      </c>
      <c r="N302" s="133"/>
      <c r="O302" s="133"/>
      <c r="P302" s="90"/>
      <c r="Q302" s="89"/>
      <c r="R302" s="89"/>
      <c r="S302" s="89"/>
      <c r="T302" s="91" t="s">
        <v>4</v>
      </c>
      <c r="U302" s="89"/>
      <c r="V302" s="89"/>
      <c r="W302" s="92"/>
    </row>
    <row r="303" spans="6:25" s="66" customFormat="1" ht="24" outlineLevel="3" x14ac:dyDescent="0.2">
      <c r="F303" s="67">
        <v>46</v>
      </c>
      <c r="G303" s="68" t="s">
        <v>15</v>
      </c>
      <c r="H303" s="69" t="s">
        <v>117</v>
      </c>
      <c r="I303" s="70" t="s">
        <v>356</v>
      </c>
      <c r="J303" s="68" t="s">
        <v>18</v>
      </c>
      <c r="K303" s="71">
        <v>4.8320000000000007</v>
      </c>
      <c r="L303" s="72">
        <v>0</v>
      </c>
      <c r="M303" s="11">
        <v>4.8320000000000007</v>
      </c>
      <c r="N303" s="131"/>
      <c r="O303" s="131">
        <f>M303*N303</f>
        <v>0</v>
      </c>
      <c r="P303" s="74"/>
      <c r="Q303" s="75">
        <f>M303*P303</f>
        <v>0</v>
      </c>
      <c r="R303" s="74"/>
      <c r="S303" s="75">
        <f>M303*R303</f>
        <v>0</v>
      </c>
      <c r="T303" s="73">
        <v>21</v>
      </c>
      <c r="U303" s="73">
        <f>O303*(T303/100)</f>
        <v>0</v>
      </c>
      <c r="V303" s="73">
        <f>O303+U303</f>
        <v>0</v>
      </c>
      <c r="W303" s="70"/>
      <c r="X303" s="101" t="s">
        <v>1</v>
      </c>
      <c r="Y303" s="101">
        <v>1</v>
      </c>
    </row>
    <row r="304" spans="6:25" s="76" customFormat="1" ht="12" outlineLevel="3" x14ac:dyDescent="0.2">
      <c r="F304" s="77"/>
      <c r="G304" s="78"/>
      <c r="H304" s="14" t="s">
        <v>187</v>
      </c>
      <c r="I304" s="256" t="s">
        <v>381</v>
      </c>
      <c r="J304" s="256"/>
      <c r="K304" s="256"/>
      <c r="L304" s="256"/>
      <c r="M304" s="256"/>
      <c r="N304" s="256"/>
      <c r="O304" s="256"/>
      <c r="P304" s="79"/>
      <c r="Q304" s="80"/>
      <c r="R304" s="79"/>
      <c r="S304" s="80"/>
      <c r="T304" s="81"/>
      <c r="U304" s="81"/>
      <c r="V304" s="81"/>
      <c r="W304" s="82"/>
      <c r="X304" s="82"/>
    </row>
    <row r="305" spans="6:25" s="76" customFormat="1" ht="6" customHeight="1" outlineLevel="3" x14ac:dyDescent="0.2">
      <c r="F305" s="77"/>
      <c r="G305" s="78"/>
      <c r="H305" s="15"/>
      <c r="I305" s="82"/>
      <c r="J305" s="78"/>
      <c r="K305" s="83"/>
      <c r="L305" s="84"/>
      <c r="M305" s="13"/>
      <c r="N305" s="132"/>
      <c r="O305" s="132"/>
      <c r="P305" s="79"/>
      <c r="Q305" s="80"/>
      <c r="R305" s="79"/>
      <c r="S305" s="80"/>
      <c r="T305" s="81"/>
      <c r="U305" s="81"/>
      <c r="V305" s="81"/>
      <c r="W305" s="82"/>
      <c r="X305" s="82"/>
    </row>
    <row r="306" spans="6:25" s="85" customFormat="1" ht="11.25" outlineLevel="4" x14ac:dyDescent="0.2">
      <c r="F306" s="86"/>
      <c r="G306" s="87"/>
      <c r="H306" s="16" t="str">
        <f>IF(AND(H305&lt;&gt;"Výkaz výměr:",I305=""),"Výkaz výměr:","")</f>
        <v>Výkaz výměr:</v>
      </c>
      <c r="I306" s="88" t="s">
        <v>84</v>
      </c>
      <c r="J306" s="87"/>
      <c r="L306" s="89"/>
      <c r="M306" s="100">
        <v>0</v>
      </c>
      <c r="N306" s="133"/>
      <c r="O306" s="133"/>
      <c r="P306" s="90"/>
      <c r="Q306" s="89"/>
      <c r="R306" s="89"/>
      <c r="S306" s="89"/>
      <c r="T306" s="91" t="s">
        <v>4</v>
      </c>
      <c r="U306" s="89"/>
      <c r="V306" s="89"/>
      <c r="W306" s="92"/>
    </row>
    <row r="307" spans="6:25" s="85" customFormat="1" ht="11.25" outlineLevel="4" x14ac:dyDescent="0.2">
      <c r="F307" s="86"/>
      <c r="G307" s="87"/>
      <c r="H307" s="16" t="str">
        <f>IF(AND(H306&lt;&gt;"Výkaz výměr:",I306=""),"Výkaz výměr:","")</f>
        <v/>
      </c>
      <c r="I307" s="88" t="s">
        <v>207</v>
      </c>
      <c r="J307" s="87"/>
      <c r="L307" s="89"/>
      <c r="M307" s="100">
        <v>0.51200000000000012</v>
      </c>
      <c r="N307" s="133"/>
      <c r="O307" s="133"/>
      <c r="P307" s="90"/>
      <c r="Q307" s="89"/>
      <c r="R307" s="89"/>
      <c r="S307" s="89"/>
      <c r="T307" s="91" t="s">
        <v>4</v>
      </c>
      <c r="U307" s="89"/>
      <c r="V307" s="89"/>
      <c r="W307" s="92"/>
    </row>
    <row r="308" spans="6:25" s="85" customFormat="1" ht="11.25" outlineLevel="4" x14ac:dyDescent="0.2">
      <c r="F308" s="86"/>
      <c r="G308" s="87"/>
      <c r="H308" s="16" t="str">
        <f>IF(AND(H307&lt;&gt;"Výkaz výměr:",I307=""),"Výkaz výměr:","")</f>
        <v/>
      </c>
      <c r="I308" s="88" t="s">
        <v>184</v>
      </c>
      <c r="J308" s="87"/>
      <c r="L308" s="89"/>
      <c r="M308" s="100">
        <v>0</v>
      </c>
      <c r="N308" s="133"/>
      <c r="O308" s="133"/>
      <c r="P308" s="90"/>
      <c r="Q308" s="89"/>
      <c r="R308" s="89"/>
      <c r="S308" s="89"/>
      <c r="T308" s="91" t="s">
        <v>4</v>
      </c>
      <c r="U308" s="89"/>
      <c r="V308" s="89"/>
      <c r="W308" s="92"/>
    </row>
    <row r="309" spans="6:25" s="85" customFormat="1" ht="11.25" outlineLevel="4" x14ac:dyDescent="0.2">
      <c r="F309" s="86"/>
      <c r="G309" s="87"/>
      <c r="H309" s="16" t="str">
        <f>IF(AND(H308&lt;&gt;"Výkaz výměr:",I308=""),"Výkaz výměr:","")</f>
        <v/>
      </c>
      <c r="I309" s="88" t="s">
        <v>200</v>
      </c>
      <c r="J309" s="87"/>
      <c r="L309" s="89"/>
      <c r="M309" s="100">
        <v>4.32</v>
      </c>
      <c r="N309" s="133"/>
      <c r="O309" s="133"/>
      <c r="P309" s="90"/>
      <c r="Q309" s="89"/>
      <c r="R309" s="89"/>
      <c r="S309" s="89"/>
      <c r="T309" s="91" t="s">
        <v>4</v>
      </c>
      <c r="U309" s="89"/>
      <c r="V309" s="89"/>
      <c r="W309" s="92"/>
    </row>
    <row r="310" spans="6:25" s="66" customFormat="1" ht="24" outlineLevel="3" x14ac:dyDescent="0.2">
      <c r="F310" s="67">
        <v>47</v>
      </c>
      <c r="G310" s="68" t="s">
        <v>15</v>
      </c>
      <c r="H310" s="69" t="s">
        <v>120</v>
      </c>
      <c r="I310" s="70" t="s">
        <v>341</v>
      </c>
      <c r="J310" s="68" t="s">
        <v>18</v>
      </c>
      <c r="K310" s="71">
        <v>2.4159999999999999</v>
      </c>
      <c r="L310" s="72">
        <v>0</v>
      </c>
      <c r="M310" s="11">
        <v>2.4159999999999999</v>
      </c>
      <c r="N310" s="131"/>
      <c r="O310" s="131">
        <f>M310*N310</f>
        <v>0</v>
      </c>
      <c r="P310" s="74"/>
      <c r="Q310" s="75">
        <f>M310*P310</f>
        <v>0</v>
      </c>
      <c r="R310" s="74"/>
      <c r="S310" s="75">
        <f>M310*R310</f>
        <v>0</v>
      </c>
      <c r="T310" s="73">
        <v>21</v>
      </c>
      <c r="U310" s="73">
        <f>O310*(T310/100)</f>
        <v>0</v>
      </c>
      <c r="V310" s="73">
        <f>O310+U310</f>
        <v>0</v>
      </c>
      <c r="W310" s="70"/>
      <c r="X310" s="101" t="s">
        <v>1</v>
      </c>
      <c r="Y310" s="101">
        <v>1</v>
      </c>
    </row>
    <row r="311" spans="6:25" s="76" customFormat="1" ht="12" outlineLevel="3" x14ac:dyDescent="0.2">
      <c r="F311" s="77"/>
      <c r="G311" s="78"/>
      <c r="H311" s="14" t="s">
        <v>187</v>
      </c>
      <c r="I311" s="256" t="s">
        <v>384</v>
      </c>
      <c r="J311" s="256"/>
      <c r="K311" s="256"/>
      <c r="L311" s="256"/>
      <c r="M311" s="256"/>
      <c r="N311" s="256"/>
      <c r="O311" s="256"/>
      <c r="P311" s="79"/>
      <c r="Q311" s="80"/>
      <c r="R311" s="79"/>
      <c r="S311" s="80"/>
      <c r="T311" s="81"/>
      <c r="U311" s="81"/>
      <c r="V311" s="81"/>
      <c r="W311" s="82"/>
      <c r="X311" s="82"/>
    </row>
    <row r="312" spans="6:25" s="76" customFormat="1" ht="6" customHeight="1" outlineLevel="3" x14ac:dyDescent="0.2">
      <c r="F312" s="77"/>
      <c r="G312" s="78"/>
      <c r="H312" s="15"/>
      <c r="I312" s="82"/>
      <c r="J312" s="78"/>
      <c r="K312" s="83"/>
      <c r="L312" s="84"/>
      <c r="M312" s="13"/>
      <c r="N312" s="132"/>
      <c r="O312" s="132"/>
      <c r="P312" s="79"/>
      <c r="Q312" s="80"/>
      <c r="R312" s="79"/>
      <c r="S312" s="80"/>
      <c r="T312" s="81"/>
      <c r="U312" s="81"/>
      <c r="V312" s="81"/>
      <c r="W312" s="82"/>
      <c r="X312" s="82"/>
    </row>
    <row r="313" spans="6:25" s="85" customFormat="1" ht="11.25" outlineLevel="4" x14ac:dyDescent="0.2">
      <c r="F313" s="86"/>
      <c r="G313" s="87"/>
      <c r="H313" s="16" t="str">
        <f>IF(AND(H312&lt;&gt;"Výkaz výměr:",I312=""),"Výkaz výměr:","")</f>
        <v>Výkaz výměr:</v>
      </c>
      <c r="I313" s="88" t="s">
        <v>180</v>
      </c>
      <c r="J313" s="87"/>
      <c r="L313" s="89"/>
      <c r="M313" s="100">
        <v>2.4159999999999999</v>
      </c>
      <c r="N313" s="133"/>
      <c r="O313" s="133"/>
      <c r="P313" s="90"/>
      <c r="Q313" s="89"/>
      <c r="R313" s="89"/>
      <c r="S313" s="89"/>
      <c r="T313" s="91" t="s">
        <v>4</v>
      </c>
      <c r="U313" s="89"/>
      <c r="V313" s="89"/>
      <c r="W313" s="92"/>
    </row>
    <row r="314" spans="6:25" s="85" customFormat="1" ht="11.25" outlineLevel="4" x14ac:dyDescent="0.2">
      <c r="F314" s="86"/>
      <c r="G314" s="87"/>
      <c r="H314" s="16" t="str">
        <f>IF(AND(H313&lt;&gt;"Výkaz výměr:",I313=""),"Výkaz výměr:","")</f>
        <v/>
      </c>
      <c r="I314" s="88"/>
      <c r="J314" s="87"/>
      <c r="L314" s="89"/>
      <c r="M314" s="100">
        <v>0</v>
      </c>
      <c r="N314" s="133"/>
      <c r="O314" s="133"/>
      <c r="P314" s="90"/>
      <c r="Q314" s="89"/>
      <c r="R314" s="89"/>
      <c r="S314" s="89"/>
      <c r="T314" s="91" t="s">
        <v>4</v>
      </c>
      <c r="U314" s="89"/>
      <c r="V314" s="89"/>
      <c r="W314" s="92"/>
    </row>
    <row r="315" spans="6:25" s="66" customFormat="1" ht="24" outlineLevel="3" x14ac:dyDescent="0.2">
      <c r="F315" s="67">
        <v>48</v>
      </c>
      <c r="G315" s="68" t="s">
        <v>15</v>
      </c>
      <c r="H315" s="69" t="s">
        <v>118</v>
      </c>
      <c r="I315" s="70" t="s">
        <v>365</v>
      </c>
      <c r="J315" s="68" t="s">
        <v>18</v>
      </c>
      <c r="K315" s="71">
        <v>2.4159999999999999</v>
      </c>
      <c r="L315" s="72">
        <v>0</v>
      </c>
      <c r="M315" s="11">
        <v>2.4159999999999999</v>
      </c>
      <c r="N315" s="131"/>
      <c r="O315" s="131">
        <f>M315*N315</f>
        <v>0</v>
      </c>
      <c r="P315" s="74"/>
      <c r="Q315" s="75">
        <f>M315*P315</f>
        <v>0</v>
      </c>
      <c r="R315" s="74"/>
      <c r="S315" s="75">
        <f>M315*R315</f>
        <v>0</v>
      </c>
      <c r="T315" s="73">
        <v>15</v>
      </c>
      <c r="U315" s="73">
        <f>O315*(T315/100)</f>
        <v>0</v>
      </c>
      <c r="V315" s="73">
        <f>O315+U315</f>
        <v>0</v>
      </c>
      <c r="W315" s="70"/>
      <c r="X315" s="101" t="s">
        <v>1</v>
      </c>
      <c r="Y315" s="101">
        <v>1</v>
      </c>
    </row>
    <row r="316" spans="6:25" s="76" customFormat="1" ht="12" outlineLevel="3" x14ac:dyDescent="0.2">
      <c r="F316" s="77"/>
      <c r="G316" s="78"/>
      <c r="H316" s="14" t="s">
        <v>187</v>
      </c>
      <c r="I316" s="256" t="s">
        <v>388</v>
      </c>
      <c r="J316" s="256"/>
      <c r="K316" s="256"/>
      <c r="L316" s="256"/>
      <c r="M316" s="256"/>
      <c r="N316" s="256"/>
      <c r="O316" s="256"/>
      <c r="P316" s="79"/>
      <c r="Q316" s="80"/>
      <c r="R316" s="79"/>
      <c r="S316" s="80"/>
      <c r="T316" s="81"/>
      <c r="U316" s="81"/>
      <c r="V316" s="81"/>
      <c r="W316" s="82"/>
      <c r="X316" s="82"/>
    </row>
    <row r="317" spans="6:25" s="76" customFormat="1" ht="6" customHeight="1" outlineLevel="3" x14ac:dyDescent="0.2">
      <c r="F317" s="77"/>
      <c r="G317" s="78"/>
      <c r="H317" s="15"/>
      <c r="I317" s="82"/>
      <c r="J317" s="78"/>
      <c r="K317" s="83"/>
      <c r="L317" s="84"/>
      <c r="M317" s="13"/>
      <c r="N317" s="132"/>
      <c r="O317" s="132"/>
      <c r="P317" s="79"/>
      <c r="Q317" s="80"/>
      <c r="R317" s="79"/>
      <c r="S317" s="80"/>
      <c r="T317" s="81"/>
      <c r="U317" s="81"/>
      <c r="V317" s="81"/>
      <c r="W317" s="82"/>
      <c r="X317" s="82"/>
    </row>
    <row r="318" spans="6:25" s="66" customFormat="1" ht="24" outlineLevel="3" x14ac:dyDescent="0.2">
      <c r="F318" s="67">
        <v>49</v>
      </c>
      <c r="G318" s="68" t="s">
        <v>15</v>
      </c>
      <c r="H318" s="69" t="s">
        <v>119</v>
      </c>
      <c r="I318" s="70" t="s">
        <v>371</v>
      </c>
      <c r="J318" s="68" t="s">
        <v>18</v>
      </c>
      <c r="K318" s="71">
        <v>12.08</v>
      </c>
      <c r="L318" s="72">
        <v>0</v>
      </c>
      <c r="M318" s="11">
        <v>12.08</v>
      </c>
      <c r="N318" s="131"/>
      <c r="O318" s="131">
        <f>M318*N318</f>
        <v>0</v>
      </c>
      <c r="P318" s="74"/>
      <c r="Q318" s="75">
        <f>M318*P318</f>
        <v>0</v>
      </c>
      <c r="R318" s="74"/>
      <c r="S318" s="75">
        <f>M318*R318</f>
        <v>0</v>
      </c>
      <c r="T318" s="73">
        <v>21</v>
      </c>
      <c r="U318" s="73">
        <f>O318*(T318/100)</f>
        <v>0</v>
      </c>
      <c r="V318" s="73">
        <f>O318+U318</f>
        <v>0</v>
      </c>
      <c r="W318" s="70"/>
      <c r="X318" s="101" t="s">
        <v>1</v>
      </c>
      <c r="Y318" s="101">
        <v>1</v>
      </c>
    </row>
    <row r="319" spans="6:25" s="76" customFormat="1" ht="12" outlineLevel="3" x14ac:dyDescent="0.2">
      <c r="F319" s="77"/>
      <c r="G319" s="78"/>
      <c r="H319" s="14" t="s">
        <v>187</v>
      </c>
      <c r="I319" s="256" t="s">
        <v>389</v>
      </c>
      <c r="J319" s="256"/>
      <c r="K319" s="256"/>
      <c r="L319" s="256"/>
      <c r="M319" s="256"/>
      <c r="N319" s="256"/>
      <c r="O319" s="256"/>
      <c r="P319" s="79"/>
      <c r="Q319" s="80"/>
      <c r="R319" s="79"/>
      <c r="S319" s="80"/>
      <c r="T319" s="81"/>
      <c r="U319" s="81"/>
      <c r="V319" s="81"/>
      <c r="W319" s="82"/>
      <c r="X319" s="82"/>
    </row>
    <row r="320" spans="6:25" s="76" customFormat="1" ht="6" customHeight="1" outlineLevel="3" x14ac:dyDescent="0.2">
      <c r="F320" s="77"/>
      <c r="G320" s="78"/>
      <c r="H320" s="15"/>
      <c r="I320" s="82"/>
      <c r="J320" s="78"/>
      <c r="K320" s="83"/>
      <c r="L320" s="84"/>
      <c r="M320" s="13"/>
      <c r="N320" s="132"/>
      <c r="O320" s="132"/>
      <c r="P320" s="79"/>
      <c r="Q320" s="80"/>
      <c r="R320" s="79"/>
      <c r="S320" s="80"/>
      <c r="T320" s="81"/>
      <c r="U320" s="81"/>
      <c r="V320" s="81"/>
      <c r="W320" s="82"/>
      <c r="X320" s="82"/>
    </row>
    <row r="321" spans="6:25" s="85" customFormat="1" ht="11.25" outlineLevel="4" x14ac:dyDescent="0.2">
      <c r="F321" s="86"/>
      <c r="G321" s="87"/>
      <c r="H321" s="16" t="str">
        <f>IF(AND(H320&lt;&gt;"Výkaz výměr:",I320=""),"Výkaz výměr:","")</f>
        <v>Výkaz výměr:</v>
      </c>
      <c r="I321" s="88" t="s">
        <v>94</v>
      </c>
      <c r="J321" s="87"/>
      <c r="L321" s="89"/>
      <c r="M321" s="100">
        <v>12.08</v>
      </c>
      <c r="N321" s="133"/>
      <c r="O321" s="133"/>
      <c r="P321" s="90"/>
      <c r="Q321" s="89"/>
      <c r="R321" s="89"/>
      <c r="S321" s="89"/>
      <c r="T321" s="91" t="s">
        <v>4</v>
      </c>
      <c r="U321" s="89"/>
      <c r="V321" s="89"/>
      <c r="W321" s="92"/>
    </row>
    <row r="322" spans="6:25" s="85" customFormat="1" ht="11.25" outlineLevel="4" x14ac:dyDescent="0.2">
      <c r="F322" s="86"/>
      <c r="G322" s="87"/>
      <c r="H322" s="16" t="str">
        <f>IF(AND(H321&lt;&gt;"Výkaz výměr:",I321=""),"Výkaz výměr:","")</f>
        <v/>
      </c>
      <c r="I322" s="88"/>
      <c r="J322" s="87"/>
      <c r="L322" s="89"/>
      <c r="M322" s="100">
        <v>0</v>
      </c>
      <c r="N322" s="133"/>
      <c r="O322" s="133"/>
      <c r="P322" s="90"/>
      <c r="Q322" s="89"/>
      <c r="R322" s="89"/>
      <c r="S322" s="89"/>
      <c r="T322" s="91" t="s">
        <v>4</v>
      </c>
      <c r="U322" s="89"/>
      <c r="V322" s="89"/>
      <c r="W322" s="92"/>
    </row>
    <row r="323" spans="6:25" s="66" customFormat="1" ht="24" outlineLevel="3" x14ac:dyDescent="0.2">
      <c r="F323" s="67">
        <v>50</v>
      </c>
      <c r="G323" s="68" t="s">
        <v>15</v>
      </c>
      <c r="H323" s="69" t="s">
        <v>121</v>
      </c>
      <c r="I323" s="70" t="s">
        <v>357</v>
      </c>
      <c r="J323" s="68" t="s">
        <v>6</v>
      </c>
      <c r="K323" s="71">
        <v>4.8319999999999999</v>
      </c>
      <c r="L323" s="72">
        <v>0</v>
      </c>
      <c r="M323" s="11">
        <v>4.8319999999999999</v>
      </c>
      <c r="N323" s="131"/>
      <c r="O323" s="131">
        <f>M323*N323</f>
        <v>0</v>
      </c>
      <c r="P323" s="74"/>
      <c r="Q323" s="75">
        <f>M323*P323</f>
        <v>0</v>
      </c>
      <c r="R323" s="74"/>
      <c r="S323" s="75">
        <f>M323*R323</f>
        <v>0</v>
      </c>
      <c r="T323" s="73">
        <v>15</v>
      </c>
      <c r="U323" s="73">
        <f>O323*(T323/100)</f>
        <v>0</v>
      </c>
      <c r="V323" s="73">
        <f>O323+U323</f>
        <v>0</v>
      </c>
      <c r="W323" s="70"/>
      <c r="X323" s="101" t="s">
        <v>1</v>
      </c>
      <c r="Y323" s="101">
        <v>1</v>
      </c>
    </row>
    <row r="324" spans="6:25" s="76" customFormat="1" ht="12" outlineLevel="3" x14ac:dyDescent="0.2">
      <c r="F324" s="77"/>
      <c r="G324" s="78"/>
      <c r="H324" s="14" t="s">
        <v>187</v>
      </c>
      <c r="I324" s="256" t="s">
        <v>376</v>
      </c>
      <c r="J324" s="256"/>
      <c r="K324" s="256"/>
      <c r="L324" s="256"/>
      <c r="M324" s="256"/>
      <c r="N324" s="256"/>
      <c r="O324" s="256"/>
      <c r="P324" s="79"/>
      <c r="Q324" s="80"/>
      <c r="R324" s="79"/>
      <c r="S324" s="80"/>
      <c r="T324" s="81"/>
      <c r="U324" s="81"/>
      <c r="V324" s="81"/>
      <c r="W324" s="82"/>
      <c r="X324" s="82"/>
    </row>
    <row r="325" spans="6:25" s="76" customFormat="1" ht="6" customHeight="1" outlineLevel="3" x14ac:dyDescent="0.2">
      <c r="F325" s="77"/>
      <c r="G325" s="78"/>
      <c r="H325" s="15"/>
      <c r="I325" s="82"/>
      <c r="J325" s="78"/>
      <c r="K325" s="83"/>
      <c r="L325" s="84"/>
      <c r="M325" s="13"/>
      <c r="N325" s="132"/>
      <c r="O325" s="132"/>
      <c r="P325" s="79"/>
      <c r="Q325" s="80"/>
      <c r="R325" s="79"/>
      <c r="S325" s="80"/>
      <c r="T325" s="81"/>
      <c r="U325" s="81"/>
      <c r="V325" s="81"/>
      <c r="W325" s="82"/>
      <c r="X325" s="82"/>
    </row>
    <row r="326" spans="6:25" s="85" customFormat="1" ht="11.25" outlineLevel="4" x14ac:dyDescent="0.2">
      <c r="F326" s="86"/>
      <c r="G326" s="87"/>
      <c r="H326" s="16" t="str">
        <f>IF(AND(H325&lt;&gt;"Výkaz výměr:",I325=""),"Výkaz výměr:","")</f>
        <v>Výkaz výměr:</v>
      </c>
      <c r="I326" s="88" t="s">
        <v>93</v>
      </c>
      <c r="J326" s="87"/>
      <c r="L326" s="89"/>
      <c r="M326" s="100">
        <v>4.8319999999999999</v>
      </c>
      <c r="N326" s="133"/>
      <c r="O326" s="133"/>
      <c r="P326" s="90"/>
      <c r="Q326" s="89"/>
      <c r="R326" s="89"/>
      <c r="S326" s="89"/>
      <c r="T326" s="91" t="s">
        <v>4</v>
      </c>
      <c r="U326" s="89"/>
      <c r="V326" s="89"/>
      <c r="W326" s="92"/>
    </row>
    <row r="327" spans="6:25" s="85" customFormat="1" ht="11.25" outlineLevel="4" x14ac:dyDescent="0.2">
      <c r="F327" s="86"/>
      <c r="G327" s="87"/>
      <c r="H327" s="16" t="str">
        <f>IF(AND(H326&lt;&gt;"Výkaz výměr:",I326=""),"Výkaz výměr:","")</f>
        <v/>
      </c>
      <c r="I327" s="88"/>
      <c r="J327" s="87"/>
      <c r="L327" s="89"/>
      <c r="M327" s="100">
        <v>0</v>
      </c>
      <c r="N327" s="133"/>
      <c r="O327" s="133"/>
      <c r="P327" s="90"/>
      <c r="Q327" s="89"/>
      <c r="R327" s="89"/>
      <c r="S327" s="89"/>
      <c r="T327" s="91" t="s">
        <v>4</v>
      </c>
      <c r="U327" s="89"/>
      <c r="V327" s="89"/>
      <c r="W327" s="92"/>
    </row>
    <row r="328" spans="6:25" s="66" customFormat="1" ht="12" outlineLevel="3" x14ac:dyDescent="0.2">
      <c r="F328" s="67">
        <v>51</v>
      </c>
      <c r="G328" s="68" t="s">
        <v>15</v>
      </c>
      <c r="H328" s="69" t="s">
        <v>122</v>
      </c>
      <c r="I328" s="70" t="s">
        <v>333</v>
      </c>
      <c r="J328" s="68" t="s">
        <v>18</v>
      </c>
      <c r="K328" s="71">
        <v>2.4159999999999999</v>
      </c>
      <c r="L328" s="72">
        <v>0</v>
      </c>
      <c r="M328" s="11">
        <v>2.4159999999999999</v>
      </c>
      <c r="N328" s="131"/>
      <c r="O328" s="131">
        <f>M328*N328</f>
        <v>0</v>
      </c>
      <c r="P328" s="74"/>
      <c r="Q328" s="75">
        <f>M328*P328</f>
        <v>0</v>
      </c>
      <c r="R328" s="74"/>
      <c r="S328" s="75">
        <f>M328*R328</f>
        <v>0</v>
      </c>
      <c r="T328" s="73">
        <v>21</v>
      </c>
      <c r="U328" s="73">
        <f>O328*(T328/100)</f>
        <v>0</v>
      </c>
      <c r="V328" s="73">
        <f>O328+U328</f>
        <v>0</v>
      </c>
      <c r="W328" s="70"/>
      <c r="X328" s="101" t="s">
        <v>1</v>
      </c>
      <c r="Y328" s="101">
        <v>1</v>
      </c>
    </row>
    <row r="329" spans="6:25" s="76" customFormat="1" ht="12" outlineLevel="3" x14ac:dyDescent="0.2">
      <c r="F329" s="77"/>
      <c r="G329" s="78"/>
      <c r="H329" s="14" t="s">
        <v>187</v>
      </c>
      <c r="I329" s="256" t="s">
        <v>382</v>
      </c>
      <c r="J329" s="256"/>
      <c r="K329" s="256"/>
      <c r="L329" s="256"/>
      <c r="M329" s="256"/>
      <c r="N329" s="256"/>
      <c r="O329" s="256"/>
      <c r="P329" s="79"/>
      <c r="Q329" s="80"/>
      <c r="R329" s="79"/>
      <c r="S329" s="80"/>
      <c r="T329" s="81"/>
      <c r="U329" s="81"/>
      <c r="V329" s="81"/>
      <c r="W329" s="82"/>
      <c r="X329" s="82"/>
    </row>
    <row r="330" spans="6:25" s="76" customFormat="1" ht="6" customHeight="1" outlineLevel="3" x14ac:dyDescent="0.2">
      <c r="F330" s="77"/>
      <c r="G330" s="78"/>
      <c r="H330" s="15"/>
      <c r="I330" s="82"/>
      <c r="J330" s="78"/>
      <c r="K330" s="83"/>
      <c r="L330" s="84"/>
      <c r="M330" s="13"/>
      <c r="N330" s="132"/>
      <c r="O330" s="132"/>
      <c r="P330" s="79"/>
      <c r="Q330" s="80"/>
      <c r="R330" s="79"/>
      <c r="S330" s="80"/>
      <c r="T330" s="81"/>
      <c r="U330" s="81"/>
      <c r="V330" s="81"/>
      <c r="W330" s="82"/>
      <c r="X330" s="82"/>
    </row>
    <row r="331" spans="6:25" s="85" customFormat="1" ht="11.25" outlineLevel="4" x14ac:dyDescent="0.2">
      <c r="F331" s="86"/>
      <c r="G331" s="87"/>
      <c r="H331" s="16" t="str">
        <f>IF(AND(H330&lt;&gt;"Výkaz výměr:",I330=""),"Výkaz výměr:","")</f>
        <v>Výkaz výměr:</v>
      </c>
      <c r="I331" s="88" t="s">
        <v>220</v>
      </c>
      <c r="J331" s="87"/>
      <c r="L331" s="89"/>
      <c r="M331" s="100">
        <v>0</v>
      </c>
      <c r="N331" s="133"/>
      <c r="O331" s="133"/>
      <c r="P331" s="90"/>
      <c r="Q331" s="89"/>
      <c r="R331" s="89"/>
      <c r="S331" s="89"/>
      <c r="T331" s="91" t="s">
        <v>4</v>
      </c>
      <c r="U331" s="89"/>
      <c r="V331" s="89"/>
      <c r="W331" s="92"/>
    </row>
    <row r="332" spans="6:25" s="85" customFormat="1" ht="11.25" outlineLevel="4" x14ac:dyDescent="0.2">
      <c r="F332" s="86"/>
      <c r="G332" s="87"/>
      <c r="H332" s="16" t="str">
        <f>IF(AND(H331&lt;&gt;"Výkaz výměr:",I331=""),"Výkaz výměr:","")</f>
        <v/>
      </c>
      <c r="I332" s="88" t="s">
        <v>180</v>
      </c>
      <c r="J332" s="87"/>
      <c r="L332" s="89"/>
      <c r="M332" s="100">
        <v>2.4159999999999999</v>
      </c>
      <c r="N332" s="133"/>
      <c r="O332" s="133"/>
      <c r="P332" s="90"/>
      <c r="Q332" s="89"/>
      <c r="R332" s="89"/>
      <c r="S332" s="89"/>
      <c r="T332" s="91" t="s">
        <v>4</v>
      </c>
      <c r="U332" s="89"/>
      <c r="V332" s="89"/>
      <c r="W332" s="92"/>
    </row>
    <row r="333" spans="6:25" s="85" customFormat="1" ht="11.25" outlineLevel="4" x14ac:dyDescent="0.2">
      <c r="F333" s="86"/>
      <c r="G333" s="87"/>
      <c r="H333" s="16" t="str">
        <f>IF(AND(H332&lt;&gt;"Výkaz výměr:",I332=""),"Výkaz výměr:","")</f>
        <v/>
      </c>
      <c r="I333" s="88"/>
      <c r="J333" s="87"/>
      <c r="L333" s="89"/>
      <c r="M333" s="100">
        <v>0</v>
      </c>
      <c r="N333" s="133"/>
      <c r="O333" s="133"/>
      <c r="P333" s="90"/>
      <c r="Q333" s="89"/>
      <c r="R333" s="89"/>
      <c r="S333" s="89"/>
      <c r="T333" s="91" t="s">
        <v>4</v>
      </c>
      <c r="U333" s="89"/>
      <c r="V333" s="89"/>
      <c r="W333" s="92"/>
    </row>
    <row r="334" spans="6:25" s="4" customFormat="1" ht="12.75" customHeight="1" outlineLevel="3" x14ac:dyDescent="0.2">
      <c r="F334" s="5"/>
      <c r="G334" s="6"/>
      <c r="H334" s="6"/>
      <c r="I334" s="7"/>
      <c r="J334" s="6"/>
      <c r="K334" s="8"/>
      <c r="L334" s="9"/>
      <c r="M334" s="8"/>
      <c r="N334" s="134"/>
      <c r="O334" s="134"/>
      <c r="P334" s="10"/>
      <c r="Q334" s="9"/>
      <c r="R334" s="9"/>
      <c r="S334" s="9"/>
      <c r="T334" s="3" t="s">
        <v>4</v>
      </c>
      <c r="U334" s="9"/>
      <c r="V334" s="9"/>
      <c r="W334" s="9"/>
    </row>
    <row r="335" spans="6:25" s="55" customFormat="1" ht="16.5" customHeight="1" outlineLevel="2" x14ac:dyDescent="0.2">
      <c r="F335" s="56"/>
      <c r="G335" s="57"/>
      <c r="H335" s="58"/>
      <c r="I335" s="58" t="s">
        <v>256</v>
      </c>
      <c r="J335" s="57"/>
      <c r="K335" s="59"/>
      <c r="L335" s="60"/>
      <c r="M335" s="59"/>
      <c r="N335" s="124"/>
      <c r="O335" s="124">
        <f>SUBTOTAL(9,O336:O341)</f>
        <v>0</v>
      </c>
      <c r="P335" s="62"/>
      <c r="Q335" s="63">
        <f>SUBTOTAL(9,Q336:Q341)</f>
        <v>0</v>
      </c>
      <c r="R335" s="60"/>
      <c r="S335" s="63">
        <f>SUBTOTAL(9,S336:S341)</f>
        <v>0</v>
      </c>
      <c r="T335" s="64"/>
      <c r="U335" s="61">
        <f>SUBTOTAL(9,U336:U341)</f>
        <v>0</v>
      </c>
      <c r="V335" s="61">
        <f>SUBTOTAL(9,V336:V341)</f>
        <v>0</v>
      </c>
      <c r="W335" s="65"/>
      <c r="Y335" s="61">
        <f>SUBTOTAL(9,Y336:Y341)</f>
        <v>1</v>
      </c>
    </row>
    <row r="336" spans="6:25" s="66" customFormat="1" ht="24" outlineLevel="3" x14ac:dyDescent="0.2">
      <c r="F336" s="67">
        <v>52</v>
      </c>
      <c r="G336" s="68" t="s">
        <v>15</v>
      </c>
      <c r="H336" s="69" t="s">
        <v>123</v>
      </c>
      <c r="I336" s="70" t="s">
        <v>348</v>
      </c>
      <c r="J336" s="68" t="s">
        <v>17</v>
      </c>
      <c r="K336" s="71">
        <v>39</v>
      </c>
      <c r="L336" s="72">
        <v>0</v>
      </c>
      <c r="M336" s="11">
        <v>36.6</v>
      </c>
      <c r="N336" s="131"/>
      <c r="O336" s="131">
        <f>M336*N336</f>
        <v>0</v>
      </c>
      <c r="P336" s="74"/>
      <c r="Q336" s="75">
        <f>M336*P336</f>
        <v>0</v>
      </c>
      <c r="R336" s="74"/>
      <c r="S336" s="75">
        <f>M336*R336</f>
        <v>0</v>
      </c>
      <c r="T336" s="73">
        <v>21</v>
      </c>
      <c r="U336" s="73">
        <f>O336*(T336/100)</f>
        <v>0</v>
      </c>
      <c r="V336" s="73">
        <f>O336+U336</f>
        <v>0</v>
      </c>
      <c r="W336" s="70"/>
      <c r="X336" s="101" t="s">
        <v>1</v>
      </c>
      <c r="Y336" s="101">
        <v>1</v>
      </c>
    </row>
    <row r="337" spans="6:25" s="76" customFormat="1" ht="12" outlineLevel="3" x14ac:dyDescent="0.2">
      <c r="F337" s="77"/>
      <c r="G337" s="78"/>
      <c r="H337" s="14" t="s">
        <v>187</v>
      </c>
      <c r="I337" s="256" t="s">
        <v>370</v>
      </c>
      <c r="J337" s="256"/>
      <c r="K337" s="256"/>
      <c r="L337" s="256"/>
      <c r="M337" s="256"/>
      <c r="N337" s="256"/>
      <c r="O337" s="256"/>
      <c r="P337" s="79"/>
      <c r="Q337" s="80"/>
      <c r="R337" s="79"/>
      <c r="S337" s="80"/>
      <c r="T337" s="81"/>
      <c r="U337" s="81"/>
      <c r="V337" s="81"/>
      <c r="W337" s="82"/>
      <c r="X337" s="82"/>
    </row>
    <row r="338" spans="6:25" s="76" customFormat="1" ht="6" customHeight="1" outlineLevel="3" x14ac:dyDescent="0.2">
      <c r="F338" s="77"/>
      <c r="G338" s="78"/>
      <c r="H338" s="15"/>
      <c r="I338" s="82"/>
      <c r="J338" s="78"/>
      <c r="K338" s="83"/>
      <c r="L338" s="84"/>
      <c r="M338" s="13"/>
      <c r="N338" s="132"/>
      <c r="O338" s="132"/>
      <c r="P338" s="79"/>
      <c r="Q338" s="80"/>
      <c r="R338" s="79"/>
      <c r="S338" s="80"/>
      <c r="T338" s="81"/>
      <c r="U338" s="81"/>
      <c r="V338" s="81"/>
      <c r="W338" s="82"/>
      <c r="X338" s="82"/>
    </row>
    <row r="339" spans="6:25" s="85" customFormat="1" ht="11.25" outlineLevel="4" x14ac:dyDescent="0.2">
      <c r="F339" s="86"/>
      <c r="G339" s="87"/>
      <c r="H339" s="16" t="str">
        <f>IF(AND(H338&lt;&gt;"Výkaz výměr:",I338=""),"Výkaz výměr:","")</f>
        <v>Výkaz výměr:</v>
      </c>
      <c r="I339" s="88" t="s">
        <v>210</v>
      </c>
      <c r="J339" s="87"/>
      <c r="L339" s="89"/>
      <c r="M339" s="100">
        <v>0</v>
      </c>
      <c r="N339" s="133"/>
      <c r="O339" s="133"/>
      <c r="P339" s="90"/>
      <c r="Q339" s="89"/>
      <c r="R339" s="89"/>
      <c r="S339" s="89"/>
      <c r="T339" s="91" t="s">
        <v>4</v>
      </c>
      <c r="U339" s="89"/>
      <c r="V339" s="89"/>
      <c r="W339" s="92"/>
    </row>
    <row r="340" spans="6:25" s="85" customFormat="1" ht="11.25" outlineLevel="4" x14ac:dyDescent="0.2">
      <c r="F340" s="86"/>
      <c r="G340" s="87"/>
      <c r="H340" s="16" t="str">
        <f>IF(AND(H339&lt;&gt;"Výkaz výměr:",I339=""),"Výkaz výměr:","")</f>
        <v/>
      </c>
      <c r="I340" s="88">
        <v>36.6</v>
      </c>
      <c r="J340" s="87"/>
      <c r="L340" s="89"/>
      <c r="M340" s="100">
        <v>36.6</v>
      </c>
      <c r="N340" s="133"/>
      <c r="O340" s="133"/>
      <c r="P340" s="90"/>
      <c r="Q340" s="89"/>
      <c r="R340" s="89"/>
      <c r="S340" s="89"/>
      <c r="T340" s="91" t="s">
        <v>4</v>
      </c>
      <c r="U340" s="89"/>
      <c r="V340" s="89"/>
      <c r="W340" s="92"/>
    </row>
    <row r="341" spans="6:25" s="4" customFormat="1" ht="12.75" customHeight="1" outlineLevel="3" x14ac:dyDescent="0.2">
      <c r="F341" s="5"/>
      <c r="G341" s="6"/>
      <c r="H341" s="6"/>
      <c r="I341" s="7"/>
      <c r="J341" s="6"/>
      <c r="K341" s="8"/>
      <c r="L341" s="9"/>
      <c r="M341" s="8"/>
      <c r="N341" s="134"/>
      <c r="O341" s="134"/>
      <c r="P341" s="10"/>
      <c r="Q341" s="9"/>
      <c r="R341" s="9"/>
      <c r="S341" s="9"/>
      <c r="T341" s="3" t="s">
        <v>4</v>
      </c>
      <c r="U341" s="9"/>
      <c r="V341" s="9"/>
      <c r="W341" s="9"/>
    </row>
    <row r="342" spans="6:25" s="55" customFormat="1" ht="16.5" customHeight="1" outlineLevel="2" x14ac:dyDescent="0.2">
      <c r="F342" s="56"/>
      <c r="G342" s="57"/>
      <c r="H342" s="58"/>
      <c r="I342" s="58" t="s">
        <v>201</v>
      </c>
      <c r="J342" s="57"/>
      <c r="K342" s="59"/>
      <c r="L342" s="60"/>
      <c r="M342" s="59"/>
      <c r="N342" s="124"/>
      <c r="O342" s="124">
        <f>SUBTOTAL(9,O343:O365)</f>
        <v>0</v>
      </c>
      <c r="P342" s="62"/>
      <c r="Q342" s="63">
        <f>SUBTOTAL(9,Q343:Q365)</f>
        <v>6.2942889536000006</v>
      </c>
      <c r="R342" s="60"/>
      <c r="S342" s="63">
        <f>SUBTOTAL(9,S343:S365)</f>
        <v>0</v>
      </c>
      <c r="T342" s="64"/>
      <c r="U342" s="61">
        <f>SUBTOTAL(9,U343:U365)</f>
        <v>0</v>
      </c>
      <c r="V342" s="61">
        <f>SUBTOTAL(9,V343:V365)</f>
        <v>0</v>
      </c>
      <c r="W342" s="65"/>
      <c r="Y342" s="61">
        <f>SUBTOTAL(9,Y343:Y365)</f>
        <v>4</v>
      </c>
    </row>
    <row r="343" spans="6:25" s="66" customFormat="1" ht="12" outlineLevel="3" x14ac:dyDescent="0.2">
      <c r="F343" s="67">
        <v>53</v>
      </c>
      <c r="G343" s="68" t="s">
        <v>15</v>
      </c>
      <c r="H343" s="69" t="s">
        <v>127</v>
      </c>
      <c r="I343" s="70" t="s">
        <v>297</v>
      </c>
      <c r="J343" s="68" t="s">
        <v>18</v>
      </c>
      <c r="K343" s="71">
        <v>2.4160000000000004</v>
      </c>
      <c r="L343" s="72">
        <v>0</v>
      </c>
      <c r="M343" s="11">
        <v>2.4160000000000004</v>
      </c>
      <c r="N343" s="131"/>
      <c r="O343" s="131">
        <f>M343*N343</f>
        <v>0</v>
      </c>
      <c r="P343" s="74">
        <v>2.5018699999999998</v>
      </c>
      <c r="Q343" s="75">
        <f>M343*P343</f>
        <v>6.0445179200000005</v>
      </c>
      <c r="R343" s="74"/>
      <c r="S343" s="75">
        <f>M343*R343</f>
        <v>0</v>
      </c>
      <c r="T343" s="73">
        <v>21</v>
      </c>
      <c r="U343" s="73">
        <f>O343*(T343/100)</f>
        <v>0</v>
      </c>
      <c r="V343" s="73">
        <f>O343+U343</f>
        <v>0</v>
      </c>
      <c r="W343" s="70"/>
      <c r="X343" s="101" t="s">
        <v>1</v>
      </c>
      <c r="Y343" s="101">
        <v>1</v>
      </c>
    </row>
    <row r="344" spans="6:25" s="76" customFormat="1" ht="12" outlineLevel="3" x14ac:dyDescent="0.2">
      <c r="F344" s="77"/>
      <c r="G344" s="78"/>
      <c r="H344" s="14" t="s">
        <v>187</v>
      </c>
      <c r="I344" s="256" t="s">
        <v>360</v>
      </c>
      <c r="J344" s="256"/>
      <c r="K344" s="256"/>
      <c r="L344" s="256"/>
      <c r="M344" s="256"/>
      <c r="N344" s="256"/>
      <c r="O344" s="256"/>
      <c r="P344" s="79"/>
      <c r="Q344" s="80"/>
      <c r="R344" s="79"/>
      <c r="S344" s="80"/>
      <c r="T344" s="81"/>
      <c r="U344" s="81"/>
      <c r="V344" s="81"/>
      <c r="W344" s="82"/>
      <c r="X344" s="82"/>
    </row>
    <row r="345" spans="6:25" s="76" customFormat="1" ht="6" customHeight="1" outlineLevel="3" x14ac:dyDescent="0.2">
      <c r="F345" s="77"/>
      <c r="G345" s="78"/>
      <c r="H345" s="15"/>
      <c r="I345" s="82"/>
      <c r="J345" s="78"/>
      <c r="K345" s="83"/>
      <c r="L345" s="84"/>
      <c r="M345" s="13"/>
      <c r="N345" s="132"/>
      <c r="O345" s="132"/>
      <c r="P345" s="79"/>
      <c r="Q345" s="80"/>
      <c r="R345" s="79"/>
      <c r="S345" s="80"/>
      <c r="T345" s="81"/>
      <c r="U345" s="81"/>
      <c r="V345" s="81"/>
      <c r="W345" s="82"/>
      <c r="X345" s="82"/>
    </row>
    <row r="346" spans="6:25" s="85" customFormat="1" ht="11.25" outlineLevel="4" x14ac:dyDescent="0.2">
      <c r="F346" s="86"/>
      <c r="G346" s="87"/>
      <c r="H346" s="16" t="str">
        <f>IF(AND(H345&lt;&gt;"Výkaz výměr:",I345=""),"Výkaz výměr:","")</f>
        <v>Výkaz výměr:</v>
      </c>
      <c r="I346" s="88" t="s">
        <v>84</v>
      </c>
      <c r="J346" s="87"/>
      <c r="L346" s="89"/>
      <c r="M346" s="100">
        <v>0</v>
      </c>
      <c r="N346" s="133"/>
      <c r="O346" s="133"/>
      <c r="P346" s="90"/>
      <c r="Q346" s="89"/>
      <c r="R346" s="89"/>
      <c r="S346" s="89"/>
      <c r="T346" s="91" t="s">
        <v>4</v>
      </c>
      <c r="U346" s="89"/>
      <c r="V346" s="89"/>
      <c r="W346" s="92"/>
    </row>
    <row r="347" spans="6:25" s="85" customFormat="1" ht="11.25" outlineLevel="4" x14ac:dyDescent="0.2">
      <c r="F347" s="86"/>
      <c r="G347" s="87"/>
      <c r="H347" s="16" t="str">
        <f>IF(AND(H346&lt;&gt;"Výkaz výměr:",I346=""),"Výkaz výměr:","")</f>
        <v/>
      </c>
      <c r="I347" s="88" t="s">
        <v>197</v>
      </c>
      <c r="J347" s="87"/>
      <c r="L347" s="89"/>
      <c r="M347" s="100">
        <v>0.25600000000000006</v>
      </c>
      <c r="N347" s="133"/>
      <c r="O347" s="133"/>
      <c r="P347" s="90"/>
      <c r="Q347" s="89"/>
      <c r="R347" s="89"/>
      <c r="S347" s="89"/>
      <c r="T347" s="91" t="s">
        <v>4</v>
      </c>
      <c r="U347" s="89"/>
      <c r="V347" s="89"/>
      <c r="W347" s="92"/>
    </row>
    <row r="348" spans="6:25" s="85" customFormat="1" ht="11.25" outlineLevel="4" x14ac:dyDescent="0.2">
      <c r="F348" s="86"/>
      <c r="G348" s="87"/>
      <c r="H348" s="16" t="str">
        <f>IF(AND(H347&lt;&gt;"Výkaz výměr:",I347=""),"Výkaz výměr:","")</f>
        <v/>
      </c>
      <c r="I348" s="88" t="s">
        <v>184</v>
      </c>
      <c r="J348" s="87"/>
      <c r="L348" s="89"/>
      <c r="M348" s="100">
        <v>0</v>
      </c>
      <c r="N348" s="133"/>
      <c r="O348" s="133"/>
      <c r="P348" s="90"/>
      <c r="Q348" s="89"/>
      <c r="R348" s="89"/>
      <c r="S348" s="89"/>
      <c r="T348" s="91" t="s">
        <v>4</v>
      </c>
      <c r="U348" s="89"/>
      <c r="V348" s="89"/>
      <c r="W348" s="92"/>
    </row>
    <row r="349" spans="6:25" s="85" customFormat="1" ht="11.25" outlineLevel="4" x14ac:dyDescent="0.2">
      <c r="F349" s="86"/>
      <c r="G349" s="87"/>
      <c r="H349" s="16" t="str">
        <f>IF(AND(H348&lt;&gt;"Výkaz výměr:",I348=""),"Výkaz výměr:","")</f>
        <v/>
      </c>
      <c r="I349" s="88" t="s">
        <v>174</v>
      </c>
      <c r="J349" s="87"/>
      <c r="L349" s="89"/>
      <c r="M349" s="100">
        <v>2.16</v>
      </c>
      <c r="N349" s="133"/>
      <c r="O349" s="133"/>
      <c r="P349" s="90"/>
      <c r="Q349" s="89"/>
      <c r="R349" s="89"/>
      <c r="S349" s="89"/>
      <c r="T349" s="91" t="s">
        <v>4</v>
      </c>
      <c r="U349" s="89"/>
      <c r="V349" s="89"/>
      <c r="W349" s="92"/>
    </row>
    <row r="350" spans="6:25" s="66" customFormat="1" ht="12" outlineLevel="3" x14ac:dyDescent="0.2">
      <c r="F350" s="67">
        <v>54</v>
      </c>
      <c r="G350" s="68" t="s">
        <v>15</v>
      </c>
      <c r="H350" s="69" t="s">
        <v>128</v>
      </c>
      <c r="I350" s="70" t="s">
        <v>292</v>
      </c>
      <c r="J350" s="68" t="s">
        <v>17</v>
      </c>
      <c r="K350" s="71">
        <v>16.96</v>
      </c>
      <c r="L350" s="72">
        <v>0</v>
      </c>
      <c r="M350" s="11">
        <v>16.96</v>
      </c>
      <c r="N350" s="131"/>
      <c r="O350" s="131">
        <f>M350*N350</f>
        <v>0</v>
      </c>
      <c r="P350" s="74">
        <v>2.64E-3</v>
      </c>
      <c r="Q350" s="75">
        <f>M350*P350</f>
        <v>4.4774399999999999E-2</v>
      </c>
      <c r="R350" s="74"/>
      <c r="S350" s="75">
        <f>M350*R350</f>
        <v>0</v>
      </c>
      <c r="T350" s="73">
        <v>21</v>
      </c>
      <c r="U350" s="73">
        <f>O350*(T350/100)</f>
        <v>0</v>
      </c>
      <c r="V350" s="73">
        <f>O350+U350</f>
        <v>0</v>
      </c>
      <c r="W350" s="70"/>
      <c r="X350" s="101" t="s">
        <v>1</v>
      </c>
      <c r="Y350" s="101">
        <v>1</v>
      </c>
    </row>
    <row r="351" spans="6:25" s="76" customFormat="1" ht="12" outlineLevel="3" x14ac:dyDescent="0.2">
      <c r="F351" s="77"/>
      <c r="G351" s="78"/>
      <c r="H351" s="14" t="s">
        <v>187</v>
      </c>
      <c r="I351" s="256" t="s">
        <v>293</v>
      </c>
      <c r="J351" s="256"/>
      <c r="K351" s="256"/>
      <c r="L351" s="256"/>
      <c r="M351" s="256"/>
      <c r="N351" s="256"/>
      <c r="O351" s="256"/>
      <c r="P351" s="79"/>
      <c r="Q351" s="80"/>
      <c r="R351" s="79"/>
      <c r="S351" s="80"/>
      <c r="T351" s="81"/>
      <c r="U351" s="81"/>
      <c r="V351" s="81"/>
      <c r="W351" s="82"/>
      <c r="X351" s="82"/>
    </row>
    <row r="352" spans="6:25" s="76" customFormat="1" ht="6" customHeight="1" outlineLevel="3" x14ac:dyDescent="0.2">
      <c r="F352" s="77"/>
      <c r="G352" s="78"/>
      <c r="H352" s="15"/>
      <c r="I352" s="82"/>
      <c r="J352" s="78"/>
      <c r="K352" s="83"/>
      <c r="L352" s="84"/>
      <c r="M352" s="13"/>
      <c r="N352" s="132"/>
      <c r="O352" s="132"/>
      <c r="P352" s="79"/>
      <c r="Q352" s="80"/>
      <c r="R352" s="79"/>
      <c r="S352" s="80"/>
      <c r="T352" s="81"/>
      <c r="U352" s="81"/>
      <c r="V352" s="81"/>
      <c r="W352" s="82"/>
      <c r="X352" s="82"/>
    </row>
    <row r="353" spans="6:25" s="85" customFormat="1" ht="11.25" outlineLevel="4" x14ac:dyDescent="0.2">
      <c r="F353" s="86"/>
      <c r="G353" s="87"/>
      <c r="H353" s="16" t="str">
        <f>IF(AND(H352&lt;&gt;"Výkaz výměr:",I352=""),"Výkaz výměr:","")</f>
        <v>Výkaz výměr:</v>
      </c>
      <c r="I353" s="88" t="s">
        <v>84</v>
      </c>
      <c r="J353" s="87"/>
      <c r="L353" s="89"/>
      <c r="M353" s="100">
        <v>0</v>
      </c>
      <c r="N353" s="133"/>
      <c r="O353" s="133"/>
      <c r="P353" s="90"/>
      <c r="Q353" s="89"/>
      <c r="R353" s="89"/>
      <c r="S353" s="89"/>
      <c r="T353" s="91" t="s">
        <v>4</v>
      </c>
      <c r="U353" s="89"/>
      <c r="V353" s="89"/>
      <c r="W353" s="92"/>
    </row>
    <row r="354" spans="6:25" s="85" customFormat="1" ht="11.25" outlineLevel="4" x14ac:dyDescent="0.2">
      <c r="F354" s="86"/>
      <c r="G354" s="87"/>
      <c r="H354" s="16" t="str">
        <f>IF(AND(H353&lt;&gt;"Výkaz výměr:",I353=""),"Výkaz výměr:","")</f>
        <v/>
      </c>
      <c r="I354" s="88" t="s">
        <v>172</v>
      </c>
      <c r="J354" s="87"/>
      <c r="L354" s="89"/>
      <c r="M354" s="100">
        <v>2.5600000000000005</v>
      </c>
      <c r="N354" s="133"/>
      <c r="O354" s="133"/>
      <c r="P354" s="90"/>
      <c r="Q354" s="89"/>
      <c r="R354" s="89"/>
      <c r="S354" s="89"/>
      <c r="T354" s="91" t="s">
        <v>4</v>
      </c>
      <c r="U354" s="89"/>
      <c r="V354" s="89"/>
      <c r="W354" s="92"/>
    </row>
    <row r="355" spans="6:25" s="85" customFormat="1" ht="11.25" outlineLevel="4" x14ac:dyDescent="0.2">
      <c r="F355" s="86"/>
      <c r="G355" s="87"/>
      <c r="H355" s="16" t="str">
        <f>IF(AND(H354&lt;&gt;"Výkaz výměr:",I354=""),"Výkaz výměr:","")</f>
        <v/>
      </c>
      <c r="I355" s="88" t="s">
        <v>184</v>
      </c>
      <c r="J355" s="87"/>
      <c r="L355" s="89"/>
      <c r="M355" s="100">
        <v>0</v>
      </c>
      <c r="N355" s="133"/>
      <c r="O355" s="133"/>
      <c r="P355" s="90"/>
      <c r="Q355" s="89"/>
      <c r="R355" s="89"/>
      <c r="S355" s="89"/>
      <c r="T355" s="91" t="s">
        <v>4</v>
      </c>
      <c r="U355" s="89"/>
      <c r="V355" s="89"/>
      <c r="W355" s="92"/>
    </row>
    <row r="356" spans="6:25" s="85" customFormat="1" ht="11.25" outlineLevel="4" x14ac:dyDescent="0.2">
      <c r="F356" s="86"/>
      <c r="G356" s="87"/>
      <c r="H356" s="16" t="str">
        <f>IF(AND(H355&lt;&gt;"Výkaz výměr:",I355=""),"Výkaz výměr:","")</f>
        <v/>
      </c>
      <c r="I356" s="88" t="s">
        <v>109</v>
      </c>
      <c r="J356" s="87"/>
      <c r="L356" s="89"/>
      <c r="M356" s="100">
        <v>14.399999999999999</v>
      </c>
      <c r="N356" s="133"/>
      <c r="O356" s="133"/>
      <c r="P356" s="90"/>
      <c r="Q356" s="89"/>
      <c r="R356" s="89"/>
      <c r="S356" s="89"/>
      <c r="T356" s="91" t="s">
        <v>4</v>
      </c>
      <c r="U356" s="89"/>
      <c r="V356" s="89"/>
      <c r="W356" s="92"/>
    </row>
    <row r="357" spans="6:25" s="66" customFormat="1" ht="12" outlineLevel="3" x14ac:dyDescent="0.2">
      <c r="F357" s="67">
        <v>55</v>
      </c>
      <c r="G357" s="68" t="s">
        <v>15</v>
      </c>
      <c r="H357" s="69" t="s">
        <v>129</v>
      </c>
      <c r="I357" s="70" t="s">
        <v>296</v>
      </c>
      <c r="J357" s="68" t="s">
        <v>17</v>
      </c>
      <c r="K357" s="71">
        <v>16.96</v>
      </c>
      <c r="L357" s="72">
        <v>0</v>
      </c>
      <c r="M357" s="11">
        <v>16.96</v>
      </c>
      <c r="N357" s="131"/>
      <c r="O357" s="131">
        <f>M357*N357</f>
        <v>0</v>
      </c>
      <c r="P357" s="74"/>
      <c r="Q357" s="75">
        <f>M357*P357</f>
        <v>0</v>
      </c>
      <c r="R357" s="74"/>
      <c r="S357" s="75">
        <f>M357*R357</f>
        <v>0</v>
      </c>
      <c r="T357" s="73">
        <v>21</v>
      </c>
      <c r="U357" s="73">
        <f>O357*(T357/100)</f>
        <v>0</v>
      </c>
      <c r="V357" s="73">
        <f>O357+U357</f>
        <v>0</v>
      </c>
      <c r="W357" s="70"/>
      <c r="X357" s="101" t="s">
        <v>1</v>
      </c>
      <c r="Y357" s="101">
        <v>1</v>
      </c>
    </row>
    <row r="358" spans="6:25" s="76" customFormat="1" ht="12" outlineLevel="3" x14ac:dyDescent="0.2">
      <c r="F358" s="77"/>
      <c r="G358" s="78"/>
      <c r="H358" s="14" t="s">
        <v>187</v>
      </c>
      <c r="I358" s="256" t="s">
        <v>299</v>
      </c>
      <c r="J358" s="256"/>
      <c r="K358" s="256"/>
      <c r="L358" s="256"/>
      <c r="M358" s="256"/>
      <c r="N358" s="256"/>
      <c r="O358" s="256"/>
      <c r="P358" s="79"/>
      <c r="Q358" s="80"/>
      <c r="R358" s="79"/>
      <c r="S358" s="80"/>
      <c r="T358" s="81"/>
      <c r="U358" s="81"/>
      <c r="V358" s="81"/>
      <c r="W358" s="82"/>
      <c r="X358" s="82"/>
    </row>
    <row r="359" spans="6:25" s="76" customFormat="1" ht="6" customHeight="1" outlineLevel="3" x14ac:dyDescent="0.2">
      <c r="F359" s="77"/>
      <c r="G359" s="78"/>
      <c r="H359" s="15"/>
      <c r="I359" s="82"/>
      <c r="J359" s="78"/>
      <c r="K359" s="83"/>
      <c r="L359" s="84"/>
      <c r="M359" s="13"/>
      <c r="N359" s="132"/>
      <c r="O359" s="132"/>
      <c r="P359" s="79"/>
      <c r="Q359" s="80"/>
      <c r="R359" s="79"/>
      <c r="S359" s="80"/>
      <c r="T359" s="81"/>
      <c r="U359" s="81"/>
      <c r="V359" s="81"/>
      <c r="W359" s="82"/>
      <c r="X359" s="82"/>
    </row>
    <row r="360" spans="6:25" s="66" customFormat="1" ht="12" outlineLevel="3" x14ac:dyDescent="0.2">
      <c r="F360" s="67">
        <v>56</v>
      </c>
      <c r="G360" s="68" t="s">
        <v>15</v>
      </c>
      <c r="H360" s="69" t="s">
        <v>130</v>
      </c>
      <c r="I360" s="70" t="s">
        <v>319</v>
      </c>
      <c r="J360" s="68" t="s">
        <v>6</v>
      </c>
      <c r="K360" s="71">
        <v>0.19328000000000001</v>
      </c>
      <c r="L360" s="72">
        <v>0</v>
      </c>
      <c r="M360" s="11">
        <v>0.19328000000000001</v>
      </c>
      <c r="N360" s="131"/>
      <c r="O360" s="131">
        <f>M360*N360</f>
        <v>0</v>
      </c>
      <c r="P360" s="74">
        <v>1.0606199999999999</v>
      </c>
      <c r="Q360" s="75">
        <f>M360*P360</f>
        <v>0.20499663359999998</v>
      </c>
      <c r="R360" s="74"/>
      <c r="S360" s="75">
        <f>M360*R360</f>
        <v>0</v>
      </c>
      <c r="T360" s="73">
        <v>21</v>
      </c>
      <c r="U360" s="73">
        <f>O360*(T360/100)</f>
        <v>0</v>
      </c>
      <c r="V360" s="73">
        <f>O360+U360</f>
        <v>0</v>
      </c>
      <c r="W360" s="70"/>
      <c r="X360" s="101" t="s">
        <v>1</v>
      </c>
      <c r="Y360" s="101">
        <v>1</v>
      </c>
    </row>
    <row r="361" spans="6:25" s="76" customFormat="1" ht="12" outlineLevel="3" x14ac:dyDescent="0.2">
      <c r="F361" s="77"/>
      <c r="G361" s="78"/>
      <c r="H361" s="14" t="s">
        <v>187</v>
      </c>
      <c r="I361" s="256" t="s">
        <v>332</v>
      </c>
      <c r="J361" s="256"/>
      <c r="K361" s="256"/>
      <c r="L361" s="256"/>
      <c r="M361" s="256"/>
      <c r="N361" s="256"/>
      <c r="O361" s="256"/>
      <c r="P361" s="79"/>
      <c r="Q361" s="80"/>
      <c r="R361" s="79"/>
      <c r="S361" s="80"/>
      <c r="T361" s="81"/>
      <c r="U361" s="81"/>
      <c r="V361" s="81"/>
      <c r="W361" s="82"/>
      <c r="X361" s="82"/>
    </row>
    <row r="362" spans="6:25" s="76" customFormat="1" ht="6" customHeight="1" outlineLevel="3" x14ac:dyDescent="0.2">
      <c r="F362" s="77"/>
      <c r="G362" s="78"/>
      <c r="H362" s="15"/>
      <c r="I362" s="82"/>
      <c r="J362" s="78"/>
      <c r="K362" s="83"/>
      <c r="L362" s="84"/>
      <c r="M362" s="13"/>
      <c r="N362" s="132"/>
      <c r="O362" s="132"/>
      <c r="P362" s="79"/>
      <c r="Q362" s="80"/>
      <c r="R362" s="79"/>
      <c r="S362" s="80"/>
      <c r="T362" s="81"/>
      <c r="U362" s="81"/>
      <c r="V362" s="81"/>
      <c r="W362" s="82"/>
      <c r="X362" s="82"/>
    </row>
    <row r="363" spans="6:25" s="85" customFormat="1" ht="11.25" outlineLevel="4" x14ac:dyDescent="0.2">
      <c r="F363" s="86"/>
      <c r="G363" s="87"/>
      <c r="H363" s="16" t="str">
        <f>IF(AND(H362&lt;&gt;"Výkaz výměr:",I362=""),"Výkaz výměr:","")</f>
        <v>Výkaz výměr:</v>
      </c>
      <c r="I363" s="88" t="s">
        <v>163</v>
      </c>
      <c r="J363" s="87"/>
      <c r="L363" s="89"/>
      <c r="M363" s="100">
        <v>0.19328000000000001</v>
      </c>
      <c r="N363" s="133"/>
      <c r="O363" s="133"/>
      <c r="P363" s="90"/>
      <c r="Q363" s="89"/>
      <c r="R363" s="89"/>
      <c r="S363" s="89"/>
      <c r="T363" s="91" t="s">
        <v>4</v>
      </c>
      <c r="U363" s="89"/>
      <c r="V363" s="89"/>
      <c r="W363" s="92"/>
    </row>
    <row r="364" spans="6:25" s="85" customFormat="1" ht="11.25" outlineLevel="4" x14ac:dyDescent="0.2">
      <c r="F364" s="86"/>
      <c r="G364" s="87"/>
      <c r="H364" s="16" t="str">
        <f>IF(AND(H363&lt;&gt;"Výkaz výměr:",I363=""),"Výkaz výměr:","")</f>
        <v/>
      </c>
      <c r="I364" s="88"/>
      <c r="J364" s="87"/>
      <c r="L364" s="89"/>
      <c r="M364" s="100">
        <v>0</v>
      </c>
      <c r="N364" s="133"/>
      <c r="O364" s="133"/>
      <c r="P364" s="90"/>
      <c r="Q364" s="89"/>
      <c r="R364" s="89"/>
      <c r="S364" s="89"/>
      <c r="T364" s="91" t="s">
        <v>4</v>
      </c>
      <c r="U364" s="89"/>
      <c r="V364" s="89"/>
      <c r="W364" s="92"/>
    </row>
    <row r="365" spans="6:25" s="4" customFormat="1" ht="12.75" customHeight="1" outlineLevel="3" x14ac:dyDescent="0.2">
      <c r="F365" s="5"/>
      <c r="G365" s="6"/>
      <c r="H365" s="6"/>
      <c r="I365" s="7"/>
      <c r="J365" s="6"/>
      <c r="K365" s="8"/>
      <c r="L365" s="9"/>
      <c r="M365" s="8"/>
      <c r="N365" s="134"/>
      <c r="O365" s="134"/>
      <c r="P365" s="10"/>
      <c r="Q365" s="9"/>
      <c r="R365" s="9"/>
      <c r="S365" s="9"/>
      <c r="T365" s="3" t="s">
        <v>4</v>
      </c>
      <c r="U365" s="9"/>
      <c r="V365" s="9"/>
      <c r="W365" s="9"/>
    </row>
    <row r="366" spans="6:25" s="55" customFormat="1" ht="16.5" customHeight="1" outlineLevel="2" x14ac:dyDescent="0.2">
      <c r="F366" s="56"/>
      <c r="G366" s="57"/>
      <c r="H366" s="58"/>
      <c r="I366" s="58" t="s">
        <v>339</v>
      </c>
      <c r="J366" s="57"/>
      <c r="K366" s="59"/>
      <c r="L366" s="60"/>
      <c r="M366" s="59"/>
      <c r="N366" s="124"/>
      <c r="O366" s="124">
        <f>SUBTOTAL(9,O367:O377)</f>
        <v>0</v>
      </c>
      <c r="P366" s="62"/>
      <c r="Q366" s="63">
        <f>SUBTOTAL(9,Q367:Q377)</f>
        <v>2.7960215000000002</v>
      </c>
      <c r="R366" s="60"/>
      <c r="S366" s="63">
        <f>SUBTOTAL(9,S367:S377)</f>
        <v>0</v>
      </c>
      <c r="T366" s="64"/>
      <c r="U366" s="61">
        <f>SUBTOTAL(9,U367:U377)</f>
        <v>0</v>
      </c>
      <c r="V366" s="61">
        <f>SUBTOTAL(9,V367:V377)</f>
        <v>0</v>
      </c>
      <c r="W366" s="65"/>
      <c r="Y366" s="61">
        <f>SUBTOTAL(9,Y367:Y377)</f>
        <v>2</v>
      </c>
    </row>
    <row r="367" spans="6:25" s="66" customFormat="1" ht="24" outlineLevel="3" x14ac:dyDescent="0.2">
      <c r="F367" s="67">
        <v>57</v>
      </c>
      <c r="G367" s="68" t="s">
        <v>15</v>
      </c>
      <c r="H367" s="69" t="s">
        <v>144</v>
      </c>
      <c r="I367" s="70" t="s">
        <v>338</v>
      </c>
      <c r="J367" s="68" t="s">
        <v>5</v>
      </c>
      <c r="K367" s="71">
        <v>21.038</v>
      </c>
      <c r="L367" s="72">
        <v>0</v>
      </c>
      <c r="M367" s="11">
        <v>21.45</v>
      </c>
      <c r="N367" s="131"/>
      <c r="O367" s="131">
        <f>M367*N367</f>
        <v>0</v>
      </c>
      <c r="P367" s="74">
        <v>0.10095</v>
      </c>
      <c r="Q367" s="75">
        <f>M367*P367</f>
        <v>2.1653775</v>
      </c>
      <c r="R367" s="74"/>
      <c r="S367" s="75">
        <f>M367*R367</f>
        <v>0</v>
      </c>
      <c r="T367" s="73">
        <v>21</v>
      </c>
      <c r="U367" s="73">
        <f>O367*(T367/100)</f>
        <v>0</v>
      </c>
      <c r="V367" s="73">
        <f>O367+U367</f>
        <v>0</v>
      </c>
      <c r="W367" s="70"/>
      <c r="X367" s="101" t="s">
        <v>1</v>
      </c>
      <c r="Y367" s="101">
        <v>1</v>
      </c>
    </row>
    <row r="368" spans="6:25" s="76" customFormat="1" ht="12" outlineLevel="3" x14ac:dyDescent="0.2">
      <c r="F368" s="77"/>
      <c r="G368" s="78"/>
      <c r="H368" s="14" t="s">
        <v>187</v>
      </c>
      <c r="I368" s="256" t="s">
        <v>378</v>
      </c>
      <c r="J368" s="256"/>
      <c r="K368" s="256"/>
      <c r="L368" s="256"/>
      <c r="M368" s="256"/>
      <c r="N368" s="256"/>
      <c r="O368" s="256"/>
      <c r="P368" s="79"/>
      <c r="Q368" s="80"/>
      <c r="R368" s="79"/>
      <c r="S368" s="80"/>
      <c r="T368" s="81"/>
      <c r="U368" s="81"/>
      <c r="V368" s="81"/>
      <c r="W368" s="82"/>
      <c r="X368" s="82"/>
    </row>
    <row r="369" spans="6:25" s="76" customFormat="1" ht="6" customHeight="1" outlineLevel="3" x14ac:dyDescent="0.2">
      <c r="F369" s="77"/>
      <c r="G369" s="78"/>
      <c r="H369" s="15"/>
      <c r="I369" s="82"/>
      <c r="J369" s="78"/>
      <c r="K369" s="83"/>
      <c r="L369" s="84"/>
      <c r="M369" s="13"/>
      <c r="N369" s="132"/>
      <c r="O369" s="132"/>
      <c r="P369" s="79"/>
      <c r="Q369" s="80"/>
      <c r="R369" s="79"/>
      <c r="S369" s="80"/>
      <c r="T369" s="81"/>
      <c r="U369" s="81"/>
      <c r="V369" s="81"/>
      <c r="W369" s="82"/>
      <c r="X369" s="82"/>
    </row>
    <row r="370" spans="6:25" s="85" customFormat="1" ht="11.25" outlineLevel="4" x14ac:dyDescent="0.2">
      <c r="F370" s="86"/>
      <c r="G370" s="87"/>
      <c r="H370" s="16" t="str">
        <f>IF(AND(H369&lt;&gt;"Výkaz výměr:",I369=""),"Výkaz výměr:","")</f>
        <v>Výkaz výměr:</v>
      </c>
      <c r="I370" s="88" t="s">
        <v>490</v>
      </c>
      <c r="J370" s="87"/>
      <c r="L370" s="89"/>
      <c r="M370" s="100">
        <v>21.45</v>
      </c>
      <c r="N370" s="133"/>
      <c r="O370" s="133"/>
      <c r="P370" s="90"/>
      <c r="Q370" s="89"/>
      <c r="R370" s="89"/>
      <c r="S370" s="89"/>
      <c r="T370" s="91" t="s">
        <v>4</v>
      </c>
      <c r="U370" s="89"/>
      <c r="V370" s="89"/>
      <c r="W370" s="92"/>
    </row>
    <row r="371" spans="6:25" s="85" customFormat="1" ht="11.25" outlineLevel="4" x14ac:dyDescent="0.2">
      <c r="F371" s="86"/>
      <c r="G371" s="87"/>
      <c r="H371" s="16" t="str">
        <f>IF(AND(H370&lt;&gt;"Výkaz výměr:",I370=""),"Výkaz výměr:","")</f>
        <v/>
      </c>
      <c r="I371" s="88"/>
      <c r="J371" s="87"/>
      <c r="L371" s="89"/>
      <c r="M371" s="100">
        <v>0</v>
      </c>
      <c r="N371" s="133"/>
      <c r="O371" s="133"/>
      <c r="P371" s="90"/>
      <c r="Q371" s="89"/>
      <c r="R371" s="89"/>
      <c r="S371" s="89"/>
      <c r="T371" s="91" t="s">
        <v>4</v>
      </c>
      <c r="U371" s="89"/>
      <c r="V371" s="89"/>
      <c r="W371" s="92"/>
    </row>
    <row r="372" spans="6:25" s="66" customFormat="1" ht="12" outlineLevel="3" x14ac:dyDescent="0.2">
      <c r="F372" s="67">
        <v>58</v>
      </c>
      <c r="G372" s="68" t="s">
        <v>3</v>
      </c>
      <c r="H372" s="69" t="s">
        <v>105</v>
      </c>
      <c r="I372" s="70" t="s">
        <v>270</v>
      </c>
      <c r="J372" s="68" t="s">
        <v>5</v>
      </c>
      <c r="K372" s="71">
        <v>22.0899</v>
      </c>
      <c r="L372" s="72">
        <v>0</v>
      </c>
      <c r="M372" s="11">
        <v>22.523</v>
      </c>
      <c r="N372" s="131"/>
      <c r="O372" s="131">
        <f>M372*N372</f>
        <v>0</v>
      </c>
      <c r="P372" s="74">
        <v>2.8000000000000001E-2</v>
      </c>
      <c r="Q372" s="75">
        <f>M372*P372</f>
        <v>0.63064399999999998</v>
      </c>
      <c r="R372" s="74"/>
      <c r="S372" s="75">
        <f>M372*R372</f>
        <v>0</v>
      </c>
      <c r="T372" s="73">
        <v>21</v>
      </c>
      <c r="U372" s="73">
        <f>O372*(T372/100)</f>
        <v>0</v>
      </c>
      <c r="V372" s="73">
        <f>O372+U372</f>
        <v>0</v>
      </c>
      <c r="W372" s="70"/>
      <c r="X372" s="101" t="s">
        <v>1</v>
      </c>
      <c r="Y372" s="101">
        <v>1</v>
      </c>
    </row>
    <row r="373" spans="6:25" s="76" customFormat="1" ht="12" outlineLevel="3" x14ac:dyDescent="0.2">
      <c r="F373" s="77"/>
      <c r="G373" s="78"/>
      <c r="H373" s="14" t="s">
        <v>187</v>
      </c>
      <c r="I373" s="256" t="s">
        <v>271</v>
      </c>
      <c r="J373" s="256"/>
      <c r="K373" s="256"/>
      <c r="L373" s="256"/>
      <c r="M373" s="256"/>
      <c r="N373" s="256"/>
      <c r="O373" s="256"/>
      <c r="P373" s="79"/>
      <c r="Q373" s="80"/>
      <c r="R373" s="79"/>
      <c r="S373" s="80"/>
      <c r="T373" s="81"/>
      <c r="U373" s="81"/>
      <c r="V373" s="81"/>
      <c r="W373" s="82"/>
      <c r="X373" s="82"/>
    </row>
    <row r="374" spans="6:25" s="76" customFormat="1" ht="6" customHeight="1" outlineLevel="3" x14ac:dyDescent="0.2">
      <c r="F374" s="77"/>
      <c r="G374" s="78"/>
      <c r="H374" s="15"/>
      <c r="I374" s="82"/>
      <c r="J374" s="78"/>
      <c r="K374" s="83"/>
      <c r="L374" s="84"/>
      <c r="M374" s="13"/>
      <c r="N374" s="132"/>
      <c r="O374" s="132"/>
      <c r="P374" s="79"/>
      <c r="Q374" s="80"/>
      <c r="R374" s="79"/>
      <c r="S374" s="80"/>
      <c r="T374" s="81"/>
      <c r="U374" s="81"/>
      <c r="V374" s="81"/>
      <c r="W374" s="82"/>
      <c r="X374" s="82"/>
    </row>
    <row r="375" spans="6:25" s="85" customFormat="1" ht="11.25" outlineLevel="4" x14ac:dyDescent="0.2">
      <c r="F375" s="86"/>
      <c r="G375" s="87"/>
      <c r="H375" s="16" t="str">
        <f>IF(AND(H374&lt;&gt;"Výkaz výměr:",I374=""),"Výkaz výměr:","")</f>
        <v>Výkaz výměr:</v>
      </c>
      <c r="I375" s="88" t="s">
        <v>491</v>
      </c>
      <c r="J375" s="87"/>
      <c r="L375" s="89"/>
      <c r="M375" s="100">
        <v>22.522500000000001</v>
      </c>
      <c r="N375" s="133"/>
      <c r="O375" s="133"/>
      <c r="P375" s="90"/>
      <c r="Q375" s="89"/>
      <c r="R375" s="89"/>
      <c r="S375" s="89"/>
      <c r="T375" s="91" t="s">
        <v>4</v>
      </c>
      <c r="U375" s="89"/>
      <c r="V375" s="89"/>
      <c r="W375" s="92"/>
    </row>
    <row r="376" spans="6:25" s="85" customFormat="1" ht="11.25" outlineLevel="4" x14ac:dyDescent="0.2">
      <c r="F376" s="86"/>
      <c r="G376" s="87"/>
      <c r="H376" s="16" t="str">
        <f>IF(AND(H375&lt;&gt;"Výkaz výměr:",I375=""),"Výkaz výměr:","")</f>
        <v/>
      </c>
      <c r="I376" s="88"/>
      <c r="J376" s="87"/>
      <c r="L376" s="89"/>
      <c r="M376" s="100">
        <v>0</v>
      </c>
      <c r="N376" s="133"/>
      <c r="O376" s="133"/>
      <c r="P376" s="90"/>
      <c r="Q376" s="89"/>
      <c r="R376" s="89"/>
      <c r="S376" s="89"/>
      <c r="T376" s="91" t="s">
        <v>4</v>
      </c>
      <c r="U376" s="89"/>
      <c r="V376" s="89"/>
      <c r="W376" s="92"/>
    </row>
    <row r="377" spans="6:25" s="4" customFormat="1" ht="12.75" customHeight="1" outlineLevel="3" x14ac:dyDescent="0.2">
      <c r="F377" s="5"/>
      <c r="G377" s="6"/>
      <c r="H377" s="6"/>
      <c r="I377" s="7"/>
      <c r="J377" s="6"/>
      <c r="K377" s="8"/>
      <c r="L377" s="9"/>
      <c r="M377" s="8"/>
      <c r="N377" s="134"/>
      <c r="O377" s="134"/>
      <c r="P377" s="10"/>
      <c r="Q377" s="9"/>
      <c r="R377" s="9"/>
      <c r="S377" s="9"/>
      <c r="T377" s="3" t="s">
        <v>4</v>
      </c>
      <c r="U377" s="9"/>
      <c r="V377" s="9"/>
      <c r="W377" s="9"/>
    </row>
    <row r="378" spans="6:25" s="55" customFormat="1" ht="16.5" customHeight="1" outlineLevel="2" x14ac:dyDescent="0.2">
      <c r="F378" s="56"/>
      <c r="G378" s="57"/>
      <c r="H378" s="58"/>
      <c r="I378" s="58" t="s">
        <v>324</v>
      </c>
      <c r="J378" s="57"/>
      <c r="K378" s="59"/>
      <c r="L378" s="60"/>
      <c r="M378" s="59"/>
      <c r="N378" s="124"/>
      <c r="O378" s="124">
        <f>SUBTOTAL(9,O379:O390)</f>
        <v>0</v>
      </c>
      <c r="P378" s="62"/>
      <c r="Q378" s="63">
        <f>SUBTOTAL(9,Q379:Q390)</f>
        <v>3.0378000000000007</v>
      </c>
      <c r="R378" s="60"/>
      <c r="S378" s="63">
        <f>SUBTOTAL(9,S379:S390)</f>
        <v>0</v>
      </c>
      <c r="T378" s="64"/>
      <c r="U378" s="61">
        <f>SUBTOTAL(9,U379:U390)</f>
        <v>0</v>
      </c>
      <c r="V378" s="61">
        <f>SUBTOTAL(9,V379:V390)</f>
        <v>0</v>
      </c>
      <c r="W378" s="65"/>
      <c r="Y378" s="61">
        <f>SUBTOTAL(9,Y379:Y390)</f>
        <v>2</v>
      </c>
    </row>
    <row r="379" spans="6:25" s="66" customFormat="1" ht="24" outlineLevel="3" x14ac:dyDescent="0.2">
      <c r="F379" s="67">
        <v>59</v>
      </c>
      <c r="G379" s="68" t="s">
        <v>15</v>
      </c>
      <c r="H379" s="69" t="s">
        <v>183</v>
      </c>
      <c r="I379" s="70" t="s">
        <v>465</v>
      </c>
      <c r="J379" s="68" t="s">
        <v>17</v>
      </c>
      <c r="K379" s="71">
        <v>39</v>
      </c>
      <c r="L379" s="72">
        <v>0</v>
      </c>
      <c r="M379" s="11">
        <v>36.6</v>
      </c>
      <c r="N379" s="131"/>
      <c r="O379" s="131">
        <f>M379*N379</f>
        <v>0</v>
      </c>
      <c r="P379" s="74">
        <v>0.02</v>
      </c>
      <c r="Q379" s="75">
        <f>M379*P379</f>
        <v>0.7320000000000001</v>
      </c>
      <c r="R379" s="74"/>
      <c r="S379" s="75">
        <f>M379*R379</f>
        <v>0</v>
      </c>
      <c r="T379" s="73">
        <v>21</v>
      </c>
      <c r="U379" s="73">
        <f>O379*(T379/100)</f>
        <v>0</v>
      </c>
      <c r="V379" s="73">
        <f>O379+U379</f>
        <v>0</v>
      </c>
      <c r="W379" s="70"/>
      <c r="X379" s="101" t="s">
        <v>1</v>
      </c>
      <c r="Y379" s="101">
        <v>1</v>
      </c>
    </row>
    <row r="380" spans="6:25" s="76" customFormat="1" ht="12" outlineLevel="3" x14ac:dyDescent="0.2">
      <c r="F380" s="77"/>
      <c r="G380" s="78"/>
      <c r="H380" s="14" t="s">
        <v>187</v>
      </c>
      <c r="I380" s="257" t="s">
        <v>488</v>
      </c>
      <c r="J380" s="256"/>
      <c r="K380" s="256"/>
      <c r="L380" s="256"/>
      <c r="M380" s="256"/>
      <c r="N380" s="256"/>
      <c r="O380" s="256"/>
      <c r="P380" s="79"/>
      <c r="Q380" s="80"/>
      <c r="R380" s="79"/>
      <c r="S380" s="80"/>
      <c r="T380" s="81"/>
      <c r="U380" s="81"/>
      <c r="V380" s="81"/>
      <c r="W380" s="82"/>
      <c r="X380" s="82"/>
    </row>
    <row r="381" spans="6:25" s="76" customFormat="1" ht="6" customHeight="1" outlineLevel="3" x14ac:dyDescent="0.2">
      <c r="F381" s="77"/>
      <c r="G381" s="78"/>
      <c r="H381" s="15"/>
      <c r="I381" s="82"/>
      <c r="J381" s="78"/>
      <c r="K381" s="83"/>
      <c r="L381" s="84"/>
      <c r="M381" s="13"/>
      <c r="N381" s="132"/>
      <c r="O381" s="132"/>
      <c r="P381" s="79"/>
      <c r="Q381" s="80"/>
      <c r="R381" s="79"/>
      <c r="S381" s="80"/>
      <c r="T381" s="81"/>
      <c r="U381" s="81"/>
      <c r="V381" s="81"/>
      <c r="W381" s="82"/>
      <c r="X381" s="82"/>
    </row>
    <row r="382" spans="6:25" s="85" customFormat="1" ht="11.25" outlineLevel="4" x14ac:dyDescent="0.2">
      <c r="F382" s="86"/>
      <c r="G382" s="87"/>
      <c r="H382" s="16" t="str">
        <f>IF(AND(H381&lt;&gt;"Výkaz výměr:",I381=""),"Výkaz výměr:","")</f>
        <v>Výkaz výměr:</v>
      </c>
      <c r="I382" s="88" t="s">
        <v>210</v>
      </c>
      <c r="J382" s="87"/>
      <c r="L382" s="89"/>
      <c r="M382" s="100">
        <v>0</v>
      </c>
      <c r="N382" s="133"/>
      <c r="O382" s="133"/>
      <c r="P382" s="90"/>
      <c r="Q382" s="89"/>
      <c r="R382" s="89"/>
      <c r="S382" s="89"/>
      <c r="T382" s="91" t="s">
        <v>4</v>
      </c>
      <c r="U382" s="89"/>
      <c r="V382" s="89"/>
      <c r="W382" s="92"/>
    </row>
    <row r="383" spans="6:25" s="85" customFormat="1" ht="11.25" outlineLevel="4" x14ac:dyDescent="0.2">
      <c r="F383" s="86"/>
      <c r="G383" s="87"/>
      <c r="H383" s="16" t="str">
        <f>IF(AND(H382&lt;&gt;"Výkaz výměr:",I382=""),"Výkaz výměr:","")</f>
        <v/>
      </c>
      <c r="I383" s="88">
        <v>36.6</v>
      </c>
      <c r="J383" s="87"/>
      <c r="L383" s="89"/>
      <c r="M383" s="100">
        <v>36.6</v>
      </c>
      <c r="N383" s="133"/>
      <c r="O383" s="133"/>
      <c r="P383" s="90"/>
      <c r="Q383" s="89"/>
      <c r="R383" s="89"/>
      <c r="S383" s="89"/>
      <c r="T383" s="91" t="s">
        <v>4</v>
      </c>
      <c r="U383" s="89"/>
      <c r="V383" s="89"/>
      <c r="W383" s="92"/>
    </row>
    <row r="384" spans="6:25" s="66" customFormat="1" ht="12" outlineLevel="3" x14ac:dyDescent="0.2">
      <c r="F384" s="67">
        <v>60</v>
      </c>
      <c r="G384" s="68" t="s">
        <v>3</v>
      </c>
      <c r="H384" s="69" t="s">
        <v>169</v>
      </c>
      <c r="I384" s="70" t="s">
        <v>253</v>
      </c>
      <c r="J384" s="68" t="s">
        <v>18</v>
      </c>
      <c r="K384" s="71">
        <v>6.1425000000000001</v>
      </c>
      <c r="L384" s="72">
        <v>0</v>
      </c>
      <c r="M384" s="11">
        <v>7.6859999999999999</v>
      </c>
      <c r="N384" s="131"/>
      <c r="O384" s="131">
        <f>M384*N384</f>
        <v>0</v>
      </c>
      <c r="P384" s="74">
        <v>0.30000000000000004</v>
      </c>
      <c r="Q384" s="75">
        <f>M384*P384</f>
        <v>2.3058000000000005</v>
      </c>
      <c r="R384" s="74"/>
      <c r="S384" s="75">
        <f>M384*R384</f>
        <v>0</v>
      </c>
      <c r="T384" s="73">
        <v>21</v>
      </c>
      <c r="U384" s="73">
        <f>O384*(T384/100)</f>
        <v>0</v>
      </c>
      <c r="V384" s="73">
        <f>O384+U384</f>
        <v>0</v>
      </c>
      <c r="W384" s="70"/>
      <c r="X384" s="101" t="s">
        <v>1</v>
      </c>
      <c r="Y384" s="101">
        <v>1</v>
      </c>
    </row>
    <row r="385" spans="6:25" s="76" customFormat="1" ht="12" outlineLevel="3" x14ac:dyDescent="0.2">
      <c r="F385" s="77"/>
      <c r="G385" s="78"/>
      <c r="H385" s="14" t="s">
        <v>187</v>
      </c>
      <c r="I385" s="256" t="s">
        <v>306</v>
      </c>
      <c r="J385" s="256"/>
      <c r="K385" s="256"/>
      <c r="L385" s="256"/>
      <c r="M385" s="256"/>
      <c r="N385" s="256"/>
      <c r="O385" s="256"/>
      <c r="P385" s="79"/>
      <c r="Q385" s="80"/>
      <c r="R385" s="79"/>
      <c r="S385" s="80"/>
      <c r="T385" s="81"/>
      <c r="U385" s="81"/>
      <c r="V385" s="81"/>
      <c r="W385" s="82"/>
      <c r="X385" s="82"/>
    </row>
    <row r="386" spans="6:25" s="76" customFormat="1" ht="6" customHeight="1" outlineLevel="3" x14ac:dyDescent="0.2">
      <c r="F386" s="77"/>
      <c r="G386" s="78"/>
      <c r="H386" s="15"/>
      <c r="I386" s="82"/>
      <c r="J386" s="78"/>
      <c r="K386" s="83"/>
      <c r="L386" s="84"/>
      <c r="M386" s="13"/>
      <c r="N386" s="132"/>
      <c r="O386" s="132"/>
      <c r="P386" s="79"/>
      <c r="Q386" s="80"/>
      <c r="R386" s="79"/>
      <c r="S386" s="80"/>
      <c r="T386" s="81"/>
      <c r="U386" s="81"/>
      <c r="V386" s="81"/>
      <c r="W386" s="82"/>
      <c r="X386" s="82"/>
    </row>
    <row r="387" spans="6:25" s="85" customFormat="1" ht="11.25" outlineLevel="4" x14ac:dyDescent="0.2">
      <c r="F387" s="86"/>
      <c r="G387" s="87"/>
      <c r="H387" s="16" t="str">
        <f>IF(AND(H386&lt;&gt;"Výkaz výměr:",I386=""),"Výkaz výměr:","")</f>
        <v>Výkaz výměr:</v>
      </c>
      <c r="I387" s="88" t="s">
        <v>210</v>
      </c>
      <c r="J387" s="87"/>
      <c r="L387" s="89"/>
      <c r="M387" s="100">
        <v>0</v>
      </c>
      <c r="N387" s="133"/>
      <c r="O387" s="133"/>
      <c r="P387" s="90"/>
      <c r="Q387" s="89"/>
      <c r="R387" s="89"/>
      <c r="S387" s="89"/>
      <c r="T387" s="91" t="s">
        <v>4</v>
      </c>
      <c r="U387" s="89"/>
      <c r="V387" s="89"/>
      <c r="W387" s="92"/>
    </row>
    <row r="388" spans="6:25" s="85" customFormat="1" ht="11.25" outlineLevel="4" x14ac:dyDescent="0.2">
      <c r="F388" s="86"/>
      <c r="G388" s="87"/>
      <c r="H388" s="16" t="str">
        <f>IF(AND(H387&lt;&gt;"Výkaz výměr:",I387=""),"Výkaz výměr:","")</f>
        <v/>
      </c>
      <c r="I388" s="88" t="s">
        <v>489</v>
      </c>
      <c r="J388" s="87"/>
      <c r="L388" s="89"/>
      <c r="M388" s="100">
        <v>7.6859999999999999</v>
      </c>
      <c r="N388" s="133"/>
      <c r="O388" s="133"/>
      <c r="P388" s="90"/>
      <c r="Q388" s="89"/>
      <c r="R388" s="89"/>
      <c r="S388" s="89"/>
      <c r="T388" s="91" t="s">
        <v>4</v>
      </c>
      <c r="U388" s="89"/>
      <c r="V388" s="89"/>
      <c r="W388" s="92"/>
    </row>
    <row r="389" spans="6:25" s="85" customFormat="1" ht="11.25" outlineLevel="4" x14ac:dyDescent="0.2">
      <c r="F389" s="86"/>
      <c r="G389" s="87"/>
      <c r="H389" s="16" t="str">
        <f>IF(AND(H388&lt;&gt;"Výkaz výměr:",I388=""),"Výkaz výměr:","")</f>
        <v/>
      </c>
      <c r="I389" s="88"/>
      <c r="J389" s="87"/>
      <c r="L389" s="89"/>
      <c r="M389" s="100">
        <v>0</v>
      </c>
      <c r="N389" s="133"/>
      <c r="O389" s="133"/>
      <c r="P389" s="90"/>
      <c r="Q389" s="89"/>
      <c r="R389" s="89"/>
      <c r="S389" s="89"/>
      <c r="T389" s="91" t="s">
        <v>4</v>
      </c>
      <c r="U389" s="89"/>
      <c r="V389" s="89"/>
      <c r="W389" s="92"/>
    </row>
    <row r="390" spans="6:25" s="4" customFormat="1" ht="12.75" customHeight="1" outlineLevel="3" x14ac:dyDescent="0.2">
      <c r="F390" s="5"/>
      <c r="G390" s="6"/>
      <c r="H390" s="6"/>
      <c r="I390" s="7"/>
      <c r="J390" s="6"/>
      <c r="K390" s="8"/>
      <c r="L390" s="9"/>
      <c r="M390" s="8"/>
      <c r="N390" s="134"/>
      <c r="O390" s="134"/>
      <c r="P390" s="10"/>
      <c r="Q390" s="9"/>
      <c r="R390" s="9"/>
      <c r="S390" s="9"/>
      <c r="T390" s="3" t="s">
        <v>4</v>
      </c>
      <c r="U390" s="9"/>
      <c r="V390" s="9"/>
      <c r="W390" s="9"/>
    </row>
    <row r="391" spans="6:25" s="55" customFormat="1" ht="16.5" customHeight="1" outlineLevel="2" x14ac:dyDescent="0.2">
      <c r="F391" s="56"/>
      <c r="G391" s="57"/>
      <c r="H391" s="58"/>
      <c r="I391" s="58" t="s">
        <v>317</v>
      </c>
      <c r="J391" s="57"/>
      <c r="K391" s="59"/>
      <c r="L391" s="60"/>
      <c r="M391" s="59"/>
      <c r="N391" s="124"/>
      <c r="O391" s="124">
        <f>SUBTOTAL(9,O392:O401)</f>
        <v>0</v>
      </c>
      <c r="P391" s="62"/>
      <c r="Q391" s="63">
        <f>SUBTOTAL(9,Q392:Q401)</f>
        <v>0</v>
      </c>
      <c r="R391" s="60"/>
      <c r="S391" s="63">
        <f>SUBTOTAL(9,S392:S401)</f>
        <v>0</v>
      </c>
      <c r="T391" s="64"/>
      <c r="U391" s="61">
        <f>SUBTOTAL(9,U392:U401)</f>
        <v>0</v>
      </c>
      <c r="V391" s="61">
        <f>SUBTOTAL(9,V392:V401)</f>
        <v>0</v>
      </c>
      <c r="W391" s="65"/>
      <c r="Y391" s="61">
        <f>SUBTOTAL(9,Y392:Y401)</f>
        <v>3</v>
      </c>
    </row>
    <row r="392" spans="6:25" s="66" customFormat="1" ht="12" outlineLevel="3" x14ac:dyDescent="0.2">
      <c r="F392" s="67">
        <v>61</v>
      </c>
      <c r="G392" s="68" t="s">
        <v>2</v>
      </c>
      <c r="H392" s="69" t="s">
        <v>32</v>
      </c>
      <c r="I392" s="70" t="s">
        <v>300</v>
      </c>
      <c r="J392" s="68" t="s">
        <v>44</v>
      </c>
      <c r="K392" s="71">
        <v>1</v>
      </c>
      <c r="L392" s="72">
        <v>0</v>
      </c>
      <c r="M392" s="11">
        <v>1</v>
      </c>
      <c r="N392" s="131"/>
      <c r="O392" s="131">
        <f>M392*N392</f>
        <v>0</v>
      </c>
      <c r="P392" s="74"/>
      <c r="Q392" s="75">
        <f>M392*P392</f>
        <v>0</v>
      </c>
      <c r="R392" s="74"/>
      <c r="S392" s="75">
        <f>M392*R392</f>
        <v>0</v>
      </c>
      <c r="T392" s="73">
        <v>21</v>
      </c>
      <c r="U392" s="73">
        <f>O392*(T392/100)</f>
        <v>0</v>
      </c>
      <c r="V392" s="73">
        <f>O392+U392</f>
        <v>0</v>
      </c>
      <c r="W392" s="70"/>
      <c r="X392" s="101" t="s">
        <v>1</v>
      </c>
      <c r="Y392" s="101">
        <v>1</v>
      </c>
    </row>
    <row r="393" spans="6:25" s="76" customFormat="1" ht="12" outlineLevel="3" x14ac:dyDescent="0.2">
      <c r="F393" s="77"/>
      <c r="G393" s="78"/>
      <c r="H393" s="14" t="s">
        <v>187</v>
      </c>
      <c r="I393" s="256"/>
      <c r="J393" s="256"/>
      <c r="K393" s="256"/>
      <c r="L393" s="256"/>
      <c r="M393" s="256"/>
      <c r="N393" s="256"/>
      <c r="O393" s="256"/>
      <c r="P393" s="79"/>
      <c r="Q393" s="80"/>
      <c r="R393" s="79"/>
      <c r="S393" s="80"/>
      <c r="T393" s="81"/>
      <c r="U393" s="81"/>
      <c r="V393" s="81"/>
      <c r="W393" s="82"/>
      <c r="X393" s="82"/>
    </row>
    <row r="394" spans="6:25" s="76" customFormat="1" ht="6" customHeight="1" outlineLevel="3" x14ac:dyDescent="0.2">
      <c r="F394" s="77"/>
      <c r="G394" s="78"/>
      <c r="H394" s="15"/>
      <c r="I394" s="82"/>
      <c r="J394" s="78"/>
      <c r="K394" s="83"/>
      <c r="L394" s="84"/>
      <c r="M394" s="13"/>
      <c r="N394" s="132"/>
      <c r="O394" s="132"/>
      <c r="P394" s="79"/>
      <c r="Q394" s="80"/>
      <c r="R394" s="79"/>
      <c r="S394" s="80"/>
      <c r="T394" s="81"/>
      <c r="U394" s="81"/>
      <c r="V394" s="81"/>
      <c r="W394" s="82"/>
      <c r="X394" s="82"/>
    </row>
    <row r="395" spans="6:25" s="66" customFormat="1" ht="12" outlineLevel="3" x14ac:dyDescent="0.2">
      <c r="F395" s="67">
        <v>62</v>
      </c>
      <c r="G395" s="68" t="s">
        <v>2</v>
      </c>
      <c r="H395" s="69" t="s">
        <v>33</v>
      </c>
      <c r="I395" s="70" t="s">
        <v>303</v>
      </c>
      <c r="J395" s="68" t="s">
        <v>44</v>
      </c>
      <c r="K395" s="71">
        <v>1</v>
      </c>
      <c r="L395" s="72">
        <v>0</v>
      </c>
      <c r="M395" s="11">
        <v>1</v>
      </c>
      <c r="N395" s="131"/>
      <c r="O395" s="131">
        <f>M395*N395</f>
        <v>0</v>
      </c>
      <c r="P395" s="74"/>
      <c r="Q395" s="75">
        <f>M395*P395</f>
        <v>0</v>
      </c>
      <c r="R395" s="74"/>
      <c r="S395" s="75">
        <f>M395*R395</f>
        <v>0</v>
      </c>
      <c r="T395" s="73">
        <v>21</v>
      </c>
      <c r="U395" s="73">
        <f>O395*(T395/100)</f>
        <v>0</v>
      </c>
      <c r="V395" s="73">
        <f>O395+U395</f>
        <v>0</v>
      </c>
      <c r="W395" s="70"/>
      <c r="X395" s="101" t="s">
        <v>1</v>
      </c>
      <c r="Y395" s="101">
        <v>1</v>
      </c>
    </row>
    <row r="396" spans="6:25" s="76" customFormat="1" ht="12" outlineLevel="3" x14ac:dyDescent="0.2">
      <c r="F396" s="77"/>
      <c r="G396" s="78"/>
      <c r="H396" s="14" t="s">
        <v>187</v>
      </c>
      <c r="I396" s="256"/>
      <c r="J396" s="256"/>
      <c r="K396" s="256"/>
      <c r="L396" s="256"/>
      <c r="M396" s="256"/>
      <c r="N396" s="256"/>
      <c r="O396" s="256"/>
      <c r="P396" s="79"/>
      <c r="Q396" s="80"/>
      <c r="R396" s="79"/>
      <c r="S396" s="80"/>
      <c r="T396" s="81"/>
      <c r="U396" s="81"/>
      <c r="V396" s="81"/>
      <c r="W396" s="82"/>
      <c r="X396" s="82"/>
    </row>
    <row r="397" spans="6:25" s="76" customFormat="1" ht="6" customHeight="1" outlineLevel="3" x14ac:dyDescent="0.2">
      <c r="F397" s="77"/>
      <c r="G397" s="78"/>
      <c r="H397" s="15"/>
      <c r="I397" s="82"/>
      <c r="J397" s="78"/>
      <c r="K397" s="83"/>
      <c r="L397" s="84"/>
      <c r="M397" s="13"/>
      <c r="N397" s="132"/>
      <c r="O397" s="132"/>
      <c r="P397" s="79"/>
      <c r="Q397" s="80"/>
      <c r="R397" s="79"/>
      <c r="S397" s="80"/>
      <c r="T397" s="81"/>
      <c r="U397" s="81"/>
      <c r="V397" s="81"/>
      <c r="W397" s="82"/>
      <c r="X397" s="82"/>
    </row>
    <row r="398" spans="6:25" s="66" customFormat="1" ht="24" outlineLevel="3" x14ac:dyDescent="0.2">
      <c r="F398" s="67">
        <v>63</v>
      </c>
      <c r="G398" s="68" t="s">
        <v>15</v>
      </c>
      <c r="H398" s="69" t="s">
        <v>145</v>
      </c>
      <c r="I398" s="70" t="s">
        <v>352</v>
      </c>
      <c r="J398" s="68" t="s">
        <v>17</v>
      </c>
      <c r="K398" s="71">
        <v>15</v>
      </c>
      <c r="L398" s="72">
        <v>0</v>
      </c>
      <c r="M398" s="11">
        <v>15</v>
      </c>
      <c r="N398" s="131"/>
      <c r="O398" s="131">
        <f>M398*N398</f>
        <v>0</v>
      </c>
      <c r="P398" s="74"/>
      <c r="Q398" s="75">
        <f>M398*P398</f>
        <v>0</v>
      </c>
      <c r="R398" s="74"/>
      <c r="S398" s="75">
        <f>M398*R398</f>
        <v>0</v>
      </c>
      <c r="T398" s="73">
        <v>21</v>
      </c>
      <c r="U398" s="73">
        <f>O398*(T398/100)</f>
        <v>0</v>
      </c>
      <c r="V398" s="73">
        <f>O398+U398</f>
        <v>0</v>
      </c>
      <c r="W398" s="70"/>
      <c r="X398" s="101" t="s">
        <v>1</v>
      </c>
      <c r="Y398" s="101">
        <v>1</v>
      </c>
    </row>
    <row r="399" spans="6:25" s="76" customFormat="1" ht="12" outlineLevel="3" x14ac:dyDescent="0.2">
      <c r="F399" s="77"/>
      <c r="G399" s="78"/>
      <c r="H399" s="14" t="s">
        <v>187</v>
      </c>
      <c r="I399" s="256" t="s">
        <v>377</v>
      </c>
      <c r="J399" s="256"/>
      <c r="K399" s="256"/>
      <c r="L399" s="256"/>
      <c r="M399" s="256"/>
      <c r="N399" s="256"/>
      <c r="O399" s="256"/>
      <c r="P399" s="79"/>
      <c r="Q399" s="80"/>
      <c r="R399" s="79"/>
      <c r="S399" s="80"/>
      <c r="T399" s="81"/>
      <c r="U399" s="81"/>
      <c r="V399" s="81"/>
      <c r="W399" s="82"/>
      <c r="X399" s="82"/>
    </row>
    <row r="400" spans="6:25" s="76" customFormat="1" ht="6" customHeight="1" outlineLevel="3" x14ac:dyDescent="0.2">
      <c r="F400" s="77"/>
      <c r="G400" s="78"/>
      <c r="H400" s="15"/>
      <c r="I400" s="82"/>
      <c r="J400" s="78"/>
      <c r="K400" s="83"/>
      <c r="L400" s="84"/>
      <c r="M400" s="13"/>
      <c r="N400" s="132"/>
      <c r="O400" s="132"/>
      <c r="P400" s="79"/>
      <c r="Q400" s="80"/>
      <c r="R400" s="79"/>
      <c r="S400" s="80"/>
      <c r="T400" s="81"/>
      <c r="U400" s="81"/>
      <c r="V400" s="81"/>
      <c r="W400" s="82"/>
      <c r="X400" s="82"/>
    </row>
    <row r="401" spans="6:25" s="4" customFormat="1" ht="12.75" customHeight="1" outlineLevel="3" x14ac:dyDescent="0.2">
      <c r="F401" s="5"/>
      <c r="G401" s="6"/>
      <c r="H401" s="6"/>
      <c r="I401" s="7"/>
      <c r="J401" s="6"/>
      <c r="K401" s="8"/>
      <c r="L401" s="9"/>
      <c r="M401" s="8"/>
      <c r="N401" s="134"/>
      <c r="O401" s="134"/>
      <c r="P401" s="10"/>
      <c r="Q401" s="9"/>
      <c r="R401" s="9"/>
      <c r="S401" s="9"/>
      <c r="T401" s="3" t="s">
        <v>4</v>
      </c>
      <c r="U401" s="9"/>
      <c r="V401" s="9"/>
      <c r="W401" s="9"/>
    </row>
    <row r="402" spans="6:25" s="55" customFormat="1" ht="16.5" customHeight="1" outlineLevel="2" x14ac:dyDescent="0.2">
      <c r="F402" s="56"/>
      <c r="G402" s="57"/>
      <c r="H402" s="58"/>
      <c r="I402" s="58" t="s">
        <v>265</v>
      </c>
      <c r="J402" s="57"/>
      <c r="K402" s="59"/>
      <c r="L402" s="60"/>
      <c r="M402" s="59"/>
      <c r="N402" s="124"/>
      <c r="O402" s="124">
        <f>SUBTOTAL(9,O403:O406)</f>
        <v>0</v>
      </c>
      <c r="P402" s="62"/>
      <c r="Q402" s="63">
        <f>SUBTOTAL(9,Q403:Q406)</f>
        <v>0</v>
      </c>
      <c r="R402" s="60"/>
      <c r="S402" s="63">
        <f>SUBTOTAL(9,S403:S406)</f>
        <v>0</v>
      </c>
      <c r="T402" s="64"/>
      <c r="U402" s="61">
        <f>SUBTOTAL(9,U403:U406)</f>
        <v>0</v>
      </c>
      <c r="V402" s="61">
        <f>SUBTOTAL(9,V403:V406)</f>
        <v>0</v>
      </c>
      <c r="W402" s="65"/>
      <c r="Y402" s="61">
        <f>SUBTOTAL(9,Y403:Y406)</f>
        <v>1</v>
      </c>
    </row>
    <row r="403" spans="6:25" s="66" customFormat="1" ht="12" outlineLevel="3" x14ac:dyDescent="0.2">
      <c r="F403" s="67">
        <v>64</v>
      </c>
      <c r="G403" s="68" t="s">
        <v>15</v>
      </c>
      <c r="H403" s="69" t="s">
        <v>153</v>
      </c>
      <c r="I403" s="70" t="s">
        <v>294</v>
      </c>
      <c r="J403" s="68" t="s">
        <v>6</v>
      </c>
      <c r="K403" s="71">
        <v>11.6593422536</v>
      </c>
      <c r="L403" s="72">
        <v>0</v>
      </c>
      <c r="M403" s="11">
        <v>11.6593422536</v>
      </c>
      <c r="N403" s="131"/>
      <c r="O403" s="131">
        <f>M403*N403</f>
        <v>0</v>
      </c>
      <c r="P403" s="74"/>
      <c r="Q403" s="75">
        <f>M403*P403</f>
        <v>0</v>
      </c>
      <c r="R403" s="74"/>
      <c r="S403" s="75">
        <f>M403*R403</f>
        <v>0</v>
      </c>
      <c r="T403" s="73">
        <v>21</v>
      </c>
      <c r="U403" s="73">
        <f>O403*(T403/100)</f>
        <v>0</v>
      </c>
      <c r="V403" s="73">
        <f>O403+U403</f>
        <v>0</v>
      </c>
      <c r="W403" s="70"/>
      <c r="X403" s="101" t="s">
        <v>1</v>
      </c>
      <c r="Y403" s="101">
        <v>1</v>
      </c>
    </row>
    <row r="404" spans="6:25" s="76" customFormat="1" ht="12" outlineLevel="3" x14ac:dyDescent="0.2">
      <c r="F404" s="77"/>
      <c r="G404" s="78"/>
      <c r="H404" s="14" t="s">
        <v>187</v>
      </c>
      <c r="I404" s="256" t="s">
        <v>334</v>
      </c>
      <c r="J404" s="256"/>
      <c r="K404" s="256"/>
      <c r="L404" s="256"/>
      <c r="M404" s="256"/>
      <c r="N404" s="256"/>
      <c r="O404" s="256"/>
      <c r="P404" s="79"/>
      <c r="Q404" s="80"/>
      <c r="R404" s="79"/>
      <c r="S404" s="80"/>
      <c r="T404" s="81"/>
      <c r="U404" s="81"/>
      <c r="V404" s="81"/>
      <c r="W404" s="82"/>
      <c r="X404" s="82"/>
    </row>
    <row r="405" spans="6:25" s="76" customFormat="1" ht="6" customHeight="1" outlineLevel="3" x14ac:dyDescent="0.2">
      <c r="F405" s="77"/>
      <c r="G405" s="78"/>
      <c r="H405" s="15"/>
      <c r="I405" s="82"/>
      <c r="J405" s="78"/>
      <c r="K405" s="83"/>
      <c r="L405" s="84"/>
      <c r="M405" s="13"/>
      <c r="N405" s="132"/>
      <c r="O405" s="132"/>
      <c r="P405" s="79"/>
      <c r="Q405" s="80"/>
      <c r="R405" s="79"/>
      <c r="S405" s="80"/>
      <c r="T405" s="81"/>
      <c r="U405" s="81"/>
      <c r="V405" s="81"/>
      <c r="W405" s="82"/>
      <c r="X405" s="82"/>
    </row>
    <row r="406" spans="6:25" s="4" customFormat="1" ht="12.75" customHeight="1" outlineLevel="3" x14ac:dyDescent="0.2">
      <c r="F406" s="5"/>
      <c r="G406" s="6"/>
      <c r="H406" s="6"/>
      <c r="I406" s="7"/>
      <c r="J406" s="6"/>
      <c r="K406" s="8"/>
      <c r="L406" s="9"/>
      <c r="M406" s="8"/>
      <c r="N406" s="134"/>
      <c r="O406" s="134"/>
      <c r="P406" s="10"/>
      <c r="Q406" s="9"/>
      <c r="R406" s="9"/>
      <c r="S406" s="9"/>
      <c r="T406" s="3" t="s">
        <v>4</v>
      </c>
      <c r="U406" s="9"/>
      <c r="V406" s="9"/>
      <c r="W406" s="9"/>
    </row>
    <row r="407" spans="6:25" s="4" customFormat="1" ht="12.75" customHeight="1" outlineLevel="2" x14ac:dyDescent="0.2">
      <c r="F407" s="5"/>
      <c r="G407" s="6"/>
      <c r="H407" s="6"/>
      <c r="I407" s="7"/>
      <c r="J407" s="6"/>
      <c r="K407" s="8"/>
      <c r="L407" s="9"/>
      <c r="M407" s="8"/>
      <c r="N407" s="134"/>
      <c r="O407" s="134"/>
      <c r="P407" s="10"/>
      <c r="Q407" s="9"/>
      <c r="R407" s="9"/>
      <c r="S407" s="9"/>
      <c r="T407" s="3" t="s">
        <v>4</v>
      </c>
      <c r="U407" s="9"/>
      <c r="V407" s="9"/>
      <c r="W407" s="9"/>
    </row>
    <row r="408" spans="6:25" s="44" customFormat="1" ht="18.75" customHeight="1" outlineLevel="1" x14ac:dyDescent="0.2">
      <c r="F408" s="45"/>
      <c r="G408" s="46"/>
      <c r="H408" s="47"/>
      <c r="I408" s="47" t="s">
        <v>288</v>
      </c>
      <c r="J408" s="46"/>
      <c r="K408" s="48"/>
      <c r="L408" s="49"/>
      <c r="M408" s="48"/>
      <c r="N408" s="123"/>
      <c r="O408" s="123">
        <f>SUBTOTAL(9,O409:O519)</f>
        <v>0</v>
      </c>
      <c r="P408" s="51"/>
      <c r="Q408" s="52">
        <f>SUBTOTAL(9,Q409:Q519)</f>
        <v>8.1151463415999991</v>
      </c>
      <c r="R408" s="49"/>
      <c r="S408" s="52">
        <f>SUBTOTAL(9,S409:S519)</f>
        <v>0</v>
      </c>
      <c r="T408" s="53"/>
      <c r="U408" s="50">
        <f>SUBTOTAL(9,U409:U519)</f>
        <v>0</v>
      </c>
      <c r="V408" s="50">
        <f>SUBTOTAL(9,V409:V519)</f>
        <v>0</v>
      </c>
      <c r="W408" s="54"/>
      <c r="Y408" s="50">
        <f>SUBTOTAL(9,Y409:Y519)</f>
        <v>20</v>
      </c>
    </row>
    <row r="409" spans="6:25" s="55" customFormat="1" ht="16.5" customHeight="1" outlineLevel="2" x14ac:dyDescent="0.2">
      <c r="F409" s="56"/>
      <c r="G409" s="57"/>
      <c r="H409" s="58"/>
      <c r="I409" s="58" t="s">
        <v>217</v>
      </c>
      <c r="J409" s="57"/>
      <c r="K409" s="59"/>
      <c r="L409" s="60"/>
      <c r="M409" s="59"/>
      <c r="N409" s="124"/>
      <c r="O409" s="124">
        <f>SUBTOTAL(9,O410:O446)</f>
        <v>0</v>
      </c>
      <c r="P409" s="62"/>
      <c r="Q409" s="63">
        <f>SUBTOTAL(9,Q410:Q446)</f>
        <v>0</v>
      </c>
      <c r="R409" s="60"/>
      <c r="S409" s="63">
        <f>SUBTOTAL(9,S410:S446)</f>
        <v>0</v>
      </c>
      <c r="T409" s="64"/>
      <c r="U409" s="61">
        <f>SUBTOTAL(9,U410:U446)</f>
        <v>0</v>
      </c>
      <c r="V409" s="61">
        <f>SUBTOTAL(9,V410:V446)</f>
        <v>0</v>
      </c>
      <c r="W409" s="65"/>
      <c r="Y409" s="61">
        <f>SUBTOTAL(9,Y410:Y446)</f>
        <v>7</v>
      </c>
    </row>
    <row r="410" spans="6:25" s="66" customFormat="1" ht="12" outlineLevel="3" x14ac:dyDescent="0.2">
      <c r="F410" s="67">
        <v>65</v>
      </c>
      <c r="G410" s="68" t="s">
        <v>15</v>
      </c>
      <c r="H410" s="69" t="s">
        <v>116</v>
      </c>
      <c r="I410" s="70" t="s">
        <v>329</v>
      </c>
      <c r="J410" s="68" t="s">
        <v>17</v>
      </c>
      <c r="K410" s="71">
        <v>19.600000000000001</v>
      </c>
      <c r="L410" s="72">
        <v>0</v>
      </c>
      <c r="M410" s="11">
        <v>19.635999999999999</v>
      </c>
      <c r="N410" s="131"/>
      <c r="O410" s="131">
        <f>M410*N410</f>
        <v>0</v>
      </c>
      <c r="P410" s="74"/>
      <c r="Q410" s="75">
        <f>M410*P410</f>
        <v>0</v>
      </c>
      <c r="R410" s="74"/>
      <c r="S410" s="75">
        <f>M410*R410</f>
        <v>0</v>
      </c>
      <c r="T410" s="73">
        <v>21</v>
      </c>
      <c r="U410" s="73">
        <f>O410*(T410/100)</f>
        <v>0</v>
      </c>
      <c r="V410" s="73">
        <f>O410+U410</f>
        <v>0</v>
      </c>
      <c r="W410" s="70"/>
      <c r="X410" s="101" t="s">
        <v>1</v>
      </c>
      <c r="Y410" s="101">
        <v>1</v>
      </c>
    </row>
    <row r="411" spans="6:25" s="76" customFormat="1" ht="12" outlineLevel="3" x14ac:dyDescent="0.2">
      <c r="F411" s="77"/>
      <c r="G411" s="78"/>
      <c r="H411" s="14" t="s">
        <v>187</v>
      </c>
      <c r="I411" s="256" t="s">
        <v>347</v>
      </c>
      <c r="J411" s="256"/>
      <c r="K411" s="256"/>
      <c r="L411" s="256"/>
      <c r="M411" s="256"/>
      <c r="N411" s="256"/>
      <c r="O411" s="256"/>
      <c r="P411" s="79"/>
      <c r="Q411" s="80"/>
      <c r="R411" s="79"/>
      <c r="S411" s="80"/>
      <c r="T411" s="81"/>
      <c r="U411" s="81"/>
      <c r="V411" s="81"/>
      <c r="W411" s="82"/>
      <c r="X411" s="82"/>
    </row>
    <row r="412" spans="6:25" s="76" customFormat="1" ht="6" customHeight="1" outlineLevel="3" x14ac:dyDescent="0.2">
      <c r="F412" s="77"/>
      <c r="G412" s="78"/>
      <c r="H412" s="15"/>
      <c r="I412" s="82"/>
      <c r="J412" s="78"/>
      <c r="K412" s="83"/>
      <c r="L412" s="84"/>
      <c r="M412" s="13"/>
      <c r="N412" s="132"/>
      <c r="O412" s="132"/>
      <c r="P412" s="79"/>
      <c r="Q412" s="80"/>
      <c r="R412" s="79"/>
      <c r="S412" s="80"/>
      <c r="T412" s="81"/>
      <c r="U412" s="81"/>
      <c r="V412" s="81"/>
      <c r="W412" s="82"/>
      <c r="X412" s="82"/>
    </row>
    <row r="413" spans="6:25" s="85" customFormat="1" ht="11.25" outlineLevel="4" x14ac:dyDescent="0.2">
      <c r="F413" s="86"/>
      <c r="G413" s="87"/>
      <c r="H413" s="16" t="str">
        <f>IF(AND(H412&lt;&gt;"Výkaz výměr:",I412=""),"Výkaz výměr:","")</f>
        <v>Výkaz výměr:</v>
      </c>
      <c r="I413" s="88" t="s">
        <v>210</v>
      </c>
      <c r="J413" s="87"/>
      <c r="L413" s="89"/>
      <c r="M413" s="100">
        <v>0</v>
      </c>
      <c r="N413" s="133"/>
      <c r="O413" s="133"/>
      <c r="P413" s="90"/>
      <c r="Q413" s="89"/>
      <c r="R413" s="89"/>
      <c r="S413" s="89"/>
      <c r="T413" s="91" t="s">
        <v>4</v>
      </c>
      <c r="U413" s="89"/>
      <c r="V413" s="89"/>
      <c r="W413" s="92"/>
    </row>
    <row r="414" spans="6:25" s="85" customFormat="1" ht="11.25" outlineLevel="4" x14ac:dyDescent="0.2">
      <c r="F414" s="86"/>
      <c r="G414" s="87"/>
      <c r="H414" s="16" t="str">
        <f>IF(AND(H413&lt;&gt;"Výkaz výměr:",I413=""),"Výkaz výměr:","")</f>
        <v/>
      </c>
      <c r="I414" s="88">
        <v>19.635999999999999</v>
      </c>
      <c r="J414" s="87"/>
      <c r="L414" s="89"/>
      <c r="M414" s="100">
        <v>19.635999999999999</v>
      </c>
      <c r="N414" s="133"/>
      <c r="O414" s="133"/>
      <c r="P414" s="90"/>
      <c r="Q414" s="89"/>
      <c r="R414" s="89"/>
      <c r="S414" s="89"/>
      <c r="T414" s="91" t="s">
        <v>4</v>
      </c>
      <c r="U414" s="89"/>
      <c r="V414" s="89"/>
      <c r="W414" s="92"/>
    </row>
    <row r="415" spans="6:25" s="66" customFormat="1" ht="24" outlineLevel="3" x14ac:dyDescent="0.2">
      <c r="F415" s="67">
        <v>66</v>
      </c>
      <c r="G415" s="68" t="s">
        <v>15</v>
      </c>
      <c r="H415" s="69" t="s">
        <v>117</v>
      </c>
      <c r="I415" s="70" t="s">
        <v>356</v>
      </c>
      <c r="J415" s="68" t="s">
        <v>18</v>
      </c>
      <c r="K415" s="71">
        <v>3.3919999999999999</v>
      </c>
      <c r="L415" s="72">
        <v>0</v>
      </c>
      <c r="M415" s="11">
        <v>3.3919999999999999</v>
      </c>
      <c r="N415" s="131"/>
      <c r="O415" s="131">
        <f>M415*N415</f>
        <v>0</v>
      </c>
      <c r="P415" s="74"/>
      <c r="Q415" s="75">
        <f>M415*P415</f>
        <v>0</v>
      </c>
      <c r="R415" s="74"/>
      <c r="S415" s="75">
        <f>M415*R415</f>
        <v>0</v>
      </c>
      <c r="T415" s="73">
        <v>21</v>
      </c>
      <c r="U415" s="73">
        <f>O415*(T415/100)</f>
        <v>0</v>
      </c>
      <c r="V415" s="73">
        <f>O415+U415</f>
        <v>0</v>
      </c>
      <c r="W415" s="70"/>
      <c r="X415" s="101" t="s">
        <v>1</v>
      </c>
      <c r="Y415" s="101">
        <v>1</v>
      </c>
    </row>
    <row r="416" spans="6:25" s="76" customFormat="1" ht="12" outlineLevel="3" x14ac:dyDescent="0.2">
      <c r="F416" s="77"/>
      <c r="G416" s="78"/>
      <c r="H416" s="14" t="s">
        <v>187</v>
      </c>
      <c r="I416" s="256" t="s">
        <v>381</v>
      </c>
      <c r="J416" s="256"/>
      <c r="K416" s="256"/>
      <c r="L416" s="256"/>
      <c r="M416" s="256"/>
      <c r="N416" s="256"/>
      <c r="O416" s="256"/>
      <c r="P416" s="79"/>
      <c r="Q416" s="80"/>
      <c r="R416" s="79"/>
      <c r="S416" s="80"/>
      <c r="T416" s="81"/>
      <c r="U416" s="81"/>
      <c r="V416" s="81"/>
      <c r="W416" s="82"/>
      <c r="X416" s="82"/>
    </row>
    <row r="417" spans="6:25" s="76" customFormat="1" ht="6" customHeight="1" outlineLevel="3" x14ac:dyDescent="0.2">
      <c r="F417" s="77"/>
      <c r="G417" s="78"/>
      <c r="H417" s="15"/>
      <c r="I417" s="82"/>
      <c r="J417" s="78"/>
      <c r="K417" s="83"/>
      <c r="L417" s="84"/>
      <c r="M417" s="13"/>
      <c r="N417" s="132"/>
      <c r="O417" s="132"/>
      <c r="P417" s="79"/>
      <c r="Q417" s="80"/>
      <c r="R417" s="79"/>
      <c r="S417" s="80"/>
      <c r="T417" s="81"/>
      <c r="U417" s="81"/>
      <c r="V417" s="81"/>
      <c r="W417" s="82"/>
      <c r="X417" s="82"/>
    </row>
    <row r="418" spans="6:25" s="85" customFormat="1" ht="11.25" outlineLevel="4" x14ac:dyDescent="0.2">
      <c r="F418" s="86"/>
      <c r="G418" s="87"/>
      <c r="H418" s="16" t="str">
        <f>IF(AND(H417&lt;&gt;"Výkaz výměr:",I417=""),"Výkaz výměr:","")</f>
        <v>Výkaz výměr:</v>
      </c>
      <c r="I418" s="88" t="s">
        <v>84</v>
      </c>
      <c r="J418" s="87"/>
      <c r="L418" s="89"/>
      <c r="M418" s="100">
        <v>0</v>
      </c>
      <c r="N418" s="133"/>
      <c r="O418" s="133"/>
      <c r="P418" s="90"/>
      <c r="Q418" s="89"/>
      <c r="R418" s="89"/>
      <c r="S418" s="89"/>
      <c r="T418" s="91" t="s">
        <v>4</v>
      </c>
      <c r="U418" s="89"/>
      <c r="V418" s="89"/>
      <c r="W418" s="92"/>
    </row>
    <row r="419" spans="6:25" s="85" customFormat="1" ht="11.25" outlineLevel="4" x14ac:dyDescent="0.2">
      <c r="F419" s="86"/>
      <c r="G419" s="87"/>
      <c r="H419" s="16" t="str">
        <f>IF(AND(H418&lt;&gt;"Výkaz výměr:",I418=""),"Výkaz výměr:","")</f>
        <v/>
      </c>
      <c r="I419" s="88" t="s">
        <v>207</v>
      </c>
      <c r="J419" s="87"/>
      <c r="L419" s="89"/>
      <c r="M419" s="100">
        <v>0.51200000000000012</v>
      </c>
      <c r="N419" s="133"/>
      <c r="O419" s="133"/>
      <c r="P419" s="90"/>
      <c r="Q419" s="89"/>
      <c r="R419" s="89"/>
      <c r="S419" s="89"/>
      <c r="T419" s="91" t="s">
        <v>4</v>
      </c>
      <c r="U419" s="89"/>
      <c r="V419" s="89"/>
      <c r="W419" s="92"/>
    </row>
    <row r="420" spans="6:25" s="85" customFormat="1" ht="11.25" outlineLevel="4" x14ac:dyDescent="0.2">
      <c r="F420" s="86"/>
      <c r="G420" s="87"/>
      <c r="H420" s="16" t="str">
        <f>IF(AND(H419&lt;&gt;"Výkaz výměr:",I419=""),"Výkaz výměr:","")</f>
        <v/>
      </c>
      <c r="I420" s="88" t="s">
        <v>184</v>
      </c>
      <c r="J420" s="87"/>
      <c r="L420" s="89"/>
      <c r="M420" s="100">
        <v>0</v>
      </c>
      <c r="N420" s="133"/>
      <c r="O420" s="133"/>
      <c r="P420" s="90"/>
      <c r="Q420" s="89"/>
      <c r="R420" s="89"/>
      <c r="S420" s="89"/>
      <c r="T420" s="91" t="s">
        <v>4</v>
      </c>
      <c r="U420" s="89"/>
      <c r="V420" s="89"/>
      <c r="W420" s="92"/>
    </row>
    <row r="421" spans="6:25" s="85" customFormat="1" ht="11.25" outlineLevel="4" x14ac:dyDescent="0.2">
      <c r="F421" s="86"/>
      <c r="G421" s="87"/>
      <c r="H421" s="16" t="str">
        <f>IF(AND(H420&lt;&gt;"Výkaz výměr:",I420=""),"Výkaz výměr:","")</f>
        <v/>
      </c>
      <c r="I421" s="88" t="s">
        <v>199</v>
      </c>
      <c r="J421" s="87"/>
      <c r="L421" s="89"/>
      <c r="M421" s="100">
        <v>2.88</v>
      </c>
      <c r="N421" s="133"/>
      <c r="O421" s="133"/>
      <c r="P421" s="90"/>
      <c r="Q421" s="89"/>
      <c r="R421" s="89"/>
      <c r="S421" s="89"/>
      <c r="T421" s="91" t="s">
        <v>4</v>
      </c>
      <c r="U421" s="89"/>
      <c r="V421" s="89"/>
      <c r="W421" s="92"/>
    </row>
    <row r="422" spans="6:25" s="66" customFormat="1" ht="24" outlineLevel="3" x14ac:dyDescent="0.2">
      <c r="F422" s="67">
        <v>67</v>
      </c>
      <c r="G422" s="68" t="s">
        <v>15</v>
      </c>
      <c r="H422" s="69" t="s">
        <v>120</v>
      </c>
      <c r="I422" s="70" t="s">
        <v>341</v>
      </c>
      <c r="J422" s="68" t="s">
        <v>18</v>
      </c>
      <c r="K422" s="71">
        <v>1.696</v>
      </c>
      <c r="L422" s="72">
        <v>0</v>
      </c>
      <c r="M422" s="11">
        <v>1.696</v>
      </c>
      <c r="N422" s="131"/>
      <c r="O422" s="131">
        <f>M422*N422</f>
        <v>0</v>
      </c>
      <c r="P422" s="74"/>
      <c r="Q422" s="75">
        <f>M422*P422</f>
        <v>0</v>
      </c>
      <c r="R422" s="74"/>
      <c r="S422" s="75">
        <f>M422*R422</f>
        <v>0</v>
      </c>
      <c r="T422" s="73">
        <v>21</v>
      </c>
      <c r="U422" s="73">
        <f>O422*(T422/100)</f>
        <v>0</v>
      </c>
      <c r="V422" s="73">
        <f>O422+U422</f>
        <v>0</v>
      </c>
      <c r="W422" s="70"/>
      <c r="X422" s="101" t="s">
        <v>1</v>
      </c>
      <c r="Y422" s="101">
        <v>1</v>
      </c>
    </row>
    <row r="423" spans="6:25" s="76" customFormat="1" ht="12" outlineLevel="3" x14ac:dyDescent="0.2">
      <c r="F423" s="77"/>
      <c r="G423" s="78"/>
      <c r="H423" s="14" t="s">
        <v>187</v>
      </c>
      <c r="I423" s="256" t="s">
        <v>384</v>
      </c>
      <c r="J423" s="256"/>
      <c r="K423" s="256"/>
      <c r="L423" s="256"/>
      <c r="M423" s="256"/>
      <c r="N423" s="256"/>
      <c r="O423" s="256"/>
      <c r="P423" s="79"/>
      <c r="Q423" s="80"/>
      <c r="R423" s="79"/>
      <c r="S423" s="80"/>
      <c r="T423" s="81"/>
      <c r="U423" s="81"/>
      <c r="V423" s="81"/>
      <c r="W423" s="82"/>
      <c r="X423" s="82"/>
    </row>
    <row r="424" spans="6:25" s="76" customFormat="1" ht="6" customHeight="1" outlineLevel="3" x14ac:dyDescent="0.2">
      <c r="F424" s="77"/>
      <c r="G424" s="78"/>
      <c r="H424" s="15"/>
      <c r="I424" s="82"/>
      <c r="J424" s="78"/>
      <c r="K424" s="83"/>
      <c r="L424" s="84"/>
      <c r="M424" s="13"/>
      <c r="N424" s="132"/>
      <c r="O424" s="132"/>
      <c r="P424" s="79"/>
      <c r="Q424" s="80"/>
      <c r="R424" s="79"/>
      <c r="S424" s="80"/>
      <c r="T424" s="81"/>
      <c r="U424" s="81"/>
      <c r="V424" s="81"/>
      <c r="W424" s="82"/>
      <c r="X424" s="82"/>
    </row>
    <row r="425" spans="6:25" s="85" customFormat="1" ht="11.25" outlineLevel="4" x14ac:dyDescent="0.2">
      <c r="F425" s="86"/>
      <c r="G425" s="87"/>
      <c r="H425" s="16" t="str">
        <f>IF(AND(H424&lt;&gt;"Výkaz výměr:",I424=""),"Výkaz výměr:","")</f>
        <v>Výkaz výměr:</v>
      </c>
      <c r="I425" s="88" t="s">
        <v>179</v>
      </c>
      <c r="J425" s="87"/>
      <c r="L425" s="89"/>
      <c r="M425" s="100">
        <v>1.696</v>
      </c>
      <c r="N425" s="133"/>
      <c r="O425" s="133"/>
      <c r="P425" s="90"/>
      <c r="Q425" s="89"/>
      <c r="R425" s="89"/>
      <c r="S425" s="89"/>
      <c r="T425" s="91" t="s">
        <v>4</v>
      </c>
      <c r="U425" s="89"/>
      <c r="V425" s="89"/>
      <c r="W425" s="92"/>
    </row>
    <row r="426" spans="6:25" s="85" customFormat="1" ht="11.25" outlineLevel="4" x14ac:dyDescent="0.2">
      <c r="F426" s="86"/>
      <c r="G426" s="87"/>
      <c r="H426" s="16" t="str">
        <f>IF(AND(H425&lt;&gt;"Výkaz výměr:",I425=""),"Výkaz výměr:","")</f>
        <v/>
      </c>
      <c r="I426" s="88"/>
      <c r="J426" s="87"/>
      <c r="L426" s="89"/>
      <c r="M426" s="100">
        <v>0</v>
      </c>
      <c r="N426" s="133"/>
      <c r="O426" s="133"/>
      <c r="P426" s="90"/>
      <c r="Q426" s="89"/>
      <c r="R426" s="89"/>
      <c r="S426" s="89"/>
      <c r="T426" s="91" t="s">
        <v>4</v>
      </c>
      <c r="U426" s="89"/>
      <c r="V426" s="89"/>
      <c r="W426" s="92"/>
    </row>
    <row r="427" spans="6:25" s="66" customFormat="1" ht="24" outlineLevel="3" x14ac:dyDescent="0.2">
      <c r="F427" s="67">
        <v>68</v>
      </c>
      <c r="G427" s="68" t="s">
        <v>15</v>
      </c>
      <c r="H427" s="69" t="s">
        <v>118</v>
      </c>
      <c r="I427" s="70" t="s">
        <v>365</v>
      </c>
      <c r="J427" s="68" t="s">
        <v>18</v>
      </c>
      <c r="K427" s="71">
        <v>1.696</v>
      </c>
      <c r="L427" s="72">
        <v>0</v>
      </c>
      <c r="M427" s="11">
        <v>1.696</v>
      </c>
      <c r="N427" s="131"/>
      <c r="O427" s="131">
        <f>M427*N427</f>
        <v>0</v>
      </c>
      <c r="P427" s="74"/>
      <c r="Q427" s="75">
        <f>M427*P427</f>
        <v>0</v>
      </c>
      <c r="R427" s="74"/>
      <c r="S427" s="75">
        <f>M427*R427</f>
        <v>0</v>
      </c>
      <c r="T427" s="73">
        <v>15</v>
      </c>
      <c r="U427" s="73">
        <f>O427*(T427/100)</f>
        <v>0</v>
      </c>
      <c r="V427" s="73">
        <f>O427+U427</f>
        <v>0</v>
      </c>
      <c r="W427" s="70"/>
      <c r="X427" s="101" t="s">
        <v>1</v>
      </c>
      <c r="Y427" s="101">
        <v>1</v>
      </c>
    </row>
    <row r="428" spans="6:25" s="76" customFormat="1" ht="12" outlineLevel="3" x14ac:dyDescent="0.2">
      <c r="F428" s="77"/>
      <c r="G428" s="78"/>
      <c r="H428" s="14" t="s">
        <v>187</v>
      </c>
      <c r="I428" s="256" t="s">
        <v>388</v>
      </c>
      <c r="J428" s="256"/>
      <c r="K428" s="256"/>
      <c r="L428" s="256"/>
      <c r="M428" s="256"/>
      <c r="N428" s="256"/>
      <c r="O428" s="256"/>
      <c r="P428" s="79"/>
      <c r="Q428" s="80"/>
      <c r="R428" s="79"/>
      <c r="S428" s="80"/>
      <c r="T428" s="81"/>
      <c r="U428" s="81"/>
      <c r="V428" s="81"/>
      <c r="W428" s="82"/>
      <c r="X428" s="82"/>
    </row>
    <row r="429" spans="6:25" s="76" customFormat="1" ht="6" customHeight="1" outlineLevel="3" x14ac:dyDescent="0.2">
      <c r="F429" s="77"/>
      <c r="G429" s="78"/>
      <c r="H429" s="15"/>
      <c r="I429" s="82"/>
      <c r="J429" s="78"/>
      <c r="K429" s="83"/>
      <c r="L429" s="84"/>
      <c r="M429" s="13"/>
      <c r="N429" s="132"/>
      <c r="O429" s="132"/>
      <c r="P429" s="79"/>
      <c r="Q429" s="80"/>
      <c r="R429" s="79"/>
      <c r="S429" s="80"/>
      <c r="T429" s="81"/>
      <c r="U429" s="81"/>
      <c r="V429" s="81"/>
      <c r="W429" s="82"/>
      <c r="X429" s="82"/>
    </row>
    <row r="430" spans="6:25" s="66" customFormat="1" ht="24" outlineLevel="3" x14ac:dyDescent="0.2">
      <c r="F430" s="67">
        <v>69</v>
      </c>
      <c r="G430" s="68" t="s">
        <v>15</v>
      </c>
      <c r="H430" s="69" t="s">
        <v>119</v>
      </c>
      <c r="I430" s="70" t="s">
        <v>371</v>
      </c>
      <c r="J430" s="68" t="s">
        <v>18</v>
      </c>
      <c r="K430" s="71">
        <v>8.48</v>
      </c>
      <c r="L430" s="72">
        <v>0</v>
      </c>
      <c r="M430" s="11">
        <v>8.48</v>
      </c>
      <c r="N430" s="131"/>
      <c r="O430" s="131">
        <f>M430*N430</f>
        <v>0</v>
      </c>
      <c r="P430" s="74"/>
      <c r="Q430" s="75">
        <f>M430*P430</f>
        <v>0</v>
      </c>
      <c r="R430" s="74"/>
      <c r="S430" s="75">
        <f>M430*R430</f>
        <v>0</v>
      </c>
      <c r="T430" s="73">
        <v>21</v>
      </c>
      <c r="U430" s="73">
        <f>O430*(T430/100)</f>
        <v>0</v>
      </c>
      <c r="V430" s="73">
        <f>O430+U430</f>
        <v>0</v>
      </c>
      <c r="W430" s="70"/>
      <c r="X430" s="101" t="s">
        <v>1</v>
      </c>
      <c r="Y430" s="101">
        <v>1</v>
      </c>
    </row>
    <row r="431" spans="6:25" s="76" customFormat="1" ht="12" outlineLevel="3" x14ac:dyDescent="0.2">
      <c r="F431" s="77"/>
      <c r="G431" s="78"/>
      <c r="H431" s="14" t="s">
        <v>187</v>
      </c>
      <c r="I431" s="256" t="s">
        <v>389</v>
      </c>
      <c r="J431" s="256"/>
      <c r="K431" s="256"/>
      <c r="L431" s="256"/>
      <c r="M431" s="256"/>
      <c r="N431" s="256"/>
      <c r="O431" s="256"/>
      <c r="P431" s="79"/>
      <c r="Q431" s="80"/>
      <c r="R431" s="79"/>
      <c r="S431" s="80"/>
      <c r="T431" s="81"/>
      <c r="U431" s="81"/>
      <c r="V431" s="81"/>
      <c r="W431" s="82"/>
      <c r="X431" s="82"/>
    </row>
    <row r="432" spans="6:25" s="76" customFormat="1" ht="6" customHeight="1" outlineLevel="3" x14ac:dyDescent="0.2">
      <c r="F432" s="77"/>
      <c r="G432" s="78"/>
      <c r="H432" s="15"/>
      <c r="I432" s="82"/>
      <c r="J432" s="78"/>
      <c r="K432" s="83"/>
      <c r="L432" s="84"/>
      <c r="M432" s="13"/>
      <c r="N432" s="132"/>
      <c r="O432" s="132"/>
      <c r="P432" s="79"/>
      <c r="Q432" s="80"/>
      <c r="R432" s="79"/>
      <c r="S432" s="80"/>
      <c r="T432" s="81"/>
      <c r="U432" s="81"/>
      <c r="V432" s="81"/>
      <c r="W432" s="82"/>
      <c r="X432" s="82"/>
    </row>
    <row r="433" spans="6:25" s="85" customFormat="1" ht="11.25" outlineLevel="4" x14ac:dyDescent="0.2">
      <c r="F433" s="86"/>
      <c r="G433" s="87"/>
      <c r="H433" s="16" t="str">
        <f>IF(AND(H432&lt;&gt;"Výkaz výměr:",I432=""),"Výkaz výměr:","")</f>
        <v>Výkaz výměr:</v>
      </c>
      <c r="I433" s="88" t="s">
        <v>91</v>
      </c>
      <c r="J433" s="87"/>
      <c r="L433" s="89"/>
      <c r="M433" s="100">
        <v>8.48</v>
      </c>
      <c r="N433" s="133"/>
      <c r="O433" s="133"/>
      <c r="P433" s="90"/>
      <c r="Q433" s="89"/>
      <c r="R433" s="89"/>
      <c r="S433" s="89"/>
      <c r="T433" s="91" t="s">
        <v>4</v>
      </c>
      <c r="U433" s="89"/>
      <c r="V433" s="89"/>
      <c r="W433" s="92"/>
    </row>
    <row r="434" spans="6:25" s="85" customFormat="1" ht="11.25" outlineLevel="4" x14ac:dyDescent="0.2">
      <c r="F434" s="86"/>
      <c r="G434" s="87"/>
      <c r="H434" s="16" t="str">
        <f>IF(AND(H433&lt;&gt;"Výkaz výměr:",I433=""),"Výkaz výměr:","")</f>
        <v/>
      </c>
      <c r="I434" s="88"/>
      <c r="J434" s="87"/>
      <c r="L434" s="89"/>
      <c r="M434" s="100">
        <v>0</v>
      </c>
      <c r="N434" s="133"/>
      <c r="O434" s="133"/>
      <c r="P434" s="90"/>
      <c r="Q434" s="89"/>
      <c r="R434" s="89"/>
      <c r="S434" s="89"/>
      <c r="T434" s="91" t="s">
        <v>4</v>
      </c>
      <c r="U434" s="89"/>
      <c r="V434" s="89"/>
      <c r="W434" s="92"/>
    </row>
    <row r="435" spans="6:25" s="66" customFormat="1" ht="24" outlineLevel="3" x14ac:dyDescent="0.2">
      <c r="F435" s="67">
        <v>70</v>
      </c>
      <c r="G435" s="68" t="s">
        <v>15</v>
      </c>
      <c r="H435" s="69" t="s">
        <v>121</v>
      </c>
      <c r="I435" s="70" t="s">
        <v>357</v>
      </c>
      <c r="J435" s="68" t="s">
        <v>6</v>
      </c>
      <c r="K435" s="71">
        <v>3.3919999999999999</v>
      </c>
      <c r="L435" s="72">
        <v>0</v>
      </c>
      <c r="M435" s="11">
        <v>3.3919999999999999</v>
      </c>
      <c r="N435" s="131"/>
      <c r="O435" s="131">
        <f>M435*N435</f>
        <v>0</v>
      </c>
      <c r="P435" s="74"/>
      <c r="Q435" s="75">
        <f>M435*P435</f>
        <v>0</v>
      </c>
      <c r="R435" s="74"/>
      <c r="S435" s="75">
        <f>M435*R435</f>
        <v>0</v>
      </c>
      <c r="T435" s="73">
        <v>15</v>
      </c>
      <c r="U435" s="73">
        <f>O435*(T435/100)</f>
        <v>0</v>
      </c>
      <c r="V435" s="73">
        <f>O435+U435</f>
        <v>0</v>
      </c>
      <c r="W435" s="70"/>
      <c r="X435" s="101" t="s">
        <v>1</v>
      </c>
      <c r="Y435" s="101">
        <v>1</v>
      </c>
    </row>
    <row r="436" spans="6:25" s="76" customFormat="1" ht="12" outlineLevel="3" x14ac:dyDescent="0.2">
      <c r="F436" s="77"/>
      <c r="G436" s="78"/>
      <c r="H436" s="14" t="s">
        <v>187</v>
      </c>
      <c r="I436" s="256" t="s">
        <v>376</v>
      </c>
      <c r="J436" s="256"/>
      <c r="K436" s="256"/>
      <c r="L436" s="256"/>
      <c r="M436" s="256"/>
      <c r="N436" s="256"/>
      <c r="O436" s="256"/>
      <c r="P436" s="79"/>
      <c r="Q436" s="80"/>
      <c r="R436" s="79"/>
      <c r="S436" s="80"/>
      <c r="T436" s="81"/>
      <c r="U436" s="81"/>
      <c r="V436" s="81"/>
      <c r="W436" s="82"/>
      <c r="X436" s="82"/>
    </row>
    <row r="437" spans="6:25" s="76" customFormat="1" ht="6" customHeight="1" outlineLevel="3" x14ac:dyDescent="0.2">
      <c r="F437" s="77"/>
      <c r="G437" s="78"/>
      <c r="H437" s="15"/>
      <c r="I437" s="82"/>
      <c r="J437" s="78"/>
      <c r="K437" s="83"/>
      <c r="L437" s="84"/>
      <c r="M437" s="13"/>
      <c r="N437" s="132"/>
      <c r="O437" s="132"/>
      <c r="P437" s="79"/>
      <c r="Q437" s="80"/>
      <c r="R437" s="79"/>
      <c r="S437" s="80"/>
      <c r="T437" s="81"/>
      <c r="U437" s="81"/>
      <c r="V437" s="81"/>
      <c r="W437" s="82"/>
      <c r="X437" s="82"/>
    </row>
    <row r="438" spans="6:25" s="85" customFormat="1" ht="11.25" outlineLevel="4" x14ac:dyDescent="0.2">
      <c r="F438" s="86"/>
      <c r="G438" s="87"/>
      <c r="H438" s="16" t="str">
        <f>IF(AND(H437&lt;&gt;"Výkaz výměr:",I437=""),"Výkaz výměr:","")</f>
        <v>Výkaz výměr:</v>
      </c>
      <c r="I438" s="88" t="s">
        <v>90</v>
      </c>
      <c r="J438" s="87"/>
      <c r="L438" s="89"/>
      <c r="M438" s="100">
        <v>3.3919999999999999</v>
      </c>
      <c r="N438" s="133"/>
      <c r="O438" s="133"/>
      <c r="P438" s="90"/>
      <c r="Q438" s="89"/>
      <c r="R438" s="89"/>
      <c r="S438" s="89"/>
      <c r="T438" s="91" t="s">
        <v>4</v>
      </c>
      <c r="U438" s="89"/>
      <c r="V438" s="89"/>
      <c r="W438" s="92"/>
    </row>
    <row r="439" spans="6:25" s="85" customFormat="1" ht="11.25" outlineLevel="4" x14ac:dyDescent="0.2">
      <c r="F439" s="86"/>
      <c r="G439" s="87"/>
      <c r="H439" s="16" t="str">
        <f>IF(AND(H438&lt;&gt;"Výkaz výměr:",I438=""),"Výkaz výměr:","")</f>
        <v/>
      </c>
      <c r="I439" s="88"/>
      <c r="J439" s="87"/>
      <c r="L439" s="89"/>
      <c r="M439" s="100">
        <v>0</v>
      </c>
      <c r="N439" s="133"/>
      <c r="O439" s="133"/>
      <c r="P439" s="90"/>
      <c r="Q439" s="89"/>
      <c r="R439" s="89"/>
      <c r="S439" s="89"/>
      <c r="T439" s="91" t="s">
        <v>4</v>
      </c>
      <c r="U439" s="89"/>
      <c r="V439" s="89"/>
      <c r="W439" s="92"/>
    </row>
    <row r="440" spans="6:25" s="66" customFormat="1" ht="12" outlineLevel="3" x14ac:dyDescent="0.2">
      <c r="F440" s="67">
        <v>71</v>
      </c>
      <c r="G440" s="68" t="s">
        <v>15</v>
      </c>
      <c r="H440" s="69" t="s">
        <v>122</v>
      </c>
      <c r="I440" s="70" t="s">
        <v>333</v>
      </c>
      <c r="J440" s="68" t="s">
        <v>18</v>
      </c>
      <c r="K440" s="71">
        <v>1.696</v>
      </c>
      <c r="L440" s="72">
        <v>0</v>
      </c>
      <c r="M440" s="11">
        <v>1.696</v>
      </c>
      <c r="N440" s="131"/>
      <c r="O440" s="131">
        <f>M440*N440</f>
        <v>0</v>
      </c>
      <c r="P440" s="74"/>
      <c r="Q440" s="75">
        <f>M440*P440</f>
        <v>0</v>
      </c>
      <c r="R440" s="74"/>
      <c r="S440" s="75">
        <f>M440*R440</f>
        <v>0</v>
      </c>
      <c r="T440" s="73">
        <v>21</v>
      </c>
      <c r="U440" s="73">
        <f>O440*(T440/100)</f>
        <v>0</v>
      </c>
      <c r="V440" s="73">
        <f>O440+U440</f>
        <v>0</v>
      </c>
      <c r="W440" s="70"/>
      <c r="X440" s="101" t="s">
        <v>1</v>
      </c>
      <c r="Y440" s="101">
        <v>1</v>
      </c>
    </row>
    <row r="441" spans="6:25" s="76" customFormat="1" ht="12" outlineLevel="3" x14ac:dyDescent="0.2">
      <c r="F441" s="77"/>
      <c r="G441" s="78"/>
      <c r="H441" s="14" t="s">
        <v>187</v>
      </c>
      <c r="I441" s="256" t="s">
        <v>382</v>
      </c>
      <c r="J441" s="256"/>
      <c r="K441" s="256"/>
      <c r="L441" s="256"/>
      <c r="M441" s="256"/>
      <c r="N441" s="256"/>
      <c r="O441" s="256"/>
      <c r="P441" s="79"/>
      <c r="Q441" s="80"/>
      <c r="R441" s="79"/>
      <c r="S441" s="80"/>
      <c r="T441" s="81"/>
      <c r="U441" s="81"/>
      <c r="V441" s="81"/>
      <c r="W441" s="82"/>
      <c r="X441" s="82"/>
    </row>
    <row r="442" spans="6:25" s="76" customFormat="1" ht="6" customHeight="1" outlineLevel="3" x14ac:dyDescent="0.2">
      <c r="F442" s="77"/>
      <c r="G442" s="78"/>
      <c r="H442" s="15"/>
      <c r="I442" s="82"/>
      <c r="J442" s="78"/>
      <c r="K442" s="83"/>
      <c r="L442" s="84"/>
      <c r="M442" s="13"/>
      <c r="N442" s="132"/>
      <c r="O442" s="132"/>
      <c r="P442" s="79"/>
      <c r="Q442" s="80"/>
      <c r="R442" s="79"/>
      <c r="S442" s="80"/>
      <c r="T442" s="81"/>
      <c r="U442" s="81"/>
      <c r="V442" s="81"/>
      <c r="W442" s="82"/>
      <c r="X442" s="82"/>
    </row>
    <row r="443" spans="6:25" s="85" customFormat="1" ht="11.25" outlineLevel="4" x14ac:dyDescent="0.2">
      <c r="F443" s="86"/>
      <c r="G443" s="87"/>
      <c r="H443" s="16" t="str">
        <f>IF(AND(H442&lt;&gt;"Výkaz výměr:",I442=""),"Výkaz výměr:","")</f>
        <v>Výkaz výměr:</v>
      </c>
      <c r="I443" s="88" t="s">
        <v>275</v>
      </c>
      <c r="J443" s="87"/>
      <c r="L443" s="89"/>
      <c r="M443" s="100">
        <v>0</v>
      </c>
      <c r="N443" s="133"/>
      <c r="O443" s="133"/>
      <c r="P443" s="90"/>
      <c r="Q443" s="89"/>
      <c r="R443" s="89"/>
      <c r="S443" s="89"/>
      <c r="T443" s="91" t="s">
        <v>4</v>
      </c>
      <c r="U443" s="89"/>
      <c r="V443" s="89"/>
      <c r="W443" s="92"/>
    </row>
    <row r="444" spans="6:25" s="85" customFormat="1" ht="11.25" outlineLevel="4" x14ac:dyDescent="0.2">
      <c r="F444" s="86"/>
      <c r="G444" s="87"/>
      <c r="H444" s="16" t="str">
        <f>IF(AND(H443&lt;&gt;"Výkaz výměr:",I443=""),"Výkaz výměr:","")</f>
        <v/>
      </c>
      <c r="I444" s="88" t="s">
        <v>179</v>
      </c>
      <c r="J444" s="87"/>
      <c r="L444" s="89"/>
      <c r="M444" s="100">
        <v>1.696</v>
      </c>
      <c r="N444" s="133"/>
      <c r="O444" s="133"/>
      <c r="P444" s="90"/>
      <c r="Q444" s="89"/>
      <c r="R444" s="89"/>
      <c r="S444" s="89"/>
      <c r="T444" s="91" t="s">
        <v>4</v>
      </c>
      <c r="U444" s="89"/>
      <c r="V444" s="89"/>
      <c r="W444" s="92"/>
    </row>
    <row r="445" spans="6:25" s="85" customFormat="1" ht="11.25" outlineLevel="4" x14ac:dyDescent="0.2">
      <c r="F445" s="86"/>
      <c r="G445" s="87"/>
      <c r="H445" s="16" t="str">
        <f>IF(AND(H444&lt;&gt;"Výkaz výměr:",I444=""),"Výkaz výměr:","")</f>
        <v/>
      </c>
      <c r="I445" s="88"/>
      <c r="J445" s="87"/>
      <c r="L445" s="89"/>
      <c r="M445" s="100">
        <v>0</v>
      </c>
      <c r="N445" s="133"/>
      <c r="O445" s="133"/>
      <c r="P445" s="90"/>
      <c r="Q445" s="89"/>
      <c r="R445" s="89"/>
      <c r="S445" s="89"/>
      <c r="T445" s="91" t="s">
        <v>4</v>
      </c>
      <c r="U445" s="89"/>
      <c r="V445" s="89"/>
      <c r="W445" s="92"/>
    </row>
    <row r="446" spans="6:25" s="4" customFormat="1" ht="12.75" customHeight="1" outlineLevel="3" x14ac:dyDescent="0.2">
      <c r="F446" s="5"/>
      <c r="G446" s="6"/>
      <c r="H446" s="6"/>
      <c r="I446" s="7"/>
      <c r="J446" s="6"/>
      <c r="K446" s="8"/>
      <c r="L446" s="9"/>
      <c r="M446" s="8"/>
      <c r="N446" s="134"/>
      <c r="O446" s="134"/>
      <c r="P446" s="10"/>
      <c r="Q446" s="9"/>
      <c r="R446" s="9"/>
      <c r="S446" s="9"/>
      <c r="T446" s="3" t="s">
        <v>4</v>
      </c>
      <c r="U446" s="9"/>
      <c r="V446" s="9"/>
      <c r="W446" s="9"/>
    </row>
    <row r="447" spans="6:25" s="55" customFormat="1" ht="16.5" customHeight="1" outlineLevel="2" x14ac:dyDescent="0.2">
      <c r="F447" s="56"/>
      <c r="G447" s="57"/>
      <c r="H447" s="58"/>
      <c r="I447" s="58" t="s">
        <v>256</v>
      </c>
      <c r="J447" s="57"/>
      <c r="K447" s="59"/>
      <c r="L447" s="60"/>
      <c r="M447" s="59"/>
      <c r="N447" s="124"/>
      <c r="O447" s="124">
        <f>SUBTOTAL(9,O448:O453)</f>
        <v>0</v>
      </c>
      <c r="P447" s="62"/>
      <c r="Q447" s="63">
        <f>SUBTOTAL(9,Q448:Q453)</f>
        <v>0</v>
      </c>
      <c r="R447" s="60"/>
      <c r="S447" s="63">
        <f>SUBTOTAL(9,S448:S453)</f>
        <v>0</v>
      </c>
      <c r="T447" s="64"/>
      <c r="U447" s="61">
        <f>SUBTOTAL(9,U448:U453)</f>
        <v>0</v>
      </c>
      <c r="V447" s="61">
        <f>SUBTOTAL(9,V448:V453)</f>
        <v>0</v>
      </c>
      <c r="W447" s="65"/>
      <c r="Y447" s="61">
        <f>SUBTOTAL(9,Y448:Y453)</f>
        <v>1</v>
      </c>
    </row>
    <row r="448" spans="6:25" s="66" customFormat="1" ht="24" outlineLevel="3" x14ac:dyDescent="0.2">
      <c r="F448" s="67">
        <v>72</v>
      </c>
      <c r="G448" s="68" t="s">
        <v>15</v>
      </c>
      <c r="H448" s="69" t="s">
        <v>123</v>
      </c>
      <c r="I448" s="70" t="s">
        <v>348</v>
      </c>
      <c r="J448" s="68" t="s">
        <v>17</v>
      </c>
      <c r="K448" s="71">
        <v>19.600000000000001</v>
      </c>
      <c r="L448" s="72">
        <v>0</v>
      </c>
      <c r="M448" s="11">
        <v>19.635999999999999</v>
      </c>
      <c r="N448" s="131"/>
      <c r="O448" s="131">
        <f>M448*N448</f>
        <v>0</v>
      </c>
      <c r="P448" s="74"/>
      <c r="Q448" s="75">
        <f>M448*P448</f>
        <v>0</v>
      </c>
      <c r="R448" s="74"/>
      <c r="S448" s="75">
        <f>M448*R448</f>
        <v>0</v>
      </c>
      <c r="T448" s="73">
        <v>21</v>
      </c>
      <c r="U448" s="73">
        <f>O448*(T448/100)</f>
        <v>0</v>
      </c>
      <c r="V448" s="73">
        <f>O448+U448</f>
        <v>0</v>
      </c>
      <c r="W448" s="70"/>
      <c r="X448" s="101" t="s">
        <v>1</v>
      </c>
      <c r="Y448" s="101">
        <v>1</v>
      </c>
    </row>
    <row r="449" spans="6:25" s="76" customFormat="1" ht="12" outlineLevel="3" x14ac:dyDescent="0.2">
      <c r="F449" s="77"/>
      <c r="G449" s="78"/>
      <c r="H449" s="14" t="s">
        <v>187</v>
      </c>
      <c r="I449" s="256" t="s">
        <v>370</v>
      </c>
      <c r="J449" s="256"/>
      <c r="K449" s="256"/>
      <c r="L449" s="256"/>
      <c r="M449" s="256"/>
      <c r="N449" s="256"/>
      <c r="O449" s="256"/>
      <c r="P449" s="79"/>
      <c r="Q449" s="80"/>
      <c r="R449" s="79"/>
      <c r="S449" s="80"/>
      <c r="T449" s="81"/>
      <c r="U449" s="81"/>
      <c r="V449" s="81"/>
      <c r="W449" s="82"/>
      <c r="X449" s="82"/>
    </row>
    <row r="450" spans="6:25" s="76" customFormat="1" ht="6" customHeight="1" outlineLevel="3" x14ac:dyDescent="0.2">
      <c r="F450" s="77"/>
      <c r="G450" s="78"/>
      <c r="H450" s="15"/>
      <c r="I450" s="82"/>
      <c r="J450" s="78"/>
      <c r="K450" s="83"/>
      <c r="L450" s="84"/>
      <c r="M450" s="13"/>
      <c r="N450" s="132"/>
      <c r="O450" s="132"/>
      <c r="P450" s="79"/>
      <c r="Q450" s="80"/>
      <c r="R450" s="79"/>
      <c r="S450" s="80"/>
      <c r="T450" s="81"/>
      <c r="U450" s="81"/>
      <c r="V450" s="81"/>
      <c r="W450" s="82"/>
      <c r="X450" s="82"/>
    </row>
    <row r="451" spans="6:25" s="85" customFormat="1" ht="11.25" outlineLevel="4" x14ac:dyDescent="0.2">
      <c r="F451" s="86"/>
      <c r="G451" s="87"/>
      <c r="H451" s="16" t="str">
        <f>IF(AND(H450&lt;&gt;"Výkaz výměr:",I450=""),"Výkaz výměr:","")</f>
        <v>Výkaz výměr:</v>
      </c>
      <c r="I451" s="88" t="s">
        <v>210</v>
      </c>
      <c r="J451" s="87"/>
      <c r="L451" s="89"/>
      <c r="M451" s="100">
        <v>0</v>
      </c>
      <c r="N451" s="133"/>
      <c r="O451" s="133"/>
      <c r="P451" s="90"/>
      <c r="Q451" s="89"/>
      <c r="R451" s="89"/>
      <c r="S451" s="89"/>
      <c r="T451" s="91" t="s">
        <v>4</v>
      </c>
      <c r="U451" s="89"/>
      <c r="V451" s="89"/>
      <c r="W451" s="92"/>
    </row>
    <row r="452" spans="6:25" s="85" customFormat="1" ht="11.25" outlineLevel="4" x14ac:dyDescent="0.2">
      <c r="F452" s="86"/>
      <c r="G452" s="87"/>
      <c r="H452" s="16" t="str">
        <f>IF(AND(H451&lt;&gt;"Výkaz výměr:",I451=""),"Výkaz výměr:","")</f>
        <v/>
      </c>
      <c r="I452" s="88">
        <v>19.635999999999999</v>
      </c>
      <c r="J452" s="87"/>
      <c r="L452" s="89"/>
      <c r="M452" s="100">
        <v>19.635999999999999</v>
      </c>
      <c r="N452" s="133"/>
      <c r="O452" s="133"/>
      <c r="P452" s="90"/>
      <c r="Q452" s="89"/>
      <c r="R452" s="89"/>
      <c r="S452" s="89"/>
      <c r="T452" s="91" t="s">
        <v>4</v>
      </c>
      <c r="U452" s="89"/>
      <c r="V452" s="89"/>
      <c r="W452" s="92"/>
    </row>
    <row r="453" spans="6:25" s="4" customFormat="1" ht="12.75" customHeight="1" outlineLevel="3" x14ac:dyDescent="0.2">
      <c r="F453" s="5"/>
      <c r="G453" s="6"/>
      <c r="H453" s="6"/>
      <c r="I453" s="7"/>
      <c r="J453" s="6"/>
      <c r="K453" s="8"/>
      <c r="L453" s="9"/>
      <c r="M453" s="8"/>
      <c r="N453" s="134"/>
      <c r="O453" s="134"/>
      <c r="P453" s="10"/>
      <c r="Q453" s="9"/>
      <c r="R453" s="9"/>
      <c r="S453" s="9"/>
      <c r="T453" s="3" t="s">
        <v>4</v>
      </c>
      <c r="U453" s="9"/>
      <c r="V453" s="9"/>
      <c r="W453" s="9"/>
    </row>
    <row r="454" spans="6:25" s="55" customFormat="1" ht="16.5" customHeight="1" outlineLevel="2" x14ac:dyDescent="0.2">
      <c r="F454" s="56"/>
      <c r="G454" s="57"/>
      <c r="H454" s="58"/>
      <c r="I454" s="58" t="s">
        <v>201</v>
      </c>
      <c r="J454" s="57"/>
      <c r="K454" s="59"/>
      <c r="L454" s="60"/>
      <c r="M454" s="59"/>
      <c r="N454" s="124"/>
      <c r="O454" s="124">
        <f>SUBTOTAL(9,O455:O477)</f>
        <v>0</v>
      </c>
      <c r="P454" s="62"/>
      <c r="Q454" s="63">
        <f>SUBTOTAL(9,Q455:Q477)</f>
        <v>4.4191788416</v>
      </c>
      <c r="R454" s="60"/>
      <c r="S454" s="63">
        <f>SUBTOTAL(9,S455:S477)</f>
        <v>0</v>
      </c>
      <c r="T454" s="64"/>
      <c r="U454" s="61">
        <f>SUBTOTAL(9,U455:U477)</f>
        <v>0</v>
      </c>
      <c r="V454" s="61">
        <f>SUBTOTAL(9,V455:V477)</f>
        <v>0</v>
      </c>
      <c r="W454" s="65"/>
      <c r="Y454" s="61">
        <f>SUBTOTAL(9,Y455:Y477)</f>
        <v>4</v>
      </c>
    </row>
    <row r="455" spans="6:25" s="66" customFormat="1" ht="12" outlineLevel="3" x14ac:dyDescent="0.2">
      <c r="F455" s="67">
        <v>73</v>
      </c>
      <c r="G455" s="68" t="s">
        <v>15</v>
      </c>
      <c r="H455" s="69" t="s">
        <v>127</v>
      </c>
      <c r="I455" s="70" t="s">
        <v>297</v>
      </c>
      <c r="J455" s="68" t="s">
        <v>18</v>
      </c>
      <c r="K455" s="71">
        <v>1.696</v>
      </c>
      <c r="L455" s="72">
        <v>0</v>
      </c>
      <c r="M455" s="11">
        <v>1.696</v>
      </c>
      <c r="N455" s="131"/>
      <c r="O455" s="131">
        <f>M455*N455</f>
        <v>0</v>
      </c>
      <c r="P455" s="74">
        <v>2.5018699999999998</v>
      </c>
      <c r="Q455" s="75">
        <f>M455*P455</f>
        <v>4.2431715199999998</v>
      </c>
      <c r="R455" s="74"/>
      <c r="S455" s="75">
        <f>M455*R455</f>
        <v>0</v>
      </c>
      <c r="T455" s="73">
        <v>21</v>
      </c>
      <c r="U455" s="73">
        <f>O455*(T455/100)</f>
        <v>0</v>
      </c>
      <c r="V455" s="73">
        <f>O455+U455</f>
        <v>0</v>
      </c>
      <c r="W455" s="70"/>
      <c r="X455" s="101" t="s">
        <v>1</v>
      </c>
      <c r="Y455" s="101">
        <v>1</v>
      </c>
    </row>
    <row r="456" spans="6:25" s="76" customFormat="1" ht="12" outlineLevel="3" x14ac:dyDescent="0.2">
      <c r="F456" s="77"/>
      <c r="G456" s="78"/>
      <c r="H456" s="14" t="s">
        <v>187</v>
      </c>
      <c r="I456" s="256" t="s">
        <v>360</v>
      </c>
      <c r="J456" s="256"/>
      <c r="K456" s="256"/>
      <c r="L456" s="256"/>
      <c r="M456" s="256"/>
      <c r="N456" s="256"/>
      <c r="O456" s="256"/>
      <c r="P456" s="79"/>
      <c r="Q456" s="80"/>
      <c r="R456" s="79"/>
      <c r="S456" s="80"/>
      <c r="T456" s="81"/>
      <c r="U456" s="81"/>
      <c r="V456" s="81"/>
      <c r="W456" s="82"/>
      <c r="X456" s="82"/>
    </row>
    <row r="457" spans="6:25" s="76" customFormat="1" ht="6" customHeight="1" outlineLevel="3" x14ac:dyDescent="0.2">
      <c r="F457" s="77"/>
      <c r="G457" s="78"/>
      <c r="H457" s="15"/>
      <c r="I457" s="82"/>
      <c r="J457" s="78"/>
      <c r="K457" s="83"/>
      <c r="L457" s="84"/>
      <c r="M457" s="13"/>
      <c r="N457" s="132"/>
      <c r="O457" s="132"/>
      <c r="P457" s="79"/>
      <c r="Q457" s="80"/>
      <c r="R457" s="79"/>
      <c r="S457" s="80"/>
      <c r="T457" s="81"/>
      <c r="U457" s="81"/>
      <c r="V457" s="81"/>
      <c r="W457" s="82"/>
      <c r="X457" s="82"/>
    </row>
    <row r="458" spans="6:25" s="85" customFormat="1" ht="11.25" outlineLevel="4" x14ac:dyDescent="0.2">
      <c r="F458" s="86"/>
      <c r="G458" s="87"/>
      <c r="H458" s="16" t="str">
        <f>IF(AND(H457&lt;&gt;"Výkaz výměr:",I457=""),"Výkaz výměr:","")</f>
        <v>Výkaz výměr:</v>
      </c>
      <c r="I458" s="88" t="s">
        <v>84</v>
      </c>
      <c r="J458" s="87"/>
      <c r="L458" s="89"/>
      <c r="M458" s="100">
        <v>0</v>
      </c>
      <c r="N458" s="133"/>
      <c r="O458" s="133"/>
      <c r="P458" s="90"/>
      <c r="Q458" s="89"/>
      <c r="R458" s="89"/>
      <c r="S458" s="89"/>
      <c r="T458" s="91" t="s">
        <v>4</v>
      </c>
      <c r="U458" s="89"/>
      <c r="V458" s="89"/>
      <c r="W458" s="92"/>
    </row>
    <row r="459" spans="6:25" s="85" customFormat="1" ht="11.25" outlineLevel="4" x14ac:dyDescent="0.2">
      <c r="F459" s="86"/>
      <c r="G459" s="87"/>
      <c r="H459" s="16" t="str">
        <f>IF(AND(H458&lt;&gt;"Výkaz výměr:",I458=""),"Výkaz výměr:","")</f>
        <v/>
      </c>
      <c r="I459" s="88" t="s">
        <v>197</v>
      </c>
      <c r="J459" s="87"/>
      <c r="L459" s="89"/>
      <c r="M459" s="100">
        <v>0.25600000000000006</v>
      </c>
      <c r="N459" s="133"/>
      <c r="O459" s="133"/>
      <c r="P459" s="90"/>
      <c r="Q459" s="89"/>
      <c r="R459" s="89"/>
      <c r="S459" s="89"/>
      <c r="T459" s="91" t="s">
        <v>4</v>
      </c>
      <c r="U459" s="89"/>
      <c r="V459" s="89"/>
      <c r="W459" s="92"/>
    </row>
    <row r="460" spans="6:25" s="85" customFormat="1" ht="11.25" outlineLevel="4" x14ac:dyDescent="0.2">
      <c r="F460" s="86"/>
      <c r="G460" s="87"/>
      <c r="H460" s="16" t="str">
        <f>IF(AND(H459&lt;&gt;"Výkaz výměr:",I459=""),"Výkaz výměr:","")</f>
        <v/>
      </c>
      <c r="I460" s="88" t="s">
        <v>184</v>
      </c>
      <c r="J460" s="87"/>
      <c r="L460" s="89"/>
      <c r="M460" s="100">
        <v>0</v>
      </c>
      <c r="N460" s="133"/>
      <c r="O460" s="133"/>
      <c r="P460" s="90"/>
      <c r="Q460" s="89"/>
      <c r="R460" s="89"/>
      <c r="S460" s="89"/>
      <c r="T460" s="91" t="s">
        <v>4</v>
      </c>
      <c r="U460" s="89"/>
      <c r="V460" s="89"/>
      <c r="W460" s="92"/>
    </row>
    <row r="461" spans="6:25" s="85" customFormat="1" ht="11.25" outlineLevel="4" x14ac:dyDescent="0.2">
      <c r="F461" s="86"/>
      <c r="G461" s="87"/>
      <c r="H461" s="16" t="str">
        <f>IF(AND(H460&lt;&gt;"Výkaz výměr:",I460=""),"Výkaz výměr:","")</f>
        <v/>
      </c>
      <c r="I461" s="88" t="s">
        <v>173</v>
      </c>
      <c r="J461" s="87"/>
      <c r="L461" s="89"/>
      <c r="M461" s="100">
        <v>1.44</v>
      </c>
      <c r="N461" s="133"/>
      <c r="O461" s="133"/>
      <c r="P461" s="90"/>
      <c r="Q461" s="89"/>
      <c r="R461" s="89"/>
      <c r="S461" s="89"/>
      <c r="T461" s="91" t="s">
        <v>4</v>
      </c>
      <c r="U461" s="89"/>
      <c r="V461" s="89"/>
      <c r="W461" s="92"/>
    </row>
    <row r="462" spans="6:25" s="66" customFormat="1" ht="12" outlineLevel="3" x14ac:dyDescent="0.2">
      <c r="F462" s="67">
        <v>74</v>
      </c>
      <c r="G462" s="68" t="s">
        <v>15</v>
      </c>
      <c r="H462" s="69" t="s">
        <v>128</v>
      </c>
      <c r="I462" s="70" t="s">
        <v>292</v>
      </c>
      <c r="J462" s="68" t="s">
        <v>17</v>
      </c>
      <c r="K462" s="71">
        <v>12.16</v>
      </c>
      <c r="L462" s="72">
        <v>0</v>
      </c>
      <c r="M462" s="11">
        <v>12.16</v>
      </c>
      <c r="N462" s="131"/>
      <c r="O462" s="131">
        <f>M462*N462</f>
        <v>0</v>
      </c>
      <c r="P462" s="74">
        <v>2.64E-3</v>
      </c>
      <c r="Q462" s="75">
        <f>M462*P462</f>
        <v>3.2102400000000003E-2</v>
      </c>
      <c r="R462" s="74"/>
      <c r="S462" s="75">
        <f>M462*R462</f>
        <v>0</v>
      </c>
      <c r="T462" s="73">
        <v>21</v>
      </c>
      <c r="U462" s="73">
        <f>O462*(T462/100)</f>
        <v>0</v>
      </c>
      <c r="V462" s="73">
        <f>O462+U462</f>
        <v>0</v>
      </c>
      <c r="W462" s="70"/>
      <c r="X462" s="101" t="s">
        <v>1</v>
      </c>
      <c r="Y462" s="101">
        <v>1</v>
      </c>
    </row>
    <row r="463" spans="6:25" s="76" customFormat="1" ht="12" outlineLevel="3" x14ac:dyDescent="0.2">
      <c r="F463" s="77"/>
      <c r="G463" s="78"/>
      <c r="H463" s="14" t="s">
        <v>187</v>
      </c>
      <c r="I463" s="256" t="s">
        <v>293</v>
      </c>
      <c r="J463" s="256"/>
      <c r="K463" s="256"/>
      <c r="L463" s="256"/>
      <c r="M463" s="256"/>
      <c r="N463" s="256"/>
      <c r="O463" s="256"/>
      <c r="P463" s="79"/>
      <c r="Q463" s="80"/>
      <c r="R463" s="79"/>
      <c r="S463" s="80"/>
      <c r="T463" s="81"/>
      <c r="U463" s="81"/>
      <c r="V463" s="81"/>
      <c r="W463" s="82"/>
      <c r="X463" s="82"/>
    </row>
    <row r="464" spans="6:25" s="76" customFormat="1" ht="6" customHeight="1" outlineLevel="3" x14ac:dyDescent="0.2">
      <c r="F464" s="77"/>
      <c r="G464" s="78"/>
      <c r="H464" s="15"/>
      <c r="I464" s="82"/>
      <c r="J464" s="78"/>
      <c r="K464" s="83"/>
      <c r="L464" s="84"/>
      <c r="M464" s="13"/>
      <c r="N464" s="132"/>
      <c r="O464" s="132"/>
      <c r="P464" s="79"/>
      <c r="Q464" s="80"/>
      <c r="R464" s="79"/>
      <c r="S464" s="80"/>
      <c r="T464" s="81"/>
      <c r="U464" s="81"/>
      <c r="V464" s="81"/>
      <c r="W464" s="82"/>
      <c r="X464" s="82"/>
    </row>
    <row r="465" spans="6:25" s="85" customFormat="1" ht="11.25" outlineLevel="4" x14ac:dyDescent="0.2">
      <c r="F465" s="86"/>
      <c r="G465" s="87"/>
      <c r="H465" s="16" t="str">
        <f>IF(AND(H464&lt;&gt;"Výkaz výměr:",I464=""),"Výkaz výměr:","")</f>
        <v>Výkaz výměr:</v>
      </c>
      <c r="I465" s="88" t="s">
        <v>84</v>
      </c>
      <c r="J465" s="87"/>
      <c r="L465" s="89"/>
      <c r="M465" s="100">
        <v>0</v>
      </c>
      <c r="N465" s="133"/>
      <c r="O465" s="133"/>
      <c r="P465" s="90"/>
      <c r="Q465" s="89"/>
      <c r="R465" s="89"/>
      <c r="S465" s="89"/>
      <c r="T465" s="91" t="s">
        <v>4</v>
      </c>
      <c r="U465" s="89"/>
      <c r="V465" s="89"/>
      <c r="W465" s="92"/>
    </row>
    <row r="466" spans="6:25" s="85" customFormat="1" ht="11.25" outlineLevel="4" x14ac:dyDescent="0.2">
      <c r="F466" s="86"/>
      <c r="G466" s="87"/>
      <c r="H466" s="16" t="str">
        <f>IF(AND(H465&lt;&gt;"Výkaz výměr:",I465=""),"Výkaz výměr:","")</f>
        <v/>
      </c>
      <c r="I466" s="88" t="s">
        <v>172</v>
      </c>
      <c r="J466" s="87"/>
      <c r="L466" s="89"/>
      <c r="M466" s="100">
        <v>2.5600000000000005</v>
      </c>
      <c r="N466" s="133"/>
      <c r="O466" s="133"/>
      <c r="P466" s="90"/>
      <c r="Q466" s="89"/>
      <c r="R466" s="89"/>
      <c r="S466" s="89"/>
      <c r="T466" s="91" t="s">
        <v>4</v>
      </c>
      <c r="U466" s="89"/>
      <c r="V466" s="89"/>
      <c r="W466" s="92"/>
    </row>
    <row r="467" spans="6:25" s="85" customFormat="1" ht="11.25" outlineLevel="4" x14ac:dyDescent="0.2">
      <c r="F467" s="86"/>
      <c r="G467" s="87"/>
      <c r="H467" s="16" t="str">
        <f>IF(AND(H466&lt;&gt;"Výkaz výměr:",I466=""),"Výkaz výměr:","")</f>
        <v/>
      </c>
      <c r="I467" s="88" t="s">
        <v>184</v>
      </c>
      <c r="J467" s="87"/>
      <c r="L467" s="89"/>
      <c r="M467" s="100">
        <v>0</v>
      </c>
      <c r="N467" s="133"/>
      <c r="O467" s="133"/>
      <c r="P467" s="90"/>
      <c r="Q467" s="89"/>
      <c r="R467" s="89"/>
      <c r="S467" s="89"/>
      <c r="T467" s="91" t="s">
        <v>4</v>
      </c>
      <c r="U467" s="89"/>
      <c r="V467" s="89"/>
      <c r="W467" s="92"/>
    </row>
    <row r="468" spans="6:25" s="85" customFormat="1" ht="11.25" outlineLevel="4" x14ac:dyDescent="0.2">
      <c r="F468" s="86"/>
      <c r="G468" s="87"/>
      <c r="H468" s="16" t="str">
        <f>IF(AND(H467&lt;&gt;"Výkaz výměr:",I467=""),"Výkaz výměr:","")</f>
        <v/>
      </c>
      <c r="I468" s="88" t="s">
        <v>108</v>
      </c>
      <c r="J468" s="87"/>
      <c r="L468" s="89"/>
      <c r="M468" s="100">
        <v>9.6</v>
      </c>
      <c r="N468" s="133"/>
      <c r="O468" s="133"/>
      <c r="P468" s="90"/>
      <c r="Q468" s="89"/>
      <c r="R468" s="89"/>
      <c r="S468" s="89"/>
      <c r="T468" s="91" t="s">
        <v>4</v>
      </c>
      <c r="U468" s="89"/>
      <c r="V468" s="89"/>
      <c r="W468" s="92"/>
    </row>
    <row r="469" spans="6:25" s="66" customFormat="1" ht="12" outlineLevel="3" x14ac:dyDescent="0.2">
      <c r="F469" s="67">
        <v>75</v>
      </c>
      <c r="G469" s="68" t="s">
        <v>15</v>
      </c>
      <c r="H469" s="69" t="s">
        <v>129</v>
      </c>
      <c r="I469" s="70" t="s">
        <v>296</v>
      </c>
      <c r="J469" s="68" t="s">
        <v>17</v>
      </c>
      <c r="K469" s="71">
        <v>12.16</v>
      </c>
      <c r="L469" s="72">
        <v>0</v>
      </c>
      <c r="M469" s="11">
        <v>12.16</v>
      </c>
      <c r="N469" s="131"/>
      <c r="O469" s="131">
        <f>M469*N469</f>
        <v>0</v>
      </c>
      <c r="P469" s="74"/>
      <c r="Q469" s="75">
        <f>M469*P469</f>
        <v>0</v>
      </c>
      <c r="R469" s="74"/>
      <c r="S469" s="75">
        <f>M469*R469</f>
        <v>0</v>
      </c>
      <c r="T469" s="73">
        <v>21</v>
      </c>
      <c r="U469" s="73">
        <f>O469*(T469/100)</f>
        <v>0</v>
      </c>
      <c r="V469" s="73">
        <f>O469+U469</f>
        <v>0</v>
      </c>
      <c r="W469" s="70"/>
      <c r="X469" s="101" t="s">
        <v>1</v>
      </c>
      <c r="Y469" s="101">
        <v>1</v>
      </c>
    </row>
    <row r="470" spans="6:25" s="76" customFormat="1" ht="12" outlineLevel="3" x14ac:dyDescent="0.2">
      <c r="F470" s="77"/>
      <c r="G470" s="78"/>
      <c r="H470" s="14" t="s">
        <v>187</v>
      </c>
      <c r="I470" s="256" t="s">
        <v>299</v>
      </c>
      <c r="J470" s="256"/>
      <c r="K470" s="256"/>
      <c r="L470" s="256"/>
      <c r="M470" s="256"/>
      <c r="N470" s="256"/>
      <c r="O470" s="256"/>
      <c r="P470" s="79"/>
      <c r="Q470" s="80"/>
      <c r="R470" s="79"/>
      <c r="S470" s="80"/>
      <c r="T470" s="81"/>
      <c r="U470" s="81"/>
      <c r="V470" s="81"/>
      <c r="W470" s="82"/>
      <c r="X470" s="82"/>
    </row>
    <row r="471" spans="6:25" s="76" customFormat="1" ht="6" customHeight="1" outlineLevel="3" x14ac:dyDescent="0.2">
      <c r="F471" s="77"/>
      <c r="G471" s="78"/>
      <c r="H471" s="15"/>
      <c r="I471" s="82"/>
      <c r="J471" s="78"/>
      <c r="K471" s="83"/>
      <c r="L471" s="84"/>
      <c r="M471" s="13"/>
      <c r="N471" s="132"/>
      <c r="O471" s="132"/>
      <c r="P471" s="79"/>
      <c r="Q471" s="80"/>
      <c r="R471" s="79"/>
      <c r="S471" s="80"/>
      <c r="T471" s="81"/>
      <c r="U471" s="81"/>
      <c r="V471" s="81"/>
      <c r="W471" s="82"/>
      <c r="X471" s="82"/>
    </row>
    <row r="472" spans="6:25" s="66" customFormat="1" ht="12" outlineLevel="3" x14ac:dyDescent="0.2">
      <c r="F472" s="67">
        <v>76</v>
      </c>
      <c r="G472" s="68" t="s">
        <v>15</v>
      </c>
      <c r="H472" s="69" t="s">
        <v>130</v>
      </c>
      <c r="I472" s="70" t="s">
        <v>319</v>
      </c>
      <c r="J472" s="68" t="s">
        <v>6</v>
      </c>
      <c r="K472" s="71">
        <v>0.13568</v>
      </c>
      <c r="L472" s="72">
        <v>0</v>
      </c>
      <c r="M472" s="11">
        <v>0.13568</v>
      </c>
      <c r="N472" s="131"/>
      <c r="O472" s="131">
        <f>M472*N472</f>
        <v>0</v>
      </c>
      <c r="P472" s="74">
        <v>1.0606199999999999</v>
      </c>
      <c r="Q472" s="75">
        <f>M472*P472</f>
        <v>0.14390492159999999</v>
      </c>
      <c r="R472" s="74"/>
      <c r="S472" s="75">
        <f>M472*R472</f>
        <v>0</v>
      </c>
      <c r="T472" s="73">
        <v>21</v>
      </c>
      <c r="U472" s="73">
        <f>O472*(T472/100)</f>
        <v>0</v>
      </c>
      <c r="V472" s="73">
        <f>O472+U472</f>
        <v>0</v>
      </c>
      <c r="W472" s="70"/>
      <c r="X472" s="101" t="s">
        <v>1</v>
      </c>
      <c r="Y472" s="101">
        <v>1</v>
      </c>
    </row>
    <row r="473" spans="6:25" s="76" customFormat="1" ht="12" outlineLevel="3" x14ac:dyDescent="0.2">
      <c r="F473" s="77"/>
      <c r="G473" s="78"/>
      <c r="H473" s="14" t="s">
        <v>187</v>
      </c>
      <c r="I473" s="256" t="s">
        <v>332</v>
      </c>
      <c r="J473" s="256"/>
      <c r="K473" s="256"/>
      <c r="L473" s="256"/>
      <c r="M473" s="256"/>
      <c r="N473" s="256"/>
      <c r="O473" s="256"/>
      <c r="P473" s="79"/>
      <c r="Q473" s="80"/>
      <c r="R473" s="79"/>
      <c r="S473" s="80"/>
      <c r="T473" s="81"/>
      <c r="U473" s="81"/>
      <c r="V473" s="81"/>
      <c r="W473" s="82"/>
      <c r="X473" s="82"/>
    </row>
    <row r="474" spans="6:25" s="76" customFormat="1" ht="6" customHeight="1" outlineLevel="3" x14ac:dyDescent="0.2">
      <c r="F474" s="77"/>
      <c r="G474" s="78"/>
      <c r="H474" s="15"/>
      <c r="I474" s="82"/>
      <c r="J474" s="78"/>
      <c r="K474" s="83"/>
      <c r="L474" s="84"/>
      <c r="M474" s="13"/>
      <c r="N474" s="132"/>
      <c r="O474" s="132"/>
      <c r="P474" s="79"/>
      <c r="Q474" s="80"/>
      <c r="R474" s="79"/>
      <c r="S474" s="80"/>
      <c r="T474" s="81"/>
      <c r="U474" s="81"/>
      <c r="V474" s="81"/>
      <c r="W474" s="82"/>
      <c r="X474" s="82"/>
    </row>
    <row r="475" spans="6:25" s="85" customFormat="1" ht="11.25" outlineLevel="4" x14ac:dyDescent="0.2">
      <c r="F475" s="86"/>
      <c r="G475" s="87"/>
      <c r="H475" s="16" t="str">
        <f>IF(AND(H474&lt;&gt;"Výkaz výměr:",I474=""),"Výkaz výměr:","")</f>
        <v>Výkaz výměr:</v>
      </c>
      <c r="I475" s="88" t="s">
        <v>161</v>
      </c>
      <c r="J475" s="87"/>
      <c r="L475" s="89"/>
      <c r="M475" s="100">
        <v>0.13568</v>
      </c>
      <c r="N475" s="133"/>
      <c r="O475" s="133"/>
      <c r="P475" s="90"/>
      <c r="Q475" s="89"/>
      <c r="R475" s="89"/>
      <c r="S475" s="89"/>
      <c r="T475" s="91" t="s">
        <v>4</v>
      </c>
      <c r="U475" s="89"/>
      <c r="V475" s="89"/>
      <c r="W475" s="92"/>
    </row>
    <row r="476" spans="6:25" s="85" customFormat="1" ht="11.25" outlineLevel="4" x14ac:dyDescent="0.2">
      <c r="F476" s="86"/>
      <c r="G476" s="87"/>
      <c r="H476" s="16" t="str">
        <f>IF(AND(H475&lt;&gt;"Výkaz výměr:",I475=""),"Výkaz výměr:","")</f>
        <v/>
      </c>
      <c r="I476" s="88"/>
      <c r="J476" s="87"/>
      <c r="L476" s="89"/>
      <c r="M476" s="100">
        <v>0</v>
      </c>
      <c r="N476" s="133"/>
      <c r="O476" s="133"/>
      <c r="P476" s="90"/>
      <c r="Q476" s="89"/>
      <c r="R476" s="89"/>
      <c r="S476" s="89"/>
      <c r="T476" s="91" t="s">
        <v>4</v>
      </c>
      <c r="U476" s="89"/>
      <c r="V476" s="89"/>
      <c r="W476" s="92"/>
    </row>
    <row r="477" spans="6:25" s="4" customFormat="1" ht="12.75" customHeight="1" outlineLevel="3" x14ac:dyDescent="0.2">
      <c r="F477" s="5"/>
      <c r="G477" s="6"/>
      <c r="H477" s="6"/>
      <c r="I477" s="7"/>
      <c r="J477" s="6"/>
      <c r="K477" s="8"/>
      <c r="L477" s="9"/>
      <c r="M477" s="8"/>
      <c r="N477" s="134"/>
      <c r="O477" s="134"/>
      <c r="P477" s="10"/>
      <c r="Q477" s="9"/>
      <c r="R477" s="9"/>
      <c r="S477" s="9"/>
      <c r="T477" s="3" t="s">
        <v>4</v>
      </c>
      <c r="U477" s="9"/>
      <c r="V477" s="9"/>
      <c r="W477" s="9"/>
    </row>
    <row r="478" spans="6:25" s="55" customFormat="1" ht="16.5" customHeight="1" outlineLevel="2" x14ac:dyDescent="0.2">
      <c r="F478" s="56"/>
      <c r="G478" s="57"/>
      <c r="H478" s="58"/>
      <c r="I478" s="58" t="s">
        <v>339</v>
      </c>
      <c r="J478" s="57"/>
      <c r="K478" s="59"/>
      <c r="L478" s="60"/>
      <c r="M478" s="59"/>
      <c r="N478" s="124"/>
      <c r="O478" s="124">
        <f>SUBTOTAL(9,O479:O489)</f>
        <v>0</v>
      </c>
      <c r="P478" s="62"/>
      <c r="Q478" s="63">
        <f>SUBTOTAL(9,Q479:Q489)</f>
        <v>2.0660474999999998</v>
      </c>
      <c r="R478" s="60"/>
      <c r="S478" s="63">
        <f>SUBTOTAL(9,S479:S489)</f>
        <v>0</v>
      </c>
      <c r="T478" s="64"/>
      <c r="U478" s="61">
        <f>SUBTOTAL(9,U479:U489)</f>
        <v>0</v>
      </c>
      <c r="V478" s="61">
        <f>SUBTOTAL(9,V479:V489)</f>
        <v>0</v>
      </c>
      <c r="W478" s="65"/>
      <c r="Y478" s="61">
        <f>SUBTOTAL(9,Y479:Y489)</f>
        <v>2</v>
      </c>
    </row>
    <row r="479" spans="6:25" s="66" customFormat="1" ht="24" outlineLevel="3" x14ac:dyDescent="0.2">
      <c r="F479" s="67">
        <v>77</v>
      </c>
      <c r="G479" s="68" t="s">
        <v>15</v>
      </c>
      <c r="H479" s="69" t="s">
        <v>144</v>
      </c>
      <c r="I479" s="70" t="s">
        <v>338</v>
      </c>
      <c r="J479" s="68" t="s">
        <v>5</v>
      </c>
      <c r="K479" s="71">
        <v>15.85</v>
      </c>
      <c r="L479" s="72">
        <v>0</v>
      </c>
      <c r="M479" s="11">
        <v>15.85</v>
      </c>
      <c r="N479" s="131"/>
      <c r="O479" s="131">
        <f>M479*N479</f>
        <v>0</v>
      </c>
      <c r="P479" s="74">
        <v>0.10095</v>
      </c>
      <c r="Q479" s="75">
        <f>M479*P479</f>
        <v>1.6000574999999999</v>
      </c>
      <c r="R479" s="74"/>
      <c r="S479" s="75">
        <f>M479*R479</f>
        <v>0</v>
      </c>
      <c r="T479" s="73">
        <v>21</v>
      </c>
      <c r="U479" s="73">
        <f>O479*(T479/100)</f>
        <v>0</v>
      </c>
      <c r="V479" s="73">
        <f>O479+U479</f>
        <v>0</v>
      </c>
      <c r="W479" s="70"/>
      <c r="X479" s="101" t="s">
        <v>1</v>
      </c>
      <c r="Y479" s="101">
        <v>1</v>
      </c>
    </row>
    <row r="480" spans="6:25" s="76" customFormat="1" ht="12" outlineLevel="3" x14ac:dyDescent="0.2">
      <c r="F480" s="77"/>
      <c r="G480" s="78"/>
      <c r="H480" s="14" t="s">
        <v>187</v>
      </c>
      <c r="I480" s="256" t="s">
        <v>378</v>
      </c>
      <c r="J480" s="256"/>
      <c r="K480" s="256"/>
      <c r="L480" s="256"/>
      <c r="M480" s="256"/>
      <c r="N480" s="256"/>
      <c r="O480" s="256"/>
      <c r="P480" s="79"/>
      <c r="Q480" s="80"/>
      <c r="R480" s="79"/>
      <c r="S480" s="80"/>
      <c r="T480" s="81"/>
      <c r="U480" s="81"/>
      <c r="V480" s="81"/>
      <c r="W480" s="82"/>
      <c r="X480" s="82"/>
    </row>
    <row r="481" spans="6:25" s="76" customFormat="1" ht="6" customHeight="1" outlineLevel="3" x14ac:dyDescent="0.2">
      <c r="F481" s="77"/>
      <c r="G481" s="78"/>
      <c r="H481" s="15"/>
      <c r="I481" s="82"/>
      <c r="J481" s="78"/>
      <c r="K481" s="83"/>
      <c r="L481" s="84"/>
      <c r="M481" s="13"/>
      <c r="N481" s="132"/>
      <c r="O481" s="132"/>
      <c r="P481" s="79"/>
      <c r="Q481" s="80"/>
      <c r="R481" s="79"/>
      <c r="S481" s="80"/>
      <c r="T481" s="81"/>
      <c r="U481" s="81"/>
      <c r="V481" s="81"/>
      <c r="W481" s="82"/>
      <c r="X481" s="82"/>
    </row>
    <row r="482" spans="6:25" s="85" customFormat="1" ht="11.25" outlineLevel="4" x14ac:dyDescent="0.2">
      <c r="F482" s="86"/>
      <c r="G482" s="87"/>
      <c r="H482" s="16" t="str">
        <f>IF(AND(H481&lt;&gt;"Výkaz výměr:",I481=""),"Výkaz výměr:","")</f>
        <v>Výkaz výměr:</v>
      </c>
      <c r="I482" s="88" t="s">
        <v>81</v>
      </c>
      <c r="J482" s="87"/>
      <c r="L482" s="89"/>
      <c r="M482" s="100">
        <v>15.85</v>
      </c>
      <c r="N482" s="133"/>
      <c r="O482" s="133"/>
      <c r="P482" s="90"/>
      <c r="Q482" s="89"/>
      <c r="R482" s="89"/>
      <c r="S482" s="89"/>
      <c r="T482" s="91" t="s">
        <v>4</v>
      </c>
      <c r="U482" s="89"/>
      <c r="V482" s="89"/>
      <c r="W482" s="92"/>
    </row>
    <row r="483" spans="6:25" s="85" customFormat="1" ht="11.25" outlineLevel="4" x14ac:dyDescent="0.2">
      <c r="F483" s="86"/>
      <c r="G483" s="87"/>
      <c r="H483" s="16" t="str">
        <f>IF(AND(H482&lt;&gt;"Výkaz výměr:",I482=""),"Výkaz výměr:","")</f>
        <v/>
      </c>
      <c r="I483" s="88"/>
      <c r="J483" s="87"/>
      <c r="L483" s="89"/>
      <c r="M483" s="100">
        <v>0</v>
      </c>
      <c r="N483" s="133"/>
      <c r="O483" s="133"/>
      <c r="P483" s="90"/>
      <c r="Q483" s="89"/>
      <c r="R483" s="89"/>
      <c r="S483" s="89"/>
      <c r="T483" s="91" t="s">
        <v>4</v>
      </c>
      <c r="U483" s="89"/>
      <c r="V483" s="89"/>
      <c r="W483" s="92"/>
    </row>
    <row r="484" spans="6:25" s="66" customFormat="1" ht="12" outlineLevel="3" x14ac:dyDescent="0.2">
      <c r="F484" s="67">
        <v>78</v>
      </c>
      <c r="G484" s="68" t="s">
        <v>3</v>
      </c>
      <c r="H484" s="69" t="s">
        <v>105</v>
      </c>
      <c r="I484" s="70" t="s">
        <v>270</v>
      </c>
      <c r="J484" s="68" t="s">
        <v>5</v>
      </c>
      <c r="K484" s="71">
        <v>16.642500000000002</v>
      </c>
      <c r="L484" s="72">
        <v>0</v>
      </c>
      <c r="M484" s="11">
        <v>16.642500000000002</v>
      </c>
      <c r="N484" s="131"/>
      <c r="O484" s="131">
        <f>M484*N484</f>
        <v>0</v>
      </c>
      <c r="P484" s="74">
        <v>2.8000000000000001E-2</v>
      </c>
      <c r="Q484" s="75">
        <f>M484*P484</f>
        <v>0.46599000000000007</v>
      </c>
      <c r="R484" s="74"/>
      <c r="S484" s="75">
        <f>M484*R484</f>
        <v>0</v>
      </c>
      <c r="T484" s="73">
        <v>21</v>
      </c>
      <c r="U484" s="73">
        <f>O484*(T484/100)</f>
        <v>0</v>
      </c>
      <c r="V484" s="73">
        <f>O484+U484</f>
        <v>0</v>
      </c>
      <c r="W484" s="70"/>
      <c r="X484" s="101" t="s">
        <v>1</v>
      </c>
      <c r="Y484" s="101">
        <v>1</v>
      </c>
    </row>
    <row r="485" spans="6:25" s="76" customFormat="1" ht="12" outlineLevel="3" x14ac:dyDescent="0.2">
      <c r="F485" s="77"/>
      <c r="G485" s="78"/>
      <c r="H485" s="14" t="s">
        <v>187</v>
      </c>
      <c r="I485" s="256" t="s">
        <v>271</v>
      </c>
      <c r="J485" s="256"/>
      <c r="K485" s="256"/>
      <c r="L485" s="256"/>
      <c r="M485" s="256"/>
      <c r="N485" s="256"/>
      <c r="O485" s="256"/>
      <c r="P485" s="79"/>
      <c r="Q485" s="80"/>
      <c r="R485" s="79"/>
      <c r="S485" s="80"/>
      <c r="T485" s="81"/>
      <c r="U485" s="81"/>
      <c r="V485" s="81"/>
      <c r="W485" s="82"/>
      <c r="X485" s="82"/>
    </row>
    <row r="486" spans="6:25" s="76" customFormat="1" ht="6" customHeight="1" outlineLevel="3" x14ac:dyDescent="0.2">
      <c r="F486" s="77"/>
      <c r="G486" s="78"/>
      <c r="H486" s="15"/>
      <c r="I486" s="82"/>
      <c r="J486" s="78"/>
      <c r="K486" s="83"/>
      <c r="L486" s="84"/>
      <c r="M486" s="13"/>
      <c r="N486" s="132"/>
      <c r="O486" s="132"/>
      <c r="P486" s="79"/>
      <c r="Q486" s="80"/>
      <c r="R486" s="79"/>
      <c r="S486" s="80"/>
      <c r="T486" s="81"/>
      <c r="U486" s="81"/>
      <c r="V486" s="81"/>
      <c r="W486" s="82"/>
      <c r="X486" s="82"/>
    </row>
    <row r="487" spans="6:25" s="85" customFormat="1" ht="11.25" outlineLevel="4" x14ac:dyDescent="0.2">
      <c r="F487" s="86"/>
      <c r="G487" s="87"/>
      <c r="H487" s="16" t="str">
        <f>IF(AND(H486&lt;&gt;"Výkaz výměr:",I486=""),"Výkaz výměr:","")</f>
        <v>Výkaz výměr:</v>
      </c>
      <c r="I487" s="88" t="s">
        <v>162</v>
      </c>
      <c r="J487" s="87"/>
      <c r="L487" s="89"/>
      <c r="M487" s="100">
        <v>16.642500000000002</v>
      </c>
      <c r="N487" s="133"/>
      <c r="O487" s="133"/>
      <c r="P487" s="90"/>
      <c r="Q487" s="89"/>
      <c r="R487" s="89"/>
      <c r="S487" s="89"/>
      <c r="T487" s="91" t="s">
        <v>4</v>
      </c>
      <c r="U487" s="89"/>
      <c r="V487" s="89"/>
      <c r="W487" s="92"/>
    </row>
    <row r="488" spans="6:25" s="85" customFormat="1" ht="11.25" outlineLevel="4" x14ac:dyDescent="0.2">
      <c r="F488" s="86"/>
      <c r="G488" s="87"/>
      <c r="H488" s="16" t="str">
        <f>IF(AND(H487&lt;&gt;"Výkaz výměr:",I487=""),"Výkaz výměr:","")</f>
        <v/>
      </c>
      <c r="I488" s="88"/>
      <c r="J488" s="87"/>
      <c r="L488" s="89"/>
      <c r="M488" s="100">
        <v>0</v>
      </c>
      <c r="N488" s="133"/>
      <c r="O488" s="133"/>
      <c r="P488" s="90"/>
      <c r="Q488" s="89"/>
      <c r="R488" s="89"/>
      <c r="S488" s="89"/>
      <c r="T488" s="91" t="s">
        <v>4</v>
      </c>
      <c r="U488" s="89"/>
      <c r="V488" s="89"/>
      <c r="W488" s="92"/>
    </row>
    <row r="489" spans="6:25" s="4" customFormat="1" ht="12.75" customHeight="1" outlineLevel="3" x14ac:dyDescent="0.2">
      <c r="F489" s="5"/>
      <c r="G489" s="6"/>
      <c r="H489" s="6"/>
      <c r="I489" s="7"/>
      <c r="J489" s="6"/>
      <c r="K489" s="8"/>
      <c r="L489" s="9"/>
      <c r="M489" s="8"/>
      <c r="N489" s="134"/>
      <c r="O489" s="134"/>
      <c r="P489" s="10"/>
      <c r="Q489" s="9"/>
      <c r="R489" s="9"/>
      <c r="S489" s="9"/>
      <c r="T489" s="3" t="s">
        <v>4</v>
      </c>
      <c r="U489" s="9"/>
      <c r="V489" s="9"/>
      <c r="W489" s="9"/>
    </row>
    <row r="490" spans="6:25" s="55" customFormat="1" ht="16.5" customHeight="1" outlineLevel="2" x14ac:dyDescent="0.2">
      <c r="F490" s="56"/>
      <c r="G490" s="57"/>
      <c r="H490" s="58"/>
      <c r="I490" s="58" t="s">
        <v>324</v>
      </c>
      <c r="J490" s="57"/>
      <c r="K490" s="59"/>
      <c r="L490" s="60"/>
      <c r="M490" s="59"/>
      <c r="N490" s="124"/>
      <c r="O490" s="124">
        <f>SUBTOTAL(9,O491:O502)</f>
        <v>0</v>
      </c>
      <c r="P490" s="62"/>
      <c r="Q490" s="63">
        <f>SUBTOTAL(9,Q491:Q502)</f>
        <v>1.62992</v>
      </c>
      <c r="R490" s="60"/>
      <c r="S490" s="63">
        <f>SUBTOTAL(9,S491:S502)</f>
        <v>0</v>
      </c>
      <c r="T490" s="64"/>
      <c r="U490" s="61">
        <f>SUBTOTAL(9,U491:U502)</f>
        <v>0</v>
      </c>
      <c r="V490" s="61">
        <f>SUBTOTAL(9,V491:V502)</f>
        <v>0</v>
      </c>
      <c r="W490" s="65"/>
      <c r="Y490" s="61">
        <f>SUBTOTAL(9,Y491:Y502)</f>
        <v>2</v>
      </c>
    </row>
    <row r="491" spans="6:25" s="66" customFormat="1" ht="24" outlineLevel="3" x14ac:dyDescent="0.2">
      <c r="F491" s="67">
        <v>79</v>
      </c>
      <c r="G491" s="68" t="s">
        <v>15</v>
      </c>
      <c r="H491" s="69" t="s">
        <v>183</v>
      </c>
      <c r="I491" s="70" t="s">
        <v>465</v>
      </c>
      <c r="J491" s="68" t="s">
        <v>17</v>
      </c>
      <c r="K491" s="71">
        <v>19.600000000000001</v>
      </c>
      <c r="L491" s="72">
        <v>0</v>
      </c>
      <c r="M491" s="11">
        <v>19.635999999999999</v>
      </c>
      <c r="N491" s="131"/>
      <c r="O491" s="131">
        <f>M491*N491</f>
        <v>0</v>
      </c>
      <c r="P491" s="74">
        <v>0.02</v>
      </c>
      <c r="Q491" s="75">
        <f>M491*P491</f>
        <v>0.39272000000000001</v>
      </c>
      <c r="R491" s="74"/>
      <c r="S491" s="75">
        <f>M491*R491</f>
        <v>0</v>
      </c>
      <c r="T491" s="73">
        <v>21</v>
      </c>
      <c r="U491" s="73">
        <f>O491*(T491/100)</f>
        <v>0</v>
      </c>
      <c r="V491" s="73">
        <f>O491+U491</f>
        <v>0</v>
      </c>
      <c r="W491" s="70"/>
      <c r="X491" s="101" t="s">
        <v>1</v>
      </c>
      <c r="Y491" s="101">
        <v>1</v>
      </c>
    </row>
    <row r="492" spans="6:25" s="76" customFormat="1" ht="12" outlineLevel="3" x14ac:dyDescent="0.2">
      <c r="F492" s="77"/>
      <c r="G492" s="78"/>
      <c r="H492" s="14" t="s">
        <v>187</v>
      </c>
      <c r="I492" s="257" t="s">
        <v>492</v>
      </c>
      <c r="J492" s="256"/>
      <c r="K492" s="256"/>
      <c r="L492" s="256"/>
      <c r="M492" s="256"/>
      <c r="N492" s="256"/>
      <c r="O492" s="256"/>
      <c r="P492" s="79"/>
      <c r="Q492" s="80"/>
      <c r="R492" s="79"/>
      <c r="S492" s="80"/>
      <c r="T492" s="81"/>
      <c r="U492" s="81"/>
      <c r="V492" s="81"/>
      <c r="W492" s="82"/>
      <c r="X492" s="82"/>
    </row>
    <row r="493" spans="6:25" s="76" customFormat="1" ht="6" customHeight="1" outlineLevel="3" x14ac:dyDescent="0.2">
      <c r="F493" s="77"/>
      <c r="G493" s="78"/>
      <c r="H493" s="15"/>
      <c r="I493" s="82"/>
      <c r="J493" s="78"/>
      <c r="K493" s="83"/>
      <c r="L493" s="84"/>
      <c r="M493" s="13"/>
      <c r="N493" s="132"/>
      <c r="O493" s="132"/>
      <c r="P493" s="79"/>
      <c r="Q493" s="80"/>
      <c r="R493" s="79"/>
      <c r="S493" s="80"/>
      <c r="T493" s="81"/>
      <c r="U493" s="81"/>
      <c r="V493" s="81"/>
      <c r="W493" s="82"/>
      <c r="X493" s="82"/>
    </row>
    <row r="494" spans="6:25" s="85" customFormat="1" ht="11.25" outlineLevel="4" x14ac:dyDescent="0.2">
      <c r="F494" s="86"/>
      <c r="G494" s="87"/>
      <c r="H494" s="16" t="str">
        <f>IF(AND(H493&lt;&gt;"Výkaz výměr:",I493=""),"Výkaz výměr:","")</f>
        <v>Výkaz výměr:</v>
      </c>
      <c r="I494" s="88" t="s">
        <v>210</v>
      </c>
      <c r="J494" s="87"/>
      <c r="L494" s="89"/>
      <c r="M494" s="100">
        <v>0</v>
      </c>
      <c r="N494" s="133"/>
      <c r="O494" s="133"/>
      <c r="P494" s="90"/>
      <c r="Q494" s="89"/>
      <c r="R494" s="89"/>
      <c r="S494" s="89"/>
      <c r="T494" s="91" t="s">
        <v>4</v>
      </c>
      <c r="U494" s="89"/>
      <c r="V494" s="89"/>
      <c r="W494" s="92"/>
    </row>
    <row r="495" spans="6:25" s="85" customFormat="1" ht="11.25" outlineLevel="4" x14ac:dyDescent="0.2">
      <c r="F495" s="86"/>
      <c r="G495" s="87"/>
      <c r="H495" s="16" t="str">
        <f>IF(AND(H494&lt;&gt;"Výkaz výměr:",I494=""),"Výkaz výměr:","")</f>
        <v/>
      </c>
      <c r="I495" s="88">
        <v>19.635999999999999</v>
      </c>
      <c r="J495" s="87"/>
      <c r="L495" s="89"/>
      <c r="M495" s="100">
        <v>19.635999999999999</v>
      </c>
      <c r="N495" s="133"/>
      <c r="O495" s="133"/>
      <c r="P495" s="90"/>
      <c r="Q495" s="89"/>
      <c r="R495" s="89"/>
      <c r="S495" s="89"/>
      <c r="T495" s="91" t="s">
        <v>4</v>
      </c>
      <c r="U495" s="89"/>
      <c r="V495" s="89"/>
      <c r="W495" s="92"/>
    </row>
    <row r="496" spans="6:25" s="66" customFormat="1" ht="12" outlineLevel="3" x14ac:dyDescent="0.2">
      <c r="F496" s="67">
        <v>80</v>
      </c>
      <c r="G496" s="68" t="s">
        <v>3</v>
      </c>
      <c r="H496" s="69" t="s">
        <v>169</v>
      </c>
      <c r="I496" s="70" t="s">
        <v>253</v>
      </c>
      <c r="J496" s="68" t="s">
        <v>18</v>
      </c>
      <c r="K496" s="71">
        <v>3.0870000000000002</v>
      </c>
      <c r="L496" s="72">
        <v>0</v>
      </c>
      <c r="M496" s="11">
        <v>4.1239999999999997</v>
      </c>
      <c r="N496" s="131"/>
      <c r="O496" s="131">
        <f>M496*N496</f>
        <v>0</v>
      </c>
      <c r="P496" s="74">
        <v>0.30000000000000004</v>
      </c>
      <c r="Q496" s="75">
        <f>M496*P496</f>
        <v>1.2372000000000001</v>
      </c>
      <c r="R496" s="74"/>
      <c r="S496" s="75">
        <f>M496*R496</f>
        <v>0</v>
      </c>
      <c r="T496" s="73">
        <v>21</v>
      </c>
      <c r="U496" s="73">
        <f>O496*(T496/100)</f>
        <v>0</v>
      </c>
      <c r="V496" s="73">
        <f>O496+U496</f>
        <v>0</v>
      </c>
      <c r="W496" s="70"/>
      <c r="X496" s="101" t="s">
        <v>1</v>
      </c>
      <c r="Y496" s="101">
        <v>1</v>
      </c>
    </row>
    <row r="497" spans="6:25" s="76" customFormat="1" ht="12" outlineLevel="3" x14ac:dyDescent="0.2">
      <c r="F497" s="77"/>
      <c r="G497" s="78"/>
      <c r="H497" s="14" t="s">
        <v>187</v>
      </c>
      <c r="I497" s="256" t="s">
        <v>306</v>
      </c>
      <c r="J497" s="256"/>
      <c r="K497" s="256"/>
      <c r="L497" s="256"/>
      <c r="M497" s="256"/>
      <c r="N497" s="256"/>
      <c r="O497" s="256"/>
      <c r="P497" s="79"/>
      <c r="Q497" s="80"/>
      <c r="R497" s="79"/>
      <c r="S497" s="80"/>
      <c r="T497" s="81"/>
      <c r="U497" s="81"/>
      <c r="V497" s="81"/>
      <c r="W497" s="82"/>
      <c r="X497" s="82"/>
    </row>
    <row r="498" spans="6:25" s="76" customFormat="1" ht="6" customHeight="1" outlineLevel="3" x14ac:dyDescent="0.2">
      <c r="F498" s="77"/>
      <c r="G498" s="78"/>
      <c r="H498" s="15"/>
      <c r="I498" s="82"/>
      <c r="J498" s="78"/>
      <c r="K498" s="83"/>
      <c r="L498" s="84"/>
      <c r="M498" s="13"/>
      <c r="N498" s="132"/>
      <c r="O498" s="132"/>
      <c r="P498" s="79"/>
      <c r="Q498" s="80"/>
      <c r="R498" s="79"/>
      <c r="S498" s="80"/>
      <c r="T498" s="81"/>
      <c r="U498" s="81"/>
      <c r="V498" s="81"/>
      <c r="W498" s="82"/>
      <c r="X498" s="82"/>
    </row>
    <row r="499" spans="6:25" s="85" customFormat="1" ht="11.25" outlineLevel="4" x14ac:dyDescent="0.2">
      <c r="F499" s="86"/>
      <c r="G499" s="87"/>
      <c r="H499" s="16" t="str">
        <f>IF(AND(H498&lt;&gt;"Výkaz výměr:",I498=""),"Výkaz výměr:","")</f>
        <v>Výkaz výměr:</v>
      </c>
      <c r="I499" s="88" t="s">
        <v>210</v>
      </c>
      <c r="J499" s="87"/>
      <c r="L499" s="89"/>
      <c r="M499" s="100">
        <v>0</v>
      </c>
      <c r="N499" s="133"/>
      <c r="O499" s="133"/>
      <c r="P499" s="90"/>
      <c r="Q499" s="89"/>
      <c r="R499" s="89"/>
      <c r="S499" s="89"/>
      <c r="T499" s="91" t="s">
        <v>4</v>
      </c>
      <c r="U499" s="89"/>
      <c r="V499" s="89"/>
      <c r="W499" s="92"/>
    </row>
    <row r="500" spans="6:25" s="85" customFormat="1" ht="11.25" outlineLevel="4" x14ac:dyDescent="0.2">
      <c r="F500" s="86"/>
      <c r="G500" s="87"/>
      <c r="H500" s="16" t="str">
        <f>IF(AND(H499&lt;&gt;"Výkaz výměr:",I499=""),"Výkaz výměr:","")</f>
        <v/>
      </c>
      <c r="I500" s="88" t="s">
        <v>493</v>
      </c>
      <c r="J500" s="87"/>
      <c r="L500" s="89"/>
      <c r="M500" s="100">
        <v>4.1239999999999997</v>
      </c>
      <c r="N500" s="133"/>
      <c r="O500" s="133"/>
      <c r="P500" s="90"/>
      <c r="Q500" s="89"/>
      <c r="R500" s="89"/>
      <c r="S500" s="89"/>
      <c r="T500" s="91" t="s">
        <v>4</v>
      </c>
      <c r="U500" s="89"/>
      <c r="V500" s="89"/>
      <c r="W500" s="92"/>
    </row>
    <row r="501" spans="6:25" s="85" customFormat="1" ht="11.25" outlineLevel="4" x14ac:dyDescent="0.2">
      <c r="F501" s="86"/>
      <c r="G501" s="87"/>
      <c r="H501" s="16" t="str">
        <f>IF(AND(H500&lt;&gt;"Výkaz výměr:",I500=""),"Výkaz výměr:","")</f>
        <v/>
      </c>
      <c r="I501" s="88"/>
      <c r="J501" s="87"/>
      <c r="L501" s="89"/>
      <c r="M501" s="100">
        <v>0</v>
      </c>
      <c r="N501" s="133"/>
      <c r="O501" s="133"/>
      <c r="P501" s="90"/>
      <c r="Q501" s="89"/>
      <c r="R501" s="89"/>
      <c r="S501" s="89"/>
      <c r="T501" s="91" t="s">
        <v>4</v>
      </c>
      <c r="U501" s="89"/>
      <c r="V501" s="89"/>
      <c r="W501" s="92"/>
    </row>
    <row r="502" spans="6:25" s="4" customFormat="1" ht="12.75" customHeight="1" outlineLevel="3" x14ac:dyDescent="0.2">
      <c r="F502" s="5"/>
      <c r="G502" s="6"/>
      <c r="H502" s="6"/>
      <c r="I502" s="7"/>
      <c r="J502" s="6"/>
      <c r="K502" s="8"/>
      <c r="L502" s="9"/>
      <c r="M502" s="8"/>
      <c r="N502" s="134"/>
      <c r="O502" s="134"/>
      <c r="P502" s="10"/>
      <c r="Q502" s="9"/>
      <c r="R502" s="9"/>
      <c r="S502" s="9"/>
      <c r="T502" s="3" t="s">
        <v>4</v>
      </c>
      <c r="U502" s="9"/>
      <c r="V502" s="9"/>
      <c r="W502" s="9"/>
    </row>
    <row r="503" spans="6:25" s="55" customFormat="1" ht="16.5" customHeight="1" outlineLevel="2" x14ac:dyDescent="0.2">
      <c r="F503" s="56"/>
      <c r="G503" s="57"/>
      <c r="H503" s="58"/>
      <c r="I503" s="58" t="s">
        <v>317</v>
      </c>
      <c r="J503" s="57"/>
      <c r="K503" s="59"/>
      <c r="L503" s="60"/>
      <c r="M503" s="59"/>
      <c r="N503" s="124"/>
      <c r="O503" s="124">
        <f>SUBTOTAL(9,O504:O513)</f>
        <v>0</v>
      </c>
      <c r="P503" s="62"/>
      <c r="Q503" s="63">
        <f>SUBTOTAL(9,Q504:Q513)</f>
        <v>0</v>
      </c>
      <c r="R503" s="60"/>
      <c r="S503" s="63">
        <f>SUBTOTAL(9,S504:S513)</f>
        <v>0</v>
      </c>
      <c r="T503" s="64"/>
      <c r="U503" s="61">
        <f>SUBTOTAL(9,U504:U513)</f>
        <v>0</v>
      </c>
      <c r="V503" s="61">
        <f>SUBTOTAL(9,V504:V513)</f>
        <v>0</v>
      </c>
      <c r="W503" s="65"/>
      <c r="Y503" s="61">
        <f>SUBTOTAL(9,Y504:Y513)</f>
        <v>3</v>
      </c>
    </row>
    <row r="504" spans="6:25" s="66" customFormat="1" ht="12" outlineLevel="3" x14ac:dyDescent="0.2">
      <c r="F504" s="67">
        <v>81</v>
      </c>
      <c r="G504" s="68" t="s">
        <v>2</v>
      </c>
      <c r="H504" s="69" t="s">
        <v>35</v>
      </c>
      <c r="I504" s="70" t="s">
        <v>307</v>
      </c>
      <c r="J504" s="68" t="s">
        <v>44</v>
      </c>
      <c r="K504" s="71">
        <v>1</v>
      </c>
      <c r="L504" s="72">
        <v>0</v>
      </c>
      <c r="M504" s="11">
        <v>1</v>
      </c>
      <c r="N504" s="131"/>
      <c r="O504" s="131">
        <f>M504*N504</f>
        <v>0</v>
      </c>
      <c r="P504" s="74"/>
      <c r="Q504" s="75">
        <f>M504*P504</f>
        <v>0</v>
      </c>
      <c r="R504" s="74"/>
      <c r="S504" s="75">
        <f>M504*R504</f>
        <v>0</v>
      </c>
      <c r="T504" s="73">
        <v>21</v>
      </c>
      <c r="U504" s="73">
        <f>O504*(T504/100)</f>
        <v>0</v>
      </c>
      <c r="V504" s="73">
        <f>O504+U504</f>
        <v>0</v>
      </c>
      <c r="W504" s="70"/>
      <c r="X504" s="101" t="s">
        <v>1</v>
      </c>
      <c r="Y504" s="101">
        <v>1</v>
      </c>
    </row>
    <row r="505" spans="6:25" s="76" customFormat="1" ht="12" outlineLevel="3" x14ac:dyDescent="0.2">
      <c r="F505" s="77"/>
      <c r="G505" s="78"/>
      <c r="H505" s="14" t="s">
        <v>187</v>
      </c>
      <c r="I505" s="256"/>
      <c r="J505" s="256"/>
      <c r="K505" s="256"/>
      <c r="L505" s="256"/>
      <c r="M505" s="256"/>
      <c r="N505" s="256"/>
      <c r="O505" s="256"/>
      <c r="P505" s="79"/>
      <c r="Q505" s="80"/>
      <c r="R505" s="79"/>
      <c r="S505" s="80"/>
      <c r="T505" s="81"/>
      <c r="U505" s="81"/>
      <c r="V505" s="81"/>
      <c r="W505" s="82"/>
      <c r="X505" s="82"/>
    </row>
    <row r="506" spans="6:25" s="76" customFormat="1" ht="6" customHeight="1" outlineLevel="3" x14ac:dyDescent="0.2">
      <c r="F506" s="77"/>
      <c r="G506" s="78"/>
      <c r="H506" s="15"/>
      <c r="I506" s="82"/>
      <c r="J506" s="78"/>
      <c r="K506" s="83"/>
      <c r="L506" s="84"/>
      <c r="M506" s="13"/>
      <c r="N506" s="132"/>
      <c r="O506" s="132"/>
      <c r="P506" s="79"/>
      <c r="Q506" s="80"/>
      <c r="R506" s="79"/>
      <c r="S506" s="80"/>
      <c r="T506" s="81"/>
      <c r="U506" s="81"/>
      <c r="V506" s="81"/>
      <c r="W506" s="82"/>
      <c r="X506" s="82"/>
    </row>
    <row r="507" spans="6:25" s="66" customFormat="1" ht="12" outlineLevel="3" x14ac:dyDescent="0.2">
      <c r="F507" s="67">
        <v>82</v>
      </c>
      <c r="G507" s="68" t="s">
        <v>2</v>
      </c>
      <c r="H507" s="69" t="s">
        <v>34</v>
      </c>
      <c r="I507" s="70" t="s">
        <v>304</v>
      </c>
      <c r="J507" s="68" t="s">
        <v>44</v>
      </c>
      <c r="K507" s="71">
        <v>1</v>
      </c>
      <c r="L507" s="72">
        <v>0</v>
      </c>
      <c r="M507" s="11">
        <v>1</v>
      </c>
      <c r="N507" s="131"/>
      <c r="O507" s="131">
        <f>M507*N507</f>
        <v>0</v>
      </c>
      <c r="P507" s="74"/>
      <c r="Q507" s="75">
        <f>M507*P507</f>
        <v>0</v>
      </c>
      <c r="R507" s="74"/>
      <c r="S507" s="75">
        <f>M507*R507</f>
        <v>0</v>
      </c>
      <c r="T507" s="73">
        <v>21</v>
      </c>
      <c r="U507" s="73">
        <f>O507*(T507/100)</f>
        <v>0</v>
      </c>
      <c r="V507" s="73">
        <f>O507+U507</f>
        <v>0</v>
      </c>
      <c r="W507" s="70"/>
      <c r="X507" s="101" t="s">
        <v>1</v>
      </c>
      <c r="Y507" s="101">
        <v>1</v>
      </c>
    </row>
    <row r="508" spans="6:25" s="76" customFormat="1" ht="12" outlineLevel="3" x14ac:dyDescent="0.2">
      <c r="F508" s="77"/>
      <c r="G508" s="78"/>
      <c r="H508" s="14" t="s">
        <v>187</v>
      </c>
      <c r="I508" s="256"/>
      <c r="J508" s="256"/>
      <c r="K508" s="256"/>
      <c r="L508" s="256"/>
      <c r="M508" s="256"/>
      <c r="N508" s="256"/>
      <c r="O508" s="256"/>
      <c r="P508" s="79"/>
      <c r="Q508" s="80"/>
      <c r="R508" s="79"/>
      <c r="S508" s="80"/>
      <c r="T508" s="81"/>
      <c r="U508" s="81"/>
      <c r="V508" s="81"/>
      <c r="W508" s="82"/>
      <c r="X508" s="82"/>
    </row>
    <row r="509" spans="6:25" s="76" customFormat="1" ht="6" customHeight="1" outlineLevel="3" x14ac:dyDescent="0.2">
      <c r="F509" s="77"/>
      <c r="G509" s="78"/>
      <c r="H509" s="15"/>
      <c r="I509" s="82"/>
      <c r="J509" s="78"/>
      <c r="K509" s="83"/>
      <c r="L509" s="84"/>
      <c r="M509" s="13"/>
      <c r="N509" s="132"/>
      <c r="O509" s="132"/>
      <c r="P509" s="79"/>
      <c r="Q509" s="80"/>
      <c r="R509" s="79"/>
      <c r="S509" s="80"/>
      <c r="T509" s="81"/>
      <c r="U509" s="81"/>
      <c r="V509" s="81"/>
      <c r="W509" s="82"/>
      <c r="X509" s="82"/>
    </row>
    <row r="510" spans="6:25" s="66" customFormat="1" ht="24" outlineLevel="3" x14ac:dyDescent="0.2">
      <c r="F510" s="67">
        <v>83</v>
      </c>
      <c r="G510" s="68" t="s">
        <v>15</v>
      </c>
      <c r="H510" s="69" t="s">
        <v>145</v>
      </c>
      <c r="I510" s="70" t="s">
        <v>352</v>
      </c>
      <c r="J510" s="68" t="s">
        <v>17</v>
      </c>
      <c r="K510" s="71">
        <v>15</v>
      </c>
      <c r="L510" s="72">
        <v>0</v>
      </c>
      <c r="M510" s="11">
        <v>15</v>
      </c>
      <c r="N510" s="131"/>
      <c r="O510" s="131">
        <f>M510*N510</f>
        <v>0</v>
      </c>
      <c r="P510" s="74"/>
      <c r="Q510" s="75">
        <f>M510*P510</f>
        <v>0</v>
      </c>
      <c r="R510" s="74"/>
      <c r="S510" s="75">
        <f>M510*R510</f>
        <v>0</v>
      </c>
      <c r="T510" s="73">
        <v>21</v>
      </c>
      <c r="U510" s="73">
        <f>O510*(T510/100)</f>
        <v>0</v>
      </c>
      <c r="V510" s="73">
        <f>O510+U510</f>
        <v>0</v>
      </c>
      <c r="W510" s="70"/>
      <c r="X510" s="101" t="s">
        <v>1</v>
      </c>
      <c r="Y510" s="101">
        <v>1</v>
      </c>
    </row>
    <row r="511" spans="6:25" s="76" customFormat="1" ht="12" outlineLevel="3" x14ac:dyDescent="0.2">
      <c r="F511" s="77"/>
      <c r="G511" s="78"/>
      <c r="H511" s="14" t="s">
        <v>187</v>
      </c>
      <c r="I511" s="256" t="s">
        <v>377</v>
      </c>
      <c r="J511" s="256"/>
      <c r="K511" s="256"/>
      <c r="L511" s="256"/>
      <c r="M511" s="256"/>
      <c r="N511" s="256"/>
      <c r="O511" s="256"/>
      <c r="P511" s="79"/>
      <c r="Q511" s="80"/>
      <c r="R511" s="79"/>
      <c r="S511" s="80"/>
      <c r="T511" s="81"/>
      <c r="U511" s="81"/>
      <c r="V511" s="81"/>
      <c r="W511" s="82"/>
      <c r="X511" s="82"/>
    </row>
    <row r="512" spans="6:25" s="76" customFormat="1" ht="6" customHeight="1" outlineLevel="3" x14ac:dyDescent="0.2">
      <c r="F512" s="77"/>
      <c r="G512" s="78"/>
      <c r="H512" s="15"/>
      <c r="I512" s="82"/>
      <c r="J512" s="78"/>
      <c r="K512" s="83"/>
      <c r="L512" s="84"/>
      <c r="M512" s="13"/>
      <c r="N512" s="132"/>
      <c r="O512" s="132"/>
      <c r="P512" s="79"/>
      <c r="Q512" s="80"/>
      <c r="R512" s="79"/>
      <c r="S512" s="80"/>
      <c r="T512" s="81"/>
      <c r="U512" s="81"/>
      <c r="V512" s="81"/>
      <c r="W512" s="82"/>
      <c r="X512" s="82"/>
    </row>
    <row r="513" spans="6:25" s="4" customFormat="1" ht="12.75" customHeight="1" outlineLevel="3" x14ac:dyDescent="0.2">
      <c r="F513" s="5"/>
      <c r="G513" s="6"/>
      <c r="H513" s="6"/>
      <c r="I513" s="7"/>
      <c r="J513" s="6"/>
      <c r="K513" s="8"/>
      <c r="L513" s="9"/>
      <c r="M513" s="8"/>
      <c r="N513" s="134"/>
      <c r="O513" s="134"/>
      <c r="P513" s="10"/>
      <c r="Q513" s="9"/>
      <c r="R513" s="9"/>
      <c r="S513" s="9"/>
      <c r="T513" s="3" t="s">
        <v>4</v>
      </c>
      <c r="U513" s="9"/>
      <c r="V513" s="9"/>
      <c r="W513" s="9"/>
    </row>
    <row r="514" spans="6:25" s="55" customFormat="1" ht="16.5" customHeight="1" outlineLevel="2" x14ac:dyDescent="0.2">
      <c r="F514" s="56"/>
      <c r="G514" s="57"/>
      <c r="H514" s="58"/>
      <c r="I514" s="58" t="s">
        <v>265</v>
      </c>
      <c r="J514" s="57"/>
      <c r="K514" s="59"/>
      <c r="L514" s="60"/>
      <c r="M514" s="59"/>
      <c r="N514" s="124"/>
      <c r="O514" s="124">
        <f>SUBTOTAL(9,O515:O518)</f>
        <v>0</v>
      </c>
      <c r="P514" s="62"/>
      <c r="Q514" s="63">
        <f>SUBTOTAL(9,Q515:Q518)</f>
        <v>0</v>
      </c>
      <c r="R514" s="60"/>
      <c r="S514" s="63">
        <f>SUBTOTAL(9,S515:S518)</f>
        <v>0</v>
      </c>
      <c r="T514" s="64"/>
      <c r="U514" s="61">
        <f>SUBTOTAL(9,U515:U518)</f>
        <v>0</v>
      </c>
      <c r="V514" s="61">
        <f>SUBTOTAL(9,V515:V518)</f>
        <v>0</v>
      </c>
      <c r="W514" s="65"/>
      <c r="Y514" s="61">
        <f>SUBTOTAL(9,Y515:Y518)</f>
        <v>1</v>
      </c>
    </row>
    <row r="515" spans="6:25" s="66" customFormat="1" ht="12" outlineLevel="3" x14ac:dyDescent="0.2">
      <c r="F515" s="67">
        <v>84</v>
      </c>
      <c r="G515" s="68" t="s">
        <v>15</v>
      </c>
      <c r="H515" s="69" t="s">
        <v>153</v>
      </c>
      <c r="I515" s="70" t="s">
        <v>294</v>
      </c>
      <c r="J515" s="68" t="s">
        <v>6</v>
      </c>
      <c r="K515" s="71">
        <v>7.8033263416</v>
      </c>
      <c r="L515" s="72">
        <v>0</v>
      </c>
      <c r="M515" s="11">
        <v>7.8033263416</v>
      </c>
      <c r="N515" s="131"/>
      <c r="O515" s="131">
        <f>M515*N515</f>
        <v>0</v>
      </c>
      <c r="P515" s="74"/>
      <c r="Q515" s="75">
        <f>M515*P515</f>
        <v>0</v>
      </c>
      <c r="R515" s="74"/>
      <c r="S515" s="75">
        <f>M515*R515</f>
        <v>0</v>
      </c>
      <c r="T515" s="73">
        <v>21</v>
      </c>
      <c r="U515" s="73">
        <f>O515*(T515/100)</f>
        <v>0</v>
      </c>
      <c r="V515" s="73">
        <f>O515+U515</f>
        <v>0</v>
      </c>
      <c r="W515" s="70"/>
      <c r="X515" s="101" t="s">
        <v>1</v>
      </c>
      <c r="Y515" s="101">
        <v>1</v>
      </c>
    </row>
    <row r="516" spans="6:25" s="76" customFormat="1" ht="12" outlineLevel="3" x14ac:dyDescent="0.2">
      <c r="F516" s="77"/>
      <c r="G516" s="78"/>
      <c r="H516" s="14" t="s">
        <v>187</v>
      </c>
      <c r="I516" s="256" t="s">
        <v>334</v>
      </c>
      <c r="J516" s="256"/>
      <c r="K516" s="256"/>
      <c r="L516" s="256"/>
      <c r="M516" s="256"/>
      <c r="N516" s="256"/>
      <c r="O516" s="256"/>
      <c r="P516" s="79"/>
      <c r="Q516" s="80"/>
      <c r="R516" s="79"/>
      <c r="S516" s="80"/>
      <c r="T516" s="81"/>
      <c r="U516" s="81"/>
      <c r="V516" s="81"/>
      <c r="W516" s="82"/>
      <c r="X516" s="82"/>
    </row>
    <row r="517" spans="6:25" s="76" customFormat="1" ht="6" customHeight="1" outlineLevel="3" x14ac:dyDescent="0.2">
      <c r="F517" s="77"/>
      <c r="G517" s="78"/>
      <c r="H517" s="15"/>
      <c r="I517" s="82"/>
      <c r="J517" s="78"/>
      <c r="K517" s="83"/>
      <c r="L517" s="84"/>
      <c r="M517" s="13"/>
      <c r="N517" s="132"/>
      <c r="O517" s="132"/>
      <c r="P517" s="79"/>
      <c r="Q517" s="80"/>
      <c r="R517" s="79"/>
      <c r="S517" s="80"/>
      <c r="T517" s="81"/>
      <c r="U517" s="81"/>
      <c r="V517" s="81"/>
      <c r="W517" s="82"/>
      <c r="X517" s="82"/>
    </row>
    <row r="518" spans="6:25" s="4" customFormat="1" ht="12.75" customHeight="1" outlineLevel="3" x14ac:dyDescent="0.2">
      <c r="F518" s="5"/>
      <c r="G518" s="6"/>
      <c r="H518" s="6"/>
      <c r="I518" s="7"/>
      <c r="J518" s="6"/>
      <c r="K518" s="8"/>
      <c r="L518" s="9"/>
      <c r="M518" s="8"/>
      <c r="N518" s="134"/>
      <c r="O518" s="134"/>
      <c r="P518" s="10"/>
      <c r="Q518" s="9"/>
      <c r="R518" s="9"/>
      <c r="S518" s="9"/>
      <c r="T518" s="3" t="s">
        <v>4</v>
      </c>
      <c r="U518" s="9"/>
      <c r="V518" s="9"/>
      <c r="W518" s="9"/>
    </row>
    <row r="519" spans="6:25" s="4" customFormat="1" ht="12.75" customHeight="1" outlineLevel="2" x14ac:dyDescent="0.2">
      <c r="F519" s="5"/>
      <c r="G519" s="6"/>
      <c r="H519" s="6"/>
      <c r="I519" s="7"/>
      <c r="J519" s="6"/>
      <c r="K519" s="8"/>
      <c r="L519" s="9"/>
      <c r="M519" s="8"/>
      <c r="N519" s="134"/>
      <c r="O519" s="134"/>
      <c r="P519" s="10"/>
      <c r="Q519" s="9"/>
      <c r="R519" s="9"/>
      <c r="S519" s="9"/>
      <c r="T519" s="3" t="s">
        <v>4</v>
      </c>
      <c r="U519" s="9"/>
      <c r="V519" s="9"/>
      <c r="W519" s="9"/>
    </row>
    <row r="520" spans="6:25" s="44" customFormat="1" ht="18.75" customHeight="1" outlineLevel="1" x14ac:dyDescent="0.2">
      <c r="F520" s="45"/>
      <c r="G520" s="46"/>
      <c r="H520" s="47"/>
      <c r="I520" s="47" t="s">
        <v>282</v>
      </c>
      <c r="J520" s="46"/>
      <c r="K520" s="48"/>
      <c r="L520" s="49"/>
      <c r="M520" s="48"/>
      <c r="N520" s="123"/>
      <c r="O520" s="123">
        <f>SUBTOTAL(9,O521:O760)</f>
        <v>0</v>
      </c>
      <c r="P520" s="51"/>
      <c r="Q520" s="52">
        <f>SUBTOTAL(9,Q521:Q760)</f>
        <v>15.420629437600004</v>
      </c>
      <c r="R520" s="49"/>
      <c r="S520" s="52">
        <f>SUBTOTAL(9,S521:S760)</f>
        <v>0</v>
      </c>
      <c r="T520" s="53"/>
      <c r="U520" s="50">
        <f>SUBTOTAL(9,U521:U760)</f>
        <v>0</v>
      </c>
      <c r="V520" s="50">
        <f>SUBTOTAL(9,V521:V760)</f>
        <v>0</v>
      </c>
      <c r="W520" s="54"/>
      <c r="Y520" s="50">
        <f>SUBTOTAL(9,Y521:Y760)</f>
        <v>41</v>
      </c>
    </row>
    <row r="521" spans="6:25" s="55" customFormat="1" ht="16.5" customHeight="1" outlineLevel="2" x14ac:dyDescent="0.2">
      <c r="F521" s="56"/>
      <c r="G521" s="57"/>
      <c r="H521" s="58"/>
      <c r="I521" s="58" t="s">
        <v>217</v>
      </c>
      <c r="J521" s="57"/>
      <c r="K521" s="59"/>
      <c r="L521" s="60"/>
      <c r="M521" s="59"/>
      <c r="N521" s="124"/>
      <c r="O521" s="124">
        <f>SUBTOTAL(9,O522:O562)</f>
        <v>0</v>
      </c>
      <c r="P521" s="62"/>
      <c r="Q521" s="63">
        <f>SUBTOTAL(9,Q522:Q562)</f>
        <v>0</v>
      </c>
      <c r="R521" s="60"/>
      <c r="S521" s="63">
        <f>SUBTOTAL(9,S522:S562)</f>
        <v>0</v>
      </c>
      <c r="T521" s="64"/>
      <c r="U521" s="61">
        <f>SUBTOTAL(9,U522:U562)</f>
        <v>0</v>
      </c>
      <c r="V521" s="61">
        <f>SUBTOTAL(9,V522:V562)</f>
        <v>0</v>
      </c>
      <c r="W521" s="65"/>
      <c r="Y521" s="61">
        <f>SUBTOTAL(9,Y522:Y562)</f>
        <v>7</v>
      </c>
    </row>
    <row r="522" spans="6:25" s="66" customFormat="1" ht="12" outlineLevel="3" x14ac:dyDescent="0.2">
      <c r="F522" s="67">
        <v>85</v>
      </c>
      <c r="G522" s="68" t="s">
        <v>15</v>
      </c>
      <c r="H522" s="69" t="s">
        <v>116</v>
      </c>
      <c r="I522" s="70" t="s">
        <v>329</v>
      </c>
      <c r="J522" s="68" t="s">
        <v>17</v>
      </c>
      <c r="K522" s="71">
        <v>31.5</v>
      </c>
      <c r="L522" s="72">
        <v>0</v>
      </c>
      <c r="M522" s="11">
        <v>31.5</v>
      </c>
      <c r="N522" s="131"/>
      <c r="O522" s="131">
        <f>M522*N522</f>
        <v>0</v>
      </c>
      <c r="P522" s="74"/>
      <c r="Q522" s="75">
        <f>M522*P522</f>
        <v>0</v>
      </c>
      <c r="R522" s="74"/>
      <c r="S522" s="75">
        <f>M522*R522</f>
        <v>0</v>
      </c>
      <c r="T522" s="73">
        <v>21</v>
      </c>
      <c r="U522" s="73">
        <f>O522*(T522/100)</f>
        <v>0</v>
      </c>
      <c r="V522" s="73">
        <f>O522+U522</f>
        <v>0</v>
      </c>
      <c r="W522" s="70"/>
      <c r="X522" s="101" t="s">
        <v>1</v>
      </c>
      <c r="Y522" s="101">
        <v>1</v>
      </c>
    </row>
    <row r="523" spans="6:25" s="76" customFormat="1" ht="12" outlineLevel="3" x14ac:dyDescent="0.2">
      <c r="F523" s="77"/>
      <c r="G523" s="78"/>
      <c r="H523" s="14" t="s">
        <v>187</v>
      </c>
      <c r="I523" s="256" t="s">
        <v>347</v>
      </c>
      <c r="J523" s="256"/>
      <c r="K523" s="256"/>
      <c r="L523" s="256"/>
      <c r="M523" s="256"/>
      <c r="N523" s="256"/>
      <c r="O523" s="256"/>
      <c r="P523" s="79"/>
      <c r="Q523" s="80"/>
      <c r="R523" s="79"/>
      <c r="S523" s="80"/>
      <c r="T523" s="81"/>
      <c r="U523" s="81"/>
      <c r="V523" s="81"/>
      <c r="W523" s="82"/>
      <c r="X523" s="82"/>
    </row>
    <row r="524" spans="6:25" s="76" customFormat="1" ht="6" customHeight="1" outlineLevel="3" x14ac:dyDescent="0.2">
      <c r="F524" s="77"/>
      <c r="G524" s="78"/>
      <c r="H524" s="15"/>
      <c r="I524" s="82"/>
      <c r="J524" s="78"/>
      <c r="K524" s="83"/>
      <c r="L524" s="84"/>
      <c r="M524" s="13"/>
      <c r="N524" s="132"/>
      <c r="O524" s="132"/>
      <c r="P524" s="79"/>
      <c r="Q524" s="80"/>
      <c r="R524" s="79"/>
      <c r="S524" s="80"/>
      <c r="T524" s="81"/>
      <c r="U524" s="81"/>
      <c r="V524" s="81"/>
      <c r="W524" s="82"/>
      <c r="X524" s="82"/>
    </row>
    <row r="525" spans="6:25" s="85" customFormat="1" ht="11.25" outlineLevel="4" x14ac:dyDescent="0.2">
      <c r="F525" s="86"/>
      <c r="G525" s="87"/>
      <c r="H525" s="16" t="str">
        <f>IF(AND(H524&lt;&gt;"Výkaz výměr:",I524=""),"Výkaz výměr:","")</f>
        <v>Výkaz výměr:</v>
      </c>
      <c r="I525" s="88" t="s">
        <v>210</v>
      </c>
      <c r="J525" s="87"/>
      <c r="L525" s="89"/>
      <c r="M525" s="100">
        <v>0</v>
      </c>
      <c r="N525" s="133"/>
      <c r="O525" s="133"/>
      <c r="P525" s="90"/>
      <c r="Q525" s="89"/>
      <c r="R525" s="89"/>
      <c r="S525" s="89"/>
      <c r="T525" s="91" t="s">
        <v>4</v>
      </c>
      <c r="U525" s="89"/>
      <c r="V525" s="89"/>
      <c r="W525" s="92"/>
    </row>
    <row r="526" spans="6:25" s="85" customFormat="1" ht="11.25" outlineLevel="4" x14ac:dyDescent="0.2">
      <c r="F526" s="86"/>
      <c r="G526" s="87"/>
      <c r="H526" s="16" t="str">
        <f>IF(AND(H525&lt;&gt;"Výkaz výměr:",I525=""),"Výkaz výměr:","")</f>
        <v/>
      </c>
      <c r="I526" s="88" t="s">
        <v>50</v>
      </c>
      <c r="J526" s="87"/>
      <c r="L526" s="89"/>
      <c r="M526" s="100">
        <v>31.5</v>
      </c>
      <c r="N526" s="133"/>
      <c r="O526" s="133"/>
      <c r="P526" s="90"/>
      <c r="Q526" s="89"/>
      <c r="R526" s="89"/>
      <c r="S526" s="89"/>
      <c r="T526" s="91" t="s">
        <v>4</v>
      </c>
      <c r="U526" s="89"/>
      <c r="V526" s="89"/>
      <c r="W526" s="92"/>
    </row>
    <row r="527" spans="6:25" s="66" customFormat="1" ht="24" outlineLevel="3" x14ac:dyDescent="0.2">
      <c r="F527" s="67">
        <v>86</v>
      </c>
      <c r="G527" s="68" t="s">
        <v>15</v>
      </c>
      <c r="H527" s="69" t="s">
        <v>117</v>
      </c>
      <c r="I527" s="70" t="s">
        <v>356</v>
      </c>
      <c r="J527" s="68" t="s">
        <v>18</v>
      </c>
      <c r="K527" s="71">
        <v>1.7360000000000002</v>
      </c>
      <c r="L527" s="72">
        <v>0</v>
      </c>
      <c r="M527" s="11">
        <v>1.7360000000000002</v>
      </c>
      <c r="N527" s="131"/>
      <c r="O527" s="131">
        <f>M527*N527</f>
        <v>0</v>
      </c>
      <c r="P527" s="74"/>
      <c r="Q527" s="75">
        <f>M527*P527</f>
        <v>0</v>
      </c>
      <c r="R527" s="74"/>
      <c r="S527" s="75">
        <f>M527*R527</f>
        <v>0</v>
      </c>
      <c r="T527" s="73">
        <v>21</v>
      </c>
      <c r="U527" s="73">
        <f>O527*(T527/100)</f>
        <v>0</v>
      </c>
      <c r="V527" s="73">
        <f>O527+U527</f>
        <v>0</v>
      </c>
      <c r="W527" s="70"/>
      <c r="X527" s="101" t="s">
        <v>1</v>
      </c>
      <c r="Y527" s="101">
        <v>1</v>
      </c>
    </row>
    <row r="528" spans="6:25" s="76" customFormat="1" ht="12" outlineLevel="3" x14ac:dyDescent="0.2">
      <c r="F528" s="77"/>
      <c r="G528" s="78"/>
      <c r="H528" s="14" t="s">
        <v>187</v>
      </c>
      <c r="I528" s="256" t="s">
        <v>381</v>
      </c>
      <c r="J528" s="256"/>
      <c r="K528" s="256"/>
      <c r="L528" s="256"/>
      <c r="M528" s="256"/>
      <c r="N528" s="256"/>
      <c r="O528" s="256"/>
      <c r="P528" s="79"/>
      <c r="Q528" s="80"/>
      <c r="R528" s="79"/>
      <c r="S528" s="80"/>
      <c r="T528" s="81"/>
      <c r="U528" s="81"/>
      <c r="V528" s="81"/>
      <c r="W528" s="82"/>
      <c r="X528" s="82"/>
    </row>
    <row r="529" spans="6:25" s="76" customFormat="1" ht="6" customHeight="1" outlineLevel="3" x14ac:dyDescent="0.2">
      <c r="F529" s="77"/>
      <c r="G529" s="78"/>
      <c r="H529" s="15"/>
      <c r="I529" s="82"/>
      <c r="J529" s="78"/>
      <c r="K529" s="83"/>
      <c r="L529" s="84"/>
      <c r="M529" s="13"/>
      <c r="N529" s="132"/>
      <c r="O529" s="132"/>
      <c r="P529" s="79"/>
      <c r="Q529" s="80"/>
      <c r="R529" s="79"/>
      <c r="S529" s="80"/>
      <c r="T529" s="81"/>
      <c r="U529" s="81"/>
      <c r="V529" s="81"/>
      <c r="W529" s="82"/>
      <c r="X529" s="82"/>
    </row>
    <row r="530" spans="6:25" s="85" customFormat="1" ht="11.25" outlineLevel="4" x14ac:dyDescent="0.2">
      <c r="F530" s="86"/>
      <c r="G530" s="87"/>
      <c r="H530" s="16" t="str">
        <f>IF(AND(H529&lt;&gt;"Výkaz výměr:",I529=""),"Výkaz výměr:","")</f>
        <v>Výkaz výměr:</v>
      </c>
      <c r="I530" s="88" t="s">
        <v>67</v>
      </c>
      <c r="J530" s="87"/>
      <c r="L530" s="89"/>
      <c r="M530" s="100">
        <v>0</v>
      </c>
      <c r="N530" s="133"/>
      <c r="O530" s="133"/>
      <c r="P530" s="90"/>
      <c r="Q530" s="89"/>
      <c r="R530" s="89"/>
      <c r="S530" s="89"/>
      <c r="T530" s="91" t="s">
        <v>4</v>
      </c>
      <c r="U530" s="89"/>
      <c r="V530" s="89"/>
      <c r="W530" s="92"/>
    </row>
    <row r="531" spans="6:25" s="85" customFormat="1" ht="11.25" outlineLevel="4" x14ac:dyDescent="0.2">
      <c r="F531" s="86"/>
      <c r="G531" s="87"/>
      <c r="H531" s="16" t="str">
        <f>IF(AND(H530&lt;&gt;"Výkaz výměr:",I530=""),"Výkaz výměr:","")</f>
        <v/>
      </c>
      <c r="I531" s="88" t="s">
        <v>212</v>
      </c>
      <c r="J531" s="87"/>
      <c r="L531" s="89"/>
      <c r="M531" s="100">
        <v>1.224</v>
      </c>
      <c r="N531" s="133"/>
      <c r="O531" s="133"/>
      <c r="P531" s="90"/>
      <c r="Q531" s="89"/>
      <c r="R531" s="89"/>
      <c r="S531" s="89"/>
      <c r="T531" s="91" t="s">
        <v>4</v>
      </c>
      <c r="U531" s="89"/>
      <c r="V531" s="89"/>
      <c r="W531" s="92"/>
    </row>
    <row r="532" spans="6:25" s="85" customFormat="1" ht="11.25" outlineLevel="4" x14ac:dyDescent="0.2">
      <c r="F532" s="86"/>
      <c r="G532" s="87"/>
      <c r="H532" s="16" t="str">
        <f>IF(AND(H531&lt;&gt;"Výkaz výměr:",I531=""),"Výkaz výměr:","")</f>
        <v/>
      </c>
      <c r="I532" s="88" t="s">
        <v>84</v>
      </c>
      <c r="J532" s="87"/>
      <c r="L532" s="89"/>
      <c r="M532" s="100">
        <v>0</v>
      </c>
      <c r="N532" s="133"/>
      <c r="O532" s="133"/>
      <c r="P532" s="90"/>
      <c r="Q532" s="89"/>
      <c r="R532" s="89"/>
      <c r="S532" s="89"/>
      <c r="T532" s="91" t="s">
        <v>4</v>
      </c>
      <c r="U532" s="89"/>
      <c r="V532" s="89"/>
      <c r="W532" s="92"/>
    </row>
    <row r="533" spans="6:25" s="85" customFormat="1" ht="11.25" outlineLevel="4" x14ac:dyDescent="0.2">
      <c r="F533" s="86"/>
      <c r="G533" s="87"/>
      <c r="H533" s="16" t="str">
        <f>IF(AND(H532&lt;&gt;"Výkaz výměr:",I532=""),"Výkaz výměr:","")</f>
        <v/>
      </c>
      <c r="I533" s="88" t="s">
        <v>207</v>
      </c>
      <c r="J533" s="87"/>
      <c r="L533" s="89"/>
      <c r="M533" s="100">
        <v>0.51200000000000012</v>
      </c>
      <c r="N533" s="133"/>
      <c r="O533" s="133"/>
      <c r="P533" s="90"/>
      <c r="Q533" s="89"/>
      <c r="R533" s="89"/>
      <c r="S533" s="89"/>
      <c r="T533" s="91" t="s">
        <v>4</v>
      </c>
      <c r="U533" s="89"/>
      <c r="V533" s="89"/>
      <c r="W533" s="92"/>
    </row>
    <row r="534" spans="6:25" s="66" customFormat="1" ht="24" outlineLevel="3" x14ac:dyDescent="0.2">
      <c r="F534" s="67">
        <v>87</v>
      </c>
      <c r="G534" s="68" t="s">
        <v>15</v>
      </c>
      <c r="H534" s="69" t="s">
        <v>120</v>
      </c>
      <c r="I534" s="70" t="s">
        <v>341</v>
      </c>
      <c r="J534" s="68" t="s">
        <v>18</v>
      </c>
      <c r="K534" s="71">
        <v>1.2950400000000002</v>
      </c>
      <c r="L534" s="72">
        <v>0</v>
      </c>
      <c r="M534" s="11">
        <v>1.2950400000000002</v>
      </c>
      <c r="N534" s="131"/>
      <c r="O534" s="131">
        <f>M534*N534</f>
        <v>0</v>
      </c>
      <c r="P534" s="74"/>
      <c r="Q534" s="75">
        <f>M534*P534</f>
        <v>0</v>
      </c>
      <c r="R534" s="74"/>
      <c r="S534" s="75">
        <f>M534*R534</f>
        <v>0</v>
      </c>
      <c r="T534" s="73">
        <v>21</v>
      </c>
      <c r="U534" s="73">
        <f>O534*(T534/100)</f>
        <v>0</v>
      </c>
      <c r="V534" s="73">
        <f>O534+U534</f>
        <v>0</v>
      </c>
      <c r="W534" s="70"/>
      <c r="X534" s="101" t="s">
        <v>1</v>
      </c>
      <c r="Y534" s="101">
        <v>1</v>
      </c>
    </row>
    <row r="535" spans="6:25" s="76" customFormat="1" ht="12" outlineLevel="3" x14ac:dyDescent="0.2">
      <c r="F535" s="77"/>
      <c r="G535" s="78"/>
      <c r="H535" s="14" t="s">
        <v>187</v>
      </c>
      <c r="I535" s="256" t="s">
        <v>384</v>
      </c>
      <c r="J535" s="256"/>
      <c r="K535" s="256"/>
      <c r="L535" s="256"/>
      <c r="M535" s="256"/>
      <c r="N535" s="256"/>
      <c r="O535" s="256"/>
      <c r="P535" s="79"/>
      <c r="Q535" s="80"/>
      <c r="R535" s="79"/>
      <c r="S535" s="80"/>
      <c r="T535" s="81"/>
      <c r="U535" s="81"/>
      <c r="V535" s="81"/>
      <c r="W535" s="82"/>
      <c r="X535" s="82"/>
    </row>
    <row r="536" spans="6:25" s="76" customFormat="1" ht="6" customHeight="1" outlineLevel="3" x14ac:dyDescent="0.2">
      <c r="F536" s="77"/>
      <c r="G536" s="78"/>
      <c r="H536" s="15"/>
      <c r="I536" s="82"/>
      <c r="J536" s="78"/>
      <c r="K536" s="83"/>
      <c r="L536" s="84"/>
      <c r="M536" s="13"/>
      <c r="N536" s="132"/>
      <c r="O536" s="132"/>
      <c r="P536" s="79"/>
      <c r="Q536" s="80"/>
      <c r="R536" s="79"/>
      <c r="S536" s="80"/>
      <c r="T536" s="81"/>
      <c r="U536" s="81"/>
      <c r="V536" s="81"/>
      <c r="W536" s="82"/>
      <c r="X536" s="82"/>
    </row>
    <row r="537" spans="6:25" s="85" customFormat="1" ht="11.25" outlineLevel="4" x14ac:dyDescent="0.2">
      <c r="F537" s="86"/>
      <c r="G537" s="87"/>
      <c r="H537" s="16" t="str">
        <f t="shared" ref="H537:H542" si="3">IF(AND(H536&lt;&gt;"Výkaz výměr:",I536=""),"Výkaz výměr:","")</f>
        <v>Výkaz výměr:</v>
      </c>
      <c r="I537" s="88" t="s">
        <v>27</v>
      </c>
      <c r="J537" s="87"/>
      <c r="L537" s="89"/>
      <c r="M537" s="100">
        <v>0</v>
      </c>
      <c r="N537" s="133"/>
      <c r="O537" s="133"/>
      <c r="P537" s="90"/>
      <c r="Q537" s="89"/>
      <c r="R537" s="89"/>
      <c r="S537" s="89"/>
      <c r="T537" s="91" t="s">
        <v>4</v>
      </c>
      <c r="U537" s="89"/>
      <c r="V537" s="89"/>
      <c r="W537" s="92"/>
    </row>
    <row r="538" spans="6:25" s="85" customFormat="1" ht="11.25" outlineLevel="4" x14ac:dyDescent="0.2">
      <c r="F538" s="86"/>
      <c r="G538" s="87"/>
      <c r="H538" s="16" t="str">
        <f t="shared" si="3"/>
        <v/>
      </c>
      <c r="I538" s="88" t="s">
        <v>219</v>
      </c>
      <c r="J538" s="87"/>
      <c r="L538" s="89"/>
      <c r="M538" s="100">
        <v>0.42704000000000009</v>
      </c>
      <c r="N538" s="133"/>
      <c r="O538" s="133"/>
      <c r="P538" s="90"/>
      <c r="Q538" s="89"/>
      <c r="R538" s="89"/>
      <c r="S538" s="89"/>
      <c r="T538" s="91" t="s">
        <v>4</v>
      </c>
      <c r="U538" s="89"/>
      <c r="V538" s="89"/>
      <c r="W538" s="92"/>
    </row>
    <row r="539" spans="6:25" s="85" customFormat="1" ht="11.25" outlineLevel="4" x14ac:dyDescent="0.2">
      <c r="F539" s="86"/>
      <c r="G539" s="87"/>
      <c r="H539" s="16" t="str">
        <f t="shared" si="3"/>
        <v/>
      </c>
      <c r="I539" s="88" t="s">
        <v>67</v>
      </c>
      <c r="J539" s="87"/>
      <c r="L539" s="89"/>
      <c r="M539" s="100">
        <v>0</v>
      </c>
      <c r="N539" s="133"/>
      <c r="O539" s="133"/>
      <c r="P539" s="90"/>
      <c r="Q539" s="89"/>
      <c r="R539" s="89"/>
      <c r="S539" s="89"/>
      <c r="T539" s="91" t="s">
        <v>4</v>
      </c>
      <c r="U539" s="89"/>
      <c r="V539" s="89"/>
      <c r="W539" s="92"/>
    </row>
    <row r="540" spans="6:25" s="85" customFormat="1" ht="11.25" outlineLevel="4" x14ac:dyDescent="0.2">
      <c r="F540" s="86"/>
      <c r="G540" s="87"/>
      <c r="H540" s="16" t="str">
        <f t="shared" si="3"/>
        <v/>
      </c>
      <c r="I540" s="88" t="s">
        <v>54</v>
      </c>
      <c r="J540" s="87"/>
      <c r="L540" s="89"/>
      <c r="M540" s="100">
        <v>1.736</v>
      </c>
      <c r="N540" s="133"/>
      <c r="O540" s="133"/>
      <c r="P540" s="90"/>
      <c r="Q540" s="89"/>
      <c r="R540" s="89"/>
      <c r="S540" s="89"/>
      <c r="T540" s="91" t="s">
        <v>4</v>
      </c>
      <c r="U540" s="89"/>
      <c r="V540" s="89"/>
      <c r="W540" s="92"/>
    </row>
    <row r="541" spans="6:25" s="85" customFormat="1" ht="11.25" outlineLevel="4" x14ac:dyDescent="0.2">
      <c r="F541" s="86"/>
      <c r="G541" s="87"/>
      <c r="H541" s="16" t="str">
        <f t="shared" si="3"/>
        <v/>
      </c>
      <c r="I541" s="88" t="s">
        <v>74</v>
      </c>
      <c r="J541" s="87"/>
      <c r="L541" s="89"/>
      <c r="M541" s="100">
        <v>-0.86799999999999999</v>
      </c>
      <c r="N541" s="133"/>
      <c r="O541" s="133"/>
      <c r="P541" s="90"/>
      <c r="Q541" s="89"/>
      <c r="R541" s="89"/>
      <c r="S541" s="89"/>
      <c r="T541" s="91" t="s">
        <v>4</v>
      </c>
      <c r="U541" s="89"/>
      <c r="V541" s="89"/>
      <c r="W541" s="92"/>
    </row>
    <row r="542" spans="6:25" s="85" customFormat="1" ht="11.25" outlineLevel="4" x14ac:dyDescent="0.2">
      <c r="F542" s="86"/>
      <c r="G542" s="87"/>
      <c r="H542" s="16" t="str">
        <f t="shared" si="3"/>
        <v/>
      </c>
      <c r="I542" s="88"/>
      <c r="J542" s="87"/>
      <c r="L542" s="89"/>
      <c r="M542" s="100">
        <v>0</v>
      </c>
      <c r="N542" s="133"/>
      <c r="O542" s="133"/>
      <c r="P542" s="90"/>
      <c r="Q542" s="89"/>
      <c r="R542" s="89"/>
      <c r="S542" s="89"/>
      <c r="T542" s="91" t="s">
        <v>4</v>
      </c>
      <c r="U542" s="89"/>
      <c r="V542" s="89"/>
      <c r="W542" s="92"/>
    </row>
    <row r="543" spans="6:25" s="66" customFormat="1" ht="24" outlineLevel="3" x14ac:dyDescent="0.2">
      <c r="F543" s="67">
        <v>88</v>
      </c>
      <c r="G543" s="68" t="s">
        <v>15</v>
      </c>
      <c r="H543" s="69" t="s">
        <v>118</v>
      </c>
      <c r="I543" s="70" t="s">
        <v>365</v>
      </c>
      <c r="J543" s="68" t="s">
        <v>18</v>
      </c>
      <c r="K543" s="71">
        <v>1.2949999999999999</v>
      </c>
      <c r="L543" s="72">
        <v>0</v>
      </c>
      <c r="M543" s="11">
        <v>1.2949999999999999</v>
      </c>
      <c r="N543" s="131"/>
      <c r="O543" s="131">
        <f>M543*N543</f>
        <v>0</v>
      </c>
      <c r="P543" s="74"/>
      <c r="Q543" s="75">
        <f>M543*P543</f>
        <v>0</v>
      </c>
      <c r="R543" s="74"/>
      <c r="S543" s="75">
        <f>M543*R543</f>
        <v>0</v>
      </c>
      <c r="T543" s="73">
        <v>15</v>
      </c>
      <c r="U543" s="73">
        <f>O543*(T543/100)</f>
        <v>0</v>
      </c>
      <c r="V543" s="73">
        <f>O543+U543</f>
        <v>0</v>
      </c>
      <c r="W543" s="70"/>
      <c r="X543" s="101" t="s">
        <v>1</v>
      </c>
      <c r="Y543" s="101">
        <v>1</v>
      </c>
    </row>
    <row r="544" spans="6:25" s="76" customFormat="1" ht="12" outlineLevel="3" x14ac:dyDescent="0.2">
      <c r="F544" s="77"/>
      <c r="G544" s="78"/>
      <c r="H544" s="14" t="s">
        <v>187</v>
      </c>
      <c r="I544" s="256" t="s">
        <v>388</v>
      </c>
      <c r="J544" s="256"/>
      <c r="K544" s="256"/>
      <c r="L544" s="256"/>
      <c r="M544" s="256"/>
      <c r="N544" s="256"/>
      <c r="O544" s="256"/>
      <c r="P544" s="79"/>
      <c r="Q544" s="80"/>
      <c r="R544" s="79"/>
      <c r="S544" s="80"/>
      <c r="T544" s="81"/>
      <c r="U544" s="81"/>
      <c r="V544" s="81"/>
      <c r="W544" s="82"/>
      <c r="X544" s="82"/>
    </row>
    <row r="545" spans="6:25" s="76" customFormat="1" ht="6" customHeight="1" outlineLevel="3" x14ac:dyDescent="0.2">
      <c r="F545" s="77"/>
      <c r="G545" s="78"/>
      <c r="H545" s="15"/>
      <c r="I545" s="82"/>
      <c r="J545" s="78"/>
      <c r="K545" s="83"/>
      <c r="L545" s="84"/>
      <c r="M545" s="13"/>
      <c r="N545" s="132"/>
      <c r="O545" s="132"/>
      <c r="P545" s="79"/>
      <c r="Q545" s="80"/>
      <c r="R545" s="79"/>
      <c r="S545" s="80"/>
      <c r="T545" s="81"/>
      <c r="U545" s="81"/>
      <c r="V545" s="81"/>
      <c r="W545" s="82"/>
      <c r="X545" s="82"/>
    </row>
    <row r="546" spans="6:25" s="66" customFormat="1" ht="24" outlineLevel="3" x14ac:dyDescent="0.2">
      <c r="F546" s="67">
        <v>89</v>
      </c>
      <c r="G546" s="68" t="s">
        <v>15</v>
      </c>
      <c r="H546" s="69" t="s">
        <v>119</v>
      </c>
      <c r="I546" s="70" t="s">
        <v>371</v>
      </c>
      <c r="J546" s="68" t="s">
        <v>18</v>
      </c>
      <c r="K546" s="71">
        <v>6.4749999999999996</v>
      </c>
      <c r="L546" s="72">
        <v>0</v>
      </c>
      <c r="M546" s="11">
        <v>6.4749999999999996</v>
      </c>
      <c r="N546" s="131"/>
      <c r="O546" s="131">
        <f>M546*N546</f>
        <v>0</v>
      </c>
      <c r="P546" s="74"/>
      <c r="Q546" s="75">
        <f>M546*P546</f>
        <v>0</v>
      </c>
      <c r="R546" s="74"/>
      <c r="S546" s="75">
        <f>M546*R546</f>
        <v>0</v>
      </c>
      <c r="T546" s="73">
        <v>21</v>
      </c>
      <c r="U546" s="73">
        <f>O546*(T546/100)</f>
        <v>0</v>
      </c>
      <c r="V546" s="73">
        <f>O546+U546</f>
        <v>0</v>
      </c>
      <c r="W546" s="70"/>
      <c r="X546" s="101" t="s">
        <v>1</v>
      </c>
      <c r="Y546" s="101">
        <v>1</v>
      </c>
    </row>
    <row r="547" spans="6:25" s="76" customFormat="1" ht="12" outlineLevel="3" x14ac:dyDescent="0.2">
      <c r="F547" s="77"/>
      <c r="G547" s="78"/>
      <c r="H547" s="14" t="s">
        <v>187</v>
      </c>
      <c r="I547" s="256" t="s">
        <v>389</v>
      </c>
      <c r="J547" s="256"/>
      <c r="K547" s="256"/>
      <c r="L547" s="256"/>
      <c r="M547" s="256"/>
      <c r="N547" s="256"/>
      <c r="O547" s="256"/>
      <c r="P547" s="79"/>
      <c r="Q547" s="80"/>
      <c r="R547" s="79"/>
      <c r="S547" s="80"/>
      <c r="T547" s="81"/>
      <c r="U547" s="81"/>
      <c r="V547" s="81"/>
      <c r="W547" s="82"/>
      <c r="X547" s="82"/>
    </row>
    <row r="548" spans="6:25" s="76" customFormat="1" ht="6" customHeight="1" outlineLevel="3" x14ac:dyDescent="0.2">
      <c r="F548" s="77"/>
      <c r="G548" s="78"/>
      <c r="H548" s="15"/>
      <c r="I548" s="82"/>
      <c r="J548" s="78"/>
      <c r="K548" s="83"/>
      <c r="L548" s="84"/>
      <c r="M548" s="13"/>
      <c r="N548" s="132"/>
      <c r="O548" s="132"/>
      <c r="P548" s="79"/>
      <c r="Q548" s="80"/>
      <c r="R548" s="79"/>
      <c r="S548" s="80"/>
      <c r="T548" s="81"/>
      <c r="U548" s="81"/>
      <c r="V548" s="81"/>
      <c r="W548" s="82"/>
      <c r="X548" s="82"/>
    </row>
    <row r="549" spans="6:25" s="85" customFormat="1" ht="11.25" outlineLevel="4" x14ac:dyDescent="0.2">
      <c r="F549" s="86"/>
      <c r="G549" s="87"/>
      <c r="H549" s="16" t="str">
        <f>IF(AND(H548&lt;&gt;"Výkaz výměr:",I548=""),"Výkaz výměr:","")</f>
        <v>Výkaz výměr:</v>
      </c>
      <c r="I549" s="88" t="s">
        <v>89</v>
      </c>
      <c r="J549" s="87"/>
      <c r="L549" s="89"/>
      <c r="M549" s="100">
        <v>6.4749999999999996</v>
      </c>
      <c r="N549" s="133"/>
      <c r="O549" s="133"/>
      <c r="P549" s="90"/>
      <c r="Q549" s="89"/>
      <c r="R549" s="89"/>
      <c r="S549" s="89"/>
      <c r="T549" s="91" t="s">
        <v>4</v>
      </c>
      <c r="U549" s="89"/>
      <c r="V549" s="89"/>
      <c r="W549" s="92"/>
    </row>
    <row r="550" spans="6:25" s="85" customFormat="1" ht="11.25" outlineLevel="4" x14ac:dyDescent="0.2">
      <c r="F550" s="86"/>
      <c r="G550" s="87"/>
      <c r="H550" s="16" t="str">
        <f>IF(AND(H549&lt;&gt;"Výkaz výměr:",I549=""),"Výkaz výměr:","")</f>
        <v/>
      </c>
      <c r="I550" s="88"/>
      <c r="J550" s="87"/>
      <c r="L550" s="89"/>
      <c r="M550" s="100">
        <v>0</v>
      </c>
      <c r="N550" s="133"/>
      <c r="O550" s="133"/>
      <c r="P550" s="90"/>
      <c r="Q550" s="89"/>
      <c r="R550" s="89"/>
      <c r="S550" s="89"/>
      <c r="T550" s="91" t="s">
        <v>4</v>
      </c>
      <c r="U550" s="89"/>
      <c r="V550" s="89"/>
      <c r="W550" s="92"/>
    </row>
    <row r="551" spans="6:25" s="66" customFormat="1" ht="24" outlineLevel="3" x14ac:dyDescent="0.2">
      <c r="F551" s="67">
        <v>90</v>
      </c>
      <c r="G551" s="68" t="s">
        <v>15</v>
      </c>
      <c r="H551" s="69" t="s">
        <v>121</v>
      </c>
      <c r="I551" s="70" t="s">
        <v>357</v>
      </c>
      <c r="J551" s="68" t="s">
        <v>6</v>
      </c>
      <c r="K551" s="71">
        <v>2.59</v>
      </c>
      <c r="L551" s="72">
        <v>0</v>
      </c>
      <c r="M551" s="11">
        <v>2.59</v>
      </c>
      <c r="N551" s="131"/>
      <c r="O551" s="131">
        <f>M551*N551</f>
        <v>0</v>
      </c>
      <c r="P551" s="74"/>
      <c r="Q551" s="75">
        <f>M551*P551</f>
        <v>0</v>
      </c>
      <c r="R551" s="74"/>
      <c r="S551" s="75">
        <f>M551*R551</f>
        <v>0</v>
      </c>
      <c r="T551" s="73">
        <v>15</v>
      </c>
      <c r="U551" s="73">
        <f>O551*(T551/100)</f>
        <v>0</v>
      </c>
      <c r="V551" s="73">
        <f>O551+U551</f>
        <v>0</v>
      </c>
      <c r="W551" s="70"/>
      <c r="X551" s="101" t="s">
        <v>1</v>
      </c>
      <c r="Y551" s="101">
        <v>1</v>
      </c>
    </row>
    <row r="552" spans="6:25" s="76" customFormat="1" ht="12" outlineLevel="3" x14ac:dyDescent="0.2">
      <c r="F552" s="77"/>
      <c r="G552" s="78"/>
      <c r="H552" s="14" t="s">
        <v>187</v>
      </c>
      <c r="I552" s="256" t="s">
        <v>376</v>
      </c>
      <c r="J552" s="256"/>
      <c r="K552" s="256"/>
      <c r="L552" s="256"/>
      <c r="M552" s="256"/>
      <c r="N552" s="256"/>
      <c r="O552" s="256"/>
      <c r="P552" s="79"/>
      <c r="Q552" s="80"/>
      <c r="R552" s="79"/>
      <c r="S552" s="80"/>
      <c r="T552" s="81"/>
      <c r="U552" s="81"/>
      <c r="V552" s="81"/>
      <c r="W552" s="82"/>
      <c r="X552" s="82"/>
    </row>
    <row r="553" spans="6:25" s="76" customFormat="1" ht="6" customHeight="1" outlineLevel="3" x14ac:dyDescent="0.2">
      <c r="F553" s="77"/>
      <c r="G553" s="78"/>
      <c r="H553" s="15"/>
      <c r="I553" s="82"/>
      <c r="J553" s="78"/>
      <c r="K553" s="83"/>
      <c r="L553" s="84"/>
      <c r="M553" s="13"/>
      <c r="N553" s="132"/>
      <c r="O553" s="132"/>
      <c r="P553" s="79"/>
      <c r="Q553" s="80"/>
      <c r="R553" s="79"/>
      <c r="S553" s="80"/>
      <c r="T553" s="81"/>
      <c r="U553" s="81"/>
      <c r="V553" s="81"/>
      <c r="W553" s="82"/>
      <c r="X553" s="82"/>
    </row>
    <row r="554" spans="6:25" s="85" customFormat="1" ht="11.25" outlineLevel="4" x14ac:dyDescent="0.2">
      <c r="F554" s="86"/>
      <c r="G554" s="87"/>
      <c r="H554" s="16" t="str">
        <f>IF(AND(H553&lt;&gt;"Výkaz výměr:",I553=""),"Výkaz výměr:","")</f>
        <v>Výkaz výměr:</v>
      </c>
      <c r="I554" s="88" t="s">
        <v>88</v>
      </c>
      <c r="J554" s="87"/>
      <c r="L554" s="89"/>
      <c r="M554" s="100">
        <v>2.59</v>
      </c>
      <c r="N554" s="133"/>
      <c r="O554" s="133"/>
      <c r="P554" s="90"/>
      <c r="Q554" s="89"/>
      <c r="R554" s="89"/>
      <c r="S554" s="89"/>
      <c r="T554" s="91" t="s">
        <v>4</v>
      </c>
      <c r="U554" s="89"/>
      <c r="V554" s="89"/>
      <c r="W554" s="92"/>
    </row>
    <row r="555" spans="6:25" s="85" customFormat="1" ht="11.25" outlineLevel="4" x14ac:dyDescent="0.2">
      <c r="F555" s="86"/>
      <c r="G555" s="87"/>
      <c r="H555" s="16" t="str">
        <f>IF(AND(H554&lt;&gt;"Výkaz výměr:",I554=""),"Výkaz výměr:","")</f>
        <v/>
      </c>
      <c r="I555" s="88"/>
      <c r="J555" s="87"/>
      <c r="L555" s="89"/>
      <c r="M555" s="100">
        <v>0</v>
      </c>
      <c r="N555" s="133"/>
      <c r="O555" s="133"/>
      <c r="P555" s="90"/>
      <c r="Q555" s="89"/>
      <c r="R555" s="89"/>
      <c r="S555" s="89"/>
      <c r="T555" s="91" t="s">
        <v>4</v>
      </c>
      <c r="U555" s="89"/>
      <c r="V555" s="89"/>
      <c r="W555" s="92"/>
    </row>
    <row r="556" spans="6:25" s="66" customFormat="1" ht="12" outlineLevel="3" x14ac:dyDescent="0.2">
      <c r="F556" s="67">
        <v>91</v>
      </c>
      <c r="G556" s="68" t="s">
        <v>15</v>
      </c>
      <c r="H556" s="69" t="s">
        <v>122</v>
      </c>
      <c r="I556" s="70" t="s">
        <v>333</v>
      </c>
      <c r="J556" s="68" t="s">
        <v>18</v>
      </c>
      <c r="K556" s="71">
        <v>0.86799999999999999</v>
      </c>
      <c r="L556" s="72">
        <v>0</v>
      </c>
      <c r="M556" s="11">
        <v>0.86799999999999999</v>
      </c>
      <c r="N556" s="131"/>
      <c r="O556" s="131">
        <f>M556*N556</f>
        <v>0</v>
      </c>
      <c r="P556" s="74"/>
      <c r="Q556" s="75">
        <f>M556*P556</f>
        <v>0</v>
      </c>
      <c r="R556" s="74"/>
      <c r="S556" s="75">
        <f>M556*R556</f>
        <v>0</v>
      </c>
      <c r="T556" s="73">
        <v>21</v>
      </c>
      <c r="U556" s="73">
        <f>O556*(T556/100)</f>
        <v>0</v>
      </c>
      <c r="V556" s="73">
        <f>O556+U556</f>
        <v>0</v>
      </c>
      <c r="W556" s="70"/>
      <c r="X556" s="101" t="s">
        <v>1</v>
      </c>
      <c r="Y556" s="101">
        <v>1</v>
      </c>
    </row>
    <row r="557" spans="6:25" s="76" customFormat="1" ht="12" outlineLevel="3" x14ac:dyDescent="0.2">
      <c r="F557" s="77"/>
      <c r="G557" s="78"/>
      <c r="H557" s="14" t="s">
        <v>187</v>
      </c>
      <c r="I557" s="256" t="s">
        <v>382</v>
      </c>
      <c r="J557" s="256"/>
      <c r="K557" s="256"/>
      <c r="L557" s="256"/>
      <c r="M557" s="256"/>
      <c r="N557" s="256"/>
      <c r="O557" s="256"/>
      <c r="P557" s="79"/>
      <c r="Q557" s="80"/>
      <c r="R557" s="79"/>
      <c r="S557" s="80"/>
      <c r="T557" s="81"/>
      <c r="U557" s="81"/>
      <c r="V557" s="81"/>
      <c r="W557" s="82"/>
      <c r="X557" s="82"/>
    </row>
    <row r="558" spans="6:25" s="76" customFormat="1" ht="6" customHeight="1" outlineLevel="3" x14ac:dyDescent="0.2">
      <c r="F558" s="77"/>
      <c r="G558" s="78"/>
      <c r="H558" s="15"/>
      <c r="I558" s="82"/>
      <c r="J558" s="78"/>
      <c r="K558" s="83"/>
      <c r="L558" s="84"/>
      <c r="M558" s="13"/>
      <c r="N558" s="132"/>
      <c r="O558" s="132"/>
      <c r="P558" s="79"/>
      <c r="Q558" s="80"/>
      <c r="R558" s="79"/>
      <c r="S558" s="80"/>
      <c r="T558" s="81"/>
      <c r="U558" s="81"/>
      <c r="V558" s="81"/>
      <c r="W558" s="82"/>
      <c r="X558" s="82"/>
    </row>
    <row r="559" spans="6:25" s="85" customFormat="1" ht="11.25" outlineLevel="4" x14ac:dyDescent="0.2">
      <c r="F559" s="86"/>
      <c r="G559" s="87"/>
      <c r="H559" s="16" t="str">
        <f>IF(AND(H558&lt;&gt;"Výkaz výměr:",I558=""),"Výkaz výměr:","")</f>
        <v>Výkaz výměr:</v>
      </c>
      <c r="I559" s="88" t="s">
        <v>186</v>
      </c>
      <c r="J559" s="87"/>
      <c r="L559" s="89"/>
      <c r="M559" s="100">
        <v>0</v>
      </c>
      <c r="N559" s="133"/>
      <c r="O559" s="133"/>
      <c r="P559" s="90"/>
      <c r="Q559" s="89"/>
      <c r="R559" s="89"/>
      <c r="S559" s="89"/>
      <c r="T559" s="91" t="s">
        <v>4</v>
      </c>
      <c r="U559" s="89"/>
      <c r="V559" s="89"/>
      <c r="W559" s="92"/>
    </row>
    <row r="560" spans="6:25" s="85" customFormat="1" ht="11.25" outlineLevel="4" x14ac:dyDescent="0.2">
      <c r="F560" s="86"/>
      <c r="G560" s="87"/>
      <c r="H560" s="16" t="str">
        <f>IF(AND(H559&lt;&gt;"Výkaz výměr:",I559=""),"Výkaz výměr:","")</f>
        <v/>
      </c>
      <c r="I560" s="88" t="s">
        <v>176</v>
      </c>
      <c r="J560" s="87"/>
      <c r="L560" s="89"/>
      <c r="M560" s="100">
        <v>0.86799999999999999</v>
      </c>
      <c r="N560" s="133"/>
      <c r="O560" s="133"/>
      <c r="P560" s="90"/>
      <c r="Q560" s="89"/>
      <c r="R560" s="89"/>
      <c r="S560" s="89"/>
      <c r="T560" s="91" t="s">
        <v>4</v>
      </c>
      <c r="U560" s="89"/>
      <c r="V560" s="89"/>
      <c r="W560" s="92"/>
    </row>
    <row r="561" spans="6:25" s="85" customFormat="1" ht="11.25" outlineLevel="4" x14ac:dyDescent="0.2">
      <c r="F561" s="86"/>
      <c r="G561" s="87"/>
      <c r="H561" s="16" t="str">
        <f>IF(AND(H560&lt;&gt;"Výkaz výměr:",I560=""),"Výkaz výměr:","")</f>
        <v/>
      </c>
      <c r="I561" s="88"/>
      <c r="J561" s="87"/>
      <c r="L561" s="89"/>
      <c r="M561" s="100">
        <v>0</v>
      </c>
      <c r="N561" s="133"/>
      <c r="O561" s="133"/>
      <c r="P561" s="90"/>
      <c r="Q561" s="89"/>
      <c r="R561" s="89"/>
      <c r="S561" s="89"/>
      <c r="T561" s="91" t="s">
        <v>4</v>
      </c>
      <c r="U561" s="89"/>
      <c r="V561" s="89"/>
      <c r="W561" s="92"/>
    </row>
    <row r="562" spans="6:25" s="4" customFormat="1" ht="12.75" customHeight="1" outlineLevel="3" x14ac:dyDescent="0.2">
      <c r="F562" s="5"/>
      <c r="G562" s="6"/>
      <c r="H562" s="6"/>
      <c r="I562" s="7"/>
      <c r="J562" s="6"/>
      <c r="K562" s="8"/>
      <c r="L562" s="9"/>
      <c r="M562" s="8"/>
      <c r="N562" s="134"/>
      <c r="O562" s="134"/>
      <c r="P562" s="10"/>
      <c r="Q562" s="9"/>
      <c r="R562" s="9"/>
      <c r="S562" s="9"/>
      <c r="T562" s="3" t="s">
        <v>4</v>
      </c>
      <c r="U562" s="9"/>
      <c r="V562" s="9"/>
      <c r="W562" s="9"/>
    </row>
    <row r="563" spans="6:25" s="55" customFormat="1" ht="16.5" customHeight="1" outlineLevel="2" x14ac:dyDescent="0.2">
      <c r="F563" s="56"/>
      <c r="G563" s="57"/>
      <c r="H563" s="58"/>
      <c r="I563" s="58" t="s">
        <v>256</v>
      </c>
      <c r="J563" s="57"/>
      <c r="K563" s="59"/>
      <c r="L563" s="60"/>
      <c r="M563" s="59"/>
      <c r="N563" s="124"/>
      <c r="O563" s="124">
        <f>SUBTOTAL(9,O564:O569)</f>
        <v>0</v>
      </c>
      <c r="P563" s="62"/>
      <c r="Q563" s="63">
        <f>SUBTOTAL(9,Q564:Q569)</f>
        <v>0</v>
      </c>
      <c r="R563" s="60"/>
      <c r="S563" s="63">
        <f>SUBTOTAL(9,S564:S569)</f>
        <v>0</v>
      </c>
      <c r="T563" s="64"/>
      <c r="U563" s="61">
        <f>SUBTOTAL(9,U564:U569)</f>
        <v>0</v>
      </c>
      <c r="V563" s="61">
        <f>SUBTOTAL(9,V564:V569)</f>
        <v>0</v>
      </c>
      <c r="W563" s="65"/>
      <c r="Y563" s="61">
        <f>SUBTOTAL(9,Y564:Y569)</f>
        <v>1</v>
      </c>
    </row>
    <row r="564" spans="6:25" s="66" customFormat="1" ht="24" outlineLevel="3" x14ac:dyDescent="0.2">
      <c r="F564" s="67">
        <v>92</v>
      </c>
      <c r="G564" s="68" t="s">
        <v>15</v>
      </c>
      <c r="H564" s="69" t="s">
        <v>123</v>
      </c>
      <c r="I564" s="70" t="s">
        <v>348</v>
      </c>
      <c r="J564" s="68" t="s">
        <v>17</v>
      </c>
      <c r="K564" s="71">
        <v>31.5</v>
      </c>
      <c r="L564" s="72">
        <v>0</v>
      </c>
      <c r="M564" s="11">
        <v>31.5</v>
      </c>
      <c r="N564" s="131"/>
      <c r="O564" s="131">
        <f>M564*N564</f>
        <v>0</v>
      </c>
      <c r="P564" s="74"/>
      <c r="Q564" s="75">
        <f>M564*P564</f>
        <v>0</v>
      </c>
      <c r="R564" s="74"/>
      <c r="S564" s="75">
        <f>M564*R564</f>
        <v>0</v>
      </c>
      <c r="T564" s="73">
        <v>21</v>
      </c>
      <c r="U564" s="73">
        <f>O564*(T564/100)</f>
        <v>0</v>
      </c>
      <c r="V564" s="73">
        <f>O564+U564</f>
        <v>0</v>
      </c>
      <c r="W564" s="70"/>
      <c r="X564" s="101" t="s">
        <v>1</v>
      </c>
      <c r="Y564" s="101">
        <v>1</v>
      </c>
    </row>
    <row r="565" spans="6:25" s="76" customFormat="1" ht="12" outlineLevel="3" x14ac:dyDescent="0.2">
      <c r="F565" s="77"/>
      <c r="G565" s="78"/>
      <c r="H565" s="14" t="s">
        <v>187</v>
      </c>
      <c r="I565" s="256" t="s">
        <v>370</v>
      </c>
      <c r="J565" s="256"/>
      <c r="K565" s="256"/>
      <c r="L565" s="256"/>
      <c r="M565" s="256"/>
      <c r="N565" s="256"/>
      <c r="O565" s="256"/>
      <c r="P565" s="79"/>
      <c r="Q565" s="80"/>
      <c r="R565" s="79"/>
      <c r="S565" s="80"/>
      <c r="T565" s="81"/>
      <c r="U565" s="81"/>
      <c r="V565" s="81"/>
      <c r="W565" s="82"/>
      <c r="X565" s="82"/>
    </row>
    <row r="566" spans="6:25" s="76" customFormat="1" ht="6" customHeight="1" outlineLevel="3" x14ac:dyDescent="0.2">
      <c r="F566" s="77"/>
      <c r="G566" s="78"/>
      <c r="H566" s="15"/>
      <c r="I566" s="82"/>
      <c r="J566" s="78"/>
      <c r="K566" s="83"/>
      <c r="L566" s="84"/>
      <c r="M566" s="13"/>
      <c r="N566" s="132"/>
      <c r="O566" s="132"/>
      <c r="P566" s="79"/>
      <c r="Q566" s="80"/>
      <c r="R566" s="79"/>
      <c r="S566" s="80"/>
      <c r="T566" s="81"/>
      <c r="U566" s="81"/>
      <c r="V566" s="81"/>
      <c r="W566" s="82"/>
      <c r="X566" s="82"/>
    </row>
    <row r="567" spans="6:25" s="85" customFormat="1" ht="11.25" outlineLevel="4" x14ac:dyDescent="0.2">
      <c r="F567" s="86"/>
      <c r="G567" s="87"/>
      <c r="H567" s="16" t="str">
        <f>IF(AND(H566&lt;&gt;"Výkaz výměr:",I566=""),"Výkaz výměr:","")</f>
        <v>Výkaz výměr:</v>
      </c>
      <c r="I567" s="88" t="s">
        <v>210</v>
      </c>
      <c r="J567" s="87"/>
      <c r="L567" s="89"/>
      <c r="M567" s="100">
        <v>0</v>
      </c>
      <c r="N567" s="133"/>
      <c r="O567" s="133"/>
      <c r="P567" s="90"/>
      <c r="Q567" s="89"/>
      <c r="R567" s="89"/>
      <c r="S567" s="89"/>
      <c r="T567" s="91" t="s">
        <v>4</v>
      </c>
      <c r="U567" s="89"/>
      <c r="V567" s="89"/>
      <c r="W567" s="92"/>
    </row>
    <row r="568" spans="6:25" s="85" customFormat="1" ht="11.25" outlineLevel="4" x14ac:dyDescent="0.2">
      <c r="F568" s="86"/>
      <c r="G568" s="87"/>
      <c r="H568" s="16" t="str">
        <f>IF(AND(H567&lt;&gt;"Výkaz výměr:",I567=""),"Výkaz výměr:","")</f>
        <v/>
      </c>
      <c r="I568" s="88" t="s">
        <v>50</v>
      </c>
      <c r="J568" s="87"/>
      <c r="L568" s="89"/>
      <c r="M568" s="100">
        <v>31.5</v>
      </c>
      <c r="N568" s="133"/>
      <c r="O568" s="133"/>
      <c r="P568" s="90"/>
      <c r="Q568" s="89"/>
      <c r="R568" s="89"/>
      <c r="S568" s="89"/>
      <c r="T568" s="91" t="s">
        <v>4</v>
      </c>
      <c r="U568" s="89"/>
      <c r="V568" s="89"/>
      <c r="W568" s="92"/>
    </row>
    <row r="569" spans="6:25" s="4" customFormat="1" ht="12.75" customHeight="1" outlineLevel="3" x14ac:dyDescent="0.2">
      <c r="F569" s="5"/>
      <c r="G569" s="6"/>
      <c r="H569" s="6"/>
      <c r="I569" s="7"/>
      <c r="J569" s="6"/>
      <c r="K569" s="8"/>
      <c r="L569" s="9"/>
      <c r="M569" s="8"/>
      <c r="N569" s="134"/>
      <c r="O569" s="134"/>
      <c r="P569" s="10"/>
      <c r="Q569" s="9"/>
      <c r="R569" s="9"/>
      <c r="S569" s="9"/>
      <c r="T569" s="3" t="s">
        <v>4</v>
      </c>
      <c r="U569" s="9"/>
      <c r="V569" s="9"/>
      <c r="W569" s="9"/>
    </row>
    <row r="570" spans="6:25" s="55" customFormat="1" ht="16.5" customHeight="1" outlineLevel="2" x14ac:dyDescent="0.2">
      <c r="F570" s="56"/>
      <c r="G570" s="57"/>
      <c r="H570" s="58"/>
      <c r="I570" s="58" t="s">
        <v>160</v>
      </c>
      <c r="J570" s="57"/>
      <c r="K570" s="59"/>
      <c r="L570" s="60"/>
      <c r="M570" s="59"/>
      <c r="N570" s="124"/>
      <c r="O570" s="124">
        <f>SUBTOTAL(9,O571:O576)</f>
        <v>0</v>
      </c>
      <c r="P570" s="62"/>
      <c r="Q570" s="63">
        <f>SUBTOTAL(9,Q571:Q576)</f>
        <v>1.7000000000000001E-2</v>
      </c>
      <c r="R570" s="60"/>
      <c r="S570" s="63">
        <f>SUBTOTAL(9,S571:S576)</f>
        <v>0</v>
      </c>
      <c r="T570" s="64"/>
      <c r="U570" s="61">
        <f>SUBTOTAL(9,U571:U576)</f>
        <v>0</v>
      </c>
      <c r="V570" s="61">
        <f>SUBTOTAL(9,V571:V576)</f>
        <v>0</v>
      </c>
      <c r="W570" s="65"/>
      <c r="Y570" s="61">
        <f>SUBTOTAL(9,Y571:Y576)</f>
        <v>1</v>
      </c>
    </row>
    <row r="571" spans="6:25" s="66" customFormat="1" ht="24" outlineLevel="3" x14ac:dyDescent="0.2">
      <c r="F571" s="67">
        <v>93</v>
      </c>
      <c r="G571" s="68" t="s">
        <v>15</v>
      </c>
      <c r="H571" s="69" t="s">
        <v>125</v>
      </c>
      <c r="I571" s="70" t="s">
        <v>350</v>
      </c>
      <c r="J571" s="68" t="s">
        <v>5</v>
      </c>
      <c r="K571" s="71">
        <v>85</v>
      </c>
      <c r="L571" s="72">
        <v>0</v>
      </c>
      <c r="M571" s="11">
        <v>85</v>
      </c>
      <c r="N571" s="131"/>
      <c r="O571" s="131">
        <f>M571*N571</f>
        <v>0</v>
      </c>
      <c r="P571" s="74">
        <v>2.0000000000000001E-4</v>
      </c>
      <c r="Q571" s="75">
        <f>M571*P571</f>
        <v>1.7000000000000001E-2</v>
      </c>
      <c r="R571" s="74"/>
      <c r="S571" s="75">
        <f>M571*R571</f>
        <v>0</v>
      </c>
      <c r="T571" s="73">
        <v>21</v>
      </c>
      <c r="U571" s="73">
        <f>O571*(T571/100)</f>
        <v>0</v>
      </c>
      <c r="V571" s="73">
        <f>O571+U571</f>
        <v>0</v>
      </c>
      <c r="W571" s="70"/>
      <c r="X571" s="101" t="s">
        <v>1</v>
      </c>
      <c r="Y571" s="101">
        <v>1</v>
      </c>
    </row>
    <row r="572" spans="6:25" s="76" customFormat="1" ht="12" outlineLevel="3" x14ac:dyDescent="0.2">
      <c r="F572" s="77"/>
      <c r="G572" s="78"/>
      <c r="H572" s="14" t="s">
        <v>187</v>
      </c>
      <c r="I572" s="256" t="s">
        <v>375</v>
      </c>
      <c r="J572" s="256"/>
      <c r="K572" s="256"/>
      <c r="L572" s="256"/>
      <c r="M572" s="256"/>
      <c r="N572" s="256"/>
      <c r="O572" s="256"/>
      <c r="P572" s="79"/>
      <c r="Q572" s="80"/>
      <c r="R572" s="79"/>
      <c r="S572" s="80"/>
      <c r="T572" s="81"/>
      <c r="U572" s="81"/>
      <c r="V572" s="81"/>
      <c r="W572" s="82"/>
      <c r="X572" s="82"/>
    </row>
    <row r="573" spans="6:25" s="76" customFormat="1" ht="6" customHeight="1" outlineLevel="3" x14ac:dyDescent="0.2">
      <c r="F573" s="77"/>
      <c r="G573" s="78"/>
      <c r="H573" s="15"/>
      <c r="I573" s="82"/>
      <c r="J573" s="78"/>
      <c r="K573" s="83"/>
      <c r="L573" s="84"/>
      <c r="M573" s="13"/>
      <c r="N573" s="132"/>
      <c r="O573" s="132"/>
      <c r="P573" s="79"/>
      <c r="Q573" s="80"/>
      <c r="R573" s="79"/>
      <c r="S573" s="80"/>
      <c r="T573" s="81"/>
      <c r="U573" s="81"/>
      <c r="V573" s="81"/>
      <c r="W573" s="82"/>
      <c r="X573" s="82"/>
    </row>
    <row r="574" spans="6:25" s="85" customFormat="1" ht="11.25" outlineLevel="4" x14ac:dyDescent="0.2">
      <c r="F574" s="86"/>
      <c r="G574" s="87"/>
      <c r="H574" s="16" t="str">
        <f>IF(AND(H573&lt;&gt;"Výkaz výměr:",I573=""),"Výkaz výměr:","")</f>
        <v>Výkaz výměr:</v>
      </c>
      <c r="I574" s="88" t="s">
        <v>185</v>
      </c>
      <c r="J574" s="87"/>
      <c r="L574" s="89"/>
      <c r="M574" s="100">
        <v>0</v>
      </c>
      <c r="N574" s="133"/>
      <c r="O574" s="133"/>
      <c r="P574" s="90"/>
      <c r="Q574" s="89"/>
      <c r="R574" s="89"/>
      <c r="S574" s="89"/>
      <c r="T574" s="91" t="s">
        <v>4</v>
      </c>
      <c r="U574" s="89"/>
      <c r="V574" s="89"/>
      <c r="W574" s="92"/>
    </row>
    <row r="575" spans="6:25" s="85" customFormat="1" ht="11.25" outlineLevel="4" x14ac:dyDescent="0.2">
      <c r="F575" s="86"/>
      <c r="G575" s="87"/>
      <c r="H575" s="16" t="str">
        <f>IF(AND(H574&lt;&gt;"Výkaz výměr:",I574=""),"Výkaz výměr:","")</f>
        <v/>
      </c>
      <c r="I575" s="88" t="s">
        <v>51</v>
      </c>
      <c r="J575" s="87"/>
      <c r="L575" s="89"/>
      <c r="M575" s="100">
        <v>85</v>
      </c>
      <c r="N575" s="133"/>
      <c r="O575" s="133"/>
      <c r="P575" s="90"/>
      <c r="Q575" s="89"/>
      <c r="R575" s="89"/>
      <c r="S575" s="89"/>
      <c r="T575" s="91" t="s">
        <v>4</v>
      </c>
      <c r="U575" s="89"/>
      <c r="V575" s="89"/>
      <c r="W575" s="92"/>
    </row>
    <row r="576" spans="6:25" s="4" customFormat="1" ht="12.75" customHeight="1" outlineLevel="3" x14ac:dyDescent="0.2">
      <c r="F576" s="5"/>
      <c r="G576" s="6"/>
      <c r="H576" s="6"/>
      <c r="I576" s="7"/>
      <c r="J576" s="6"/>
      <c r="K576" s="8"/>
      <c r="L576" s="9"/>
      <c r="M576" s="8"/>
      <c r="N576" s="134"/>
      <c r="O576" s="134"/>
      <c r="P576" s="10"/>
      <c r="Q576" s="9"/>
      <c r="R576" s="9"/>
      <c r="S576" s="9"/>
      <c r="T576" s="3" t="s">
        <v>4</v>
      </c>
      <c r="U576" s="9"/>
      <c r="V576" s="9"/>
      <c r="W576" s="9"/>
    </row>
    <row r="577" spans="6:25" s="55" customFormat="1" ht="16.5" customHeight="1" outlineLevel="2" x14ac:dyDescent="0.2">
      <c r="F577" s="56"/>
      <c r="G577" s="57"/>
      <c r="H577" s="58"/>
      <c r="I577" s="58" t="s">
        <v>201</v>
      </c>
      <c r="J577" s="57"/>
      <c r="K577" s="59"/>
      <c r="L577" s="60"/>
      <c r="M577" s="59"/>
      <c r="N577" s="124"/>
      <c r="O577" s="124">
        <f>SUBTOTAL(9,O578:O598)</f>
        <v>0</v>
      </c>
      <c r="P577" s="62"/>
      <c r="Q577" s="63">
        <f>SUBTOTAL(9,Q578:Q598)</f>
        <v>2.2001030576000002</v>
      </c>
      <c r="R577" s="60"/>
      <c r="S577" s="63">
        <f>SUBTOTAL(9,S578:S598)</f>
        <v>0</v>
      </c>
      <c r="T577" s="64"/>
      <c r="U577" s="61">
        <f>SUBTOTAL(9,U578:U598)</f>
        <v>0</v>
      </c>
      <c r="V577" s="61">
        <f>SUBTOTAL(9,V578:V598)</f>
        <v>0</v>
      </c>
      <c r="W577" s="65"/>
      <c r="Y577" s="61">
        <f>SUBTOTAL(9,Y578:Y598)</f>
        <v>4</v>
      </c>
    </row>
    <row r="578" spans="6:25" s="66" customFormat="1" ht="12" outlineLevel="3" x14ac:dyDescent="0.2">
      <c r="F578" s="67">
        <v>94</v>
      </c>
      <c r="G578" s="68" t="s">
        <v>15</v>
      </c>
      <c r="H578" s="69" t="s">
        <v>127</v>
      </c>
      <c r="I578" s="70" t="s">
        <v>297</v>
      </c>
      <c r="J578" s="68" t="s">
        <v>18</v>
      </c>
      <c r="K578" s="71">
        <v>0.8680000000000001</v>
      </c>
      <c r="L578" s="72">
        <v>0</v>
      </c>
      <c r="M578" s="11">
        <v>0.8680000000000001</v>
      </c>
      <c r="N578" s="131"/>
      <c r="O578" s="131">
        <f>M578*N578</f>
        <v>0</v>
      </c>
      <c r="P578" s="74">
        <v>2.5018699999999998</v>
      </c>
      <c r="Q578" s="75">
        <f>M578*P578</f>
        <v>2.1716231600000002</v>
      </c>
      <c r="R578" s="74"/>
      <c r="S578" s="75">
        <f>M578*R578</f>
        <v>0</v>
      </c>
      <c r="T578" s="73">
        <v>21</v>
      </c>
      <c r="U578" s="73">
        <f>O578*(T578/100)</f>
        <v>0</v>
      </c>
      <c r="V578" s="73">
        <f>O578+U578</f>
        <v>0</v>
      </c>
      <c r="W578" s="70"/>
      <c r="X578" s="101" t="s">
        <v>1</v>
      </c>
      <c r="Y578" s="101">
        <v>1</v>
      </c>
    </row>
    <row r="579" spans="6:25" s="76" customFormat="1" ht="12" outlineLevel="3" x14ac:dyDescent="0.2">
      <c r="F579" s="77"/>
      <c r="G579" s="78"/>
      <c r="H579" s="14" t="s">
        <v>187</v>
      </c>
      <c r="I579" s="256" t="s">
        <v>360</v>
      </c>
      <c r="J579" s="256"/>
      <c r="K579" s="256"/>
      <c r="L579" s="256"/>
      <c r="M579" s="256"/>
      <c r="N579" s="256"/>
      <c r="O579" s="256"/>
      <c r="P579" s="79"/>
      <c r="Q579" s="80"/>
      <c r="R579" s="79"/>
      <c r="S579" s="80"/>
      <c r="T579" s="81"/>
      <c r="U579" s="81"/>
      <c r="V579" s="81"/>
      <c r="W579" s="82"/>
      <c r="X579" s="82"/>
    </row>
    <row r="580" spans="6:25" s="76" customFormat="1" ht="6" customHeight="1" outlineLevel="3" x14ac:dyDescent="0.2">
      <c r="F580" s="77"/>
      <c r="G580" s="78"/>
      <c r="H580" s="15"/>
      <c r="I580" s="82"/>
      <c r="J580" s="78"/>
      <c r="K580" s="83"/>
      <c r="L580" s="84"/>
      <c r="M580" s="13"/>
      <c r="N580" s="132"/>
      <c r="O580" s="132"/>
      <c r="P580" s="79"/>
      <c r="Q580" s="80"/>
      <c r="R580" s="79"/>
      <c r="S580" s="80"/>
      <c r="T580" s="81"/>
      <c r="U580" s="81"/>
      <c r="V580" s="81"/>
      <c r="W580" s="82"/>
      <c r="X580" s="82"/>
    </row>
    <row r="581" spans="6:25" s="85" customFormat="1" ht="11.25" outlineLevel="4" x14ac:dyDescent="0.2">
      <c r="F581" s="86"/>
      <c r="G581" s="87"/>
      <c r="H581" s="16" t="str">
        <f>IF(AND(H580&lt;&gt;"Výkaz výměr:",I580=""),"Výkaz výměr:","")</f>
        <v>Výkaz výměr:</v>
      </c>
      <c r="I581" s="88" t="s">
        <v>283</v>
      </c>
      <c r="J581" s="87"/>
      <c r="L581" s="89"/>
      <c r="M581" s="100">
        <v>0</v>
      </c>
      <c r="N581" s="133"/>
      <c r="O581" s="133"/>
      <c r="P581" s="90"/>
      <c r="Q581" s="89"/>
      <c r="R581" s="89"/>
      <c r="S581" s="89"/>
      <c r="T581" s="91" t="s">
        <v>4</v>
      </c>
      <c r="U581" s="89"/>
      <c r="V581" s="89"/>
      <c r="W581" s="92"/>
    </row>
    <row r="582" spans="6:25" s="85" customFormat="1" ht="11.25" outlineLevel="4" x14ac:dyDescent="0.2">
      <c r="F582" s="86"/>
      <c r="G582" s="87"/>
      <c r="H582" s="16" t="str">
        <f>IF(AND(H581&lt;&gt;"Výkaz výměr:",I581=""),"Výkaz výměr:","")</f>
        <v/>
      </c>
      <c r="I582" s="88" t="s">
        <v>204</v>
      </c>
      <c r="J582" s="87"/>
      <c r="L582" s="89"/>
      <c r="M582" s="100">
        <v>0.61199999999999999</v>
      </c>
      <c r="N582" s="133"/>
      <c r="O582" s="133"/>
      <c r="P582" s="90"/>
      <c r="Q582" s="89"/>
      <c r="R582" s="89"/>
      <c r="S582" s="89"/>
      <c r="T582" s="91" t="s">
        <v>4</v>
      </c>
      <c r="U582" s="89"/>
      <c r="V582" s="89"/>
      <c r="W582" s="92"/>
    </row>
    <row r="583" spans="6:25" s="85" customFormat="1" ht="11.25" outlineLevel="4" x14ac:dyDescent="0.2">
      <c r="F583" s="86"/>
      <c r="G583" s="87"/>
      <c r="H583" s="16" t="str">
        <f>IF(AND(H582&lt;&gt;"Výkaz výměr:",I582=""),"Výkaz výměr:","")</f>
        <v/>
      </c>
      <c r="I583" s="88" t="s">
        <v>84</v>
      </c>
      <c r="J583" s="87"/>
      <c r="L583" s="89"/>
      <c r="M583" s="100">
        <v>0</v>
      </c>
      <c r="N583" s="133"/>
      <c r="O583" s="133"/>
      <c r="P583" s="90"/>
      <c r="Q583" s="89"/>
      <c r="R583" s="89"/>
      <c r="S583" s="89"/>
      <c r="T583" s="91" t="s">
        <v>4</v>
      </c>
      <c r="U583" s="89"/>
      <c r="V583" s="89"/>
      <c r="W583" s="92"/>
    </row>
    <row r="584" spans="6:25" s="85" customFormat="1" ht="11.25" outlineLevel="4" x14ac:dyDescent="0.2">
      <c r="F584" s="86"/>
      <c r="G584" s="87"/>
      <c r="H584" s="16" t="str">
        <f>IF(AND(H583&lt;&gt;"Výkaz výměr:",I583=""),"Výkaz výměr:","")</f>
        <v/>
      </c>
      <c r="I584" s="88" t="s">
        <v>197</v>
      </c>
      <c r="J584" s="87"/>
      <c r="L584" s="89"/>
      <c r="M584" s="100">
        <v>0.25600000000000006</v>
      </c>
      <c r="N584" s="133"/>
      <c r="O584" s="133"/>
      <c r="P584" s="90"/>
      <c r="Q584" s="89"/>
      <c r="R584" s="89"/>
      <c r="S584" s="89"/>
      <c r="T584" s="91" t="s">
        <v>4</v>
      </c>
      <c r="U584" s="89"/>
      <c r="V584" s="89"/>
      <c r="W584" s="92"/>
    </row>
    <row r="585" spans="6:25" s="66" customFormat="1" ht="12" outlineLevel="3" x14ac:dyDescent="0.2">
      <c r="F585" s="67">
        <v>95</v>
      </c>
      <c r="G585" s="68" t="s">
        <v>15</v>
      </c>
      <c r="H585" s="69" t="s">
        <v>128</v>
      </c>
      <c r="I585" s="70" t="s">
        <v>292</v>
      </c>
      <c r="J585" s="68" t="s">
        <v>17</v>
      </c>
      <c r="K585" s="71">
        <v>2.5600000000000005</v>
      </c>
      <c r="L585" s="72">
        <v>0</v>
      </c>
      <c r="M585" s="11">
        <v>2.5600000000000005</v>
      </c>
      <c r="N585" s="131"/>
      <c r="O585" s="131">
        <f>M585*N585</f>
        <v>0</v>
      </c>
      <c r="P585" s="74">
        <v>2.64E-3</v>
      </c>
      <c r="Q585" s="75">
        <f>M585*P585</f>
        <v>6.7584000000000012E-3</v>
      </c>
      <c r="R585" s="74"/>
      <c r="S585" s="75">
        <f>M585*R585</f>
        <v>0</v>
      </c>
      <c r="T585" s="73">
        <v>21</v>
      </c>
      <c r="U585" s="73">
        <f>O585*(T585/100)</f>
        <v>0</v>
      </c>
      <c r="V585" s="73">
        <f>O585+U585</f>
        <v>0</v>
      </c>
      <c r="W585" s="70"/>
      <c r="X585" s="101" t="s">
        <v>1</v>
      </c>
      <c r="Y585" s="101">
        <v>1</v>
      </c>
    </row>
    <row r="586" spans="6:25" s="76" customFormat="1" ht="12" outlineLevel="3" x14ac:dyDescent="0.2">
      <c r="F586" s="77"/>
      <c r="G586" s="78"/>
      <c r="H586" s="14" t="s">
        <v>187</v>
      </c>
      <c r="I586" s="256" t="s">
        <v>293</v>
      </c>
      <c r="J586" s="256"/>
      <c r="K586" s="256"/>
      <c r="L586" s="256"/>
      <c r="M586" s="256"/>
      <c r="N586" s="256"/>
      <c r="O586" s="256"/>
      <c r="P586" s="79"/>
      <c r="Q586" s="80"/>
      <c r="R586" s="79"/>
      <c r="S586" s="80"/>
      <c r="T586" s="81"/>
      <c r="U586" s="81"/>
      <c r="V586" s="81"/>
      <c r="W586" s="82"/>
      <c r="X586" s="82"/>
    </row>
    <row r="587" spans="6:25" s="76" customFormat="1" ht="6" customHeight="1" outlineLevel="3" x14ac:dyDescent="0.2">
      <c r="F587" s="77"/>
      <c r="G587" s="78"/>
      <c r="H587" s="15"/>
      <c r="I587" s="82"/>
      <c r="J587" s="78"/>
      <c r="K587" s="83"/>
      <c r="L587" s="84"/>
      <c r="M587" s="13"/>
      <c r="N587" s="132"/>
      <c r="O587" s="132"/>
      <c r="P587" s="79"/>
      <c r="Q587" s="80"/>
      <c r="R587" s="79"/>
      <c r="S587" s="80"/>
      <c r="T587" s="81"/>
      <c r="U587" s="81"/>
      <c r="V587" s="81"/>
      <c r="W587" s="82"/>
      <c r="X587" s="82"/>
    </row>
    <row r="588" spans="6:25" s="85" customFormat="1" ht="11.25" outlineLevel="4" x14ac:dyDescent="0.2">
      <c r="F588" s="86"/>
      <c r="G588" s="87"/>
      <c r="H588" s="16" t="str">
        <f>IF(AND(H587&lt;&gt;"Výkaz výměr:",I587=""),"Výkaz výměr:","")</f>
        <v>Výkaz výměr:</v>
      </c>
      <c r="I588" s="88" t="s">
        <v>84</v>
      </c>
      <c r="J588" s="87"/>
      <c r="L588" s="89"/>
      <c r="M588" s="100">
        <v>0</v>
      </c>
      <c r="N588" s="133"/>
      <c r="O588" s="133"/>
      <c r="P588" s="90"/>
      <c r="Q588" s="89"/>
      <c r="R588" s="89"/>
      <c r="S588" s="89"/>
      <c r="T588" s="91" t="s">
        <v>4</v>
      </c>
      <c r="U588" s="89"/>
      <c r="V588" s="89"/>
      <c r="W588" s="92"/>
    </row>
    <row r="589" spans="6:25" s="85" customFormat="1" ht="11.25" outlineLevel="4" x14ac:dyDescent="0.2">
      <c r="F589" s="86"/>
      <c r="G589" s="87"/>
      <c r="H589" s="16" t="str">
        <f>IF(AND(H588&lt;&gt;"Výkaz výměr:",I588=""),"Výkaz výměr:","")</f>
        <v/>
      </c>
      <c r="I589" s="88" t="s">
        <v>172</v>
      </c>
      <c r="J589" s="87"/>
      <c r="L589" s="89"/>
      <c r="M589" s="100">
        <v>2.5600000000000005</v>
      </c>
      <c r="N589" s="133"/>
      <c r="O589" s="133"/>
      <c r="P589" s="90"/>
      <c r="Q589" s="89"/>
      <c r="R589" s="89"/>
      <c r="S589" s="89"/>
      <c r="T589" s="91" t="s">
        <v>4</v>
      </c>
      <c r="U589" s="89"/>
      <c r="V589" s="89"/>
      <c r="W589" s="92"/>
    </row>
    <row r="590" spans="6:25" s="66" customFormat="1" ht="12" outlineLevel="3" x14ac:dyDescent="0.2">
      <c r="F590" s="67">
        <v>96</v>
      </c>
      <c r="G590" s="68" t="s">
        <v>15</v>
      </c>
      <c r="H590" s="69" t="s">
        <v>129</v>
      </c>
      <c r="I590" s="70" t="s">
        <v>296</v>
      </c>
      <c r="J590" s="68" t="s">
        <v>17</v>
      </c>
      <c r="K590" s="71">
        <v>2.56</v>
      </c>
      <c r="L590" s="72">
        <v>0</v>
      </c>
      <c r="M590" s="11">
        <v>2.56</v>
      </c>
      <c r="N590" s="131"/>
      <c r="O590" s="131">
        <f>M590*N590</f>
        <v>0</v>
      </c>
      <c r="P590" s="74"/>
      <c r="Q590" s="75">
        <f>M590*P590</f>
        <v>0</v>
      </c>
      <c r="R590" s="74"/>
      <c r="S590" s="75">
        <f>M590*R590</f>
        <v>0</v>
      </c>
      <c r="T590" s="73">
        <v>21</v>
      </c>
      <c r="U590" s="73">
        <f>O590*(T590/100)</f>
        <v>0</v>
      </c>
      <c r="V590" s="73">
        <f>O590+U590</f>
        <v>0</v>
      </c>
      <c r="W590" s="70"/>
      <c r="X590" s="101" t="s">
        <v>1</v>
      </c>
      <c r="Y590" s="101">
        <v>1</v>
      </c>
    </row>
    <row r="591" spans="6:25" s="76" customFormat="1" ht="12" outlineLevel="3" x14ac:dyDescent="0.2">
      <c r="F591" s="77"/>
      <c r="G591" s="78"/>
      <c r="H591" s="14" t="s">
        <v>187</v>
      </c>
      <c r="I591" s="256" t="s">
        <v>299</v>
      </c>
      <c r="J591" s="256"/>
      <c r="K591" s="256"/>
      <c r="L591" s="256"/>
      <c r="M591" s="256"/>
      <c r="N591" s="256"/>
      <c r="O591" s="256"/>
      <c r="P591" s="79"/>
      <c r="Q591" s="80"/>
      <c r="R591" s="79"/>
      <c r="S591" s="80"/>
      <c r="T591" s="81"/>
      <c r="U591" s="81"/>
      <c r="V591" s="81"/>
      <c r="W591" s="82"/>
      <c r="X591" s="82"/>
    </row>
    <row r="592" spans="6:25" s="76" customFormat="1" ht="6" customHeight="1" outlineLevel="3" x14ac:dyDescent="0.2">
      <c r="F592" s="77"/>
      <c r="G592" s="78"/>
      <c r="H592" s="15"/>
      <c r="I592" s="82"/>
      <c r="J592" s="78"/>
      <c r="K592" s="83"/>
      <c r="L592" s="84"/>
      <c r="M592" s="13"/>
      <c r="N592" s="132"/>
      <c r="O592" s="132"/>
      <c r="P592" s="79"/>
      <c r="Q592" s="80"/>
      <c r="R592" s="79"/>
      <c r="S592" s="80"/>
      <c r="T592" s="81"/>
      <c r="U592" s="81"/>
      <c r="V592" s="81"/>
      <c r="W592" s="82"/>
      <c r="X592" s="82"/>
    </row>
    <row r="593" spans="6:25" s="66" customFormat="1" ht="12" outlineLevel="3" x14ac:dyDescent="0.2">
      <c r="F593" s="67">
        <v>97</v>
      </c>
      <c r="G593" s="68" t="s">
        <v>15</v>
      </c>
      <c r="H593" s="69" t="s">
        <v>130</v>
      </c>
      <c r="I593" s="70" t="s">
        <v>319</v>
      </c>
      <c r="J593" s="68" t="s">
        <v>6</v>
      </c>
      <c r="K593" s="71">
        <v>2.0480000000000002E-2</v>
      </c>
      <c r="L593" s="72">
        <v>0</v>
      </c>
      <c r="M593" s="11">
        <v>2.0480000000000002E-2</v>
      </c>
      <c r="N593" s="131"/>
      <c r="O593" s="131">
        <f>M593*N593</f>
        <v>0</v>
      </c>
      <c r="P593" s="74">
        <v>1.0606199999999999</v>
      </c>
      <c r="Q593" s="75">
        <f>M593*P593</f>
        <v>2.17214976E-2</v>
      </c>
      <c r="R593" s="74"/>
      <c r="S593" s="75">
        <f>M593*R593</f>
        <v>0</v>
      </c>
      <c r="T593" s="73">
        <v>21</v>
      </c>
      <c r="U593" s="73">
        <f>O593*(T593/100)</f>
        <v>0</v>
      </c>
      <c r="V593" s="73">
        <f>O593+U593</f>
        <v>0</v>
      </c>
      <c r="W593" s="70"/>
      <c r="X593" s="101" t="s">
        <v>1</v>
      </c>
      <c r="Y593" s="101">
        <v>1</v>
      </c>
    </row>
    <row r="594" spans="6:25" s="76" customFormat="1" ht="12" outlineLevel="3" x14ac:dyDescent="0.2">
      <c r="F594" s="77"/>
      <c r="G594" s="78"/>
      <c r="H594" s="14" t="s">
        <v>187</v>
      </c>
      <c r="I594" s="256" t="s">
        <v>332</v>
      </c>
      <c r="J594" s="256"/>
      <c r="K594" s="256"/>
      <c r="L594" s="256"/>
      <c r="M594" s="256"/>
      <c r="N594" s="256"/>
      <c r="O594" s="256"/>
      <c r="P594" s="79"/>
      <c r="Q594" s="80"/>
      <c r="R594" s="79"/>
      <c r="S594" s="80"/>
      <c r="T594" s="81"/>
      <c r="U594" s="81"/>
      <c r="V594" s="81"/>
      <c r="W594" s="82"/>
      <c r="X594" s="82"/>
    </row>
    <row r="595" spans="6:25" s="76" customFormat="1" ht="6" customHeight="1" outlineLevel="3" x14ac:dyDescent="0.2">
      <c r="F595" s="77"/>
      <c r="G595" s="78"/>
      <c r="H595" s="15"/>
      <c r="I595" s="82"/>
      <c r="J595" s="78"/>
      <c r="K595" s="83"/>
      <c r="L595" s="84"/>
      <c r="M595" s="13"/>
      <c r="N595" s="132"/>
      <c r="O595" s="132"/>
      <c r="P595" s="79"/>
      <c r="Q595" s="80"/>
      <c r="R595" s="79"/>
      <c r="S595" s="80"/>
      <c r="T595" s="81"/>
      <c r="U595" s="81"/>
      <c r="V595" s="81"/>
      <c r="W595" s="82"/>
      <c r="X595" s="82"/>
    </row>
    <row r="596" spans="6:25" s="85" customFormat="1" ht="11.25" outlineLevel="4" x14ac:dyDescent="0.2">
      <c r="F596" s="86"/>
      <c r="G596" s="87"/>
      <c r="H596" s="16" t="str">
        <f>IF(AND(H595&lt;&gt;"Výkaz výměr:",I595=""),"Výkaz výměr:","")</f>
        <v>Výkaz výměr:</v>
      </c>
      <c r="I596" s="88" t="s">
        <v>159</v>
      </c>
      <c r="J596" s="87"/>
      <c r="L596" s="89"/>
      <c r="M596" s="100">
        <v>2.0480000000000002E-2</v>
      </c>
      <c r="N596" s="133"/>
      <c r="O596" s="133"/>
      <c r="P596" s="90"/>
      <c r="Q596" s="89"/>
      <c r="R596" s="89"/>
      <c r="S596" s="89"/>
      <c r="T596" s="91" t="s">
        <v>4</v>
      </c>
      <c r="U596" s="89"/>
      <c r="V596" s="89"/>
      <c r="W596" s="92"/>
    </row>
    <row r="597" spans="6:25" s="85" customFormat="1" ht="11.25" outlineLevel="4" x14ac:dyDescent="0.2">
      <c r="F597" s="86"/>
      <c r="G597" s="87"/>
      <c r="H597" s="16" t="str">
        <f>IF(AND(H596&lt;&gt;"Výkaz výměr:",I596=""),"Výkaz výměr:","")</f>
        <v/>
      </c>
      <c r="I597" s="88"/>
      <c r="J597" s="87"/>
      <c r="L597" s="89"/>
      <c r="M597" s="100">
        <v>0</v>
      </c>
      <c r="N597" s="133"/>
      <c r="O597" s="133"/>
      <c r="P597" s="90"/>
      <c r="Q597" s="89"/>
      <c r="R597" s="89"/>
      <c r="S597" s="89"/>
      <c r="T597" s="91" t="s">
        <v>4</v>
      </c>
      <c r="U597" s="89"/>
      <c r="V597" s="89"/>
      <c r="W597" s="92"/>
    </row>
    <row r="598" spans="6:25" s="4" customFormat="1" ht="12.75" customHeight="1" outlineLevel="3" x14ac:dyDescent="0.2">
      <c r="F598" s="5"/>
      <c r="G598" s="6"/>
      <c r="H598" s="6"/>
      <c r="I598" s="7"/>
      <c r="J598" s="6"/>
      <c r="K598" s="8"/>
      <c r="L598" s="9"/>
      <c r="M598" s="8"/>
      <c r="N598" s="134"/>
      <c r="O598" s="134"/>
      <c r="P598" s="10"/>
      <c r="Q598" s="9"/>
      <c r="R598" s="9"/>
      <c r="S598" s="9"/>
      <c r="T598" s="3" t="s">
        <v>4</v>
      </c>
      <c r="U598" s="9"/>
      <c r="V598" s="9"/>
      <c r="W598" s="9"/>
    </row>
    <row r="599" spans="6:25" s="55" customFormat="1" ht="16.5" customHeight="1" outlineLevel="2" x14ac:dyDescent="0.2">
      <c r="F599" s="56"/>
      <c r="G599" s="57"/>
      <c r="H599" s="58"/>
      <c r="I599" s="58" t="s">
        <v>312</v>
      </c>
      <c r="J599" s="57"/>
      <c r="K599" s="59"/>
      <c r="L599" s="60"/>
      <c r="M599" s="59"/>
      <c r="N599" s="124"/>
      <c r="O599" s="124">
        <f>SUBTOTAL(9,O600:O630)</f>
        <v>0</v>
      </c>
      <c r="P599" s="62"/>
      <c r="Q599" s="63">
        <f>SUBTOTAL(9,Q600:Q630)</f>
        <v>5.6362429000000009</v>
      </c>
      <c r="R599" s="60"/>
      <c r="S599" s="63">
        <f>SUBTOTAL(9,S600:S630)</f>
        <v>0</v>
      </c>
      <c r="T599" s="64"/>
      <c r="U599" s="61">
        <f>SUBTOTAL(9,U600:U630)</f>
        <v>0</v>
      </c>
      <c r="V599" s="61">
        <f>SUBTOTAL(9,V600:V630)</f>
        <v>0</v>
      </c>
      <c r="W599" s="65"/>
      <c r="Y599" s="61">
        <f>SUBTOTAL(9,Y600:Y630)</f>
        <v>5</v>
      </c>
    </row>
    <row r="600" spans="6:25" s="66" customFormat="1" ht="12" outlineLevel="3" x14ac:dyDescent="0.2">
      <c r="F600" s="67">
        <v>98</v>
      </c>
      <c r="G600" s="68" t="s">
        <v>15</v>
      </c>
      <c r="H600" s="69" t="s">
        <v>132</v>
      </c>
      <c r="I600" s="70" t="s">
        <v>337</v>
      </c>
      <c r="J600" s="68" t="s">
        <v>5</v>
      </c>
      <c r="K600" s="71">
        <v>51</v>
      </c>
      <c r="L600" s="72">
        <v>0</v>
      </c>
      <c r="M600" s="11">
        <v>51</v>
      </c>
      <c r="N600" s="131"/>
      <c r="O600" s="131">
        <f>M600*N600</f>
        <v>0</v>
      </c>
      <c r="P600" s="74">
        <v>3.2849999999999997E-2</v>
      </c>
      <c r="Q600" s="75">
        <f>M600*P600</f>
        <v>1.6753499999999999</v>
      </c>
      <c r="R600" s="74"/>
      <c r="S600" s="75">
        <f>M600*R600</f>
        <v>0</v>
      </c>
      <c r="T600" s="73">
        <v>21</v>
      </c>
      <c r="U600" s="73">
        <f>O600*(T600/100)</f>
        <v>0</v>
      </c>
      <c r="V600" s="73">
        <f>O600+U600</f>
        <v>0</v>
      </c>
      <c r="W600" s="70"/>
      <c r="X600" s="101" t="s">
        <v>1</v>
      </c>
      <c r="Y600" s="101">
        <v>1</v>
      </c>
    </row>
    <row r="601" spans="6:25" s="76" customFormat="1" ht="12" outlineLevel="3" x14ac:dyDescent="0.2">
      <c r="F601" s="77"/>
      <c r="G601" s="78"/>
      <c r="H601" s="14" t="s">
        <v>187</v>
      </c>
      <c r="I601" s="256" t="s">
        <v>379</v>
      </c>
      <c r="J601" s="256"/>
      <c r="K601" s="256"/>
      <c r="L601" s="256"/>
      <c r="M601" s="256"/>
      <c r="N601" s="256"/>
      <c r="O601" s="256"/>
      <c r="P601" s="79"/>
      <c r="Q601" s="80"/>
      <c r="R601" s="79"/>
      <c r="S601" s="80"/>
      <c r="T601" s="81"/>
      <c r="U601" s="81"/>
      <c r="V601" s="81"/>
      <c r="W601" s="82"/>
      <c r="X601" s="82"/>
    </row>
    <row r="602" spans="6:25" s="76" customFormat="1" ht="6" customHeight="1" outlineLevel="3" x14ac:dyDescent="0.2">
      <c r="F602" s="77"/>
      <c r="G602" s="78"/>
      <c r="H602" s="15"/>
      <c r="I602" s="82"/>
      <c r="J602" s="78"/>
      <c r="K602" s="83"/>
      <c r="L602" s="84"/>
      <c r="M602" s="13"/>
      <c r="N602" s="132"/>
      <c r="O602" s="132"/>
      <c r="P602" s="79"/>
      <c r="Q602" s="80"/>
      <c r="R602" s="79"/>
      <c r="S602" s="80"/>
      <c r="T602" s="81"/>
      <c r="U602" s="81"/>
      <c r="V602" s="81"/>
      <c r="W602" s="82"/>
      <c r="X602" s="82"/>
    </row>
    <row r="603" spans="6:25" s="85" customFormat="1" ht="11.25" outlineLevel="4" x14ac:dyDescent="0.2">
      <c r="F603" s="86"/>
      <c r="G603" s="87"/>
      <c r="H603" s="16" t="str">
        <f>IF(AND(H602&lt;&gt;"Výkaz výměr:",I602=""),"Výkaz výměr:","")</f>
        <v>Výkaz výměr:</v>
      </c>
      <c r="I603" s="88" t="s">
        <v>185</v>
      </c>
      <c r="J603" s="87"/>
      <c r="L603" s="89"/>
      <c r="M603" s="100">
        <v>0</v>
      </c>
      <c r="N603" s="133"/>
      <c r="O603" s="133"/>
      <c r="P603" s="90"/>
      <c r="Q603" s="89"/>
      <c r="R603" s="89"/>
      <c r="S603" s="89"/>
      <c r="T603" s="91" t="s">
        <v>4</v>
      </c>
      <c r="U603" s="89"/>
      <c r="V603" s="89"/>
      <c r="W603" s="92"/>
    </row>
    <row r="604" spans="6:25" s="85" customFormat="1" ht="11.25" outlineLevel="4" x14ac:dyDescent="0.2">
      <c r="F604" s="86"/>
      <c r="G604" s="87"/>
      <c r="H604" s="16" t="str">
        <f>IF(AND(H603&lt;&gt;"Výkaz výměr:",I603=""),"Výkaz výměr:","")</f>
        <v/>
      </c>
      <c r="I604" s="88" t="s">
        <v>49</v>
      </c>
      <c r="J604" s="87"/>
      <c r="L604" s="89"/>
      <c r="M604" s="100">
        <v>51</v>
      </c>
      <c r="N604" s="133"/>
      <c r="O604" s="133"/>
      <c r="P604" s="90"/>
      <c r="Q604" s="89"/>
      <c r="R604" s="89"/>
      <c r="S604" s="89"/>
      <c r="T604" s="91" t="s">
        <v>4</v>
      </c>
      <c r="U604" s="89"/>
      <c r="V604" s="89"/>
      <c r="W604" s="92"/>
    </row>
    <row r="605" spans="6:25" s="66" customFormat="1" ht="24" outlineLevel="3" x14ac:dyDescent="0.2">
      <c r="F605" s="67">
        <v>99</v>
      </c>
      <c r="G605" s="68" t="s">
        <v>15</v>
      </c>
      <c r="H605" s="69" t="s">
        <v>133</v>
      </c>
      <c r="I605" s="70" t="s">
        <v>342</v>
      </c>
      <c r="J605" s="68" t="s">
        <v>5</v>
      </c>
      <c r="K605" s="71">
        <v>34</v>
      </c>
      <c r="L605" s="72">
        <v>0</v>
      </c>
      <c r="M605" s="11">
        <v>34</v>
      </c>
      <c r="N605" s="131"/>
      <c r="O605" s="131">
        <f>M605*N605</f>
        <v>0</v>
      </c>
      <c r="P605" s="74">
        <v>3.2849999999999997E-2</v>
      </c>
      <c r="Q605" s="75">
        <f>M605*P605</f>
        <v>1.1169</v>
      </c>
      <c r="R605" s="74"/>
      <c r="S605" s="75">
        <f>M605*R605</f>
        <v>0</v>
      </c>
      <c r="T605" s="73">
        <v>21</v>
      </c>
      <c r="U605" s="73">
        <f>O605*(T605/100)</f>
        <v>0</v>
      </c>
      <c r="V605" s="73">
        <f>O605+U605</f>
        <v>0</v>
      </c>
      <c r="W605" s="70"/>
      <c r="X605" s="101" t="s">
        <v>1</v>
      </c>
      <c r="Y605" s="101">
        <v>1</v>
      </c>
    </row>
    <row r="606" spans="6:25" s="76" customFormat="1" ht="12" outlineLevel="3" x14ac:dyDescent="0.2">
      <c r="F606" s="77"/>
      <c r="G606" s="78"/>
      <c r="H606" s="14" t="s">
        <v>187</v>
      </c>
      <c r="I606" s="256" t="s">
        <v>380</v>
      </c>
      <c r="J606" s="256"/>
      <c r="K606" s="256"/>
      <c r="L606" s="256"/>
      <c r="M606" s="256"/>
      <c r="N606" s="256"/>
      <c r="O606" s="256"/>
      <c r="P606" s="79"/>
      <c r="Q606" s="80"/>
      <c r="R606" s="79"/>
      <c r="S606" s="80"/>
      <c r="T606" s="81"/>
      <c r="U606" s="81"/>
      <c r="V606" s="81"/>
      <c r="W606" s="82"/>
      <c r="X606" s="82"/>
    </row>
    <row r="607" spans="6:25" s="76" customFormat="1" ht="6" customHeight="1" outlineLevel="3" x14ac:dyDescent="0.2">
      <c r="F607" s="77"/>
      <c r="G607" s="78"/>
      <c r="H607" s="15"/>
      <c r="I607" s="82"/>
      <c r="J607" s="78"/>
      <c r="K607" s="83"/>
      <c r="L607" s="84"/>
      <c r="M607" s="13"/>
      <c r="N607" s="132"/>
      <c r="O607" s="132"/>
      <c r="P607" s="79"/>
      <c r="Q607" s="80"/>
      <c r="R607" s="79"/>
      <c r="S607" s="80"/>
      <c r="T607" s="81"/>
      <c r="U607" s="81"/>
      <c r="V607" s="81"/>
      <c r="W607" s="82"/>
      <c r="X607" s="82"/>
    </row>
    <row r="608" spans="6:25" s="85" customFormat="1" ht="11.25" outlineLevel="4" x14ac:dyDescent="0.2">
      <c r="F608" s="86"/>
      <c r="G608" s="87"/>
      <c r="H608" s="16" t="str">
        <f>IF(AND(H607&lt;&gt;"Výkaz výměr:",I607=""),"Výkaz výměr:","")</f>
        <v>Výkaz výměr:</v>
      </c>
      <c r="I608" s="88" t="s">
        <v>185</v>
      </c>
      <c r="J608" s="87"/>
      <c r="L608" s="89"/>
      <c r="M608" s="100">
        <v>0</v>
      </c>
      <c r="N608" s="133"/>
      <c r="O608" s="133"/>
      <c r="P608" s="90"/>
      <c r="Q608" s="89"/>
      <c r="R608" s="89"/>
      <c r="S608" s="89"/>
      <c r="T608" s="91" t="s">
        <v>4</v>
      </c>
      <c r="U608" s="89"/>
      <c r="V608" s="89"/>
      <c r="W608" s="92"/>
    </row>
    <row r="609" spans="6:25" s="85" customFormat="1" ht="11.25" outlineLevel="4" x14ac:dyDescent="0.2">
      <c r="F609" s="86"/>
      <c r="G609" s="87"/>
      <c r="H609" s="16" t="str">
        <f>IF(AND(H608&lt;&gt;"Výkaz výměr:",I608=""),"Výkaz výměr:","")</f>
        <v/>
      </c>
      <c r="I609" s="88" t="s">
        <v>47</v>
      </c>
      <c r="J609" s="87"/>
      <c r="L609" s="89"/>
      <c r="M609" s="100">
        <v>34</v>
      </c>
      <c r="N609" s="133"/>
      <c r="O609" s="133"/>
      <c r="P609" s="90"/>
      <c r="Q609" s="89"/>
      <c r="R609" s="89"/>
      <c r="S609" s="89"/>
      <c r="T609" s="91" t="s">
        <v>4</v>
      </c>
      <c r="U609" s="89"/>
      <c r="V609" s="89"/>
      <c r="W609" s="92"/>
    </row>
    <row r="610" spans="6:25" s="66" customFormat="1" ht="12" outlineLevel="3" x14ac:dyDescent="0.2">
      <c r="F610" s="67">
        <v>100</v>
      </c>
      <c r="G610" s="68" t="s">
        <v>3</v>
      </c>
      <c r="H610" s="69" t="s">
        <v>101</v>
      </c>
      <c r="I610" s="70" t="s">
        <v>322</v>
      </c>
      <c r="J610" s="68" t="s">
        <v>5</v>
      </c>
      <c r="K610" s="71">
        <v>85</v>
      </c>
      <c r="L610" s="72">
        <v>0</v>
      </c>
      <c r="M610" s="11">
        <v>85</v>
      </c>
      <c r="N610" s="131"/>
      <c r="O610" s="131">
        <f>M610*N610</f>
        <v>0</v>
      </c>
      <c r="P610" s="74">
        <v>7.0100000000000006E-3</v>
      </c>
      <c r="Q610" s="75">
        <f>M610*P610</f>
        <v>0.5958500000000001</v>
      </c>
      <c r="R610" s="74"/>
      <c r="S610" s="75">
        <f>M610*R610</f>
        <v>0</v>
      </c>
      <c r="T610" s="73">
        <v>21</v>
      </c>
      <c r="U610" s="73">
        <f>O610*(T610/100)</f>
        <v>0</v>
      </c>
      <c r="V610" s="73">
        <f>O610+U610</f>
        <v>0</v>
      </c>
      <c r="W610" s="70"/>
      <c r="X610" s="101" t="s">
        <v>1</v>
      </c>
      <c r="Y610" s="101">
        <v>1</v>
      </c>
    </row>
    <row r="611" spans="6:25" s="76" customFormat="1" ht="12" outlineLevel="3" x14ac:dyDescent="0.2">
      <c r="F611" s="77"/>
      <c r="G611" s="78"/>
      <c r="H611" s="14" t="s">
        <v>187</v>
      </c>
      <c r="I611" s="256" t="s">
        <v>323</v>
      </c>
      <c r="J611" s="256"/>
      <c r="K611" s="256"/>
      <c r="L611" s="256"/>
      <c r="M611" s="256"/>
      <c r="N611" s="256"/>
      <c r="O611" s="256"/>
      <c r="P611" s="79"/>
      <c r="Q611" s="80"/>
      <c r="R611" s="79"/>
      <c r="S611" s="80"/>
      <c r="T611" s="81"/>
      <c r="U611" s="81"/>
      <c r="V611" s="81"/>
      <c r="W611" s="82"/>
      <c r="X611" s="82"/>
    </row>
    <row r="612" spans="6:25" s="76" customFormat="1" ht="6" customHeight="1" outlineLevel="3" x14ac:dyDescent="0.2">
      <c r="F612" s="77"/>
      <c r="G612" s="78"/>
      <c r="H612" s="15"/>
      <c r="I612" s="82"/>
      <c r="J612" s="78"/>
      <c r="K612" s="83"/>
      <c r="L612" s="84"/>
      <c r="M612" s="13"/>
      <c r="N612" s="132"/>
      <c r="O612" s="132"/>
      <c r="P612" s="79"/>
      <c r="Q612" s="80"/>
      <c r="R612" s="79"/>
      <c r="S612" s="80"/>
      <c r="T612" s="81"/>
      <c r="U612" s="81"/>
      <c r="V612" s="81"/>
      <c r="W612" s="82"/>
      <c r="X612" s="82"/>
    </row>
    <row r="613" spans="6:25" s="85" customFormat="1" ht="11.25" outlineLevel="4" x14ac:dyDescent="0.2">
      <c r="F613" s="86"/>
      <c r="G613" s="87"/>
      <c r="H613" s="16" t="str">
        <f>IF(AND(H612&lt;&gt;"Výkaz výměr:",I612=""),"Výkaz výměr:","")</f>
        <v>Výkaz výměr:</v>
      </c>
      <c r="I613" s="88" t="s">
        <v>185</v>
      </c>
      <c r="J613" s="87"/>
      <c r="L613" s="89"/>
      <c r="M613" s="100">
        <v>0</v>
      </c>
      <c r="N613" s="133"/>
      <c r="O613" s="133"/>
      <c r="P613" s="90"/>
      <c r="Q613" s="89"/>
      <c r="R613" s="89"/>
      <c r="S613" s="89"/>
      <c r="T613" s="91" t="s">
        <v>4</v>
      </c>
      <c r="U613" s="89"/>
      <c r="V613" s="89"/>
      <c r="W613" s="92"/>
    </row>
    <row r="614" spans="6:25" s="85" customFormat="1" ht="11.25" outlineLevel="4" x14ac:dyDescent="0.2">
      <c r="F614" s="86"/>
      <c r="G614" s="87"/>
      <c r="H614" s="16" t="str">
        <f>IF(AND(H613&lt;&gt;"Výkaz výměr:",I613=""),"Výkaz výměr:","")</f>
        <v/>
      </c>
      <c r="I614" s="88" t="s">
        <v>51</v>
      </c>
      <c r="J614" s="87"/>
      <c r="L614" s="89"/>
      <c r="M614" s="100">
        <v>85</v>
      </c>
      <c r="N614" s="133"/>
      <c r="O614" s="133"/>
      <c r="P614" s="90"/>
      <c r="Q614" s="89"/>
      <c r="R614" s="89"/>
      <c r="S614" s="89"/>
      <c r="T614" s="91" t="s">
        <v>4</v>
      </c>
      <c r="U614" s="89"/>
      <c r="V614" s="89"/>
      <c r="W614" s="92"/>
    </row>
    <row r="615" spans="6:25" s="85" customFormat="1" ht="11.25" outlineLevel="4" x14ac:dyDescent="0.2">
      <c r="F615" s="86"/>
      <c r="G615" s="87"/>
      <c r="H615" s="16" t="str">
        <f>IF(AND(H614&lt;&gt;"Výkaz výměr:",I614=""),"Výkaz výměr:","")</f>
        <v/>
      </c>
      <c r="I615" s="88"/>
      <c r="J615" s="87"/>
      <c r="L615" s="89"/>
      <c r="M615" s="100">
        <v>0</v>
      </c>
      <c r="N615" s="133"/>
      <c r="O615" s="133"/>
      <c r="P615" s="90"/>
      <c r="Q615" s="89"/>
      <c r="R615" s="89"/>
      <c r="S615" s="89"/>
      <c r="T615" s="91" t="s">
        <v>4</v>
      </c>
      <c r="U615" s="89"/>
      <c r="V615" s="89"/>
      <c r="W615" s="92"/>
    </row>
    <row r="616" spans="6:25" s="66" customFormat="1" ht="24" outlineLevel="3" x14ac:dyDescent="0.2">
      <c r="F616" s="67">
        <v>101</v>
      </c>
      <c r="G616" s="68" t="s">
        <v>15</v>
      </c>
      <c r="H616" s="69" t="s">
        <v>131</v>
      </c>
      <c r="I616" s="70" t="s">
        <v>363</v>
      </c>
      <c r="J616" s="68" t="s">
        <v>42</v>
      </c>
      <c r="K616" s="71">
        <v>12.75</v>
      </c>
      <c r="L616" s="72">
        <v>0</v>
      </c>
      <c r="M616" s="11">
        <v>12.75</v>
      </c>
      <c r="N616" s="131"/>
      <c r="O616" s="131">
        <f>M616*N616</f>
        <v>0</v>
      </c>
      <c r="P616" s="74">
        <v>1.4999999999999999E-4</v>
      </c>
      <c r="Q616" s="75">
        <f>M616*P616</f>
        <v>1.9124999999999999E-3</v>
      </c>
      <c r="R616" s="74"/>
      <c r="S616" s="75">
        <f>M616*R616</f>
        <v>0</v>
      </c>
      <c r="T616" s="73">
        <v>21</v>
      </c>
      <c r="U616" s="73">
        <f>O616*(T616/100)</f>
        <v>0</v>
      </c>
      <c r="V616" s="73">
        <f>O616+U616</f>
        <v>0</v>
      </c>
      <c r="W616" s="70"/>
      <c r="X616" s="101" t="s">
        <v>1</v>
      </c>
      <c r="Y616" s="101">
        <v>1</v>
      </c>
    </row>
    <row r="617" spans="6:25" s="76" customFormat="1" ht="12" outlineLevel="3" x14ac:dyDescent="0.2">
      <c r="F617" s="77"/>
      <c r="G617" s="78"/>
      <c r="H617" s="14" t="s">
        <v>187</v>
      </c>
      <c r="I617" s="256" t="s">
        <v>362</v>
      </c>
      <c r="J617" s="256"/>
      <c r="K617" s="256"/>
      <c r="L617" s="256"/>
      <c r="M617" s="256"/>
      <c r="N617" s="256"/>
      <c r="O617" s="256"/>
      <c r="P617" s="79"/>
      <c r="Q617" s="80"/>
      <c r="R617" s="79"/>
      <c r="S617" s="80"/>
      <c r="T617" s="81"/>
      <c r="U617" s="81"/>
      <c r="V617" s="81"/>
      <c r="W617" s="82"/>
      <c r="X617" s="82"/>
    </row>
    <row r="618" spans="6:25" s="76" customFormat="1" ht="6" customHeight="1" outlineLevel="3" x14ac:dyDescent="0.2">
      <c r="F618" s="77"/>
      <c r="G618" s="78"/>
      <c r="H618" s="15"/>
      <c r="I618" s="82"/>
      <c r="J618" s="78"/>
      <c r="K618" s="83"/>
      <c r="L618" s="84"/>
      <c r="M618" s="13"/>
      <c r="N618" s="132"/>
      <c r="O618" s="132"/>
      <c r="P618" s="79"/>
      <c r="Q618" s="80"/>
      <c r="R618" s="79"/>
      <c r="S618" s="80"/>
      <c r="T618" s="81"/>
      <c r="U618" s="81"/>
      <c r="V618" s="81"/>
      <c r="W618" s="82"/>
      <c r="X618" s="82"/>
    </row>
    <row r="619" spans="6:25" s="85" customFormat="1" ht="11.25" outlineLevel="4" x14ac:dyDescent="0.2">
      <c r="F619" s="86"/>
      <c r="G619" s="87"/>
      <c r="H619" s="16" t="str">
        <f>IF(AND(H618&lt;&gt;"Výkaz výměr:",I618=""),"Výkaz výměr:","")</f>
        <v>Výkaz výměr:</v>
      </c>
      <c r="I619" s="88" t="s">
        <v>185</v>
      </c>
      <c r="J619" s="87"/>
      <c r="L619" s="89"/>
      <c r="M619" s="100">
        <v>0</v>
      </c>
      <c r="N619" s="133"/>
      <c r="O619" s="133"/>
      <c r="P619" s="90"/>
      <c r="Q619" s="89"/>
      <c r="R619" s="89"/>
      <c r="S619" s="89"/>
      <c r="T619" s="91" t="s">
        <v>4</v>
      </c>
      <c r="U619" s="89"/>
      <c r="V619" s="89"/>
      <c r="W619" s="92"/>
    </row>
    <row r="620" spans="6:25" s="85" customFormat="1" ht="11.25" outlineLevel="4" x14ac:dyDescent="0.2">
      <c r="F620" s="86"/>
      <c r="G620" s="87"/>
      <c r="H620" s="16" t="str">
        <f>IF(AND(H619&lt;&gt;"Výkaz výměr:",I619=""),"Výkaz výměr:","")</f>
        <v/>
      </c>
      <c r="I620" s="88" t="s">
        <v>134</v>
      </c>
      <c r="J620" s="87"/>
      <c r="L620" s="89"/>
      <c r="M620" s="100">
        <v>12.75</v>
      </c>
      <c r="N620" s="133"/>
      <c r="O620" s="133"/>
      <c r="P620" s="90"/>
      <c r="Q620" s="89"/>
      <c r="R620" s="89"/>
      <c r="S620" s="89"/>
      <c r="T620" s="91" t="s">
        <v>4</v>
      </c>
      <c r="U620" s="89"/>
      <c r="V620" s="89"/>
      <c r="W620" s="92"/>
    </row>
    <row r="621" spans="6:25" s="85" customFormat="1" ht="11.25" outlineLevel="4" x14ac:dyDescent="0.2">
      <c r="F621" s="86"/>
      <c r="G621" s="87"/>
      <c r="H621" s="16" t="str">
        <f>IF(AND(H620&lt;&gt;"Výkaz výměr:",I620=""),"Výkaz výměr:","")</f>
        <v/>
      </c>
      <c r="I621" s="88"/>
      <c r="J621" s="87"/>
      <c r="L621" s="89"/>
      <c r="M621" s="100">
        <v>0</v>
      </c>
      <c r="N621" s="133"/>
      <c r="O621" s="133"/>
      <c r="P621" s="90"/>
      <c r="Q621" s="89"/>
      <c r="R621" s="89"/>
      <c r="S621" s="89"/>
      <c r="T621" s="91" t="s">
        <v>4</v>
      </c>
      <c r="U621" s="89"/>
      <c r="V621" s="89"/>
      <c r="W621" s="92"/>
    </row>
    <row r="622" spans="6:25" s="66" customFormat="1" ht="12" outlineLevel="3" x14ac:dyDescent="0.2">
      <c r="F622" s="67">
        <v>102</v>
      </c>
      <c r="G622" s="68" t="s">
        <v>3</v>
      </c>
      <c r="H622" s="69" t="s">
        <v>103</v>
      </c>
      <c r="I622" s="70" t="s">
        <v>278</v>
      </c>
      <c r="J622" s="68" t="s">
        <v>6</v>
      </c>
      <c r="K622" s="71">
        <v>2.2462304000000004</v>
      </c>
      <c r="L622" s="72">
        <v>0</v>
      </c>
      <c r="M622" s="11">
        <v>2.2462304000000004</v>
      </c>
      <c r="N622" s="131"/>
      <c r="O622" s="131">
        <f>M622*N622</f>
        <v>0</v>
      </c>
      <c r="P622" s="74">
        <v>1</v>
      </c>
      <c r="Q622" s="75">
        <f>M622*P622</f>
        <v>2.2462304000000004</v>
      </c>
      <c r="R622" s="74"/>
      <c r="S622" s="75">
        <f>M622*R622</f>
        <v>0</v>
      </c>
      <c r="T622" s="73">
        <v>21</v>
      </c>
      <c r="U622" s="73">
        <f>O622*(T622/100)</f>
        <v>0</v>
      </c>
      <c r="V622" s="73">
        <f>O622+U622</f>
        <v>0</v>
      </c>
      <c r="W622" s="70"/>
      <c r="X622" s="101" t="s">
        <v>1</v>
      </c>
      <c r="Y622" s="101">
        <v>1</v>
      </c>
    </row>
    <row r="623" spans="6:25" s="76" customFormat="1" ht="12" outlineLevel="3" x14ac:dyDescent="0.2">
      <c r="F623" s="77"/>
      <c r="G623" s="78"/>
      <c r="H623" s="14" t="s">
        <v>187</v>
      </c>
      <c r="I623" s="256"/>
      <c r="J623" s="256"/>
      <c r="K623" s="256"/>
      <c r="L623" s="256"/>
      <c r="M623" s="256"/>
      <c r="N623" s="256"/>
      <c r="O623" s="256"/>
      <c r="P623" s="79"/>
      <c r="Q623" s="80"/>
      <c r="R623" s="79"/>
      <c r="S623" s="80"/>
      <c r="T623" s="81"/>
      <c r="U623" s="81"/>
      <c r="V623" s="81"/>
      <c r="W623" s="82"/>
      <c r="X623" s="82"/>
    </row>
    <row r="624" spans="6:25" s="76" customFormat="1" ht="6" customHeight="1" outlineLevel="3" x14ac:dyDescent="0.2">
      <c r="F624" s="77"/>
      <c r="G624" s="78"/>
      <c r="H624" s="15"/>
      <c r="I624" s="82"/>
      <c r="J624" s="78"/>
      <c r="K624" s="83"/>
      <c r="L624" s="84"/>
      <c r="M624" s="13"/>
      <c r="N624" s="132"/>
      <c r="O624" s="132"/>
      <c r="P624" s="79"/>
      <c r="Q624" s="80"/>
      <c r="R624" s="79"/>
      <c r="S624" s="80"/>
      <c r="T624" s="81"/>
      <c r="U624" s="81"/>
      <c r="V624" s="81"/>
      <c r="W624" s="82"/>
      <c r="X624" s="82"/>
    </row>
    <row r="625" spans="6:25" s="85" customFormat="1" ht="11.25" outlineLevel="4" x14ac:dyDescent="0.2">
      <c r="F625" s="86"/>
      <c r="G625" s="87"/>
      <c r="H625" s="16" t="str">
        <f>IF(AND(H624&lt;&gt;"Výkaz výměr:",I624=""),"Výkaz výměr:","")</f>
        <v>Výkaz výměr:</v>
      </c>
      <c r="I625" s="88" t="s">
        <v>222</v>
      </c>
      <c r="J625" s="87"/>
      <c r="L625" s="89"/>
      <c r="M625" s="100">
        <v>0</v>
      </c>
      <c r="N625" s="133"/>
      <c r="O625" s="133"/>
      <c r="P625" s="90"/>
      <c r="Q625" s="89"/>
      <c r="R625" s="89"/>
      <c r="S625" s="89"/>
      <c r="T625" s="91" t="s">
        <v>4</v>
      </c>
      <c r="U625" s="89"/>
      <c r="V625" s="89"/>
      <c r="W625" s="92"/>
    </row>
    <row r="626" spans="6:25" s="85" customFormat="1" ht="11.25" outlineLevel="4" x14ac:dyDescent="0.2">
      <c r="F626" s="86"/>
      <c r="G626" s="87"/>
      <c r="H626" s="16" t="str">
        <f>IF(AND(H625&lt;&gt;"Výkaz výměr:",I625=""),"Výkaz výměr:","")</f>
        <v/>
      </c>
      <c r="I626" s="88" t="s">
        <v>244</v>
      </c>
      <c r="J626" s="87"/>
      <c r="L626" s="89"/>
      <c r="M626" s="100">
        <v>0.53807040000000006</v>
      </c>
      <c r="N626" s="133"/>
      <c r="O626" s="133"/>
      <c r="P626" s="90"/>
      <c r="Q626" s="89"/>
      <c r="R626" s="89"/>
      <c r="S626" s="89"/>
      <c r="T626" s="91" t="s">
        <v>4</v>
      </c>
      <c r="U626" s="89"/>
      <c r="V626" s="89"/>
      <c r="W626" s="92"/>
    </row>
    <row r="627" spans="6:25" s="85" customFormat="1" ht="11.25" outlineLevel="4" x14ac:dyDescent="0.2">
      <c r="F627" s="86"/>
      <c r="G627" s="87"/>
      <c r="H627" s="16" t="str">
        <f>IF(AND(H626&lt;&gt;"Výkaz výměr:",I626=""),"Výkaz výměr:","")</f>
        <v/>
      </c>
      <c r="I627" s="88" t="s">
        <v>259</v>
      </c>
      <c r="J627" s="87"/>
      <c r="L627" s="89"/>
      <c r="M627" s="100">
        <v>0</v>
      </c>
      <c r="N627" s="133"/>
      <c r="O627" s="133"/>
      <c r="P627" s="90"/>
      <c r="Q627" s="89"/>
      <c r="R627" s="89"/>
      <c r="S627" s="89"/>
      <c r="T627" s="91" t="s">
        <v>4</v>
      </c>
      <c r="U627" s="89"/>
      <c r="V627" s="89"/>
      <c r="W627" s="92"/>
    </row>
    <row r="628" spans="6:25" s="85" customFormat="1" ht="11.25" outlineLevel="4" x14ac:dyDescent="0.2">
      <c r="F628" s="86"/>
      <c r="G628" s="87"/>
      <c r="H628" s="16" t="str">
        <f>IF(AND(H627&lt;&gt;"Výkaz výměr:",I627=""),"Výkaz výměr:","")</f>
        <v/>
      </c>
      <c r="I628" s="88" t="s">
        <v>233</v>
      </c>
      <c r="J628" s="87"/>
      <c r="L628" s="89"/>
      <c r="M628" s="100">
        <v>1.7081600000000003</v>
      </c>
      <c r="N628" s="133"/>
      <c r="O628" s="133"/>
      <c r="P628" s="90"/>
      <c r="Q628" s="89"/>
      <c r="R628" s="89"/>
      <c r="S628" s="89"/>
      <c r="T628" s="91" t="s">
        <v>4</v>
      </c>
      <c r="U628" s="89"/>
      <c r="V628" s="89"/>
      <c r="W628" s="92"/>
    </row>
    <row r="629" spans="6:25" s="85" customFormat="1" ht="11.25" outlineLevel="4" x14ac:dyDescent="0.2">
      <c r="F629" s="86"/>
      <c r="G629" s="87"/>
      <c r="H629" s="16" t="str">
        <f>IF(AND(H628&lt;&gt;"Výkaz výměr:",I628=""),"Výkaz výměr:","")</f>
        <v/>
      </c>
      <c r="I629" s="88"/>
      <c r="J629" s="87"/>
      <c r="L629" s="89"/>
      <c r="M629" s="100">
        <v>0</v>
      </c>
      <c r="N629" s="133"/>
      <c r="O629" s="133"/>
      <c r="P629" s="90"/>
      <c r="Q629" s="89"/>
      <c r="R629" s="89"/>
      <c r="S629" s="89"/>
      <c r="T629" s="91" t="s">
        <v>4</v>
      </c>
      <c r="U629" s="89"/>
      <c r="V629" s="89"/>
      <c r="W629" s="92"/>
    </row>
    <row r="630" spans="6:25" s="4" customFormat="1" ht="12.75" customHeight="1" outlineLevel="3" x14ac:dyDescent="0.2">
      <c r="F630" s="5"/>
      <c r="G630" s="6"/>
      <c r="H630" s="6"/>
      <c r="I630" s="7"/>
      <c r="J630" s="6"/>
      <c r="K630" s="8"/>
      <c r="L630" s="9"/>
      <c r="M630" s="8"/>
      <c r="N630" s="134"/>
      <c r="O630" s="134"/>
      <c r="P630" s="10"/>
      <c r="Q630" s="9"/>
      <c r="R630" s="9"/>
      <c r="S630" s="9"/>
      <c r="T630" s="3" t="s">
        <v>4</v>
      </c>
      <c r="U630" s="9"/>
      <c r="V630" s="9"/>
      <c r="W630" s="9"/>
    </row>
    <row r="631" spans="6:25" s="55" customFormat="1" ht="16.5" customHeight="1" outlineLevel="2" x14ac:dyDescent="0.2">
      <c r="F631" s="56"/>
      <c r="G631" s="57"/>
      <c r="H631" s="58"/>
      <c r="I631" s="58" t="s">
        <v>339</v>
      </c>
      <c r="J631" s="57"/>
      <c r="K631" s="59"/>
      <c r="L631" s="60"/>
      <c r="M631" s="59"/>
      <c r="N631" s="124"/>
      <c r="O631" s="124">
        <f>SUBTOTAL(9,O632:O642)</f>
        <v>0</v>
      </c>
      <c r="P631" s="62"/>
      <c r="Q631" s="63">
        <f>SUBTOTAL(9,Q632:Q642)</f>
        <v>3.5455200000000002</v>
      </c>
      <c r="R631" s="60"/>
      <c r="S631" s="63">
        <f>SUBTOTAL(9,S632:S642)</f>
        <v>0</v>
      </c>
      <c r="T631" s="64"/>
      <c r="U631" s="61">
        <f>SUBTOTAL(9,U632:U642)</f>
        <v>0</v>
      </c>
      <c r="V631" s="61">
        <f>SUBTOTAL(9,V632:V642)</f>
        <v>0</v>
      </c>
      <c r="W631" s="65"/>
      <c r="Y631" s="61">
        <f>SUBTOTAL(9,Y632:Y642)</f>
        <v>2</v>
      </c>
    </row>
    <row r="632" spans="6:25" s="66" customFormat="1" ht="24" outlineLevel="3" x14ac:dyDescent="0.2">
      <c r="F632" s="67">
        <v>103</v>
      </c>
      <c r="G632" s="68" t="s">
        <v>15</v>
      </c>
      <c r="H632" s="69" t="s">
        <v>144</v>
      </c>
      <c r="I632" s="70" t="s">
        <v>338</v>
      </c>
      <c r="J632" s="68" t="s">
        <v>5</v>
      </c>
      <c r="K632" s="71">
        <v>27.200000000000003</v>
      </c>
      <c r="L632" s="72">
        <v>0</v>
      </c>
      <c r="M632" s="11">
        <v>27.200000000000003</v>
      </c>
      <c r="N632" s="131"/>
      <c r="O632" s="131">
        <f>M632*N632</f>
        <v>0</v>
      </c>
      <c r="P632" s="74">
        <v>0.10095</v>
      </c>
      <c r="Q632" s="75">
        <f>M632*P632</f>
        <v>2.7458400000000003</v>
      </c>
      <c r="R632" s="74"/>
      <c r="S632" s="75">
        <f>M632*R632</f>
        <v>0</v>
      </c>
      <c r="T632" s="73">
        <v>21</v>
      </c>
      <c r="U632" s="73">
        <f>O632*(T632/100)</f>
        <v>0</v>
      </c>
      <c r="V632" s="73">
        <f>O632+U632</f>
        <v>0</v>
      </c>
      <c r="W632" s="70"/>
      <c r="X632" s="101" t="s">
        <v>1</v>
      </c>
      <c r="Y632" s="101">
        <v>1</v>
      </c>
    </row>
    <row r="633" spans="6:25" s="76" customFormat="1" ht="12" outlineLevel="3" x14ac:dyDescent="0.2">
      <c r="F633" s="77"/>
      <c r="G633" s="78"/>
      <c r="H633" s="14" t="s">
        <v>187</v>
      </c>
      <c r="I633" s="256" t="s">
        <v>378</v>
      </c>
      <c r="J633" s="256"/>
      <c r="K633" s="256"/>
      <c r="L633" s="256"/>
      <c r="M633" s="256"/>
      <c r="N633" s="256"/>
      <c r="O633" s="256"/>
      <c r="P633" s="79"/>
      <c r="Q633" s="80"/>
      <c r="R633" s="79"/>
      <c r="S633" s="80"/>
      <c r="T633" s="81"/>
      <c r="U633" s="81"/>
      <c r="V633" s="81"/>
      <c r="W633" s="82"/>
      <c r="X633" s="82"/>
    </row>
    <row r="634" spans="6:25" s="76" customFormat="1" ht="6" customHeight="1" outlineLevel="3" x14ac:dyDescent="0.2">
      <c r="F634" s="77"/>
      <c r="G634" s="78"/>
      <c r="H634" s="15"/>
      <c r="I634" s="82"/>
      <c r="J634" s="78"/>
      <c r="K634" s="83"/>
      <c r="L634" s="84"/>
      <c r="M634" s="13"/>
      <c r="N634" s="132"/>
      <c r="O634" s="132"/>
      <c r="P634" s="79"/>
      <c r="Q634" s="80"/>
      <c r="R634" s="79"/>
      <c r="S634" s="80"/>
      <c r="T634" s="81"/>
      <c r="U634" s="81"/>
      <c r="V634" s="81"/>
      <c r="W634" s="82"/>
      <c r="X634" s="82"/>
    </row>
    <row r="635" spans="6:25" s="85" customFormat="1" ht="11.25" outlineLevel="4" x14ac:dyDescent="0.2">
      <c r="F635" s="86"/>
      <c r="G635" s="87"/>
      <c r="H635" s="16" t="str">
        <f>IF(AND(H634&lt;&gt;"Výkaz výměr:",I634=""),"Výkaz výměr:","")</f>
        <v>Výkaz výměr:</v>
      </c>
      <c r="I635" s="88" t="s">
        <v>262</v>
      </c>
      <c r="J635" s="87"/>
      <c r="L635" s="89"/>
      <c r="M635" s="100">
        <v>27.200000000000003</v>
      </c>
      <c r="N635" s="133"/>
      <c r="O635" s="133"/>
      <c r="P635" s="90"/>
      <c r="Q635" s="89"/>
      <c r="R635" s="89"/>
      <c r="S635" s="89"/>
      <c r="T635" s="91" t="s">
        <v>4</v>
      </c>
      <c r="U635" s="89"/>
      <c r="V635" s="89"/>
      <c r="W635" s="92"/>
    </row>
    <row r="636" spans="6:25" s="85" customFormat="1" ht="11.25" outlineLevel="4" x14ac:dyDescent="0.2">
      <c r="F636" s="86"/>
      <c r="G636" s="87"/>
      <c r="H636" s="16" t="str">
        <f>IF(AND(H635&lt;&gt;"Výkaz výměr:",I635=""),"Výkaz výměr:","")</f>
        <v/>
      </c>
      <c r="I636" s="88"/>
      <c r="J636" s="87"/>
      <c r="L636" s="89"/>
      <c r="M636" s="100">
        <v>0</v>
      </c>
      <c r="N636" s="133"/>
      <c r="O636" s="133"/>
      <c r="P636" s="90"/>
      <c r="Q636" s="89"/>
      <c r="R636" s="89"/>
      <c r="S636" s="89"/>
      <c r="T636" s="91" t="s">
        <v>4</v>
      </c>
      <c r="U636" s="89"/>
      <c r="V636" s="89"/>
      <c r="W636" s="92"/>
    </row>
    <row r="637" spans="6:25" s="66" customFormat="1" ht="12" outlineLevel="3" x14ac:dyDescent="0.2">
      <c r="F637" s="67">
        <v>104</v>
      </c>
      <c r="G637" s="68" t="s">
        <v>3</v>
      </c>
      <c r="H637" s="69" t="s">
        <v>105</v>
      </c>
      <c r="I637" s="70" t="s">
        <v>270</v>
      </c>
      <c r="J637" s="68" t="s">
        <v>5</v>
      </c>
      <c r="K637" s="71">
        <v>28.56</v>
      </c>
      <c r="L637" s="72">
        <v>0</v>
      </c>
      <c r="M637" s="11">
        <v>28.56</v>
      </c>
      <c r="N637" s="131"/>
      <c r="O637" s="131">
        <f>M637*N637</f>
        <v>0</v>
      </c>
      <c r="P637" s="74">
        <v>2.8000000000000001E-2</v>
      </c>
      <c r="Q637" s="75">
        <f>M637*P637</f>
        <v>0.79967999999999995</v>
      </c>
      <c r="R637" s="74"/>
      <c r="S637" s="75">
        <f>M637*R637</f>
        <v>0</v>
      </c>
      <c r="T637" s="73">
        <v>21</v>
      </c>
      <c r="U637" s="73">
        <f>O637*(T637/100)</f>
        <v>0</v>
      </c>
      <c r="V637" s="73">
        <f>O637+U637</f>
        <v>0</v>
      </c>
      <c r="W637" s="70"/>
      <c r="X637" s="101" t="s">
        <v>1</v>
      </c>
      <c r="Y637" s="101">
        <v>1</v>
      </c>
    </row>
    <row r="638" spans="6:25" s="76" customFormat="1" ht="12" outlineLevel="3" x14ac:dyDescent="0.2">
      <c r="F638" s="77"/>
      <c r="G638" s="78"/>
      <c r="H638" s="14" t="s">
        <v>187</v>
      </c>
      <c r="I638" s="256" t="s">
        <v>271</v>
      </c>
      <c r="J638" s="256"/>
      <c r="K638" s="256"/>
      <c r="L638" s="256"/>
      <c r="M638" s="256"/>
      <c r="N638" s="256"/>
      <c r="O638" s="256"/>
      <c r="P638" s="79"/>
      <c r="Q638" s="80"/>
      <c r="R638" s="79"/>
      <c r="S638" s="80"/>
      <c r="T638" s="81"/>
      <c r="U638" s="81"/>
      <c r="V638" s="81"/>
      <c r="W638" s="82"/>
      <c r="X638" s="82"/>
    </row>
    <row r="639" spans="6:25" s="76" customFormat="1" ht="6" customHeight="1" outlineLevel="3" x14ac:dyDescent="0.2">
      <c r="F639" s="77"/>
      <c r="G639" s="78"/>
      <c r="H639" s="15"/>
      <c r="I639" s="82"/>
      <c r="J639" s="78"/>
      <c r="K639" s="83"/>
      <c r="L639" s="84"/>
      <c r="M639" s="13"/>
      <c r="N639" s="132"/>
      <c r="O639" s="132"/>
      <c r="P639" s="79"/>
      <c r="Q639" s="80"/>
      <c r="R639" s="79"/>
      <c r="S639" s="80"/>
      <c r="T639" s="81"/>
      <c r="U639" s="81"/>
      <c r="V639" s="81"/>
      <c r="W639" s="82"/>
      <c r="X639" s="82"/>
    </row>
    <row r="640" spans="6:25" s="85" customFormat="1" ht="11.25" outlineLevel="4" x14ac:dyDescent="0.2">
      <c r="F640" s="86"/>
      <c r="G640" s="87"/>
      <c r="H640" s="16" t="str">
        <f>IF(AND(H639&lt;&gt;"Výkaz výměr:",I639=""),"Výkaz výměr:","")</f>
        <v>Výkaz výměr:</v>
      </c>
      <c r="I640" s="88" t="s">
        <v>126</v>
      </c>
      <c r="J640" s="87"/>
      <c r="L640" s="89"/>
      <c r="M640" s="100">
        <v>28.56</v>
      </c>
      <c r="N640" s="133"/>
      <c r="O640" s="133"/>
      <c r="P640" s="90"/>
      <c r="Q640" s="89"/>
      <c r="R640" s="89"/>
      <c r="S640" s="89"/>
      <c r="T640" s="91" t="s">
        <v>4</v>
      </c>
      <c r="U640" s="89"/>
      <c r="V640" s="89"/>
      <c r="W640" s="92"/>
    </row>
    <row r="641" spans="6:25" s="85" customFormat="1" ht="11.25" outlineLevel="4" x14ac:dyDescent="0.2">
      <c r="F641" s="86"/>
      <c r="G641" s="87"/>
      <c r="H641" s="16" t="str">
        <f>IF(AND(H640&lt;&gt;"Výkaz výměr:",I640=""),"Výkaz výměr:","")</f>
        <v/>
      </c>
      <c r="I641" s="88"/>
      <c r="J641" s="87"/>
      <c r="L641" s="89"/>
      <c r="M641" s="100">
        <v>0</v>
      </c>
      <c r="N641" s="133"/>
      <c r="O641" s="133"/>
      <c r="P641" s="90"/>
      <c r="Q641" s="89"/>
      <c r="R641" s="89"/>
      <c r="S641" s="89"/>
      <c r="T641" s="91" t="s">
        <v>4</v>
      </c>
      <c r="U641" s="89"/>
      <c r="V641" s="89"/>
      <c r="W641" s="92"/>
    </row>
    <row r="642" spans="6:25" s="4" customFormat="1" ht="12.75" customHeight="1" outlineLevel="3" x14ac:dyDescent="0.2">
      <c r="F642" s="5"/>
      <c r="G642" s="6"/>
      <c r="H642" s="6"/>
      <c r="I642" s="7"/>
      <c r="J642" s="6"/>
      <c r="K642" s="8"/>
      <c r="L642" s="9"/>
      <c r="M642" s="8"/>
      <c r="N642" s="134"/>
      <c r="O642" s="134"/>
      <c r="P642" s="10"/>
      <c r="Q642" s="9"/>
      <c r="R642" s="9"/>
      <c r="S642" s="9"/>
      <c r="T642" s="3" t="s">
        <v>4</v>
      </c>
      <c r="U642" s="9"/>
      <c r="V642" s="9"/>
      <c r="W642" s="9"/>
    </row>
    <row r="643" spans="6:25" s="55" customFormat="1" ht="16.5" customHeight="1" outlineLevel="2" x14ac:dyDescent="0.2">
      <c r="F643" s="56"/>
      <c r="G643" s="57"/>
      <c r="H643" s="58"/>
      <c r="I643" s="58" t="s">
        <v>324</v>
      </c>
      <c r="J643" s="57"/>
      <c r="K643" s="59"/>
      <c r="L643" s="60"/>
      <c r="M643" s="59"/>
      <c r="N643" s="124"/>
      <c r="O643" s="124">
        <f>SUBTOTAL(9,O644:O655)</f>
        <v>0</v>
      </c>
      <c r="P643" s="62"/>
      <c r="Q643" s="63">
        <f>SUBTOTAL(9,Q644:Q655)</f>
        <v>2.6145000000000005</v>
      </c>
      <c r="R643" s="60"/>
      <c r="S643" s="63">
        <f>SUBTOTAL(9,S644:S655)</f>
        <v>0</v>
      </c>
      <c r="T643" s="64"/>
      <c r="U643" s="61">
        <f>SUBTOTAL(9,U644:U655)</f>
        <v>0</v>
      </c>
      <c r="V643" s="61">
        <f>SUBTOTAL(9,V644:V655)</f>
        <v>0</v>
      </c>
      <c r="W643" s="65"/>
      <c r="Y643" s="61">
        <f>SUBTOTAL(9,Y644:Y655)</f>
        <v>2</v>
      </c>
    </row>
    <row r="644" spans="6:25" s="66" customFormat="1" ht="24" outlineLevel="3" x14ac:dyDescent="0.2">
      <c r="F644" s="67">
        <v>105</v>
      </c>
      <c r="G644" s="68" t="s">
        <v>15</v>
      </c>
      <c r="H644" s="69" t="s">
        <v>183</v>
      </c>
      <c r="I644" s="70" t="s">
        <v>494</v>
      </c>
      <c r="J644" s="68" t="s">
        <v>17</v>
      </c>
      <c r="K644" s="71">
        <v>31.5</v>
      </c>
      <c r="L644" s="72">
        <v>0</v>
      </c>
      <c r="M644" s="11">
        <v>31.5</v>
      </c>
      <c r="N644" s="131"/>
      <c r="O644" s="131">
        <f>M644*N644</f>
        <v>0</v>
      </c>
      <c r="P644" s="74">
        <v>0.02</v>
      </c>
      <c r="Q644" s="75">
        <f>M644*P644</f>
        <v>0.63</v>
      </c>
      <c r="R644" s="74"/>
      <c r="S644" s="75">
        <f>M644*R644</f>
        <v>0</v>
      </c>
      <c r="T644" s="73">
        <v>21</v>
      </c>
      <c r="U644" s="73">
        <f>O644*(T644/100)</f>
        <v>0</v>
      </c>
      <c r="V644" s="73">
        <f>O644+U644</f>
        <v>0</v>
      </c>
      <c r="W644" s="70"/>
      <c r="X644" s="101" t="s">
        <v>1</v>
      </c>
      <c r="Y644" s="101">
        <v>1</v>
      </c>
    </row>
    <row r="645" spans="6:25" s="76" customFormat="1" ht="12" outlineLevel="3" x14ac:dyDescent="0.2">
      <c r="F645" s="77"/>
      <c r="G645" s="78"/>
      <c r="H645" s="14" t="s">
        <v>187</v>
      </c>
      <c r="I645" s="257" t="s">
        <v>488</v>
      </c>
      <c r="J645" s="256"/>
      <c r="K645" s="256"/>
      <c r="L645" s="256"/>
      <c r="M645" s="256"/>
      <c r="N645" s="256"/>
      <c r="O645" s="256"/>
      <c r="P645" s="79"/>
      <c r="Q645" s="80"/>
      <c r="R645" s="79"/>
      <c r="S645" s="80"/>
      <c r="T645" s="81"/>
      <c r="U645" s="81"/>
      <c r="V645" s="81"/>
      <c r="W645" s="82"/>
      <c r="X645" s="82"/>
    </row>
    <row r="646" spans="6:25" s="76" customFormat="1" ht="6" customHeight="1" outlineLevel="3" x14ac:dyDescent="0.2">
      <c r="F646" s="77"/>
      <c r="G646" s="78"/>
      <c r="H646" s="15"/>
      <c r="I646" s="82"/>
      <c r="J646" s="78"/>
      <c r="K646" s="83"/>
      <c r="L646" s="84"/>
      <c r="M646" s="13"/>
      <c r="N646" s="132"/>
      <c r="O646" s="132"/>
      <c r="P646" s="79"/>
      <c r="Q646" s="80"/>
      <c r="R646" s="79"/>
      <c r="S646" s="80"/>
      <c r="T646" s="81"/>
      <c r="U646" s="81"/>
      <c r="V646" s="81"/>
      <c r="W646" s="82"/>
      <c r="X646" s="82"/>
    </row>
    <row r="647" spans="6:25" s="85" customFormat="1" ht="11.25" outlineLevel="4" x14ac:dyDescent="0.2">
      <c r="F647" s="86"/>
      <c r="G647" s="87"/>
      <c r="H647" s="16" t="str">
        <f>IF(AND(H646&lt;&gt;"Výkaz výměr:",I646=""),"Výkaz výměr:","")</f>
        <v>Výkaz výměr:</v>
      </c>
      <c r="I647" s="88" t="s">
        <v>210</v>
      </c>
      <c r="J647" s="87"/>
      <c r="L647" s="89"/>
      <c r="M647" s="100">
        <v>0</v>
      </c>
      <c r="N647" s="133"/>
      <c r="O647" s="133"/>
      <c r="P647" s="90"/>
      <c r="Q647" s="89"/>
      <c r="R647" s="89"/>
      <c r="S647" s="89"/>
      <c r="T647" s="91" t="s">
        <v>4</v>
      </c>
      <c r="U647" s="89"/>
      <c r="V647" s="89"/>
      <c r="W647" s="92"/>
    </row>
    <row r="648" spans="6:25" s="85" customFormat="1" ht="11.25" outlineLevel="4" x14ac:dyDescent="0.2">
      <c r="F648" s="86"/>
      <c r="G648" s="87"/>
      <c r="H648" s="16" t="str">
        <f>IF(AND(H647&lt;&gt;"Výkaz výměr:",I647=""),"Výkaz výměr:","")</f>
        <v/>
      </c>
      <c r="I648" s="88" t="s">
        <v>50</v>
      </c>
      <c r="J648" s="87"/>
      <c r="L648" s="89"/>
      <c r="M648" s="100">
        <v>31.5</v>
      </c>
      <c r="N648" s="133"/>
      <c r="O648" s="133"/>
      <c r="P648" s="90"/>
      <c r="Q648" s="89"/>
      <c r="R648" s="89"/>
      <c r="S648" s="89"/>
      <c r="T648" s="91" t="s">
        <v>4</v>
      </c>
      <c r="U648" s="89"/>
      <c r="V648" s="89"/>
      <c r="W648" s="92"/>
    </row>
    <row r="649" spans="6:25" s="66" customFormat="1" ht="12" outlineLevel="3" x14ac:dyDescent="0.2">
      <c r="F649" s="67">
        <v>106</v>
      </c>
      <c r="G649" s="68" t="s">
        <v>3</v>
      </c>
      <c r="H649" s="69" t="s">
        <v>169</v>
      </c>
      <c r="I649" s="70" t="s">
        <v>253</v>
      </c>
      <c r="J649" s="68" t="s">
        <v>18</v>
      </c>
      <c r="K649" s="71">
        <v>4.9612499999999997</v>
      </c>
      <c r="L649" s="72">
        <v>0</v>
      </c>
      <c r="M649" s="11">
        <v>6.6150000000000002</v>
      </c>
      <c r="N649" s="131"/>
      <c r="O649" s="131">
        <f>M649*N649</f>
        <v>0</v>
      </c>
      <c r="P649" s="74">
        <v>0.30000000000000004</v>
      </c>
      <c r="Q649" s="75">
        <f>M649*P649</f>
        <v>1.9845000000000004</v>
      </c>
      <c r="R649" s="74"/>
      <c r="S649" s="75">
        <f>M649*R649</f>
        <v>0</v>
      </c>
      <c r="T649" s="73">
        <v>21</v>
      </c>
      <c r="U649" s="73">
        <f>O649*(T649/100)</f>
        <v>0</v>
      </c>
      <c r="V649" s="73">
        <f>O649+U649</f>
        <v>0</v>
      </c>
      <c r="W649" s="70"/>
      <c r="X649" s="101" t="s">
        <v>1</v>
      </c>
      <c r="Y649" s="101">
        <v>1</v>
      </c>
    </row>
    <row r="650" spans="6:25" s="76" customFormat="1" ht="12" outlineLevel="3" x14ac:dyDescent="0.2">
      <c r="F650" s="77"/>
      <c r="G650" s="78"/>
      <c r="H650" s="14" t="s">
        <v>187</v>
      </c>
      <c r="I650" s="256" t="s">
        <v>306</v>
      </c>
      <c r="J650" s="256"/>
      <c r="K650" s="256"/>
      <c r="L650" s="256"/>
      <c r="M650" s="256"/>
      <c r="N650" s="256"/>
      <c r="O650" s="256"/>
      <c r="P650" s="79"/>
      <c r="Q650" s="80"/>
      <c r="R650" s="79"/>
      <c r="S650" s="80"/>
      <c r="T650" s="81"/>
      <c r="U650" s="81"/>
      <c r="V650" s="81"/>
      <c r="W650" s="82"/>
      <c r="X650" s="82"/>
    </row>
    <row r="651" spans="6:25" s="76" customFormat="1" ht="6" customHeight="1" outlineLevel="3" x14ac:dyDescent="0.2">
      <c r="F651" s="77"/>
      <c r="G651" s="78"/>
      <c r="H651" s="15"/>
      <c r="I651" s="82"/>
      <c r="J651" s="78"/>
      <c r="K651" s="83"/>
      <c r="L651" s="84"/>
      <c r="M651" s="13"/>
      <c r="N651" s="132"/>
      <c r="O651" s="132"/>
      <c r="P651" s="79"/>
      <c r="Q651" s="80"/>
      <c r="R651" s="79"/>
      <c r="S651" s="80"/>
      <c r="T651" s="81"/>
      <c r="U651" s="81"/>
      <c r="V651" s="81"/>
      <c r="W651" s="82"/>
      <c r="X651" s="82"/>
    </row>
    <row r="652" spans="6:25" s="85" customFormat="1" ht="11.25" outlineLevel="4" x14ac:dyDescent="0.2">
      <c r="F652" s="86"/>
      <c r="G652" s="87"/>
      <c r="H652" s="16" t="str">
        <f>IF(AND(H651&lt;&gt;"Výkaz výměr:",I651=""),"Výkaz výměr:","")</f>
        <v>Výkaz výměr:</v>
      </c>
      <c r="I652" s="88" t="s">
        <v>210</v>
      </c>
      <c r="J652" s="87"/>
      <c r="L652" s="89"/>
      <c r="M652" s="100">
        <v>0</v>
      </c>
      <c r="N652" s="133"/>
      <c r="O652" s="133"/>
      <c r="P652" s="90"/>
      <c r="Q652" s="89"/>
      <c r="R652" s="89"/>
      <c r="S652" s="89"/>
      <c r="T652" s="91" t="s">
        <v>4</v>
      </c>
      <c r="U652" s="89"/>
      <c r="V652" s="89"/>
      <c r="W652" s="92"/>
    </row>
    <row r="653" spans="6:25" s="85" customFormat="1" ht="11.25" outlineLevel="4" x14ac:dyDescent="0.2">
      <c r="F653" s="86"/>
      <c r="G653" s="87"/>
      <c r="H653" s="16" t="str">
        <f>IF(AND(H652&lt;&gt;"Výkaz výměr:",I652=""),"Výkaz výměr:","")</f>
        <v/>
      </c>
      <c r="I653" s="88" t="s">
        <v>495</v>
      </c>
      <c r="J653" s="87"/>
      <c r="L653" s="89"/>
      <c r="M653" s="100">
        <v>6.6150000000000002</v>
      </c>
      <c r="N653" s="133"/>
      <c r="O653" s="133"/>
      <c r="P653" s="90"/>
      <c r="Q653" s="89"/>
      <c r="R653" s="89"/>
      <c r="S653" s="89"/>
      <c r="T653" s="91" t="s">
        <v>4</v>
      </c>
      <c r="U653" s="89"/>
      <c r="V653" s="89"/>
      <c r="W653" s="92"/>
    </row>
    <row r="654" spans="6:25" s="85" customFormat="1" ht="11.25" outlineLevel="4" x14ac:dyDescent="0.2">
      <c r="F654" s="86"/>
      <c r="G654" s="87"/>
      <c r="H654" s="16" t="str">
        <f>IF(AND(H653&lt;&gt;"Výkaz výměr:",I653=""),"Výkaz výměr:","")</f>
        <v/>
      </c>
      <c r="I654" s="88"/>
      <c r="J654" s="87"/>
      <c r="L654" s="89"/>
      <c r="M654" s="100">
        <v>0</v>
      </c>
      <c r="N654" s="133"/>
      <c r="O654" s="133"/>
      <c r="P654" s="90"/>
      <c r="Q654" s="89"/>
      <c r="R654" s="89"/>
      <c r="S654" s="89"/>
      <c r="T654" s="91" t="s">
        <v>4</v>
      </c>
      <c r="U654" s="89"/>
      <c r="V654" s="89"/>
      <c r="W654" s="92"/>
    </row>
    <row r="655" spans="6:25" s="4" customFormat="1" ht="12.75" customHeight="1" outlineLevel="3" x14ac:dyDescent="0.2">
      <c r="F655" s="5"/>
      <c r="G655" s="6"/>
      <c r="H655" s="6"/>
      <c r="I655" s="7"/>
      <c r="J655" s="6"/>
      <c r="K655" s="8"/>
      <c r="L655" s="9"/>
      <c r="M655" s="8"/>
      <c r="N655" s="134"/>
      <c r="O655" s="134"/>
      <c r="P655" s="10"/>
      <c r="Q655" s="9"/>
      <c r="R655" s="9"/>
      <c r="S655" s="9"/>
      <c r="T655" s="3" t="s">
        <v>4</v>
      </c>
      <c r="U655" s="9"/>
      <c r="V655" s="9"/>
      <c r="W655" s="9"/>
    </row>
    <row r="656" spans="6:25" s="55" customFormat="1" ht="16.5" customHeight="1" outlineLevel="2" x14ac:dyDescent="0.2">
      <c r="F656" s="56"/>
      <c r="G656" s="57"/>
      <c r="H656" s="58"/>
      <c r="I656" s="58" t="s">
        <v>317</v>
      </c>
      <c r="J656" s="57"/>
      <c r="K656" s="59"/>
      <c r="L656" s="60"/>
      <c r="M656" s="59"/>
      <c r="N656" s="124"/>
      <c r="O656" s="124">
        <f>SUBTOTAL(9,O657:O680)</f>
        <v>0</v>
      </c>
      <c r="P656" s="62"/>
      <c r="Q656" s="63">
        <f>SUBTOTAL(9,Q657:Q680)</f>
        <v>2.6519999999999998E-2</v>
      </c>
      <c r="R656" s="60"/>
      <c r="S656" s="63">
        <f>SUBTOTAL(9,S657:S680)</f>
        <v>0</v>
      </c>
      <c r="T656" s="64"/>
      <c r="U656" s="61">
        <f>SUBTOTAL(9,U657:U680)</f>
        <v>0</v>
      </c>
      <c r="V656" s="61">
        <f>SUBTOTAL(9,V657:V680)</f>
        <v>0</v>
      </c>
      <c r="W656" s="65"/>
      <c r="Y656" s="61">
        <f>SUBTOTAL(9,Y657:Y680)</f>
        <v>6</v>
      </c>
    </row>
    <row r="657" spans="6:25" s="66" customFormat="1" ht="12" outlineLevel="3" x14ac:dyDescent="0.2">
      <c r="F657" s="67">
        <v>107</v>
      </c>
      <c r="G657" s="68" t="s">
        <v>2</v>
      </c>
      <c r="H657" s="69" t="s">
        <v>70</v>
      </c>
      <c r="I657" s="70" t="s">
        <v>320</v>
      </c>
      <c r="J657" s="68" t="s">
        <v>44</v>
      </c>
      <c r="K657" s="71">
        <v>1</v>
      </c>
      <c r="L657" s="72">
        <v>0</v>
      </c>
      <c r="M657" s="11">
        <v>1</v>
      </c>
      <c r="N657" s="131"/>
      <c r="O657" s="131">
        <f>M657*N657</f>
        <v>0</v>
      </c>
      <c r="P657" s="74"/>
      <c r="Q657" s="75">
        <f>M657*P657</f>
        <v>0</v>
      </c>
      <c r="R657" s="74"/>
      <c r="S657" s="75">
        <f>M657*R657</f>
        <v>0</v>
      </c>
      <c r="T657" s="73">
        <v>21</v>
      </c>
      <c r="U657" s="73">
        <f>O657*(T657/100)</f>
        <v>0</v>
      </c>
      <c r="V657" s="73">
        <f>O657+U657</f>
        <v>0</v>
      </c>
      <c r="W657" s="70"/>
      <c r="X657" s="101" t="s">
        <v>1</v>
      </c>
      <c r="Y657" s="101">
        <v>1</v>
      </c>
    </row>
    <row r="658" spans="6:25" s="76" customFormat="1" ht="12" outlineLevel="3" x14ac:dyDescent="0.2">
      <c r="F658" s="77"/>
      <c r="G658" s="78"/>
      <c r="H658" s="14" t="s">
        <v>187</v>
      </c>
      <c r="I658" s="256"/>
      <c r="J658" s="256"/>
      <c r="K658" s="256"/>
      <c r="L658" s="256"/>
      <c r="M658" s="256"/>
      <c r="N658" s="256"/>
      <c r="O658" s="256"/>
      <c r="P658" s="79"/>
      <c r="Q658" s="80"/>
      <c r="R658" s="79"/>
      <c r="S658" s="80"/>
      <c r="T658" s="81"/>
      <c r="U658" s="81"/>
      <c r="V658" s="81"/>
      <c r="W658" s="82"/>
      <c r="X658" s="82"/>
    </row>
    <row r="659" spans="6:25" s="76" customFormat="1" ht="6" customHeight="1" outlineLevel="3" x14ac:dyDescent="0.2">
      <c r="F659" s="77"/>
      <c r="G659" s="78"/>
      <c r="H659" s="15"/>
      <c r="I659" s="82"/>
      <c r="J659" s="78"/>
      <c r="K659" s="83"/>
      <c r="L659" s="84"/>
      <c r="M659" s="13"/>
      <c r="N659" s="132"/>
      <c r="O659" s="132"/>
      <c r="P659" s="79"/>
      <c r="Q659" s="80"/>
      <c r="R659" s="79"/>
      <c r="S659" s="80"/>
      <c r="T659" s="81"/>
      <c r="U659" s="81"/>
      <c r="V659" s="81"/>
      <c r="W659" s="82"/>
      <c r="X659" s="82"/>
    </row>
    <row r="660" spans="6:25" s="66" customFormat="1" ht="12" outlineLevel="3" x14ac:dyDescent="0.2">
      <c r="F660" s="67">
        <v>108</v>
      </c>
      <c r="G660" s="68" t="s">
        <v>2</v>
      </c>
      <c r="H660" s="69" t="s">
        <v>71</v>
      </c>
      <c r="I660" s="70" t="s">
        <v>327</v>
      </c>
      <c r="J660" s="68" t="s">
        <v>44</v>
      </c>
      <c r="K660" s="71">
        <v>3</v>
      </c>
      <c r="L660" s="72">
        <v>0</v>
      </c>
      <c r="M660" s="11">
        <v>3</v>
      </c>
      <c r="N660" s="131"/>
      <c r="O660" s="131">
        <f>M660*N660</f>
        <v>0</v>
      </c>
      <c r="P660" s="74"/>
      <c r="Q660" s="75">
        <f>M660*P660</f>
        <v>0</v>
      </c>
      <c r="R660" s="74"/>
      <c r="S660" s="75">
        <f>M660*R660</f>
        <v>0</v>
      </c>
      <c r="T660" s="73">
        <v>21</v>
      </c>
      <c r="U660" s="73">
        <f>O660*(T660/100)</f>
        <v>0</v>
      </c>
      <c r="V660" s="73">
        <f>O660+U660</f>
        <v>0</v>
      </c>
      <c r="W660" s="70"/>
      <c r="X660" s="101" t="s">
        <v>1</v>
      </c>
      <c r="Y660" s="101">
        <v>1</v>
      </c>
    </row>
    <row r="661" spans="6:25" s="76" customFormat="1" ht="12" outlineLevel="3" x14ac:dyDescent="0.2">
      <c r="F661" s="77"/>
      <c r="G661" s="78"/>
      <c r="H661" s="14" t="s">
        <v>187</v>
      </c>
      <c r="I661" s="256"/>
      <c r="J661" s="256"/>
      <c r="K661" s="256"/>
      <c r="L661" s="256"/>
      <c r="M661" s="256"/>
      <c r="N661" s="256"/>
      <c r="O661" s="256"/>
      <c r="P661" s="79"/>
      <c r="Q661" s="80"/>
      <c r="R661" s="79"/>
      <c r="S661" s="80"/>
      <c r="T661" s="81"/>
      <c r="U661" s="81"/>
      <c r="V661" s="81"/>
      <c r="W661" s="82"/>
      <c r="X661" s="82"/>
    </row>
    <row r="662" spans="6:25" s="76" customFormat="1" ht="6" customHeight="1" outlineLevel="3" x14ac:dyDescent="0.2">
      <c r="F662" s="77"/>
      <c r="G662" s="78"/>
      <c r="H662" s="15"/>
      <c r="I662" s="82"/>
      <c r="J662" s="78"/>
      <c r="K662" s="83"/>
      <c r="L662" s="84"/>
      <c r="M662" s="13"/>
      <c r="N662" s="132"/>
      <c r="O662" s="132"/>
      <c r="P662" s="79"/>
      <c r="Q662" s="80"/>
      <c r="R662" s="79"/>
      <c r="S662" s="80"/>
      <c r="T662" s="81"/>
      <c r="U662" s="81"/>
      <c r="V662" s="81"/>
      <c r="W662" s="82"/>
      <c r="X662" s="82"/>
    </row>
    <row r="663" spans="6:25" s="66" customFormat="1" ht="12" outlineLevel="3" x14ac:dyDescent="0.2">
      <c r="F663" s="67">
        <v>109</v>
      </c>
      <c r="G663" s="68" t="s">
        <v>2</v>
      </c>
      <c r="H663" s="69" t="s">
        <v>72</v>
      </c>
      <c r="I663" s="70" t="s">
        <v>298</v>
      </c>
      <c r="J663" s="68" t="s">
        <v>44</v>
      </c>
      <c r="K663" s="71">
        <v>1</v>
      </c>
      <c r="L663" s="72">
        <v>0</v>
      </c>
      <c r="M663" s="11">
        <v>1</v>
      </c>
      <c r="N663" s="131"/>
      <c r="O663" s="131">
        <f>M663*N663</f>
        <v>0</v>
      </c>
      <c r="P663" s="74"/>
      <c r="Q663" s="75">
        <f>M663*P663</f>
        <v>0</v>
      </c>
      <c r="R663" s="74"/>
      <c r="S663" s="75">
        <f>M663*R663</f>
        <v>0</v>
      </c>
      <c r="T663" s="73">
        <v>21</v>
      </c>
      <c r="U663" s="73">
        <f>O663*(T663/100)</f>
        <v>0</v>
      </c>
      <c r="V663" s="73">
        <f>O663+U663</f>
        <v>0</v>
      </c>
      <c r="W663" s="70"/>
      <c r="X663" s="101" t="s">
        <v>1</v>
      </c>
      <c r="Y663" s="101">
        <v>1</v>
      </c>
    </row>
    <row r="664" spans="6:25" s="76" customFormat="1" ht="12" outlineLevel="3" x14ac:dyDescent="0.2">
      <c r="F664" s="77"/>
      <c r="G664" s="78"/>
      <c r="H664" s="14" t="s">
        <v>187</v>
      </c>
      <c r="I664" s="256"/>
      <c r="J664" s="256"/>
      <c r="K664" s="256"/>
      <c r="L664" s="256"/>
      <c r="M664" s="256"/>
      <c r="N664" s="256"/>
      <c r="O664" s="256"/>
      <c r="P664" s="79"/>
      <c r="Q664" s="80"/>
      <c r="R664" s="79"/>
      <c r="S664" s="80"/>
      <c r="T664" s="81"/>
      <c r="U664" s="81"/>
      <c r="V664" s="81"/>
      <c r="W664" s="82"/>
      <c r="X664" s="82"/>
    </row>
    <row r="665" spans="6:25" s="76" customFormat="1" ht="6" customHeight="1" outlineLevel="3" x14ac:dyDescent="0.2">
      <c r="F665" s="77"/>
      <c r="G665" s="78"/>
      <c r="H665" s="15"/>
      <c r="I665" s="82"/>
      <c r="J665" s="78"/>
      <c r="K665" s="83"/>
      <c r="L665" s="84"/>
      <c r="M665" s="13"/>
      <c r="N665" s="132"/>
      <c r="O665" s="132"/>
      <c r="P665" s="79"/>
      <c r="Q665" s="80"/>
      <c r="R665" s="79"/>
      <c r="S665" s="80"/>
      <c r="T665" s="81"/>
      <c r="U665" s="81"/>
      <c r="V665" s="81"/>
      <c r="W665" s="82"/>
      <c r="X665" s="82"/>
    </row>
    <row r="666" spans="6:25" s="66" customFormat="1" ht="24" outlineLevel="3" x14ac:dyDescent="0.2">
      <c r="F666" s="67">
        <v>110</v>
      </c>
      <c r="G666" s="68" t="s">
        <v>15</v>
      </c>
      <c r="H666" s="69" t="s">
        <v>146</v>
      </c>
      <c r="I666" s="70" t="s">
        <v>351</v>
      </c>
      <c r="J666" s="68" t="s">
        <v>44</v>
      </c>
      <c r="K666" s="71">
        <v>68</v>
      </c>
      <c r="L666" s="72">
        <v>0</v>
      </c>
      <c r="M666" s="11">
        <v>68</v>
      </c>
      <c r="N666" s="131"/>
      <c r="O666" s="131">
        <f>M666*N666</f>
        <v>0</v>
      </c>
      <c r="P666" s="74">
        <v>2.0000000000000002E-5</v>
      </c>
      <c r="Q666" s="75">
        <f>M666*P666</f>
        <v>1.3600000000000001E-3</v>
      </c>
      <c r="R666" s="74"/>
      <c r="S666" s="75">
        <f>M666*R666</f>
        <v>0</v>
      </c>
      <c r="T666" s="73">
        <v>21</v>
      </c>
      <c r="U666" s="73">
        <f>O666*(T666/100)</f>
        <v>0</v>
      </c>
      <c r="V666" s="73">
        <f>O666+U666</f>
        <v>0</v>
      </c>
      <c r="W666" s="70"/>
      <c r="X666" s="101" t="s">
        <v>1</v>
      </c>
      <c r="Y666" s="101">
        <v>1</v>
      </c>
    </row>
    <row r="667" spans="6:25" s="76" customFormat="1" ht="12" outlineLevel="3" x14ac:dyDescent="0.2">
      <c r="F667" s="77"/>
      <c r="G667" s="78"/>
      <c r="H667" s="14" t="s">
        <v>187</v>
      </c>
      <c r="I667" s="256" t="s">
        <v>373</v>
      </c>
      <c r="J667" s="256"/>
      <c r="K667" s="256"/>
      <c r="L667" s="256"/>
      <c r="M667" s="256"/>
      <c r="N667" s="256"/>
      <c r="O667" s="256"/>
      <c r="P667" s="79"/>
      <c r="Q667" s="80"/>
      <c r="R667" s="79"/>
      <c r="S667" s="80"/>
      <c r="T667" s="81"/>
      <c r="U667" s="81"/>
      <c r="V667" s="81"/>
      <c r="W667" s="82"/>
      <c r="X667" s="82"/>
    </row>
    <row r="668" spans="6:25" s="76" customFormat="1" ht="6" customHeight="1" outlineLevel="3" x14ac:dyDescent="0.2">
      <c r="F668" s="77"/>
      <c r="G668" s="78"/>
      <c r="H668" s="15"/>
      <c r="I668" s="82"/>
      <c r="J668" s="78"/>
      <c r="K668" s="83"/>
      <c r="L668" s="84"/>
      <c r="M668" s="13"/>
      <c r="N668" s="132"/>
      <c r="O668" s="132"/>
      <c r="P668" s="79"/>
      <c r="Q668" s="80"/>
      <c r="R668" s="79"/>
      <c r="S668" s="80"/>
      <c r="T668" s="81"/>
      <c r="U668" s="81"/>
      <c r="V668" s="81"/>
      <c r="W668" s="82"/>
      <c r="X668" s="82"/>
    </row>
    <row r="669" spans="6:25" s="85" customFormat="1" ht="11.25" outlineLevel="4" x14ac:dyDescent="0.2">
      <c r="F669" s="86"/>
      <c r="G669" s="87"/>
      <c r="H669" s="16" t="str">
        <f>IF(AND(H668&lt;&gt;"Výkaz výměr:",I668=""),"Výkaz výměr:","")</f>
        <v>Výkaz výměr:</v>
      </c>
      <c r="I669" s="88" t="s">
        <v>97</v>
      </c>
      <c r="J669" s="87"/>
      <c r="L669" s="89"/>
      <c r="M669" s="100">
        <v>0</v>
      </c>
      <c r="N669" s="133"/>
      <c r="O669" s="133"/>
      <c r="P669" s="90"/>
      <c r="Q669" s="89"/>
      <c r="R669" s="89"/>
      <c r="S669" s="89"/>
      <c r="T669" s="91" t="s">
        <v>4</v>
      </c>
      <c r="U669" s="89"/>
      <c r="V669" s="89"/>
      <c r="W669" s="92"/>
    </row>
    <row r="670" spans="6:25" s="85" customFormat="1" ht="11.25" outlineLevel="4" x14ac:dyDescent="0.2">
      <c r="F670" s="86"/>
      <c r="G670" s="87"/>
      <c r="H670" s="16" t="str">
        <f>IF(AND(H669&lt;&gt;"Výkaz výměr:",I669=""),"Výkaz výměr:","")</f>
        <v/>
      </c>
      <c r="I670" s="88" t="s">
        <v>46</v>
      </c>
      <c r="J670" s="87"/>
      <c r="L670" s="89"/>
      <c r="M670" s="100">
        <v>68</v>
      </c>
      <c r="N670" s="133"/>
      <c r="O670" s="133"/>
      <c r="P670" s="90"/>
      <c r="Q670" s="89"/>
      <c r="R670" s="89"/>
      <c r="S670" s="89"/>
      <c r="T670" s="91" t="s">
        <v>4</v>
      </c>
      <c r="U670" s="89"/>
      <c r="V670" s="89"/>
      <c r="W670" s="92"/>
    </row>
    <row r="671" spans="6:25" s="85" customFormat="1" ht="11.25" outlineLevel="4" x14ac:dyDescent="0.2">
      <c r="F671" s="86"/>
      <c r="G671" s="87"/>
      <c r="H671" s="16" t="str">
        <f>IF(AND(H670&lt;&gt;"Výkaz výměr:",I670=""),"Výkaz výměr:","")</f>
        <v/>
      </c>
      <c r="I671" s="88"/>
      <c r="J671" s="87"/>
      <c r="L671" s="89"/>
      <c r="M671" s="100">
        <v>0</v>
      </c>
      <c r="N671" s="133"/>
      <c r="O671" s="133"/>
      <c r="P671" s="90"/>
      <c r="Q671" s="89"/>
      <c r="R671" s="89"/>
      <c r="S671" s="89"/>
      <c r="T671" s="91" t="s">
        <v>4</v>
      </c>
      <c r="U671" s="89"/>
      <c r="V671" s="89"/>
      <c r="W671" s="92"/>
    </row>
    <row r="672" spans="6:25" s="66" customFormat="1" ht="12" outlineLevel="3" x14ac:dyDescent="0.2">
      <c r="F672" s="67">
        <v>111</v>
      </c>
      <c r="G672" s="68" t="s">
        <v>15</v>
      </c>
      <c r="H672" s="69" t="s">
        <v>147</v>
      </c>
      <c r="I672" s="70" t="s">
        <v>311</v>
      </c>
      <c r="J672" s="68" t="s">
        <v>44</v>
      </c>
      <c r="K672" s="71">
        <v>68</v>
      </c>
      <c r="L672" s="72">
        <v>0</v>
      </c>
      <c r="M672" s="11">
        <v>68</v>
      </c>
      <c r="N672" s="131"/>
      <c r="O672" s="131">
        <f>M672*N672</f>
        <v>0</v>
      </c>
      <c r="P672" s="74">
        <v>3.6999999999999999E-4</v>
      </c>
      <c r="Q672" s="75">
        <f>M672*P672</f>
        <v>2.5159999999999998E-2</v>
      </c>
      <c r="R672" s="74"/>
      <c r="S672" s="75">
        <f>M672*R672</f>
        <v>0</v>
      </c>
      <c r="T672" s="73">
        <v>21</v>
      </c>
      <c r="U672" s="73">
        <f>O672*(T672/100)</f>
        <v>0</v>
      </c>
      <c r="V672" s="73">
        <f>O672+U672</f>
        <v>0</v>
      </c>
      <c r="W672" s="70"/>
      <c r="X672" s="101" t="s">
        <v>1</v>
      </c>
      <c r="Y672" s="101">
        <v>1</v>
      </c>
    </row>
    <row r="673" spans="6:25" s="76" customFormat="1" ht="12" outlineLevel="3" x14ac:dyDescent="0.2">
      <c r="F673" s="77"/>
      <c r="G673" s="78"/>
      <c r="H673" s="14" t="s">
        <v>187</v>
      </c>
      <c r="I673" s="256" t="s">
        <v>368</v>
      </c>
      <c r="J673" s="256"/>
      <c r="K673" s="256"/>
      <c r="L673" s="256"/>
      <c r="M673" s="256"/>
      <c r="N673" s="256"/>
      <c r="O673" s="256"/>
      <c r="P673" s="79"/>
      <c r="Q673" s="80"/>
      <c r="R673" s="79"/>
      <c r="S673" s="80"/>
      <c r="T673" s="81"/>
      <c r="U673" s="81"/>
      <c r="V673" s="81"/>
      <c r="W673" s="82"/>
      <c r="X673" s="82"/>
    </row>
    <row r="674" spans="6:25" s="76" customFormat="1" ht="6" customHeight="1" outlineLevel="3" x14ac:dyDescent="0.2">
      <c r="F674" s="77"/>
      <c r="G674" s="78"/>
      <c r="H674" s="15"/>
      <c r="I674" s="82"/>
      <c r="J674" s="78"/>
      <c r="K674" s="83"/>
      <c r="L674" s="84"/>
      <c r="M674" s="13"/>
      <c r="N674" s="132"/>
      <c r="O674" s="132"/>
      <c r="P674" s="79"/>
      <c r="Q674" s="80"/>
      <c r="R674" s="79"/>
      <c r="S674" s="80"/>
      <c r="T674" s="81"/>
      <c r="U674" s="81"/>
      <c r="V674" s="81"/>
      <c r="W674" s="82"/>
      <c r="X674" s="82"/>
    </row>
    <row r="675" spans="6:25" s="66" customFormat="1" ht="24" outlineLevel="3" x14ac:dyDescent="0.2">
      <c r="F675" s="67">
        <v>112</v>
      </c>
      <c r="G675" s="68" t="s">
        <v>15</v>
      </c>
      <c r="H675" s="69" t="s">
        <v>145</v>
      </c>
      <c r="I675" s="70" t="s">
        <v>352</v>
      </c>
      <c r="J675" s="68" t="s">
        <v>17</v>
      </c>
      <c r="K675" s="71">
        <v>22.4</v>
      </c>
      <c r="L675" s="72">
        <v>0</v>
      </c>
      <c r="M675" s="11">
        <v>22.4</v>
      </c>
      <c r="N675" s="131"/>
      <c r="O675" s="131">
        <f>M675*N675</f>
        <v>0</v>
      </c>
      <c r="P675" s="74"/>
      <c r="Q675" s="75">
        <f>M675*P675</f>
        <v>0</v>
      </c>
      <c r="R675" s="74"/>
      <c r="S675" s="75">
        <f>M675*R675</f>
        <v>0</v>
      </c>
      <c r="T675" s="73">
        <v>21</v>
      </c>
      <c r="U675" s="73">
        <f>O675*(T675/100)</f>
        <v>0</v>
      </c>
      <c r="V675" s="73">
        <f>O675+U675</f>
        <v>0</v>
      </c>
      <c r="W675" s="70"/>
      <c r="X675" s="101" t="s">
        <v>1</v>
      </c>
      <c r="Y675" s="101">
        <v>1</v>
      </c>
    </row>
    <row r="676" spans="6:25" s="76" customFormat="1" ht="12" outlineLevel="3" x14ac:dyDescent="0.2">
      <c r="F676" s="77"/>
      <c r="G676" s="78"/>
      <c r="H676" s="14" t="s">
        <v>187</v>
      </c>
      <c r="I676" s="256" t="s">
        <v>377</v>
      </c>
      <c r="J676" s="256"/>
      <c r="K676" s="256"/>
      <c r="L676" s="256"/>
      <c r="M676" s="256"/>
      <c r="N676" s="256"/>
      <c r="O676" s="256"/>
      <c r="P676" s="79"/>
      <c r="Q676" s="80"/>
      <c r="R676" s="79"/>
      <c r="S676" s="80"/>
      <c r="T676" s="81"/>
      <c r="U676" s="81"/>
      <c r="V676" s="81"/>
      <c r="W676" s="82"/>
      <c r="X676" s="82"/>
    </row>
    <row r="677" spans="6:25" s="76" customFormat="1" ht="6" customHeight="1" outlineLevel="3" x14ac:dyDescent="0.2">
      <c r="F677" s="77"/>
      <c r="G677" s="78"/>
      <c r="H677" s="15"/>
      <c r="I677" s="82"/>
      <c r="J677" s="78"/>
      <c r="K677" s="83"/>
      <c r="L677" s="84"/>
      <c r="M677" s="13"/>
      <c r="N677" s="132"/>
      <c r="O677" s="132"/>
      <c r="P677" s="79"/>
      <c r="Q677" s="80"/>
      <c r="R677" s="79"/>
      <c r="S677" s="80"/>
      <c r="T677" s="81"/>
      <c r="U677" s="81"/>
      <c r="V677" s="81"/>
      <c r="W677" s="82"/>
      <c r="X677" s="82"/>
    </row>
    <row r="678" spans="6:25" s="85" customFormat="1" ht="11.25" outlineLevel="4" x14ac:dyDescent="0.2">
      <c r="F678" s="86"/>
      <c r="G678" s="87"/>
      <c r="H678" s="16" t="str">
        <f>IF(AND(H677&lt;&gt;"Výkaz výměr:",I677=""),"Výkaz výměr:","")</f>
        <v>Výkaz výměr:</v>
      </c>
      <c r="I678" s="88" t="s">
        <v>95</v>
      </c>
      <c r="J678" s="87"/>
      <c r="L678" s="89"/>
      <c r="M678" s="100">
        <v>22.4</v>
      </c>
      <c r="N678" s="133"/>
      <c r="O678" s="133"/>
      <c r="P678" s="90"/>
      <c r="Q678" s="89"/>
      <c r="R678" s="89"/>
      <c r="S678" s="89"/>
      <c r="T678" s="91" t="s">
        <v>4</v>
      </c>
      <c r="U678" s="89"/>
      <c r="V678" s="89"/>
      <c r="W678" s="92"/>
    </row>
    <row r="679" spans="6:25" s="85" customFormat="1" ht="11.25" outlineLevel="4" x14ac:dyDescent="0.2">
      <c r="F679" s="86"/>
      <c r="G679" s="87"/>
      <c r="H679" s="16" t="str">
        <f>IF(AND(H678&lt;&gt;"Výkaz výměr:",I678=""),"Výkaz výměr:","")</f>
        <v/>
      </c>
      <c r="I679" s="88"/>
      <c r="J679" s="87"/>
      <c r="L679" s="89"/>
      <c r="M679" s="100">
        <v>0</v>
      </c>
      <c r="N679" s="133"/>
      <c r="O679" s="133"/>
      <c r="P679" s="90"/>
      <c r="Q679" s="89"/>
      <c r="R679" s="89"/>
      <c r="S679" s="89"/>
      <c r="T679" s="91" t="s">
        <v>4</v>
      </c>
      <c r="U679" s="89"/>
      <c r="V679" s="89"/>
      <c r="W679" s="92"/>
    </row>
    <row r="680" spans="6:25" s="4" customFormat="1" ht="12.75" customHeight="1" outlineLevel="3" x14ac:dyDescent="0.2">
      <c r="F680" s="5"/>
      <c r="G680" s="6"/>
      <c r="H680" s="6"/>
      <c r="I680" s="7"/>
      <c r="J680" s="6"/>
      <c r="K680" s="8"/>
      <c r="L680" s="9"/>
      <c r="M680" s="8"/>
      <c r="N680" s="134"/>
      <c r="O680" s="134"/>
      <c r="P680" s="10"/>
      <c r="Q680" s="9"/>
      <c r="R680" s="9"/>
      <c r="S680" s="9"/>
      <c r="T680" s="3" t="s">
        <v>4</v>
      </c>
      <c r="U680" s="9"/>
      <c r="V680" s="9"/>
      <c r="W680" s="9"/>
    </row>
    <row r="681" spans="6:25" s="55" customFormat="1" ht="16.5" customHeight="1" outlineLevel="2" x14ac:dyDescent="0.2">
      <c r="F681" s="56"/>
      <c r="G681" s="57"/>
      <c r="H681" s="58"/>
      <c r="I681" s="58" t="s">
        <v>265</v>
      </c>
      <c r="J681" s="57"/>
      <c r="K681" s="59"/>
      <c r="L681" s="60"/>
      <c r="M681" s="59"/>
      <c r="N681" s="124"/>
      <c r="O681" s="124">
        <f>SUBTOTAL(9,O682:O685)</f>
        <v>0</v>
      </c>
      <c r="P681" s="62"/>
      <c r="Q681" s="63">
        <f>SUBTOTAL(9,Q682:Q685)</f>
        <v>0</v>
      </c>
      <c r="R681" s="60"/>
      <c r="S681" s="63">
        <f>SUBTOTAL(9,S682:S685)</f>
        <v>0</v>
      </c>
      <c r="T681" s="64"/>
      <c r="U681" s="61">
        <f>SUBTOTAL(9,U682:U685)</f>
        <v>0</v>
      </c>
      <c r="V681" s="61">
        <f>SUBTOTAL(9,V682:V685)</f>
        <v>0</v>
      </c>
      <c r="W681" s="65"/>
      <c r="Y681" s="61">
        <f>SUBTOTAL(9,Y682:Y685)</f>
        <v>1</v>
      </c>
    </row>
    <row r="682" spans="6:25" s="66" customFormat="1" ht="12" outlineLevel="3" x14ac:dyDescent="0.2">
      <c r="F682" s="67">
        <v>113</v>
      </c>
      <c r="G682" s="68" t="s">
        <v>15</v>
      </c>
      <c r="H682" s="69" t="s">
        <v>152</v>
      </c>
      <c r="I682" s="70" t="s">
        <v>314</v>
      </c>
      <c r="J682" s="68" t="s">
        <v>6</v>
      </c>
      <c r="K682" s="71">
        <v>13.543760957600002</v>
      </c>
      <c r="L682" s="72">
        <v>0</v>
      </c>
      <c r="M682" s="11">
        <v>13.543760957600002</v>
      </c>
      <c r="N682" s="131"/>
      <c r="O682" s="131">
        <f>M682*N682</f>
        <v>0</v>
      </c>
      <c r="P682" s="74"/>
      <c r="Q682" s="75">
        <f>M682*P682</f>
        <v>0</v>
      </c>
      <c r="R682" s="74"/>
      <c r="S682" s="75">
        <f>M682*R682</f>
        <v>0</v>
      </c>
      <c r="T682" s="73">
        <v>21</v>
      </c>
      <c r="U682" s="73">
        <f>O682*(T682/100)</f>
        <v>0</v>
      </c>
      <c r="V682" s="73">
        <f>O682+U682</f>
        <v>0</v>
      </c>
      <c r="W682" s="70"/>
      <c r="X682" s="101" t="s">
        <v>1</v>
      </c>
      <c r="Y682" s="101">
        <v>1</v>
      </c>
    </row>
    <row r="683" spans="6:25" s="76" customFormat="1" ht="12" outlineLevel="3" x14ac:dyDescent="0.2">
      <c r="F683" s="77"/>
      <c r="G683" s="78"/>
      <c r="H683" s="14" t="s">
        <v>187</v>
      </c>
      <c r="I683" s="256" t="s">
        <v>325</v>
      </c>
      <c r="J683" s="256"/>
      <c r="K683" s="256"/>
      <c r="L683" s="256"/>
      <c r="M683" s="256"/>
      <c r="N683" s="256"/>
      <c r="O683" s="256"/>
      <c r="P683" s="79"/>
      <c r="Q683" s="80"/>
      <c r="R683" s="79"/>
      <c r="S683" s="80"/>
      <c r="T683" s="81"/>
      <c r="U683" s="81"/>
      <c r="V683" s="81"/>
      <c r="W683" s="82"/>
      <c r="X683" s="82"/>
    </row>
    <row r="684" spans="6:25" s="76" customFormat="1" ht="6" customHeight="1" outlineLevel="3" x14ac:dyDescent="0.2">
      <c r="F684" s="77"/>
      <c r="G684" s="78"/>
      <c r="H684" s="15"/>
      <c r="I684" s="82"/>
      <c r="J684" s="78"/>
      <c r="K684" s="83"/>
      <c r="L684" s="84"/>
      <c r="M684" s="13"/>
      <c r="N684" s="132"/>
      <c r="O684" s="132"/>
      <c r="P684" s="79"/>
      <c r="Q684" s="80"/>
      <c r="R684" s="79"/>
      <c r="S684" s="80"/>
      <c r="T684" s="81"/>
      <c r="U684" s="81"/>
      <c r="V684" s="81"/>
      <c r="W684" s="82"/>
      <c r="X684" s="82"/>
    </row>
    <row r="685" spans="6:25" s="4" customFormat="1" ht="12.75" customHeight="1" outlineLevel="3" x14ac:dyDescent="0.2">
      <c r="F685" s="5"/>
      <c r="G685" s="6"/>
      <c r="H685" s="6"/>
      <c r="I685" s="7"/>
      <c r="J685" s="6"/>
      <c r="K685" s="8"/>
      <c r="L685" s="9"/>
      <c r="M685" s="8"/>
      <c r="N685" s="134"/>
      <c r="O685" s="134"/>
      <c r="P685" s="10"/>
      <c r="Q685" s="9"/>
      <c r="R685" s="9"/>
      <c r="S685" s="9"/>
      <c r="T685" s="3" t="s">
        <v>4</v>
      </c>
      <c r="U685" s="9"/>
      <c r="V685" s="9"/>
      <c r="W685" s="9"/>
    </row>
    <row r="686" spans="6:25" s="55" customFormat="1" ht="16.5" customHeight="1" outlineLevel="2" x14ac:dyDescent="0.2">
      <c r="F686" s="56"/>
      <c r="G686" s="57"/>
      <c r="H686" s="58"/>
      <c r="I686" s="58" t="s">
        <v>276</v>
      </c>
      <c r="J686" s="57"/>
      <c r="K686" s="59"/>
      <c r="L686" s="60"/>
      <c r="M686" s="59"/>
      <c r="N686" s="124"/>
      <c r="O686" s="124">
        <f>SUBTOTAL(9,O687:O730)</f>
        <v>0</v>
      </c>
      <c r="P686" s="62"/>
      <c r="Q686" s="63">
        <f>SUBTOTAL(9,Q687:Q730)</f>
        <v>1.29410946</v>
      </c>
      <c r="R686" s="60"/>
      <c r="S686" s="63">
        <f>SUBTOTAL(9,S687:S730)</f>
        <v>0</v>
      </c>
      <c r="T686" s="64"/>
      <c r="U686" s="61">
        <f>SUBTOTAL(9,U687:U730)</f>
        <v>0</v>
      </c>
      <c r="V686" s="61">
        <f>SUBTOTAL(9,V687:V730)</f>
        <v>0</v>
      </c>
      <c r="W686" s="65"/>
      <c r="Y686" s="61">
        <f>SUBTOTAL(9,Y687:Y730)</f>
        <v>8</v>
      </c>
    </row>
    <row r="687" spans="6:25" s="66" customFormat="1" ht="24" outlineLevel="3" x14ac:dyDescent="0.2">
      <c r="F687" s="67">
        <v>114</v>
      </c>
      <c r="G687" s="68" t="s">
        <v>15</v>
      </c>
      <c r="H687" s="69" t="s">
        <v>140</v>
      </c>
      <c r="I687" s="70" t="s">
        <v>344</v>
      </c>
      <c r="J687" s="68" t="s">
        <v>5</v>
      </c>
      <c r="K687" s="71">
        <v>191.75300000000001</v>
      </c>
      <c r="L687" s="72">
        <v>0</v>
      </c>
      <c r="M687" s="11">
        <v>230.1036</v>
      </c>
      <c r="N687" s="131"/>
      <c r="O687" s="131">
        <f>M687*N687</f>
        <v>0</v>
      </c>
      <c r="P687" s="74"/>
      <c r="Q687" s="75">
        <f>M687*P687</f>
        <v>0</v>
      </c>
      <c r="R687" s="74"/>
      <c r="S687" s="75">
        <f>M687*R687</f>
        <v>0</v>
      </c>
      <c r="T687" s="73">
        <v>21</v>
      </c>
      <c r="U687" s="73">
        <f>O687*(T687/100)</f>
        <v>0</v>
      </c>
      <c r="V687" s="73">
        <f>O687+U687</f>
        <v>0</v>
      </c>
      <c r="W687" s="70"/>
      <c r="X687" s="101" t="s">
        <v>1</v>
      </c>
      <c r="Y687" s="101">
        <v>1</v>
      </c>
    </row>
    <row r="688" spans="6:25" s="76" customFormat="1" ht="12" outlineLevel="3" x14ac:dyDescent="0.2">
      <c r="F688" s="77"/>
      <c r="G688" s="78"/>
      <c r="H688" s="14" t="s">
        <v>187</v>
      </c>
      <c r="I688" s="257" t="s">
        <v>496</v>
      </c>
      <c r="J688" s="256"/>
      <c r="K688" s="256"/>
      <c r="L688" s="256"/>
      <c r="M688" s="256"/>
      <c r="N688" s="256"/>
      <c r="O688" s="256"/>
      <c r="P688" s="79"/>
      <c r="Q688" s="80"/>
      <c r="R688" s="79"/>
      <c r="S688" s="80"/>
      <c r="T688" s="81"/>
      <c r="U688" s="81"/>
      <c r="V688" s="81"/>
      <c r="W688" s="82"/>
      <c r="X688" s="82"/>
    </row>
    <row r="689" spans="6:25" s="76" customFormat="1" ht="6" customHeight="1" outlineLevel="3" x14ac:dyDescent="0.2">
      <c r="F689" s="77"/>
      <c r="G689" s="78"/>
      <c r="H689" s="15"/>
      <c r="I689" s="82"/>
      <c r="J689" s="78"/>
      <c r="K689" s="83"/>
      <c r="L689" s="84"/>
      <c r="M689" s="13"/>
      <c r="N689" s="132"/>
      <c r="O689" s="132"/>
      <c r="P689" s="79"/>
      <c r="Q689" s="80"/>
      <c r="R689" s="79"/>
      <c r="S689" s="80"/>
      <c r="T689" s="81"/>
      <c r="U689" s="81"/>
      <c r="V689" s="81"/>
      <c r="W689" s="82"/>
      <c r="X689" s="82"/>
    </row>
    <row r="690" spans="6:25" s="85" customFormat="1" ht="11.25" outlineLevel="4" x14ac:dyDescent="0.2">
      <c r="F690" s="86"/>
      <c r="G690" s="87"/>
      <c r="H690" s="16" t="str">
        <f t="shared" ref="H690:H695" si="4">IF(AND(H689&lt;&gt;"Výkaz výměr:",I689=""),"Výkaz výměr:","")</f>
        <v>Výkaz výměr:</v>
      </c>
      <c r="I690" s="88" t="s">
        <v>13</v>
      </c>
      <c r="J690" s="87"/>
      <c r="L690" s="89"/>
      <c r="M690" s="100">
        <v>0</v>
      </c>
      <c r="N690" s="133"/>
      <c r="O690" s="133"/>
      <c r="P690" s="90"/>
      <c r="Q690" s="89"/>
      <c r="R690" s="89"/>
      <c r="S690" s="89"/>
      <c r="T690" s="91" t="s">
        <v>4</v>
      </c>
      <c r="U690" s="89"/>
      <c r="V690" s="89"/>
      <c r="W690" s="92"/>
    </row>
    <row r="691" spans="6:25" s="85" customFormat="1" ht="11.25" outlineLevel="4" x14ac:dyDescent="0.2">
      <c r="F691" s="86"/>
      <c r="G691" s="87"/>
      <c r="H691" s="16" t="str">
        <f t="shared" si="4"/>
        <v/>
      </c>
      <c r="I691" s="88" t="s">
        <v>45</v>
      </c>
      <c r="J691" s="87"/>
      <c r="L691" s="89"/>
      <c r="M691" s="100">
        <v>12.6</v>
      </c>
      <c r="N691" s="133"/>
      <c r="O691" s="133"/>
      <c r="P691" s="90"/>
      <c r="Q691" s="89"/>
      <c r="R691" s="89"/>
      <c r="S691" s="89"/>
      <c r="T691" s="91" t="s">
        <v>4</v>
      </c>
      <c r="U691" s="89"/>
      <c r="V691" s="89"/>
      <c r="W691" s="92"/>
    </row>
    <row r="692" spans="6:25" s="85" customFormat="1" ht="11.25" outlineLevel="4" x14ac:dyDescent="0.2">
      <c r="F692" s="86"/>
      <c r="G692" s="87"/>
      <c r="H692" s="16" t="str">
        <f t="shared" si="4"/>
        <v/>
      </c>
      <c r="I692" s="88" t="s">
        <v>14</v>
      </c>
      <c r="J692" s="87"/>
      <c r="L692" s="89"/>
      <c r="M692" s="100">
        <v>0</v>
      </c>
      <c r="N692" s="133"/>
      <c r="O692" s="133"/>
      <c r="P692" s="90"/>
      <c r="Q692" s="89"/>
      <c r="R692" s="89"/>
      <c r="S692" s="89"/>
      <c r="T692" s="91" t="s">
        <v>4</v>
      </c>
      <c r="U692" s="89"/>
      <c r="V692" s="89"/>
      <c r="W692" s="92"/>
    </row>
    <row r="693" spans="6:25" s="85" customFormat="1" ht="11.25" outlineLevel="4" x14ac:dyDescent="0.2">
      <c r="F693" s="86"/>
      <c r="G693" s="87"/>
      <c r="H693" s="16" t="str">
        <f t="shared" si="4"/>
        <v/>
      </c>
      <c r="I693" s="88" t="s">
        <v>48</v>
      </c>
      <c r="J693" s="87"/>
      <c r="L693" s="89"/>
      <c r="M693" s="100">
        <v>22.4</v>
      </c>
      <c r="N693" s="133"/>
      <c r="O693" s="133"/>
      <c r="P693" s="90"/>
      <c r="Q693" s="89"/>
      <c r="R693" s="89"/>
      <c r="S693" s="89"/>
      <c r="T693" s="91" t="s">
        <v>4</v>
      </c>
      <c r="U693" s="89"/>
      <c r="V693" s="89"/>
      <c r="W693" s="92"/>
    </row>
    <row r="694" spans="6:25" s="85" customFormat="1" ht="11.25" outlineLevel="4" x14ac:dyDescent="0.2">
      <c r="F694" s="86"/>
      <c r="G694" s="87"/>
      <c r="H694" s="16" t="str">
        <f t="shared" si="4"/>
        <v/>
      </c>
      <c r="I694" s="88" t="s">
        <v>69</v>
      </c>
      <c r="J694" s="87"/>
      <c r="L694" s="89"/>
      <c r="M694" s="100">
        <v>0</v>
      </c>
      <c r="N694" s="133"/>
      <c r="O694" s="133"/>
      <c r="P694" s="90"/>
      <c r="Q694" s="89"/>
      <c r="R694" s="89"/>
      <c r="S694" s="89"/>
      <c r="T694" s="91" t="s">
        <v>4</v>
      </c>
      <c r="U694" s="89"/>
      <c r="V694" s="89"/>
      <c r="W694" s="92"/>
    </row>
    <row r="695" spans="6:25" s="85" customFormat="1" ht="11.25" outlineLevel="4" x14ac:dyDescent="0.2">
      <c r="F695" s="86"/>
      <c r="G695" s="87"/>
      <c r="H695" s="16" t="str">
        <f t="shared" si="4"/>
        <v/>
      </c>
      <c r="I695" s="88" t="s">
        <v>225</v>
      </c>
      <c r="J695" s="87"/>
      <c r="L695" s="89"/>
      <c r="M695" s="100">
        <v>156.75300000000001</v>
      </c>
      <c r="N695" s="133"/>
      <c r="O695" s="133"/>
      <c r="P695" s="90"/>
      <c r="Q695" s="89"/>
      <c r="R695" s="89"/>
      <c r="S695" s="89"/>
      <c r="T695" s="91" t="s">
        <v>4</v>
      </c>
      <c r="U695" s="89"/>
      <c r="V695" s="89"/>
      <c r="W695" s="92"/>
    </row>
    <row r="696" spans="6:25" s="66" customFormat="1" ht="12" outlineLevel="3" x14ac:dyDescent="0.2">
      <c r="F696" s="67">
        <v>115</v>
      </c>
      <c r="G696" s="68" t="s">
        <v>3</v>
      </c>
      <c r="H696" s="69" t="s">
        <v>165</v>
      </c>
      <c r="I696" s="70" t="s">
        <v>273</v>
      </c>
      <c r="J696" s="68" t="s">
        <v>18</v>
      </c>
      <c r="K696" s="71">
        <v>0.76338234000000005</v>
      </c>
      <c r="L696" s="72">
        <v>0</v>
      </c>
      <c r="M696" s="11">
        <v>0.90900000000000003</v>
      </c>
      <c r="N696" s="131"/>
      <c r="O696" s="131">
        <f>M696*N696</f>
        <v>0</v>
      </c>
      <c r="P696" s="74">
        <v>0.5</v>
      </c>
      <c r="Q696" s="75">
        <f>M696*P696</f>
        <v>0.45450000000000002</v>
      </c>
      <c r="R696" s="74"/>
      <c r="S696" s="75">
        <f>M696*R696</f>
        <v>0</v>
      </c>
      <c r="T696" s="73">
        <v>21</v>
      </c>
      <c r="U696" s="73">
        <f>O696*(T696/100)</f>
        <v>0</v>
      </c>
      <c r="V696" s="73">
        <f>O696+U696</f>
        <v>0</v>
      </c>
      <c r="W696" s="70"/>
      <c r="X696" s="101" t="s">
        <v>1</v>
      </c>
      <c r="Y696" s="101">
        <v>1</v>
      </c>
    </row>
    <row r="697" spans="6:25" s="76" customFormat="1" ht="12" outlineLevel="3" x14ac:dyDescent="0.2">
      <c r="F697" s="77"/>
      <c r="G697" s="78"/>
      <c r="H697" s="14" t="s">
        <v>187</v>
      </c>
      <c r="I697" s="256" t="s">
        <v>501</v>
      </c>
      <c r="J697" s="256"/>
      <c r="K697" s="256"/>
      <c r="L697" s="256"/>
      <c r="M697" s="256"/>
      <c r="N697" s="256"/>
      <c r="O697" s="256"/>
      <c r="P697" s="79"/>
      <c r="Q697" s="80"/>
      <c r="R697" s="79"/>
      <c r="S697" s="80"/>
      <c r="T697" s="81"/>
      <c r="U697" s="81"/>
      <c r="V697" s="81"/>
      <c r="W697" s="82"/>
      <c r="X697" s="82"/>
    </row>
    <row r="698" spans="6:25" s="76" customFormat="1" ht="6" customHeight="1" outlineLevel="3" x14ac:dyDescent="0.2">
      <c r="F698" s="77"/>
      <c r="G698" s="78"/>
      <c r="H698" s="15"/>
      <c r="I698" s="82"/>
      <c r="J698" s="78"/>
      <c r="K698" s="83"/>
      <c r="L698" s="84"/>
      <c r="M698" s="13"/>
      <c r="N698" s="132"/>
      <c r="O698" s="132"/>
      <c r="P698" s="79"/>
      <c r="Q698" s="80"/>
      <c r="R698" s="79"/>
      <c r="S698" s="80"/>
      <c r="T698" s="81"/>
      <c r="U698" s="81"/>
      <c r="V698" s="81"/>
      <c r="W698" s="82"/>
      <c r="X698" s="82"/>
    </row>
    <row r="699" spans="6:25" s="85" customFormat="1" ht="11.25" outlineLevel="4" x14ac:dyDescent="0.2">
      <c r="F699" s="86"/>
      <c r="G699" s="87"/>
      <c r="H699" s="16" t="str">
        <f t="shared" ref="H699:H705" si="5">IF(AND(H698&lt;&gt;"Výkaz výměr:",I698=""),"Výkaz výměr:","")</f>
        <v>Výkaz výměr:</v>
      </c>
      <c r="I699" s="88" t="s">
        <v>13</v>
      </c>
      <c r="J699" s="87"/>
      <c r="L699" s="89"/>
      <c r="M699" s="100">
        <v>0</v>
      </c>
      <c r="N699" s="133"/>
      <c r="O699" s="133"/>
      <c r="P699" s="90"/>
      <c r="Q699" s="89"/>
      <c r="R699" s="89"/>
      <c r="S699" s="89"/>
      <c r="T699" s="91" t="s">
        <v>4</v>
      </c>
      <c r="U699" s="89"/>
      <c r="V699" s="89"/>
      <c r="W699" s="92"/>
    </row>
    <row r="700" spans="6:25" s="85" customFormat="1" ht="11.25" outlineLevel="4" x14ac:dyDescent="0.2">
      <c r="F700" s="86"/>
      <c r="G700" s="87"/>
      <c r="H700" s="16" t="str">
        <f t="shared" si="5"/>
        <v/>
      </c>
      <c r="I700" s="88" t="s">
        <v>497</v>
      </c>
      <c r="J700" s="87"/>
      <c r="L700" s="89"/>
      <c r="M700" s="100">
        <v>5.67E-2</v>
      </c>
      <c r="N700" s="133"/>
      <c r="O700" s="133"/>
      <c r="P700" s="90"/>
      <c r="Q700" s="89"/>
      <c r="R700" s="89"/>
      <c r="S700" s="89"/>
      <c r="T700" s="91" t="s">
        <v>4</v>
      </c>
      <c r="U700" s="89"/>
      <c r="V700" s="89"/>
      <c r="W700" s="92"/>
    </row>
    <row r="701" spans="6:25" s="85" customFormat="1" ht="11.25" outlineLevel="4" x14ac:dyDescent="0.2">
      <c r="F701" s="86"/>
      <c r="G701" s="87"/>
      <c r="H701" s="16" t="str">
        <f t="shared" si="5"/>
        <v/>
      </c>
      <c r="I701" s="88" t="s">
        <v>14</v>
      </c>
      <c r="J701" s="87"/>
      <c r="L701" s="89"/>
      <c r="M701" s="100">
        <v>0</v>
      </c>
      <c r="N701" s="133"/>
      <c r="O701" s="133"/>
      <c r="P701" s="90"/>
      <c r="Q701" s="89"/>
      <c r="R701" s="89"/>
      <c r="S701" s="89"/>
      <c r="T701" s="91" t="s">
        <v>4</v>
      </c>
      <c r="U701" s="89"/>
      <c r="V701" s="89"/>
      <c r="W701" s="92"/>
    </row>
    <row r="702" spans="6:25" s="85" customFormat="1" ht="11.25" outlineLevel="4" x14ac:dyDescent="0.2">
      <c r="F702" s="86"/>
      <c r="G702" s="87"/>
      <c r="H702" s="16" t="str">
        <f t="shared" si="5"/>
        <v/>
      </c>
      <c r="I702" s="88" t="s">
        <v>498</v>
      </c>
      <c r="J702" s="87"/>
      <c r="L702" s="89"/>
      <c r="M702" s="100">
        <v>0.1008</v>
      </c>
      <c r="N702" s="133"/>
      <c r="O702" s="133"/>
      <c r="P702" s="90"/>
      <c r="Q702" s="89"/>
      <c r="R702" s="89"/>
      <c r="S702" s="89"/>
      <c r="T702" s="91" t="s">
        <v>4</v>
      </c>
      <c r="U702" s="89"/>
      <c r="V702" s="89"/>
      <c r="W702" s="92"/>
    </row>
    <row r="703" spans="6:25" s="85" customFormat="1" ht="11.25" outlineLevel="4" x14ac:dyDescent="0.2">
      <c r="F703" s="86"/>
      <c r="G703" s="87"/>
      <c r="H703" s="16" t="str">
        <f t="shared" si="5"/>
        <v/>
      </c>
      <c r="I703" s="88" t="s">
        <v>69</v>
      </c>
      <c r="J703" s="87"/>
      <c r="L703" s="89"/>
      <c r="M703" s="100">
        <v>0</v>
      </c>
      <c r="N703" s="133"/>
      <c r="O703" s="133"/>
      <c r="P703" s="90"/>
      <c r="Q703" s="89"/>
      <c r="R703" s="89"/>
      <c r="S703" s="89"/>
      <c r="T703" s="91" t="s">
        <v>4</v>
      </c>
      <c r="U703" s="89"/>
      <c r="V703" s="89"/>
      <c r="W703" s="92"/>
    </row>
    <row r="704" spans="6:25" s="85" customFormat="1" ht="11.25" outlineLevel="4" x14ac:dyDescent="0.2">
      <c r="F704" s="86"/>
      <c r="G704" s="87"/>
      <c r="H704" s="16" t="str">
        <f t="shared" si="5"/>
        <v/>
      </c>
      <c r="I704" s="88" t="s">
        <v>499</v>
      </c>
      <c r="J704" s="87"/>
      <c r="L704" s="89"/>
      <c r="M704" s="100">
        <v>0.65030849999999996</v>
      </c>
      <c r="N704" s="133"/>
      <c r="O704" s="133"/>
      <c r="P704" s="90"/>
      <c r="Q704" s="89"/>
      <c r="R704" s="89"/>
      <c r="S704" s="89"/>
      <c r="T704" s="91" t="s">
        <v>4</v>
      </c>
      <c r="U704" s="89"/>
      <c r="V704" s="89"/>
      <c r="W704" s="92"/>
    </row>
    <row r="705" spans="6:25" s="85" customFormat="1" ht="11.25" outlineLevel="4" x14ac:dyDescent="0.2">
      <c r="F705" s="86"/>
      <c r="G705" s="87"/>
      <c r="H705" s="16" t="str">
        <f t="shared" si="5"/>
        <v/>
      </c>
      <c r="I705" s="88" t="s">
        <v>500</v>
      </c>
      <c r="J705" s="87"/>
      <c r="L705" s="89"/>
      <c r="M705" s="100">
        <v>0.10098</v>
      </c>
      <c r="N705" s="133"/>
      <c r="O705" s="133"/>
      <c r="P705" s="90"/>
      <c r="Q705" s="89"/>
      <c r="R705" s="89"/>
      <c r="S705" s="89"/>
      <c r="T705" s="91" t="s">
        <v>4</v>
      </c>
      <c r="U705" s="89"/>
      <c r="V705" s="89"/>
      <c r="W705" s="92"/>
    </row>
    <row r="706" spans="6:25" s="66" customFormat="1" ht="24" outlineLevel="3" x14ac:dyDescent="0.2">
      <c r="F706" s="67">
        <v>116</v>
      </c>
      <c r="G706" s="68" t="s">
        <v>15</v>
      </c>
      <c r="H706" s="69" t="s">
        <v>138</v>
      </c>
      <c r="I706" s="70" t="s">
        <v>364</v>
      </c>
      <c r="J706" s="68" t="s">
        <v>17</v>
      </c>
      <c r="K706" s="71">
        <v>74</v>
      </c>
      <c r="L706" s="72">
        <v>0</v>
      </c>
      <c r="M706" s="11">
        <v>74</v>
      </c>
      <c r="N706" s="131"/>
      <c r="O706" s="131">
        <f>M706*N706</f>
        <v>0</v>
      </c>
      <c r="P706" s="74"/>
      <c r="Q706" s="75">
        <f>M706*P706</f>
        <v>0</v>
      </c>
      <c r="R706" s="74"/>
      <c r="S706" s="75">
        <f>M706*R706</f>
        <v>0</v>
      </c>
      <c r="T706" s="73">
        <v>21</v>
      </c>
      <c r="U706" s="73">
        <f>O706*(T706/100)</f>
        <v>0</v>
      </c>
      <c r="V706" s="73">
        <f>O706+U706</f>
        <v>0</v>
      </c>
      <c r="W706" s="70"/>
      <c r="X706" s="101" t="s">
        <v>1</v>
      </c>
      <c r="Y706" s="101">
        <v>1</v>
      </c>
    </row>
    <row r="707" spans="6:25" s="76" customFormat="1" ht="12" outlineLevel="3" x14ac:dyDescent="0.2">
      <c r="F707" s="77"/>
      <c r="G707" s="78"/>
      <c r="H707" s="14" t="s">
        <v>187</v>
      </c>
      <c r="I707" s="256" t="s">
        <v>367</v>
      </c>
      <c r="J707" s="256"/>
      <c r="K707" s="256"/>
      <c r="L707" s="256"/>
      <c r="M707" s="256"/>
      <c r="N707" s="256"/>
      <c r="O707" s="256"/>
      <c r="P707" s="79"/>
      <c r="Q707" s="80"/>
      <c r="R707" s="79"/>
      <c r="S707" s="80"/>
      <c r="T707" s="81"/>
      <c r="U707" s="81"/>
      <c r="V707" s="81"/>
      <c r="W707" s="82"/>
      <c r="X707" s="82"/>
    </row>
    <row r="708" spans="6:25" s="76" customFormat="1" ht="6" customHeight="1" outlineLevel="3" x14ac:dyDescent="0.2">
      <c r="F708" s="77"/>
      <c r="G708" s="78"/>
      <c r="H708" s="15"/>
      <c r="I708" s="82"/>
      <c r="J708" s="78"/>
      <c r="K708" s="83"/>
      <c r="L708" s="84"/>
      <c r="M708" s="13"/>
      <c r="N708" s="132"/>
      <c r="O708" s="132"/>
      <c r="P708" s="79"/>
      <c r="Q708" s="80"/>
      <c r="R708" s="79"/>
      <c r="S708" s="80"/>
      <c r="T708" s="81"/>
      <c r="U708" s="81"/>
      <c r="V708" s="81"/>
      <c r="W708" s="82"/>
      <c r="X708" s="82"/>
    </row>
    <row r="709" spans="6:25" s="85" customFormat="1" ht="11.25" outlineLevel="4" x14ac:dyDescent="0.2">
      <c r="F709" s="86"/>
      <c r="G709" s="87"/>
      <c r="H709" s="16" t="str">
        <f>IF(AND(H708&lt;&gt;"Výkaz výměr:",I708=""),"Výkaz výměr:","")</f>
        <v>Výkaz výměr:</v>
      </c>
      <c r="I709" s="88" t="s">
        <v>66</v>
      </c>
      <c r="J709" s="87"/>
      <c r="L709" s="89"/>
      <c r="M709" s="100">
        <v>0</v>
      </c>
      <c r="N709" s="133"/>
      <c r="O709" s="133"/>
      <c r="P709" s="90"/>
      <c r="Q709" s="89"/>
      <c r="R709" s="89"/>
      <c r="S709" s="89"/>
      <c r="T709" s="91" t="s">
        <v>4</v>
      </c>
      <c r="U709" s="89"/>
      <c r="V709" s="89"/>
      <c r="W709" s="92"/>
    </row>
    <row r="710" spans="6:25" s="85" customFormat="1" ht="11.25" outlineLevel="4" x14ac:dyDescent="0.2">
      <c r="F710" s="86"/>
      <c r="G710" s="87"/>
      <c r="H710" s="16" t="str">
        <f>IF(AND(H709&lt;&gt;"Výkaz výměr:",I709=""),"Výkaz výměr:","")</f>
        <v/>
      </c>
      <c r="I710" s="88" t="s">
        <v>115</v>
      </c>
      <c r="J710" s="87"/>
      <c r="L710" s="89"/>
      <c r="M710" s="100">
        <v>74</v>
      </c>
      <c r="N710" s="133"/>
      <c r="O710" s="133"/>
      <c r="P710" s="90"/>
      <c r="Q710" s="89"/>
      <c r="R710" s="89"/>
      <c r="S710" s="89"/>
      <c r="T710" s="91" t="s">
        <v>4</v>
      </c>
      <c r="U710" s="89"/>
      <c r="V710" s="89"/>
      <c r="W710" s="92"/>
    </row>
    <row r="711" spans="6:25" s="66" customFormat="1" ht="12" outlineLevel="3" x14ac:dyDescent="0.2">
      <c r="F711" s="67">
        <v>117</v>
      </c>
      <c r="G711" s="68" t="s">
        <v>3</v>
      </c>
      <c r="H711" s="69" t="s">
        <v>167</v>
      </c>
      <c r="I711" s="70" t="s">
        <v>285</v>
      </c>
      <c r="J711" s="68" t="s">
        <v>18</v>
      </c>
      <c r="K711" s="71">
        <v>1.554</v>
      </c>
      <c r="L711" s="72">
        <v>0</v>
      </c>
      <c r="M711" s="11">
        <v>1.554</v>
      </c>
      <c r="N711" s="131"/>
      <c r="O711" s="131">
        <f>M711*N711</f>
        <v>0</v>
      </c>
      <c r="P711" s="74">
        <v>0.5</v>
      </c>
      <c r="Q711" s="75">
        <f>M711*P711</f>
        <v>0.77700000000000002</v>
      </c>
      <c r="R711" s="74"/>
      <c r="S711" s="75">
        <f>M711*R711</f>
        <v>0</v>
      </c>
      <c r="T711" s="73">
        <v>21</v>
      </c>
      <c r="U711" s="73">
        <f>O711*(T711/100)</f>
        <v>0</v>
      </c>
      <c r="V711" s="73">
        <f>O711+U711</f>
        <v>0</v>
      </c>
      <c r="W711" s="70"/>
      <c r="X711" s="101" t="s">
        <v>1</v>
      </c>
      <c r="Y711" s="101">
        <v>1</v>
      </c>
    </row>
    <row r="712" spans="6:25" s="76" customFormat="1" ht="12" outlineLevel="3" x14ac:dyDescent="0.2">
      <c r="F712" s="77"/>
      <c r="G712" s="78"/>
      <c r="H712" s="14" t="s">
        <v>187</v>
      </c>
      <c r="I712" s="256" t="s">
        <v>287</v>
      </c>
      <c r="J712" s="256"/>
      <c r="K712" s="256"/>
      <c r="L712" s="256"/>
      <c r="M712" s="256"/>
      <c r="N712" s="256"/>
      <c r="O712" s="256"/>
      <c r="P712" s="79"/>
      <c r="Q712" s="80"/>
      <c r="R712" s="79"/>
      <c r="S712" s="80"/>
      <c r="T712" s="81"/>
      <c r="U712" s="81"/>
      <c r="V712" s="81"/>
      <c r="W712" s="82"/>
      <c r="X712" s="82"/>
    </row>
    <row r="713" spans="6:25" s="76" customFormat="1" ht="6" customHeight="1" outlineLevel="3" x14ac:dyDescent="0.2">
      <c r="F713" s="77"/>
      <c r="G713" s="78"/>
      <c r="H713" s="15"/>
      <c r="I713" s="82"/>
      <c r="J713" s="78"/>
      <c r="K713" s="83"/>
      <c r="L713" s="84"/>
      <c r="M713" s="13"/>
      <c r="N713" s="132"/>
      <c r="O713" s="132"/>
      <c r="P713" s="79"/>
      <c r="Q713" s="80"/>
      <c r="R713" s="79"/>
      <c r="S713" s="80"/>
      <c r="T713" s="81"/>
      <c r="U713" s="81"/>
      <c r="V713" s="81"/>
      <c r="W713" s="82"/>
      <c r="X713" s="82"/>
    </row>
    <row r="714" spans="6:25" s="85" customFormat="1" ht="11.25" outlineLevel="4" x14ac:dyDescent="0.2">
      <c r="F714" s="86"/>
      <c r="G714" s="87"/>
      <c r="H714" s="16" t="str">
        <f>IF(AND(H713&lt;&gt;"Výkaz výměr:",I713=""),"Výkaz výměr:","")</f>
        <v>Výkaz výměr:</v>
      </c>
      <c r="I714" s="88" t="s">
        <v>193</v>
      </c>
      <c r="J714" s="87"/>
      <c r="L714" s="89"/>
      <c r="M714" s="100">
        <v>1.554</v>
      </c>
      <c r="N714" s="133"/>
      <c r="O714" s="133"/>
      <c r="P714" s="90"/>
      <c r="Q714" s="89"/>
      <c r="R714" s="89"/>
      <c r="S714" s="89"/>
      <c r="T714" s="91" t="s">
        <v>4</v>
      </c>
      <c r="U714" s="89"/>
      <c r="V714" s="89"/>
      <c r="W714" s="92"/>
    </row>
    <row r="715" spans="6:25" s="85" customFormat="1" ht="11.25" outlineLevel="4" x14ac:dyDescent="0.2">
      <c r="F715" s="86"/>
      <c r="G715" s="87"/>
      <c r="H715" s="16" t="str">
        <f>IF(AND(H714&lt;&gt;"Výkaz výměr:",I714=""),"Výkaz výměr:","")</f>
        <v/>
      </c>
      <c r="I715" s="88"/>
      <c r="J715" s="87"/>
      <c r="L715" s="89"/>
      <c r="M715" s="100">
        <v>0</v>
      </c>
      <c r="N715" s="133"/>
      <c r="O715" s="133"/>
      <c r="P715" s="90"/>
      <c r="Q715" s="89"/>
      <c r="R715" s="89"/>
      <c r="S715" s="89"/>
      <c r="T715" s="91" t="s">
        <v>4</v>
      </c>
      <c r="U715" s="89"/>
      <c r="V715" s="89"/>
      <c r="W715" s="92"/>
    </row>
    <row r="716" spans="6:25" s="66" customFormat="1" ht="24" outlineLevel="3" x14ac:dyDescent="0.2">
      <c r="F716" s="67">
        <v>118</v>
      </c>
      <c r="G716" s="68" t="s">
        <v>15</v>
      </c>
      <c r="H716" s="69" t="s">
        <v>137</v>
      </c>
      <c r="I716" s="70" t="s">
        <v>349</v>
      </c>
      <c r="J716" s="68" t="s">
        <v>18</v>
      </c>
      <c r="K716" s="71">
        <v>2.3170000000000002</v>
      </c>
      <c r="L716" s="72">
        <v>0</v>
      </c>
      <c r="M716" s="11">
        <v>2.4630000000000001</v>
      </c>
      <c r="N716" s="131"/>
      <c r="O716" s="131">
        <f>M716*N716</f>
        <v>0</v>
      </c>
      <c r="P716" s="74">
        <v>1.2199999999999999E-3</v>
      </c>
      <c r="Q716" s="75">
        <f>M716*P716</f>
        <v>3.0048599999999998E-3</v>
      </c>
      <c r="R716" s="74"/>
      <c r="S716" s="75">
        <f>M716*R716</f>
        <v>0</v>
      </c>
      <c r="T716" s="73">
        <v>21</v>
      </c>
      <c r="U716" s="73">
        <f>O716*(T716/100)</f>
        <v>0</v>
      </c>
      <c r="V716" s="73">
        <f>O716+U716</f>
        <v>0</v>
      </c>
      <c r="W716" s="70"/>
      <c r="X716" s="101" t="s">
        <v>1</v>
      </c>
      <c r="Y716" s="101">
        <v>1</v>
      </c>
    </row>
    <row r="717" spans="6:25" s="76" customFormat="1" ht="12" outlineLevel="3" x14ac:dyDescent="0.2">
      <c r="F717" s="77"/>
      <c r="G717" s="78"/>
      <c r="H717" s="14" t="s">
        <v>187</v>
      </c>
      <c r="I717" s="256" t="s">
        <v>369</v>
      </c>
      <c r="J717" s="256"/>
      <c r="K717" s="256"/>
      <c r="L717" s="256"/>
      <c r="M717" s="256"/>
      <c r="N717" s="256"/>
      <c r="O717" s="256"/>
      <c r="P717" s="79"/>
      <c r="Q717" s="80"/>
      <c r="R717" s="79"/>
      <c r="S717" s="80"/>
      <c r="T717" s="81"/>
      <c r="U717" s="81"/>
      <c r="V717" s="81"/>
      <c r="W717" s="82"/>
      <c r="X717" s="82"/>
    </row>
    <row r="718" spans="6:25" s="76" customFormat="1" ht="6" customHeight="1" outlineLevel="3" x14ac:dyDescent="0.2">
      <c r="F718" s="77"/>
      <c r="G718" s="78"/>
      <c r="H718" s="15"/>
      <c r="I718" s="82"/>
      <c r="J718" s="78"/>
      <c r="K718" s="83"/>
      <c r="L718" s="84"/>
      <c r="M718" s="13"/>
      <c r="N718" s="132"/>
      <c r="O718" s="132"/>
      <c r="P718" s="79"/>
      <c r="Q718" s="80"/>
      <c r="R718" s="79"/>
      <c r="S718" s="80"/>
      <c r="T718" s="81"/>
      <c r="U718" s="81"/>
      <c r="V718" s="81"/>
      <c r="W718" s="82"/>
      <c r="X718" s="82"/>
    </row>
    <row r="719" spans="6:25" s="85" customFormat="1" ht="11.25" outlineLevel="4" x14ac:dyDescent="0.2">
      <c r="F719" s="86"/>
      <c r="G719" s="87"/>
      <c r="H719" s="16" t="str">
        <f>IF(AND(H718&lt;&gt;"Výkaz výměr:",I718=""),"Výkaz výměr:","")</f>
        <v>Výkaz výměr:</v>
      </c>
      <c r="I719" s="88" t="s">
        <v>502</v>
      </c>
      <c r="J719" s="87"/>
      <c r="L719" s="89"/>
      <c r="M719" s="100">
        <v>2.4630000000000001</v>
      </c>
      <c r="N719" s="133"/>
      <c r="O719" s="133"/>
      <c r="P719" s="90"/>
      <c r="Q719" s="89"/>
      <c r="R719" s="89"/>
      <c r="S719" s="89"/>
      <c r="T719" s="91" t="s">
        <v>4</v>
      </c>
      <c r="U719" s="89"/>
      <c r="V719" s="89"/>
      <c r="W719" s="92"/>
    </row>
    <row r="720" spans="6:25" s="85" customFormat="1" ht="11.25" outlineLevel="4" x14ac:dyDescent="0.2">
      <c r="F720" s="86"/>
      <c r="G720" s="87"/>
      <c r="H720" s="16" t="str">
        <f>IF(AND(H719&lt;&gt;"Výkaz výměr:",I719=""),"Výkaz výměr:","")</f>
        <v/>
      </c>
      <c r="I720" s="88"/>
      <c r="J720" s="87"/>
      <c r="L720" s="89"/>
      <c r="M720" s="100">
        <v>0</v>
      </c>
      <c r="N720" s="133"/>
      <c r="O720" s="133"/>
      <c r="P720" s="90"/>
      <c r="Q720" s="89"/>
      <c r="R720" s="89"/>
      <c r="S720" s="89"/>
      <c r="T720" s="91" t="s">
        <v>4</v>
      </c>
      <c r="U720" s="89"/>
      <c r="V720" s="89"/>
      <c r="W720" s="92"/>
    </row>
    <row r="721" spans="6:25" s="66" customFormat="1" ht="12" outlineLevel="3" x14ac:dyDescent="0.2">
      <c r="F721" s="67">
        <v>119</v>
      </c>
      <c r="G721" s="68" t="s">
        <v>15</v>
      </c>
      <c r="H721" s="69" t="s">
        <v>136</v>
      </c>
      <c r="I721" s="70" t="s">
        <v>310</v>
      </c>
      <c r="J721" s="68" t="s">
        <v>18</v>
      </c>
      <c r="K721" s="71">
        <v>2.3170000000000002</v>
      </c>
      <c r="L721" s="72">
        <v>0</v>
      </c>
      <c r="M721" s="11">
        <v>2.4630000000000001</v>
      </c>
      <c r="N721" s="131"/>
      <c r="O721" s="131">
        <f>M721*N721</f>
        <v>0</v>
      </c>
      <c r="P721" s="74"/>
      <c r="Q721" s="75">
        <f>M721*P721</f>
        <v>0</v>
      </c>
      <c r="R721" s="74"/>
      <c r="S721" s="75">
        <f>M721*R721</f>
        <v>0</v>
      </c>
      <c r="T721" s="73">
        <v>21</v>
      </c>
      <c r="U721" s="73">
        <f>O721*(T721/100)</f>
        <v>0</v>
      </c>
      <c r="V721" s="73">
        <f>O721+U721</f>
        <v>0</v>
      </c>
      <c r="W721" s="70"/>
      <c r="X721" s="101" t="s">
        <v>1</v>
      </c>
      <c r="Y721" s="101">
        <v>1</v>
      </c>
    </row>
    <row r="722" spans="6:25" s="76" customFormat="1" ht="12" outlineLevel="3" x14ac:dyDescent="0.2">
      <c r="F722" s="77"/>
      <c r="G722" s="78"/>
      <c r="H722" s="14" t="s">
        <v>187</v>
      </c>
      <c r="I722" s="256" t="s">
        <v>343</v>
      </c>
      <c r="J722" s="256"/>
      <c r="K722" s="256"/>
      <c r="L722" s="256"/>
      <c r="M722" s="256"/>
      <c r="N722" s="256"/>
      <c r="O722" s="256"/>
      <c r="P722" s="79"/>
      <c r="Q722" s="80"/>
      <c r="R722" s="79"/>
      <c r="S722" s="80"/>
      <c r="T722" s="81"/>
      <c r="U722" s="81"/>
      <c r="V722" s="81"/>
      <c r="W722" s="82"/>
      <c r="X722" s="82"/>
    </row>
    <row r="723" spans="6:25" s="76" customFormat="1" ht="6" customHeight="1" outlineLevel="3" x14ac:dyDescent="0.2">
      <c r="F723" s="77"/>
      <c r="G723" s="78"/>
      <c r="H723" s="15"/>
      <c r="I723" s="82"/>
      <c r="J723" s="78"/>
      <c r="K723" s="83"/>
      <c r="L723" s="84"/>
      <c r="M723" s="13"/>
      <c r="N723" s="132"/>
      <c r="O723" s="132"/>
      <c r="P723" s="79"/>
      <c r="Q723" s="80"/>
      <c r="R723" s="79"/>
      <c r="S723" s="80"/>
      <c r="T723" s="81"/>
      <c r="U723" s="81"/>
      <c r="V723" s="81"/>
      <c r="W723" s="82"/>
      <c r="X723" s="82"/>
    </row>
    <row r="724" spans="6:25" s="66" customFormat="1" ht="12" outlineLevel="3" x14ac:dyDescent="0.2">
      <c r="F724" s="67">
        <v>120</v>
      </c>
      <c r="G724" s="68" t="s">
        <v>15</v>
      </c>
      <c r="H724" s="69" t="s">
        <v>141</v>
      </c>
      <c r="I724" s="70" t="s">
        <v>326</v>
      </c>
      <c r="J724" s="68" t="s">
        <v>18</v>
      </c>
      <c r="K724" s="71">
        <v>2.3170000000000002</v>
      </c>
      <c r="L724" s="72">
        <v>0</v>
      </c>
      <c r="M724" s="11">
        <v>2.4630000000000001</v>
      </c>
      <c r="N724" s="131"/>
      <c r="O724" s="131">
        <f>M724*N724</f>
        <v>0</v>
      </c>
      <c r="P724" s="74">
        <v>2.4199999999999999E-2</v>
      </c>
      <c r="Q724" s="75">
        <f>M724*P724</f>
        <v>5.9604600000000001E-2</v>
      </c>
      <c r="R724" s="74"/>
      <c r="S724" s="75">
        <f>M724*R724</f>
        <v>0</v>
      </c>
      <c r="T724" s="73">
        <v>21</v>
      </c>
      <c r="U724" s="73">
        <f>O724*(T724/100)</f>
        <v>0</v>
      </c>
      <c r="V724" s="73">
        <f>O724+U724</f>
        <v>0</v>
      </c>
      <c r="W724" s="70"/>
      <c r="X724" s="101" t="s">
        <v>1</v>
      </c>
      <c r="Y724" s="101">
        <v>1</v>
      </c>
    </row>
    <row r="725" spans="6:25" s="76" customFormat="1" ht="12" outlineLevel="3" x14ac:dyDescent="0.2">
      <c r="F725" s="77"/>
      <c r="G725" s="78"/>
      <c r="H725" s="14" t="s">
        <v>187</v>
      </c>
      <c r="I725" s="256" t="s">
        <v>355</v>
      </c>
      <c r="J725" s="256"/>
      <c r="K725" s="256"/>
      <c r="L725" s="256"/>
      <c r="M725" s="256"/>
      <c r="N725" s="256"/>
      <c r="O725" s="256"/>
      <c r="P725" s="79"/>
      <c r="Q725" s="80"/>
      <c r="R725" s="79"/>
      <c r="S725" s="80"/>
      <c r="T725" s="81"/>
      <c r="U725" s="81"/>
      <c r="V725" s="81"/>
      <c r="W725" s="82"/>
      <c r="X725" s="82"/>
    </row>
    <row r="726" spans="6:25" s="76" customFormat="1" ht="6" customHeight="1" outlineLevel="3" x14ac:dyDescent="0.2">
      <c r="F726" s="77"/>
      <c r="G726" s="78"/>
      <c r="H726" s="15"/>
      <c r="I726" s="82"/>
      <c r="J726" s="78"/>
      <c r="K726" s="83"/>
      <c r="L726" s="84"/>
      <c r="M726" s="13"/>
      <c r="N726" s="132"/>
      <c r="O726" s="132"/>
      <c r="P726" s="79"/>
      <c r="Q726" s="80"/>
      <c r="R726" s="79"/>
      <c r="S726" s="80"/>
      <c r="T726" s="81"/>
      <c r="U726" s="81"/>
      <c r="V726" s="81"/>
      <c r="W726" s="82"/>
      <c r="X726" s="82"/>
    </row>
    <row r="727" spans="6:25" s="66" customFormat="1" ht="12" outlineLevel="3" x14ac:dyDescent="0.2">
      <c r="F727" s="67">
        <v>121</v>
      </c>
      <c r="G727" s="68" t="s">
        <v>15</v>
      </c>
      <c r="H727" s="69" t="s">
        <v>154</v>
      </c>
      <c r="I727" s="70" t="s">
        <v>328</v>
      </c>
      <c r="J727" s="68" t="s">
        <v>0</v>
      </c>
      <c r="K727" s="71">
        <v>2.82</v>
      </c>
      <c r="L727" s="72">
        <v>0</v>
      </c>
      <c r="M727" s="11">
        <v>2.82</v>
      </c>
      <c r="N727" s="131"/>
      <c r="O727" s="131">
        <f>M727*N727</f>
        <v>0</v>
      </c>
      <c r="P727" s="74"/>
      <c r="Q727" s="75">
        <f>M727*P727</f>
        <v>0</v>
      </c>
      <c r="R727" s="74"/>
      <c r="S727" s="75">
        <f>M727*R727</f>
        <v>0</v>
      </c>
      <c r="T727" s="73">
        <v>21</v>
      </c>
      <c r="U727" s="73">
        <f>O727*(T727/100)</f>
        <v>0</v>
      </c>
      <c r="V727" s="73">
        <f>O727+U727</f>
        <v>0</v>
      </c>
      <c r="W727" s="70"/>
      <c r="X727" s="101" t="s">
        <v>1</v>
      </c>
      <c r="Y727" s="101">
        <v>1</v>
      </c>
    </row>
    <row r="728" spans="6:25" s="76" customFormat="1" ht="12" outlineLevel="3" x14ac:dyDescent="0.2">
      <c r="F728" s="77"/>
      <c r="G728" s="78"/>
      <c r="H728" s="14" t="s">
        <v>187</v>
      </c>
      <c r="I728" s="256" t="s">
        <v>387</v>
      </c>
      <c r="J728" s="256"/>
      <c r="K728" s="256"/>
      <c r="L728" s="256"/>
      <c r="M728" s="256"/>
      <c r="N728" s="256"/>
      <c r="O728" s="256"/>
      <c r="P728" s="79"/>
      <c r="Q728" s="80"/>
      <c r="R728" s="79"/>
      <c r="S728" s="80"/>
      <c r="T728" s="81"/>
      <c r="U728" s="81"/>
      <c r="V728" s="81"/>
      <c r="W728" s="82"/>
      <c r="X728" s="82"/>
    </row>
    <row r="729" spans="6:25" s="76" customFormat="1" ht="6" customHeight="1" outlineLevel="3" x14ac:dyDescent="0.2">
      <c r="F729" s="77"/>
      <c r="G729" s="78"/>
      <c r="H729" s="15"/>
      <c r="I729" s="82"/>
      <c r="J729" s="78"/>
      <c r="K729" s="83"/>
      <c r="L729" s="84"/>
      <c r="M729" s="13"/>
      <c r="N729" s="132"/>
      <c r="O729" s="132"/>
      <c r="P729" s="79"/>
      <c r="Q729" s="80"/>
      <c r="R729" s="79"/>
      <c r="S729" s="80"/>
      <c r="T729" s="81"/>
      <c r="U729" s="81"/>
      <c r="V729" s="81"/>
      <c r="W729" s="82"/>
      <c r="X729" s="82"/>
    </row>
    <row r="730" spans="6:25" s="4" customFormat="1" ht="12.75" customHeight="1" outlineLevel="3" x14ac:dyDescent="0.2">
      <c r="F730" s="5"/>
      <c r="G730" s="6"/>
      <c r="H730" s="6"/>
      <c r="I730" s="7"/>
      <c r="J730" s="6"/>
      <c r="K730" s="8"/>
      <c r="L730" s="9"/>
      <c r="M730" s="8"/>
      <c r="N730" s="134"/>
      <c r="O730" s="134"/>
      <c r="P730" s="10"/>
      <c r="Q730" s="9"/>
      <c r="R730" s="9"/>
      <c r="S730" s="9"/>
      <c r="T730" s="3" t="s">
        <v>4</v>
      </c>
      <c r="U730" s="9"/>
      <c r="V730" s="9"/>
      <c r="W730" s="9"/>
    </row>
    <row r="731" spans="6:25" s="55" customFormat="1" ht="16.5" customHeight="1" outlineLevel="2" x14ac:dyDescent="0.2">
      <c r="F731" s="56"/>
      <c r="G731" s="57"/>
      <c r="H731" s="58"/>
      <c r="I731" s="58" t="s">
        <v>279</v>
      </c>
      <c r="J731" s="57"/>
      <c r="K731" s="59"/>
      <c r="L731" s="60"/>
      <c r="M731" s="59"/>
      <c r="N731" s="124"/>
      <c r="O731" s="124">
        <f>SUBTOTAL(9,O732:O741)</f>
        <v>0</v>
      </c>
      <c r="P731" s="62"/>
      <c r="Q731" s="63">
        <f>SUBTOTAL(9,Q732:Q741)</f>
        <v>0</v>
      </c>
      <c r="R731" s="60"/>
      <c r="S731" s="63">
        <f>SUBTOTAL(9,S732:S741)</f>
        <v>0</v>
      </c>
      <c r="T731" s="64"/>
      <c r="U731" s="61">
        <f>SUBTOTAL(9,U732:U741)</f>
        <v>0</v>
      </c>
      <c r="V731" s="61">
        <f>SUBTOTAL(9,V732:V741)</f>
        <v>0</v>
      </c>
      <c r="W731" s="65"/>
      <c r="Y731" s="61">
        <f>SUBTOTAL(9,Y732:Y741)</f>
        <v>2</v>
      </c>
    </row>
    <row r="732" spans="6:25" s="66" customFormat="1" ht="12" outlineLevel="3" x14ac:dyDescent="0.2">
      <c r="F732" s="67">
        <v>122</v>
      </c>
      <c r="G732" s="68" t="s">
        <v>2</v>
      </c>
      <c r="H732" s="69" t="s">
        <v>28</v>
      </c>
      <c r="I732" s="70" t="s">
        <v>330</v>
      </c>
      <c r="J732" s="68" t="s">
        <v>16</v>
      </c>
      <c r="K732" s="71">
        <v>91.93</v>
      </c>
      <c r="L732" s="72">
        <v>0</v>
      </c>
      <c r="M732" s="11">
        <v>91.93</v>
      </c>
      <c r="N732" s="131"/>
      <c r="O732" s="131">
        <f>M732*N732</f>
        <v>0</v>
      </c>
      <c r="P732" s="74"/>
      <c r="Q732" s="75">
        <f>M732*P732</f>
        <v>0</v>
      </c>
      <c r="R732" s="74"/>
      <c r="S732" s="75">
        <f>M732*R732</f>
        <v>0</v>
      </c>
      <c r="T732" s="73">
        <v>21</v>
      </c>
      <c r="U732" s="73">
        <f>O732*(T732/100)</f>
        <v>0</v>
      </c>
      <c r="V732" s="73">
        <f>O732+U732</f>
        <v>0</v>
      </c>
      <c r="W732" s="70"/>
      <c r="X732" s="101" t="s">
        <v>1</v>
      </c>
      <c r="Y732" s="101">
        <v>1</v>
      </c>
    </row>
    <row r="733" spans="6:25" s="76" customFormat="1" ht="12" outlineLevel="3" x14ac:dyDescent="0.2">
      <c r="F733" s="77"/>
      <c r="G733" s="78"/>
      <c r="H733" s="14" t="s">
        <v>187</v>
      </c>
      <c r="I733" s="256"/>
      <c r="J733" s="256"/>
      <c r="K733" s="256"/>
      <c r="L733" s="256"/>
      <c r="M733" s="256"/>
      <c r="N733" s="256"/>
      <c r="O733" s="256"/>
      <c r="P733" s="79"/>
      <c r="Q733" s="80"/>
      <c r="R733" s="79"/>
      <c r="S733" s="80"/>
      <c r="T733" s="81"/>
      <c r="U733" s="81"/>
      <c r="V733" s="81"/>
      <c r="W733" s="82"/>
      <c r="X733" s="82"/>
    </row>
    <row r="734" spans="6:25" s="76" customFormat="1" ht="6" customHeight="1" outlineLevel="3" x14ac:dyDescent="0.2">
      <c r="F734" s="77"/>
      <c r="G734" s="78"/>
      <c r="H734" s="15"/>
      <c r="I734" s="82"/>
      <c r="J734" s="78"/>
      <c r="K734" s="83"/>
      <c r="L734" s="84"/>
      <c r="M734" s="13"/>
      <c r="N734" s="132"/>
      <c r="O734" s="132"/>
      <c r="P734" s="79"/>
      <c r="Q734" s="80"/>
      <c r="R734" s="79"/>
      <c r="S734" s="80"/>
      <c r="T734" s="81"/>
      <c r="U734" s="81"/>
      <c r="V734" s="81"/>
      <c r="W734" s="82"/>
      <c r="X734" s="82"/>
    </row>
    <row r="735" spans="6:25" s="85" customFormat="1" ht="11.25" outlineLevel="4" x14ac:dyDescent="0.2">
      <c r="F735" s="86"/>
      <c r="G735" s="87"/>
      <c r="H735" s="16" t="str">
        <f>IF(AND(H734&lt;&gt;"Výkaz výměr:",I734=""),"Výkaz výměr:","")</f>
        <v>Výkaz výměr:</v>
      </c>
      <c r="I735" s="88" t="s">
        <v>65</v>
      </c>
      <c r="J735" s="87"/>
      <c r="L735" s="89"/>
      <c r="M735" s="100">
        <v>0</v>
      </c>
      <c r="N735" s="133"/>
      <c r="O735" s="133"/>
      <c r="P735" s="90"/>
      <c r="Q735" s="89"/>
      <c r="R735" s="89"/>
      <c r="S735" s="89"/>
      <c r="T735" s="91" t="s">
        <v>4</v>
      </c>
      <c r="U735" s="89"/>
      <c r="V735" s="89"/>
      <c r="W735" s="92"/>
    </row>
    <row r="736" spans="6:25" s="85" customFormat="1" ht="11.25" outlineLevel="4" x14ac:dyDescent="0.2">
      <c r="F736" s="86"/>
      <c r="G736" s="87"/>
      <c r="H736" s="16" t="str">
        <f>IF(AND(H735&lt;&gt;"Výkaz výměr:",I735=""),"Výkaz výměr:","")</f>
        <v/>
      </c>
      <c r="I736" s="88" t="s">
        <v>258</v>
      </c>
      <c r="J736" s="87"/>
      <c r="L736" s="89"/>
      <c r="M736" s="100">
        <v>91.93</v>
      </c>
      <c r="N736" s="133"/>
      <c r="O736" s="133"/>
      <c r="P736" s="90"/>
      <c r="Q736" s="89"/>
      <c r="R736" s="89"/>
      <c r="S736" s="89"/>
      <c r="T736" s="91" t="s">
        <v>4</v>
      </c>
      <c r="U736" s="89"/>
      <c r="V736" s="89"/>
      <c r="W736" s="92"/>
    </row>
    <row r="737" spans="6:25" s="85" customFormat="1" ht="11.25" outlineLevel="4" x14ac:dyDescent="0.2">
      <c r="F737" s="86"/>
      <c r="G737" s="87"/>
      <c r="H737" s="16" t="str">
        <f>IF(AND(H736&lt;&gt;"Výkaz výměr:",I736=""),"Výkaz výměr:","")</f>
        <v/>
      </c>
      <c r="I737" s="88"/>
      <c r="J737" s="87"/>
      <c r="L737" s="89"/>
      <c r="M737" s="100">
        <v>0</v>
      </c>
      <c r="N737" s="133"/>
      <c r="O737" s="133"/>
      <c r="P737" s="90"/>
      <c r="Q737" s="89"/>
      <c r="R737" s="89"/>
      <c r="S737" s="89"/>
      <c r="T737" s="91" t="s">
        <v>4</v>
      </c>
      <c r="U737" s="89"/>
      <c r="V737" s="89"/>
      <c r="W737" s="92"/>
    </row>
    <row r="738" spans="6:25" s="66" customFormat="1" ht="12" outlineLevel="3" x14ac:dyDescent="0.2">
      <c r="F738" s="67">
        <v>123</v>
      </c>
      <c r="G738" s="68" t="s">
        <v>15</v>
      </c>
      <c r="H738" s="69" t="s">
        <v>155</v>
      </c>
      <c r="I738" s="70" t="s">
        <v>335</v>
      </c>
      <c r="J738" s="68" t="s">
        <v>0</v>
      </c>
      <c r="K738" s="71">
        <v>0.74</v>
      </c>
      <c r="L738" s="72">
        <v>0</v>
      </c>
      <c r="M738" s="11">
        <v>0.74</v>
      </c>
      <c r="N738" s="131"/>
      <c r="O738" s="131">
        <f>M738*N738</f>
        <v>0</v>
      </c>
      <c r="P738" s="74"/>
      <c r="Q738" s="75">
        <f>M738*P738</f>
        <v>0</v>
      </c>
      <c r="R738" s="74"/>
      <c r="S738" s="75">
        <f>M738*R738</f>
        <v>0</v>
      </c>
      <c r="T738" s="73">
        <v>21</v>
      </c>
      <c r="U738" s="73">
        <f>O738*(T738/100)</f>
        <v>0</v>
      </c>
      <c r="V738" s="73">
        <f>O738+U738</f>
        <v>0</v>
      </c>
      <c r="W738" s="70"/>
      <c r="X738" s="101" t="s">
        <v>1</v>
      </c>
      <c r="Y738" s="101">
        <v>1</v>
      </c>
    </row>
    <row r="739" spans="6:25" s="76" customFormat="1" ht="12" outlineLevel="3" x14ac:dyDescent="0.2">
      <c r="F739" s="77"/>
      <c r="G739" s="78"/>
      <c r="H739" s="14" t="s">
        <v>187</v>
      </c>
      <c r="I739" s="256" t="s">
        <v>386</v>
      </c>
      <c r="J739" s="256"/>
      <c r="K739" s="256"/>
      <c r="L739" s="256"/>
      <c r="M739" s="256"/>
      <c r="N739" s="256"/>
      <c r="O739" s="256"/>
      <c r="P739" s="79"/>
      <c r="Q739" s="80"/>
      <c r="R739" s="79"/>
      <c r="S739" s="80"/>
      <c r="T739" s="81"/>
      <c r="U739" s="81"/>
      <c r="V739" s="81"/>
      <c r="W739" s="82"/>
      <c r="X739" s="82"/>
    </row>
    <row r="740" spans="6:25" s="76" customFormat="1" ht="6" customHeight="1" outlineLevel="3" x14ac:dyDescent="0.2">
      <c r="F740" s="77"/>
      <c r="G740" s="78"/>
      <c r="H740" s="15"/>
      <c r="I740" s="82"/>
      <c r="J740" s="78"/>
      <c r="K740" s="83"/>
      <c r="L740" s="84"/>
      <c r="M740" s="13"/>
      <c r="N740" s="132"/>
      <c r="O740" s="132"/>
      <c r="P740" s="79"/>
      <c r="Q740" s="80"/>
      <c r="R740" s="79"/>
      <c r="S740" s="80"/>
      <c r="T740" s="81"/>
      <c r="U740" s="81"/>
      <c r="V740" s="81"/>
      <c r="W740" s="82"/>
      <c r="X740" s="82"/>
    </row>
    <row r="741" spans="6:25" s="4" customFormat="1" ht="12.75" customHeight="1" outlineLevel="3" x14ac:dyDescent="0.2">
      <c r="F741" s="5"/>
      <c r="G741" s="6"/>
      <c r="H741" s="6"/>
      <c r="I741" s="7"/>
      <c r="J741" s="6"/>
      <c r="K741" s="8"/>
      <c r="L741" s="9"/>
      <c r="M741" s="8"/>
      <c r="N741" s="134"/>
      <c r="O741" s="134"/>
      <c r="P741" s="10"/>
      <c r="Q741" s="9"/>
      <c r="R741" s="9"/>
      <c r="S741" s="9"/>
      <c r="T741" s="3" t="s">
        <v>4</v>
      </c>
      <c r="U741" s="9"/>
      <c r="V741" s="9"/>
      <c r="W741" s="9"/>
    </row>
    <row r="742" spans="6:25" s="55" customFormat="1" ht="16.5" customHeight="1" outlineLevel="2" x14ac:dyDescent="0.2">
      <c r="F742" s="56"/>
      <c r="G742" s="57"/>
      <c r="H742" s="58"/>
      <c r="I742" s="58" t="s">
        <v>234</v>
      </c>
      <c r="J742" s="57"/>
      <c r="K742" s="59"/>
      <c r="L742" s="60"/>
      <c r="M742" s="59"/>
      <c r="N742" s="124"/>
      <c r="O742" s="124">
        <f>SUBTOTAL(9,O743:O759)</f>
        <v>0</v>
      </c>
      <c r="P742" s="62"/>
      <c r="Q742" s="63">
        <f>SUBTOTAL(9,Q743:Q759)</f>
        <v>8.6634019999999992E-2</v>
      </c>
      <c r="R742" s="60"/>
      <c r="S742" s="63">
        <f>SUBTOTAL(9,S743:S759)</f>
        <v>0</v>
      </c>
      <c r="T742" s="64"/>
      <c r="U742" s="61">
        <f>SUBTOTAL(9,U743:U759)</f>
        <v>0</v>
      </c>
      <c r="V742" s="61">
        <f>SUBTOTAL(9,V743:V759)</f>
        <v>0</v>
      </c>
      <c r="W742" s="65"/>
      <c r="Y742" s="61">
        <f>SUBTOTAL(9,Y743:Y759)</f>
        <v>2</v>
      </c>
    </row>
    <row r="743" spans="6:25" s="66" customFormat="1" ht="12" outlineLevel="3" x14ac:dyDescent="0.2">
      <c r="F743" s="67">
        <v>124</v>
      </c>
      <c r="G743" s="68" t="s">
        <v>15</v>
      </c>
      <c r="H743" s="69" t="s">
        <v>142</v>
      </c>
      <c r="I743" s="70" t="s">
        <v>318</v>
      </c>
      <c r="J743" s="68" t="s">
        <v>17</v>
      </c>
      <c r="K743" s="71">
        <v>195.12232</v>
      </c>
      <c r="L743" s="72">
        <v>0</v>
      </c>
      <c r="M743" s="11">
        <v>234.1464</v>
      </c>
      <c r="N743" s="131"/>
      <c r="O743" s="131">
        <f>M743*N743</f>
        <v>0</v>
      </c>
      <c r="P743" s="74"/>
      <c r="Q743" s="75">
        <f>M743*P743</f>
        <v>0</v>
      </c>
      <c r="R743" s="74"/>
      <c r="S743" s="75">
        <f>M743*R743</f>
        <v>0</v>
      </c>
      <c r="T743" s="73">
        <v>21</v>
      </c>
      <c r="U743" s="73">
        <f>O743*(T743/100)</f>
        <v>0</v>
      </c>
      <c r="V743" s="73">
        <f>O743+U743</f>
        <v>0</v>
      </c>
      <c r="W743" s="70"/>
      <c r="X743" s="101" t="s">
        <v>1</v>
      </c>
      <c r="Y743" s="101">
        <v>1</v>
      </c>
    </row>
    <row r="744" spans="6:25" s="76" customFormat="1" ht="12" outlineLevel="3" x14ac:dyDescent="0.2">
      <c r="F744" s="77"/>
      <c r="G744" s="78"/>
      <c r="H744" s="14" t="s">
        <v>187</v>
      </c>
      <c r="I744" s="257" t="s">
        <v>503</v>
      </c>
      <c r="J744" s="256"/>
      <c r="K744" s="256"/>
      <c r="L744" s="256"/>
      <c r="M744" s="256"/>
      <c r="N744" s="256"/>
      <c r="O744" s="256"/>
      <c r="P744" s="79"/>
      <c r="Q744" s="80"/>
      <c r="R744" s="79"/>
      <c r="S744" s="80"/>
      <c r="T744" s="81"/>
      <c r="U744" s="81"/>
      <c r="V744" s="81"/>
      <c r="W744" s="82"/>
      <c r="X744" s="82"/>
    </row>
    <row r="745" spans="6:25" s="76" customFormat="1" ht="6" customHeight="1" outlineLevel="3" x14ac:dyDescent="0.2">
      <c r="F745" s="77"/>
      <c r="G745" s="78"/>
      <c r="H745" s="15"/>
      <c r="I745" s="82"/>
      <c r="J745" s="78"/>
      <c r="K745" s="83"/>
      <c r="L745" s="84"/>
      <c r="M745" s="13"/>
      <c r="N745" s="132"/>
      <c r="O745" s="132"/>
      <c r="P745" s="79"/>
      <c r="Q745" s="80"/>
      <c r="R745" s="79"/>
      <c r="S745" s="80"/>
      <c r="T745" s="81"/>
      <c r="U745" s="81"/>
      <c r="V745" s="81"/>
      <c r="W745" s="82"/>
      <c r="X745" s="82"/>
    </row>
    <row r="746" spans="6:25" s="85" customFormat="1" ht="11.25" outlineLevel="4" x14ac:dyDescent="0.2">
      <c r="F746" s="86"/>
      <c r="G746" s="87"/>
      <c r="H746" s="16" t="str">
        <f t="shared" ref="H746:H755" si="6">IF(AND(H745&lt;&gt;"Výkaz výměr:",I745=""),"Výkaz výměr:","")</f>
        <v>Výkaz výměr:</v>
      </c>
      <c r="I746" s="88" t="s">
        <v>13</v>
      </c>
      <c r="J746" s="87"/>
      <c r="L746" s="89"/>
      <c r="M746" s="100">
        <v>0</v>
      </c>
      <c r="N746" s="133"/>
      <c r="O746" s="133"/>
      <c r="P746" s="90"/>
      <c r="Q746" s="89"/>
      <c r="R746" s="89"/>
      <c r="S746" s="89"/>
      <c r="T746" s="91" t="s">
        <v>4</v>
      </c>
      <c r="U746" s="89"/>
      <c r="V746" s="89"/>
      <c r="W746" s="92"/>
    </row>
    <row r="747" spans="6:25" s="85" customFormat="1" ht="11.25" outlineLevel="4" x14ac:dyDescent="0.2">
      <c r="F747" s="86"/>
      <c r="G747" s="87"/>
      <c r="H747" s="16" t="str">
        <f t="shared" si="6"/>
        <v/>
      </c>
      <c r="I747" s="88" t="s">
        <v>177</v>
      </c>
      <c r="J747" s="87"/>
      <c r="L747" s="89"/>
      <c r="M747" s="100">
        <v>3.024</v>
      </c>
      <c r="N747" s="133"/>
      <c r="O747" s="133"/>
      <c r="P747" s="90"/>
      <c r="Q747" s="89"/>
      <c r="R747" s="89"/>
      <c r="S747" s="89"/>
      <c r="T747" s="91" t="s">
        <v>4</v>
      </c>
      <c r="U747" s="89"/>
      <c r="V747" s="89"/>
      <c r="W747" s="92"/>
    </row>
    <row r="748" spans="6:25" s="85" customFormat="1" ht="11.25" outlineLevel="4" x14ac:dyDescent="0.2">
      <c r="F748" s="86"/>
      <c r="G748" s="87"/>
      <c r="H748" s="16" t="str">
        <f t="shared" si="6"/>
        <v/>
      </c>
      <c r="I748" s="88" t="s">
        <v>14</v>
      </c>
      <c r="J748" s="87"/>
      <c r="L748" s="89"/>
      <c r="M748" s="100">
        <v>0</v>
      </c>
      <c r="N748" s="133"/>
      <c r="O748" s="133"/>
      <c r="P748" s="90"/>
      <c r="Q748" s="89"/>
      <c r="R748" s="89"/>
      <c r="S748" s="89"/>
      <c r="T748" s="91" t="s">
        <v>4</v>
      </c>
      <c r="U748" s="89"/>
      <c r="V748" s="89"/>
      <c r="W748" s="92"/>
    </row>
    <row r="749" spans="6:25" s="85" customFormat="1" ht="11.25" outlineLevel="4" x14ac:dyDescent="0.2">
      <c r="F749" s="86"/>
      <c r="G749" s="87"/>
      <c r="H749" s="16" t="str">
        <f t="shared" si="6"/>
        <v/>
      </c>
      <c r="I749" s="88" t="s">
        <v>178</v>
      </c>
      <c r="J749" s="87"/>
      <c r="L749" s="89"/>
      <c r="M749" s="100">
        <v>5.3759999999999994</v>
      </c>
      <c r="N749" s="133"/>
      <c r="O749" s="133"/>
      <c r="P749" s="90"/>
      <c r="Q749" s="89"/>
      <c r="R749" s="89"/>
      <c r="S749" s="89"/>
      <c r="T749" s="91" t="s">
        <v>4</v>
      </c>
      <c r="U749" s="89"/>
      <c r="V749" s="89"/>
      <c r="W749" s="92"/>
    </row>
    <row r="750" spans="6:25" s="85" customFormat="1" ht="11.25" outlineLevel="4" x14ac:dyDescent="0.2">
      <c r="F750" s="86"/>
      <c r="G750" s="87"/>
      <c r="H750" s="16" t="str">
        <f t="shared" si="6"/>
        <v/>
      </c>
      <c r="I750" s="88" t="s">
        <v>69</v>
      </c>
      <c r="J750" s="87"/>
      <c r="L750" s="89"/>
      <c r="M750" s="100">
        <v>0</v>
      </c>
      <c r="N750" s="133"/>
      <c r="O750" s="133"/>
      <c r="P750" s="90"/>
      <c r="Q750" s="89"/>
      <c r="R750" s="89"/>
      <c r="S750" s="89"/>
      <c r="T750" s="91" t="s">
        <v>4</v>
      </c>
      <c r="U750" s="89"/>
      <c r="V750" s="89"/>
      <c r="W750" s="92"/>
    </row>
    <row r="751" spans="6:25" s="85" customFormat="1" ht="11.25" outlineLevel="4" x14ac:dyDescent="0.2">
      <c r="F751" s="86"/>
      <c r="G751" s="87"/>
      <c r="H751" s="16" t="str">
        <f t="shared" si="6"/>
        <v/>
      </c>
      <c r="I751" s="88" t="s">
        <v>235</v>
      </c>
      <c r="J751" s="87"/>
      <c r="L751" s="89"/>
      <c r="M751" s="100">
        <v>34.683120000000002</v>
      </c>
      <c r="N751" s="133"/>
      <c r="O751" s="133"/>
      <c r="P751" s="90"/>
      <c r="Q751" s="89"/>
      <c r="R751" s="89"/>
      <c r="S751" s="89"/>
      <c r="T751" s="91" t="s">
        <v>4</v>
      </c>
      <c r="U751" s="89"/>
      <c r="V751" s="89"/>
      <c r="W751" s="92"/>
    </row>
    <row r="752" spans="6:25" s="85" customFormat="1" ht="11.25" outlineLevel="4" x14ac:dyDescent="0.2">
      <c r="F752" s="86"/>
      <c r="G752" s="87"/>
      <c r="H752" s="16" t="str">
        <f t="shared" si="6"/>
        <v/>
      </c>
      <c r="I752" s="88" t="s">
        <v>243</v>
      </c>
      <c r="J752" s="87"/>
      <c r="L752" s="89"/>
      <c r="M752" s="100">
        <v>4.0391999999999992</v>
      </c>
      <c r="N752" s="133"/>
      <c r="O752" s="133"/>
      <c r="P752" s="90"/>
      <c r="Q752" s="89"/>
      <c r="R752" s="89"/>
      <c r="S752" s="89"/>
      <c r="T752" s="91" t="s">
        <v>4</v>
      </c>
      <c r="U752" s="89"/>
      <c r="V752" s="89"/>
      <c r="W752" s="92"/>
    </row>
    <row r="753" spans="6:25" s="85" customFormat="1" ht="11.25" outlineLevel="4" x14ac:dyDescent="0.2">
      <c r="F753" s="86"/>
      <c r="G753" s="87"/>
      <c r="H753" s="16" t="str">
        <f t="shared" si="6"/>
        <v/>
      </c>
      <c r="I753" s="88" t="s">
        <v>66</v>
      </c>
      <c r="J753" s="87"/>
      <c r="L753" s="89"/>
      <c r="M753" s="100">
        <v>0</v>
      </c>
      <c r="N753" s="133"/>
      <c r="O753" s="133"/>
      <c r="P753" s="90"/>
      <c r="Q753" s="89"/>
      <c r="R753" s="89"/>
      <c r="S753" s="89"/>
      <c r="T753" s="91" t="s">
        <v>4</v>
      </c>
      <c r="U753" s="89"/>
      <c r="V753" s="89"/>
      <c r="W753" s="92"/>
    </row>
    <row r="754" spans="6:25" s="85" customFormat="1" ht="11.25" outlineLevel="4" x14ac:dyDescent="0.2">
      <c r="F754" s="86"/>
      <c r="G754" s="87"/>
      <c r="H754" s="16" t="str">
        <f t="shared" si="6"/>
        <v/>
      </c>
      <c r="I754" s="88" t="s">
        <v>195</v>
      </c>
      <c r="J754" s="87"/>
      <c r="L754" s="89"/>
      <c r="M754" s="100">
        <v>148</v>
      </c>
      <c r="N754" s="133"/>
      <c r="O754" s="133"/>
      <c r="P754" s="90"/>
      <c r="Q754" s="89"/>
      <c r="R754" s="89"/>
      <c r="S754" s="89"/>
      <c r="T754" s="91" t="s">
        <v>4</v>
      </c>
      <c r="U754" s="89"/>
      <c r="V754" s="89"/>
      <c r="W754" s="92"/>
    </row>
    <row r="755" spans="6:25" s="85" customFormat="1" ht="11.25" outlineLevel="4" x14ac:dyDescent="0.2">
      <c r="F755" s="86"/>
      <c r="G755" s="87"/>
      <c r="H755" s="16" t="str">
        <f t="shared" si="6"/>
        <v/>
      </c>
      <c r="I755" s="88"/>
      <c r="J755" s="87"/>
      <c r="L755" s="89"/>
      <c r="M755" s="100">
        <v>0</v>
      </c>
      <c r="N755" s="133"/>
      <c r="O755" s="133"/>
      <c r="P755" s="90"/>
      <c r="Q755" s="89"/>
      <c r="R755" s="89"/>
      <c r="S755" s="89"/>
      <c r="T755" s="91" t="s">
        <v>4</v>
      </c>
      <c r="U755" s="89"/>
      <c r="V755" s="89"/>
      <c r="W755" s="92"/>
    </row>
    <row r="756" spans="6:25" s="66" customFormat="1" ht="24" outlineLevel="3" x14ac:dyDescent="0.2">
      <c r="F756" s="67">
        <v>125</v>
      </c>
      <c r="G756" s="68" t="s">
        <v>15</v>
      </c>
      <c r="H756" s="69" t="s">
        <v>143</v>
      </c>
      <c r="I756" s="70" t="s">
        <v>340</v>
      </c>
      <c r="J756" s="68" t="s">
        <v>17</v>
      </c>
      <c r="K756" s="71">
        <v>195.12200000000001</v>
      </c>
      <c r="L756" s="72">
        <v>0</v>
      </c>
      <c r="M756" s="11">
        <v>234.14599999999999</v>
      </c>
      <c r="N756" s="131"/>
      <c r="O756" s="131">
        <f>M756*N756</f>
        <v>0</v>
      </c>
      <c r="P756" s="74">
        <v>3.6999999999999999E-4</v>
      </c>
      <c r="Q756" s="75">
        <f>M756*P756</f>
        <v>8.6634019999999992E-2</v>
      </c>
      <c r="R756" s="74"/>
      <c r="S756" s="75">
        <f>M756*R756</f>
        <v>0</v>
      </c>
      <c r="T756" s="73">
        <v>21</v>
      </c>
      <c r="U756" s="73">
        <f>O756*(T756/100)</f>
        <v>0</v>
      </c>
      <c r="V756" s="73">
        <f>O756+U756</f>
        <v>0</v>
      </c>
      <c r="W756" s="70"/>
      <c r="X756" s="101" t="s">
        <v>1</v>
      </c>
      <c r="Y756" s="101">
        <v>1</v>
      </c>
    </row>
    <row r="757" spans="6:25" s="76" customFormat="1" ht="12" outlineLevel="3" x14ac:dyDescent="0.2">
      <c r="F757" s="77"/>
      <c r="G757" s="78"/>
      <c r="H757" s="14" t="s">
        <v>187</v>
      </c>
      <c r="I757" s="256" t="s">
        <v>346</v>
      </c>
      <c r="J757" s="256"/>
      <c r="K757" s="256"/>
      <c r="L757" s="256"/>
      <c r="M757" s="256"/>
      <c r="N757" s="256"/>
      <c r="O757" s="256"/>
      <c r="P757" s="79"/>
      <c r="Q757" s="80"/>
      <c r="R757" s="79"/>
      <c r="S757" s="80"/>
      <c r="T757" s="81"/>
      <c r="U757" s="81"/>
      <c r="V757" s="81"/>
      <c r="W757" s="82"/>
      <c r="X757" s="82"/>
    </row>
    <row r="758" spans="6:25" s="76" customFormat="1" ht="6" customHeight="1" outlineLevel="3" x14ac:dyDescent="0.2">
      <c r="F758" s="77"/>
      <c r="G758" s="78"/>
      <c r="H758" s="15"/>
      <c r="I758" s="82"/>
      <c r="J758" s="78"/>
      <c r="K758" s="83"/>
      <c r="L758" s="84"/>
      <c r="M758" s="13"/>
      <c r="N758" s="132"/>
      <c r="O758" s="132"/>
      <c r="P758" s="79"/>
      <c r="Q758" s="80"/>
      <c r="R758" s="79"/>
      <c r="S758" s="80"/>
      <c r="T758" s="81"/>
      <c r="U758" s="81"/>
      <c r="V758" s="81"/>
      <c r="W758" s="82"/>
      <c r="X758" s="82"/>
    </row>
    <row r="759" spans="6:25" s="4" customFormat="1" ht="12.75" customHeight="1" outlineLevel="3" x14ac:dyDescent="0.2">
      <c r="F759" s="5"/>
      <c r="G759" s="6"/>
      <c r="H759" s="6"/>
      <c r="I759" s="7"/>
      <c r="J759" s="6"/>
      <c r="K759" s="8"/>
      <c r="L759" s="9"/>
      <c r="M759" s="8"/>
      <c r="N759" s="134"/>
      <c r="O759" s="134"/>
      <c r="P759" s="10"/>
      <c r="Q759" s="9"/>
      <c r="R759" s="9"/>
      <c r="S759" s="9"/>
      <c r="T759" s="3" t="s">
        <v>4</v>
      </c>
      <c r="U759" s="9"/>
      <c r="V759" s="9"/>
      <c r="W759" s="9"/>
    </row>
    <row r="760" spans="6:25" s="4" customFormat="1" ht="12.75" customHeight="1" outlineLevel="2" x14ac:dyDescent="0.2">
      <c r="F760" s="5"/>
      <c r="G760" s="6"/>
      <c r="H760" s="6"/>
      <c r="I760" s="7"/>
      <c r="J760" s="6"/>
      <c r="K760" s="8"/>
      <c r="L760" s="9"/>
      <c r="M760" s="8"/>
      <c r="N760" s="134"/>
      <c r="O760" s="134"/>
      <c r="P760" s="10"/>
      <c r="Q760" s="9"/>
      <c r="R760" s="9"/>
      <c r="S760" s="9"/>
      <c r="T760" s="3" t="s">
        <v>4</v>
      </c>
      <c r="U760" s="9"/>
      <c r="V760" s="9"/>
      <c r="W760" s="9"/>
    </row>
    <row r="761" spans="6:25" s="44" customFormat="1" ht="18.75" customHeight="1" outlineLevel="1" x14ac:dyDescent="0.2">
      <c r="F761" s="45"/>
      <c r="G761" s="46"/>
      <c r="H761" s="47"/>
      <c r="I761" s="47" t="s">
        <v>205</v>
      </c>
      <c r="J761" s="46"/>
      <c r="K761" s="48"/>
      <c r="L761" s="49"/>
      <c r="M761" s="48"/>
      <c r="N761" s="123"/>
      <c r="O761" s="123">
        <f>SUBTOTAL(9,O762:O857)</f>
        <v>0</v>
      </c>
      <c r="P761" s="51"/>
      <c r="Q761" s="52">
        <f>SUBTOTAL(9,Q762:Q857)</f>
        <v>3.3447930880000003</v>
      </c>
      <c r="R761" s="49"/>
      <c r="S761" s="52">
        <f>SUBTOTAL(9,S762:S857)</f>
        <v>0.89999999999999991</v>
      </c>
      <c r="T761" s="53"/>
      <c r="U761" s="50">
        <f>SUBTOTAL(9,U762:U857)</f>
        <v>0</v>
      </c>
      <c r="V761" s="50">
        <f>SUBTOTAL(9,V762:V857)</f>
        <v>0</v>
      </c>
      <c r="W761" s="54"/>
      <c r="Y761" s="50">
        <f>SUBTOTAL(9,Y762:Y857)</f>
        <v>21</v>
      </c>
    </row>
    <row r="762" spans="6:25" s="55" customFormat="1" ht="16.5" customHeight="1" outlineLevel="2" x14ac:dyDescent="0.2">
      <c r="F762" s="56"/>
      <c r="G762" s="57"/>
      <c r="H762" s="58"/>
      <c r="I762" s="58" t="s">
        <v>217</v>
      </c>
      <c r="J762" s="57"/>
      <c r="K762" s="59"/>
      <c r="L762" s="60"/>
      <c r="M762" s="59"/>
      <c r="N762" s="124"/>
      <c r="O762" s="124">
        <f>SUBTOTAL(9,O763:O792)</f>
        <v>0</v>
      </c>
      <c r="P762" s="62"/>
      <c r="Q762" s="63">
        <f>SUBTOTAL(9,Q763:Q792)</f>
        <v>0</v>
      </c>
      <c r="R762" s="60"/>
      <c r="S762" s="63">
        <f>SUBTOTAL(9,S763:S792)</f>
        <v>0</v>
      </c>
      <c r="T762" s="64"/>
      <c r="U762" s="61">
        <f>SUBTOTAL(9,U763:U792)</f>
        <v>0</v>
      </c>
      <c r="V762" s="61">
        <f>SUBTOTAL(9,V763:V792)</f>
        <v>0</v>
      </c>
      <c r="W762" s="65"/>
      <c r="Y762" s="61">
        <f>SUBTOTAL(9,Y763:Y792)</f>
        <v>6</v>
      </c>
    </row>
    <row r="763" spans="6:25" s="66" customFormat="1" ht="24" outlineLevel="3" x14ac:dyDescent="0.2">
      <c r="F763" s="67">
        <v>126</v>
      </c>
      <c r="G763" s="68" t="s">
        <v>15</v>
      </c>
      <c r="H763" s="69" t="s">
        <v>117</v>
      </c>
      <c r="I763" s="70" t="s">
        <v>356</v>
      </c>
      <c r="J763" s="68" t="s">
        <v>18</v>
      </c>
      <c r="K763" s="71">
        <v>2.5600000000000005</v>
      </c>
      <c r="L763" s="72">
        <v>0</v>
      </c>
      <c r="M763" s="11">
        <v>2.5600000000000005</v>
      </c>
      <c r="N763" s="131"/>
      <c r="O763" s="131">
        <f>M763*N763</f>
        <v>0</v>
      </c>
      <c r="P763" s="74"/>
      <c r="Q763" s="75">
        <f>M763*P763</f>
        <v>0</v>
      </c>
      <c r="R763" s="74"/>
      <c r="S763" s="75">
        <f>M763*R763</f>
        <v>0</v>
      </c>
      <c r="T763" s="73">
        <v>21</v>
      </c>
      <c r="U763" s="73">
        <f>O763*(T763/100)</f>
        <v>0</v>
      </c>
      <c r="V763" s="73">
        <f>O763+U763</f>
        <v>0</v>
      </c>
      <c r="W763" s="70"/>
      <c r="X763" s="101" t="s">
        <v>1</v>
      </c>
      <c r="Y763" s="101">
        <v>1</v>
      </c>
    </row>
    <row r="764" spans="6:25" s="76" customFormat="1" ht="12" outlineLevel="3" x14ac:dyDescent="0.2">
      <c r="F764" s="77"/>
      <c r="G764" s="78"/>
      <c r="H764" s="14" t="s">
        <v>187</v>
      </c>
      <c r="I764" s="256" t="s">
        <v>381</v>
      </c>
      <c r="J764" s="256"/>
      <c r="K764" s="256"/>
      <c r="L764" s="256"/>
      <c r="M764" s="256"/>
      <c r="N764" s="256"/>
      <c r="O764" s="256"/>
      <c r="P764" s="79"/>
      <c r="Q764" s="80"/>
      <c r="R764" s="79"/>
      <c r="S764" s="80"/>
      <c r="T764" s="81"/>
      <c r="U764" s="81"/>
      <c r="V764" s="81"/>
      <c r="W764" s="82"/>
      <c r="X764" s="82"/>
    </row>
    <row r="765" spans="6:25" s="76" customFormat="1" ht="6" customHeight="1" outlineLevel="3" x14ac:dyDescent="0.2">
      <c r="F765" s="77"/>
      <c r="G765" s="78"/>
      <c r="H765" s="15"/>
      <c r="I765" s="82"/>
      <c r="J765" s="78"/>
      <c r="K765" s="83"/>
      <c r="L765" s="84"/>
      <c r="M765" s="13"/>
      <c r="N765" s="132"/>
      <c r="O765" s="132"/>
      <c r="P765" s="79"/>
      <c r="Q765" s="80"/>
      <c r="R765" s="79"/>
      <c r="S765" s="80"/>
      <c r="T765" s="81"/>
      <c r="U765" s="81"/>
      <c r="V765" s="81"/>
      <c r="W765" s="82"/>
      <c r="X765" s="82"/>
    </row>
    <row r="766" spans="6:25" s="85" customFormat="1" ht="11.25" outlineLevel="4" x14ac:dyDescent="0.2">
      <c r="F766" s="86"/>
      <c r="G766" s="87"/>
      <c r="H766" s="16" t="str">
        <f>IF(AND(H765&lt;&gt;"Výkaz výměr:",I765=""),"Výkaz výměr:","")</f>
        <v>Výkaz výměr:</v>
      </c>
      <c r="I766" s="88" t="s">
        <v>84</v>
      </c>
      <c r="J766" s="87"/>
      <c r="L766" s="89"/>
      <c r="M766" s="100">
        <v>0</v>
      </c>
      <c r="N766" s="133"/>
      <c r="O766" s="133"/>
      <c r="P766" s="90"/>
      <c r="Q766" s="89"/>
      <c r="R766" s="89"/>
      <c r="S766" s="89"/>
      <c r="T766" s="91" t="s">
        <v>4</v>
      </c>
      <c r="U766" s="89"/>
      <c r="V766" s="89"/>
      <c r="W766" s="92"/>
    </row>
    <row r="767" spans="6:25" s="85" customFormat="1" ht="11.25" outlineLevel="4" x14ac:dyDescent="0.2">
      <c r="F767" s="86"/>
      <c r="G767" s="87"/>
      <c r="H767" s="16" t="str">
        <f>IF(AND(H766&lt;&gt;"Výkaz výměr:",I766=""),"Výkaz výměr:","")</f>
        <v/>
      </c>
      <c r="I767" s="88" t="s">
        <v>216</v>
      </c>
      <c r="J767" s="87"/>
      <c r="L767" s="89"/>
      <c r="M767" s="100">
        <v>2.5600000000000005</v>
      </c>
      <c r="N767" s="133"/>
      <c r="O767" s="133"/>
      <c r="P767" s="90"/>
      <c r="Q767" s="89"/>
      <c r="R767" s="89"/>
      <c r="S767" s="89"/>
      <c r="T767" s="91" t="s">
        <v>4</v>
      </c>
      <c r="U767" s="89"/>
      <c r="V767" s="89"/>
      <c r="W767" s="92"/>
    </row>
    <row r="768" spans="6:25" s="66" customFormat="1" ht="24" outlineLevel="3" x14ac:dyDescent="0.2">
      <c r="F768" s="67">
        <v>127</v>
      </c>
      <c r="G768" s="68" t="s">
        <v>15</v>
      </c>
      <c r="H768" s="69" t="s">
        <v>120</v>
      </c>
      <c r="I768" s="70" t="s">
        <v>341</v>
      </c>
      <c r="J768" s="68" t="s">
        <v>18</v>
      </c>
      <c r="K768" s="71">
        <v>1.28</v>
      </c>
      <c r="L768" s="72">
        <v>0</v>
      </c>
      <c r="M768" s="11">
        <v>1.28</v>
      </c>
      <c r="N768" s="131"/>
      <c r="O768" s="131">
        <f>M768*N768</f>
        <v>0</v>
      </c>
      <c r="P768" s="74"/>
      <c r="Q768" s="75">
        <f>M768*P768</f>
        <v>0</v>
      </c>
      <c r="R768" s="74"/>
      <c r="S768" s="75">
        <f>M768*R768</f>
        <v>0</v>
      </c>
      <c r="T768" s="73">
        <v>21</v>
      </c>
      <c r="U768" s="73">
        <f>O768*(T768/100)</f>
        <v>0</v>
      </c>
      <c r="V768" s="73">
        <f>O768+U768</f>
        <v>0</v>
      </c>
      <c r="W768" s="70"/>
      <c r="X768" s="101" t="s">
        <v>1</v>
      </c>
      <c r="Y768" s="101">
        <v>1</v>
      </c>
    </row>
    <row r="769" spans="6:25" s="76" customFormat="1" ht="12" outlineLevel="3" x14ac:dyDescent="0.2">
      <c r="F769" s="77"/>
      <c r="G769" s="78"/>
      <c r="H769" s="14" t="s">
        <v>187</v>
      </c>
      <c r="I769" s="256" t="s">
        <v>384</v>
      </c>
      <c r="J769" s="256"/>
      <c r="K769" s="256"/>
      <c r="L769" s="256"/>
      <c r="M769" s="256"/>
      <c r="N769" s="256"/>
      <c r="O769" s="256"/>
      <c r="P769" s="79"/>
      <c r="Q769" s="80"/>
      <c r="R769" s="79"/>
      <c r="S769" s="80"/>
      <c r="T769" s="81"/>
      <c r="U769" s="81"/>
      <c r="V769" s="81"/>
      <c r="W769" s="82"/>
      <c r="X769" s="82"/>
    </row>
    <row r="770" spans="6:25" s="76" customFormat="1" ht="6" customHeight="1" outlineLevel="3" x14ac:dyDescent="0.2">
      <c r="F770" s="77"/>
      <c r="G770" s="78"/>
      <c r="H770" s="15"/>
      <c r="I770" s="82"/>
      <c r="J770" s="78"/>
      <c r="K770" s="83"/>
      <c r="L770" s="84"/>
      <c r="M770" s="13"/>
      <c r="N770" s="132"/>
      <c r="O770" s="132"/>
      <c r="P770" s="79"/>
      <c r="Q770" s="80"/>
      <c r="R770" s="79"/>
      <c r="S770" s="80"/>
      <c r="T770" s="81"/>
      <c r="U770" s="81"/>
      <c r="V770" s="81"/>
      <c r="W770" s="82"/>
      <c r="X770" s="82"/>
    </row>
    <row r="771" spans="6:25" s="85" customFormat="1" ht="11.25" outlineLevel="4" x14ac:dyDescent="0.2">
      <c r="F771" s="86"/>
      <c r="G771" s="87"/>
      <c r="H771" s="16" t="str">
        <f>IF(AND(H770&lt;&gt;"Výkaz výměr:",I770=""),"Výkaz výměr:","")</f>
        <v>Výkaz výměr:</v>
      </c>
      <c r="I771" s="88" t="s">
        <v>124</v>
      </c>
      <c r="J771" s="87"/>
      <c r="L771" s="89"/>
      <c r="M771" s="100">
        <v>1.28</v>
      </c>
      <c r="N771" s="133"/>
      <c r="O771" s="133"/>
      <c r="P771" s="90"/>
      <c r="Q771" s="89"/>
      <c r="R771" s="89"/>
      <c r="S771" s="89"/>
      <c r="T771" s="91" t="s">
        <v>4</v>
      </c>
      <c r="U771" s="89"/>
      <c r="V771" s="89"/>
      <c r="W771" s="92"/>
    </row>
    <row r="772" spans="6:25" s="85" customFormat="1" ht="11.25" outlineLevel="4" x14ac:dyDescent="0.2">
      <c r="F772" s="86"/>
      <c r="G772" s="87"/>
      <c r="H772" s="16" t="str">
        <f>IF(AND(H771&lt;&gt;"Výkaz výměr:",I771=""),"Výkaz výměr:","")</f>
        <v/>
      </c>
      <c r="I772" s="88"/>
      <c r="J772" s="87"/>
      <c r="L772" s="89"/>
      <c r="M772" s="100">
        <v>0</v>
      </c>
      <c r="N772" s="133"/>
      <c r="O772" s="133"/>
      <c r="P772" s="90"/>
      <c r="Q772" s="89"/>
      <c r="R772" s="89"/>
      <c r="S772" s="89"/>
      <c r="T772" s="91" t="s">
        <v>4</v>
      </c>
      <c r="U772" s="89"/>
      <c r="V772" s="89"/>
      <c r="W772" s="92"/>
    </row>
    <row r="773" spans="6:25" s="66" customFormat="1" ht="24" outlineLevel="3" x14ac:dyDescent="0.2">
      <c r="F773" s="67">
        <v>128</v>
      </c>
      <c r="G773" s="68" t="s">
        <v>15</v>
      </c>
      <c r="H773" s="69" t="s">
        <v>118</v>
      </c>
      <c r="I773" s="70" t="s">
        <v>365</v>
      </c>
      <c r="J773" s="68" t="s">
        <v>18</v>
      </c>
      <c r="K773" s="71">
        <v>1.28</v>
      </c>
      <c r="L773" s="72">
        <v>0</v>
      </c>
      <c r="M773" s="11">
        <v>1.28</v>
      </c>
      <c r="N773" s="131"/>
      <c r="O773" s="131">
        <f>M773*N773</f>
        <v>0</v>
      </c>
      <c r="P773" s="74"/>
      <c r="Q773" s="75">
        <f>M773*P773</f>
        <v>0</v>
      </c>
      <c r="R773" s="74"/>
      <c r="S773" s="75">
        <f>M773*R773</f>
        <v>0</v>
      </c>
      <c r="T773" s="73">
        <v>15</v>
      </c>
      <c r="U773" s="73">
        <f>O773*(T773/100)</f>
        <v>0</v>
      </c>
      <c r="V773" s="73">
        <f>O773+U773</f>
        <v>0</v>
      </c>
      <c r="W773" s="70"/>
      <c r="X773" s="101" t="s">
        <v>1</v>
      </c>
      <c r="Y773" s="101">
        <v>1</v>
      </c>
    </row>
    <row r="774" spans="6:25" s="76" customFormat="1" ht="12" outlineLevel="3" x14ac:dyDescent="0.2">
      <c r="F774" s="77"/>
      <c r="G774" s="78"/>
      <c r="H774" s="14" t="s">
        <v>187</v>
      </c>
      <c r="I774" s="256" t="s">
        <v>388</v>
      </c>
      <c r="J774" s="256"/>
      <c r="K774" s="256"/>
      <c r="L774" s="256"/>
      <c r="M774" s="256"/>
      <c r="N774" s="256"/>
      <c r="O774" s="256"/>
      <c r="P774" s="79"/>
      <c r="Q774" s="80"/>
      <c r="R774" s="79"/>
      <c r="S774" s="80"/>
      <c r="T774" s="81"/>
      <c r="U774" s="81"/>
      <c r="V774" s="81"/>
      <c r="W774" s="82"/>
      <c r="X774" s="82"/>
    </row>
    <row r="775" spans="6:25" s="76" customFormat="1" ht="6" customHeight="1" outlineLevel="3" x14ac:dyDescent="0.2">
      <c r="F775" s="77"/>
      <c r="G775" s="78"/>
      <c r="H775" s="15"/>
      <c r="I775" s="82"/>
      <c r="J775" s="78"/>
      <c r="K775" s="83"/>
      <c r="L775" s="84"/>
      <c r="M775" s="13"/>
      <c r="N775" s="132"/>
      <c r="O775" s="132"/>
      <c r="P775" s="79"/>
      <c r="Q775" s="80"/>
      <c r="R775" s="79"/>
      <c r="S775" s="80"/>
      <c r="T775" s="81"/>
      <c r="U775" s="81"/>
      <c r="V775" s="81"/>
      <c r="W775" s="82"/>
      <c r="X775" s="82"/>
    </row>
    <row r="776" spans="6:25" s="66" customFormat="1" ht="24" outlineLevel="3" x14ac:dyDescent="0.2">
      <c r="F776" s="67">
        <v>129</v>
      </c>
      <c r="G776" s="68" t="s">
        <v>15</v>
      </c>
      <c r="H776" s="69" t="s">
        <v>119</v>
      </c>
      <c r="I776" s="70" t="s">
        <v>371</v>
      </c>
      <c r="J776" s="68" t="s">
        <v>18</v>
      </c>
      <c r="K776" s="71">
        <v>17.920000000000002</v>
      </c>
      <c r="L776" s="72">
        <v>0</v>
      </c>
      <c r="M776" s="11">
        <v>17.920000000000002</v>
      </c>
      <c r="N776" s="131"/>
      <c r="O776" s="131">
        <f>M776*N776</f>
        <v>0</v>
      </c>
      <c r="P776" s="74"/>
      <c r="Q776" s="75">
        <f>M776*P776</f>
        <v>0</v>
      </c>
      <c r="R776" s="74"/>
      <c r="S776" s="75">
        <f>M776*R776</f>
        <v>0</v>
      </c>
      <c r="T776" s="73">
        <v>21</v>
      </c>
      <c r="U776" s="73">
        <f>O776*(T776/100)</f>
        <v>0</v>
      </c>
      <c r="V776" s="73">
        <f>O776+U776</f>
        <v>0</v>
      </c>
      <c r="W776" s="70"/>
      <c r="X776" s="101" t="s">
        <v>1</v>
      </c>
      <c r="Y776" s="101">
        <v>1</v>
      </c>
    </row>
    <row r="777" spans="6:25" s="76" customFormat="1" ht="12" outlineLevel="3" x14ac:dyDescent="0.2">
      <c r="F777" s="77"/>
      <c r="G777" s="78"/>
      <c r="H777" s="14" t="s">
        <v>187</v>
      </c>
      <c r="I777" s="256" t="s">
        <v>389</v>
      </c>
      <c r="J777" s="256"/>
      <c r="K777" s="256"/>
      <c r="L777" s="256"/>
      <c r="M777" s="256"/>
      <c r="N777" s="256"/>
      <c r="O777" s="256"/>
      <c r="P777" s="79"/>
      <c r="Q777" s="80"/>
      <c r="R777" s="79"/>
      <c r="S777" s="80"/>
      <c r="T777" s="81"/>
      <c r="U777" s="81"/>
      <c r="V777" s="81"/>
      <c r="W777" s="82"/>
      <c r="X777" s="82"/>
    </row>
    <row r="778" spans="6:25" s="76" customFormat="1" ht="6" customHeight="1" outlineLevel="3" x14ac:dyDescent="0.2">
      <c r="F778" s="77"/>
      <c r="G778" s="78"/>
      <c r="H778" s="15"/>
      <c r="I778" s="82"/>
      <c r="J778" s="78"/>
      <c r="K778" s="83"/>
      <c r="L778" s="84"/>
      <c r="M778" s="13"/>
      <c r="N778" s="132"/>
      <c r="O778" s="132"/>
      <c r="P778" s="79"/>
      <c r="Q778" s="80"/>
      <c r="R778" s="79"/>
      <c r="S778" s="80"/>
      <c r="T778" s="81"/>
      <c r="U778" s="81"/>
      <c r="V778" s="81"/>
      <c r="W778" s="82"/>
      <c r="X778" s="82"/>
    </row>
    <row r="779" spans="6:25" s="85" customFormat="1" ht="11.25" outlineLevel="4" x14ac:dyDescent="0.2">
      <c r="F779" s="86"/>
      <c r="G779" s="87"/>
      <c r="H779" s="16" t="str">
        <f>IF(AND(H778&lt;&gt;"Výkaz výměr:",I778=""),"Výkaz výměr:","")</f>
        <v>Výkaz výměr:</v>
      </c>
      <c r="I779" s="88" t="s">
        <v>87</v>
      </c>
      <c r="J779" s="87"/>
      <c r="L779" s="89"/>
      <c r="M779" s="100">
        <v>17.920000000000002</v>
      </c>
      <c r="N779" s="133"/>
      <c r="O779" s="133"/>
      <c r="P779" s="90"/>
      <c r="Q779" s="89"/>
      <c r="R779" s="89"/>
      <c r="S779" s="89"/>
      <c r="T779" s="91" t="s">
        <v>4</v>
      </c>
      <c r="U779" s="89"/>
      <c r="V779" s="89"/>
      <c r="W779" s="92"/>
    </row>
    <row r="780" spans="6:25" s="85" customFormat="1" ht="11.25" outlineLevel="4" x14ac:dyDescent="0.2">
      <c r="F780" s="86"/>
      <c r="G780" s="87"/>
      <c r="H780" s="16" t="str">
        <f>IF(AND(H779&lt;&gt;"Výkaz výměr:",I779=""),"Výkaz výměr:","")</f>
        <v/>
      </c>
      <c r="I780" s="88"/>
      <c r="J780" s="87"/>
      <c r="L780" s="89"/>
      <c r="M780" s="100">
        <v>0</v>
      </c>
      <c r="N780" s="133"/>
      <c r="O780" s="133"/>
      <c r="P780" s="90"/>
      <c r="Q780" s="89"/>
      <c r="R780" s="89"/>
      <c r="S780" s="89"/>
      <c r="T780" s="91" t="s">
        <v>4</v>
      </c>
      <c r="U780" s="89"/>
      <c r="V780" s="89"/>
      <c r="W780" s="92"/>
    </row>
    <row r="781" spans="6:25" s="66" customFormat="1" ht="24" outlineLevel="3" x14ac:dyDescent="0.2">
      <c r="F781" s="67">
        <v>130</v>
      </c>
      <c r="G781" s="68" t="s">
        <v>15</v>
      </c>
      <c r="H781" s="69" t="s">
        <v>121</v>
      </c>
      <c r="I781" s="70" t="s">
        <v>357</v>
      </c>
      <c r="J781" s="68" t="s">
        <v>6</v>
      </c>
      <c r="K781" s="71">
        <v>2.56</v>
      </c>
      <c r="L781" s="72">
        <v>0</v>
      </c>
      <c r="M781" s="11">
        <v>2.56</v>
      </c>
      <c r="N781" s="131"/>
      <c r="O781" s="131">
        <f>M781*N781</f>
        <v>0</v>
      </c>
      <c r="P781" s="74"/>
      <c r="Q781" s="75">
        <f>M781*P781</f>
        <v>0</v>
      </c>
      <c r="R781" s="74"/>
      <c r="S781" s="75">
        <f>M781*R781</f>
        <v>0</v>
      </c>
      <c r="T781" s="73">
        <v>15</v>
      </c>
      <c r="U781" s="73">
        <f>O781*(T781/100)</f>
        <v>0</v>
      </c>
      <c r="V781" s="73">
        <f>O781+U781</f>
        <v>0</v>
      </c>
      <c r="W781" s="70"/>
      <c r="X781" s="101" t="s">
        <v>1</v>
      </c>
      <c r="Y781" s="101">
        <v>1</v>
      </c>
    </row>
    <row r="782" spans="6:25" s="76" customFormat="1" ht="12" outlineLevel="3" x14ac:dyDescent="0.2">
      <c r="F782" s="77"/>
      <c r="G782" s="78"/>
      <c r="H782" s="14" t="s">
        <v>187</v>
      </c>
      <c r="I782" s="256" t="s">
        <v>376</v>
      </c>
      <c r="J782" s="256"/>
      <c r="K782" s="256"/>
      <c r="L782" s="256"/>
      <c r="M782" s="256"/>
      <c r="N782" s="256"/>
      <c r="O782" s="256"/>
      <c r="P782" s="79"/>
      <c r="Q782" s="80"/>
      <c r="R782" s="79"/>
      <c r="S782" s="80"/>
      <c r="T782" s="81"/>
      <c r="U782" s="81"/>
      <c r="V782" s="81"/>
      <c r="W782" s="82"/>
      <c r="X782" s="82"/>
    </row>
    <row r="783" spans="6:25" s="76" customFormat="1" ht="6" customHeight="1" outlineLevel="3" x14ac:dyDescent="0.2">
      <c r="F783" s="77"/>
      <c r="G783" s="78"/>
      <c r="H783" s="15"/>
      <c r="I783" s="82"/>
      <c r="J783" s="78"/>
      <c r="K783" s="83"/>
      <c r="L783" s="84"/>
      <c r="M783" s="13"/>
      <c r="N783" s="132"/>
      <c r="O783" s="132"/>
      <c r="P783" s="79"/>
      <c r="Q783" s="80"/>
      <c r="R783" s="79"/>
      <c r="S783" s="80"/>
      <c r="T783" s="81"/>
      <c r="U783" s="81"/>
      <c r="V783" s="81"/>
      <c r="W783" s="82"/>
      <c r="X783" s="82"/>
    </row>
    <row r="784" spans="6:25" s="85" customFormat="1" ht="11.25" outlineLevel="4" x14ac:dyDescent="0.2">
      <c r="F784" s="86"/>
      <c r="G784" s="87"/>
      <c r="H784" s="16" t="str">
        <f>IF(AND(H783&lt;&gt;"Výkaz výměr:",I783=""),"Výkaz výměr:","")</f>
        <v>Výkaz výměr:</v>
      </c>
      <c r="I784" s="88" t="s">
        <v>76</v>
      </c>
      <c r="J784" s="87"/>
      <c r="L784" s="89"/>
      <c r="M784" s="100">
        <v>2.56</v>
      </c>
      <c r="N784" s="133"/>
      <c r="O784" s="133"/>
      <c r="P784" s="90"/>
      <c r="Q784" s="89"/>
      <c r="R784" s="89"/>
      <c r="S784" s="89"/>
      <c r="T784" s="91" t="s">
        <v>4</v>
      </c>
      <c r="U784" s="89"/>
      <c r="V784" s="89"/>
      <c r="W784" s="92"/>
    </row>
    <row r="785" spans="6:25" s="85" customFormat="1" ht="11.25" outlineLevel="4" x14ac:dyDescent="0.2">
      <c r="F785" s="86"/>
      <c r="G785" s="87"/>
      <c r="H785" s="16" t="str">
        <f>IF(AND(H784&lt;&gt;"Výkaz výměr:",I784=""),"Výkaz výměr:","")</f>
        <v/>
      </c>
      <c r="I785" s="88"/>
      <c r="J785" s="87"/>
      <c r="L785" s="89"/>
      <c r="M785" s="100">
        <v>0</v>
      </c>
      <c r="N785" s="133"/>
      <c r="O785" s="133"/>
      <c r="P785" s="90"/>
      <c r="Q785" s="89"/>
      <c r="R785" s="89"/>
      <c r="S785" s="89"/>
      <c r="T785" s="91" t="s">
        <v>4</v>
      </c>
      <c r="U785" s="89"/>
      <c r="V785" s="89"/>
      <c r="W785" s="92"/>
    </row>
    <row r="786" spans="6:25" s="66" customFormat="1" ht="12" outlineLevel="3" x14ac:dyDescent="0.2">
      <c r="F786" s="67">
        <v>131</v>
      </c>
      <c r="G786" s="68" t="s">
        <v>15</v>
      </c>
      <c r="H786" s="69" t="s">
        <v>122</v>
      </c>
      <c r="I786" s="70" t="s">
        <v>333</v>
      </c>
      <c r="J786" s="68" t="s">
        <v>18</v>
      </c>
      <c r="K786" s="71">
        <v>1.28</v>
      </c>
      <c r="L786" s="72">
        <v>0</v>
      </c>
      <c r="M786" s="11">
        <v>1.28</v>
      </c>
      <c r="N786" s="131"/>
      <c r="O786" s="131">
        <f>M786*N786</f>
        <v>0</v>
      </c>
      <c r="P786" s="74"/>
      <c r="Q786" s="75">
        <f>M786*P786</f>
        <v>0</v>
      </c>
      <c r="R786" s="74"/>
      <c r="S786" s="75">
        <f>M786*R786</f>
        <v>0</v>
      </c>
      <c r="T786" s="73">
        <v>21</v>
      </c>
      <c r="U786" s="73">
        <f>O786*(T786/100)</f>
        <v>0</v>
      </c>
      <c r="V786" s="73">
        <f>O786+U786</f>
        <v>0</v>
      </c>
      <c r="W786" s="70"/>
      <c r="X786" s="101" t="s">
        <v>1</v>
      </c>
      <c r="Y786" s="101">
        <v>1</v>
      </c>
    </row>
    <row r="787" spans="6:25" s="76" customFormat="1" ht="12" outlineLevel="3" x14ac:dyDescent="0.2">
      <c r="F787" s="77"/>
      <c r="G787" s="78"/>
      <c r="H787" s="14" t="s">
        <v>187</v>
      </c>
      <c r="I787" s="256" t="s">
        <v>382</v>
      </c>
      <c r="J787" s="256"/>
      <c r="K787" s="256"/>
      <c r="L787" s="256"/>
      <c r="M787" s="256"/>
      <c r="N787" s="256"/>
      <c r="O787" s="256"/>
      <c r="P787" s="79"/>
      <c r="Q787" s="80"/>
      <c r="R787" s="79"/>
      <c r="S787" s="80"/>
      <c r="T787" s="81"/>
      <c r="U787" s="81"/>
      <c r="V787" s="81"/>
      <c r="W787" s="82"/>
      <c r="X787" s="82"/>
    </row>
    <row r="788" spans="6:25" s="76" customFormat="1" ht="6" customHeight="1" outlineLevel="3" x14ac:dyDescent="0.2">
      <c r="F788" s="77"/>
      <c r="G788" s="78"/>
      <c r="H788" s="15"/>
      <c r="I788" s="82"/>
      <c r="J788" s="78"/>
      <c r="K788" s="83"/>
      <c r="L788" s="84"/>
      <c r="M788" s="13"/>
      <c r="N788" s="132"/>
      <c r="O788" s="132"/>
      <c r="P788" s="79"/>
      <c r="Q788" s="80"/>
      <c r="R788" s="79"/>
      <c r="S788" s="80"/>
      <c r="T788" s="81"/>
      <c r="U788" s="81"/>
      <c r="V788" s="81"/>
      <c r="W788" s="82"/>
      <c r="X788" s="82"/>
    </row>
    <row r="789" spans="6:25" s="85" customFormat="1" ht="11.25" outlineLevel="4" x14ac:dyDescent="0.2">
      <c r="F789" s="86"/>
      <c r="G789" s="87"/>
      <c r="H789" s="16" t="str">
        <f>IF(AND(H788&lt;&gt;"Výkaz výměr:",I788=""),"Výkaz výměr:","")</f>
        <v>Výkaz výměr:</v>
      </c>
      <c r="I789" s="88" t="s">
        <v>220</v>
      </c>
      <c r="J789" s="87"/>
      <c r="L789" s="89"/>
      <c r="M789" s="100">
        <v>0</v>
      </c>
      <c r="N789" s="133"/>
      <c r="O789" s="133"/>
      <c r="P789" s="90"/>
      <c r="Q789" s="89"/>
      <c r="R789" s="89"/>
      <c r="S789" s="89"/>
      <c r="T789" s="91" t="s">
        <v>4</v>
      </c>
      <c r="U789" s="89"/>
      <c r="V789" s="89"/>
      <c r="W789" s="92"/>
    </row>
    <row r="790" spans="6:25" s="85" customFormat="1" ht="11.25" outlineLevel="4" x14ac:dyDescent="0.2">
      <c r="F790" s="86"/>
      <c r="G790" s="87"/>
      <c r="H790" s="16" t="str">
        <f>IF(AND(H789&lt;&gt;"Výkaz výměr:",I789=""),"Výkaz výměr:","")</f>
        <v/>
      </c>
      <c r="I790" s="88" t="s">
        <v>124</v>
      </c>
      <c r="J790" s="87"/>
      <c r="L790" s="89"/>
      <c r="M790" s="100">
        <v>1.28</v>
      </c>
      <c r="N790" s="133"/>
      <c r="O790" s="133"/>
      <c r="P790" s="90"/>
      <c r="Q790" s="89"/>
      <c r="R790" s="89"/>
      <c r="S790" s="89"/>
      <c r="T790" s="91" t="s">
        <v>4</v>
      </c>
      <c r="U790" s="89"/>
      <c r="V790" s="89"/>
      <c r="W790" s="92"/>
    </row>
    <row r="791" spans="6:25" s="85" customFormat="1" ht="11.25" outlineLevel="4" x14ac:dyDescent="0.2">
      <c r="F791" s="86"/>
      <c r="G791" s="87"/>
      <c r="H791" s="16" t="str">
        <f>IF(AND(H790&lt;&gt;"Výkaz výměr:",I790=""),"Výkaz výměr:","")</f>
        <v/>
      </c>
      <c r="I791" s="88"/>
      <c r="J791" s="87"/>
      <c r="L791" s="89"/>
      <c r="M791" s="100">
        <v>0</v>
      </c>
      <c r="N791" s="133"/>
      <c r="O791" s="133"/>
      <c r="P791" s="90"/>
      <c r="Q791" s="89"/>
      <c r="R791" s="89"/>
      <c r="S791" s="89"/>
      <c r="T791" s="91" t="s">
        <v>4</v>
      </c>
      <c r="U791" s="89"/>
      <c r="V791" s="89"/>
      <c r="W791" s="92"/>
    </row>
    <row r="792" spans="6:25" s="4" customFormat="1" ht="12.75" customHeight="1" outlineLevel="3" x14ac:dyDescent="0.2">
      <c r="F792" s="5"/>
      <c r="G792" s="6"/>
      <c r="H792" s="6"/>
      <c r="I792" s="7"/>
      <c r="J792" s="6"/>
      <c r="K792" s="8"/>
      <c r="L792" s="9"/>
      <c r="M792" s="8"/>
      <c r="N792" s="134"/>
      <c r="O792" s="134"/>
      <c r="P792" s="10"/>
      <c r="Q792" s="9"/>
      <c r="R792" s="9"/>
      <c r="S792" s="9"/>
      <c r="T792" s="3" t="s">
        <v>4</v>
      </c>
      <c r="U792" s="9"/>
      <c r="V792" s="9"/>
      <c r="W792" s="9"/>
    </row>
    <row r="793" spans="6:25" s="55" customFormat="1" ht="16.5" customHeight="1" outlineLevel="2" x14ac:dyDescent="0.2">
      <c r="F793" s="56"/>
      <c r="G793" s="57"/>
      <c r="H793" s="58"/>
      <c r="I793" s="58" t="s">
        <v>201</v>
      </c>
      <c r="J793" s="57"/>
      <c r="K793" s="59"/>
      <c r="L793" s="60"/>
      <c r="M793" s="59"/>
      <c r="N793" s="124"/>
      <c r="O793" s="124">
        <f>SUBTOTAL(9,O794:O813)</f>
        <v>0</v>
      </c>
      <c r="P793" s="62"/>
      <c r="Q793" s="63">
        <f>SUBTOTAL(9,Q794:Q813)</f>
        <v>3.3447930880000003</v>
      </c>
      <c r="R793" s="60"/>
      <c r="S793" s="63">
        <f>SUBTOTAL(9,S794:S813)</f>
        <v>0</v>
      </c>
      <c r="T793" s="64"/>
      <c r="U793" s="61">
        <f>SUBTOTAL(9,U794:U813)</f>
        <v>0</v>
      </c>
      <c r="V793" s="61">
        <f>SUBTOTAL(9,V794:V813)</f>
        <v>0</v>
      </c>
      <c r="W793" s="65"/>
      <c r="Y793" s="61">
        <f>SUBTOTAL(9,Y794:Y813)</f>
        <v>4</v>
      </c>
    </row>
    <row r="794" spans="6:25" s="66" customFormat="1" ht="12" outlineLevel="3" x14ac:dyDescent="0.2">
      <c r="F794" s="67">
        <v>132</v>
      </c>
      <c r="G794" s="68" t="s">
        <v>15</v>
      </c>
      <c r="H794" s="69" t="s">
        <v>127</v>
      </c>
      <c r="I794" s="70" t="s">
        <v>297</v>
      </c>
      <c r="J794" s="68" t="s">
        <v>18</v>
      </c>
      <c r="K794" s="71">
        <v>1.2800000000000002</v>
      </c>
      <c r="L794" s="72">
        <v>0</v>
      </c>
      <c r="M794" s="11">
        <v>1.2800000000000002</v>
      </c>
      <c r="N794" s="131"/>
      <c r="O794" s="131">
        <f>M794*N794</f>
        <v>0</v>
      </c>
      <c r="P794" s="74">
        <v>2.5018699999999998</v>
      </c>
      <c r="Q794" s="75">
        <f>M794*P794</f>
        <v>3.2023936000000002</v>
      </c>
      <c r="R794" s="74"/>
      <c r="S794" s="75">
        <f>M794*R794</f>
        <v>0</v>
      </c>
      <c r="T794" s="73">
        <v>21</v>
      </c>
      <c r="U794" s="73">
        <f>O794*(T794/100)</f>
        <v>0</v>
      </c>
      <c r="V794" s="73">
        <f>O794+U794</f>
        <v>0</v>
      </c>
      <c r="W794" s="70"/>
      <c r="X794" s="101" t="s">
        <v>1</v>
      </c>
      <c r="Y794" s="101">
        <v>1</v>
      </c>
    </row>
    <row r="795" spans="6:25" s="76" customFormat="1" ht="12" outlineLevel="3" x14ac:dyDescent="0.2">
      <c r="F795" s="77"/>
      <c r="G795" s="78"/>
      <c r="H795" s="14" t="s">
        <v>187</v>
      </c>
      <c r="I795" s="256" t="s">
        <v>360</v>
      </c>
      <c r="J795" s="256"/>
      <c r="K795" s="256"/>
      <c r="L795" s="256"/>
      <c r="M795" s="256"/>
      <c r="N795" s="256"/>
      <c r="O795" s="256"/>
      <c r="P795" s="79"/>
      <c r="Q795" s="80"/>
      <c r="R795" s="79"/>
      <c r="S795" s="80"/>
      <c r="T795" s="81"/>
      <c r="U795" s="81"/>
      <c r="V795" s="81"/>
      <c r="W795" s="82"/>
      <c r="X795" s="82"/>
    </row>
    <row r="796" spans="6:25" s="76" customFormat="1" ht="6" customHeight="1" outlineLevel="3" x14ac:dyDescent="0.2">
      <c r="F796" s="77"/>
      <c r="G796" s="78"/>
      <c r="H796" s="15"/>
      <c r="I796" s="82"/>
      <c r="J796" s="78"/>
      <c r="K796" s="83"/>
      <c r="L796" s="84"/>
      <c r="M796" s="13"/>
      <c r="N796" s="132"/>
      <c r="O796" s="132"/>
      <c r="P796" s="79"/>
      <c r="Q796" s="80"/>
      <c r="R796" s="79"/>
      <c r="S796" s="80"/>
      <c r="T796" s="81"/>
      <c r="U796" s="81"/>
      <c r="V796" s="81"/>
      <c r="W796" s="82"/>
      <c r="X796" s="82"/>
    </row>
    <row r="797" spans="6:25" s="85" customFormat="1" ht="11.25" outlineLevel="4" x14ac:dyDescent="0.2">
      <c r="F797" s="86"/>
      <c r="G797" s="87"/>
      <c r="H797" s="16" t="str">
        <f>IF(AND(H796&lt;&gt;"Výkaz výměr:",I796=""),"Výkaz výměr:","")</f>
        <v>Výkaz výměr:</v>
      </c>
      <c r="I797" s="88" t="s">
        <v>84</v>
      </c>
      <c r="J797" s="87"/>
      <c r="L797" s="89"/>
      <c r="M797" s="100">
        <v>0</v>
      </c>
      <c r="N797" s="133"/>
      <c r="O797" s="133"/>
      <c r="P797" s="90"/>
      <c r="Q797" s="89"/>
      <c r="R797" s="89"/>
      <c r="S797" s="89"/>
      <c r="T797" s="91" t="s">
        <v>4</v>
      </c>
      <c r="U797" s="89"/>
      <c r="V797" s="89"/>
      <c r="W797" s="92"/>
    </row>
    <row r="798" spans="6:25" s="85" customFormat="1" ht="11.25" outlineLevel="4" x14ac:dyDescent="0.2">
      <c r="F798" s="86"/>
      <c r="G798" s="87"/>
      <c r="H798" s="16" t="str">
        <f>IF(AND(H797&lt;&gt;"Výkaz výměr:",I797=""),"Výkaz výměr:","")</f>
        <v/>
      </c>
      <c r="I798" s="88" t="s">
        <v>208</v>
      </c>
      <c r="J798" s="87"/>
      <c r="L798" s="89"/>
      <c r="M798" s="100">
        <v>1.2800000000000002</v>
      </c>
      <c r="N798" s="133"/>
      <c r="O798" s="133"/>
      <c r="P798" s="90"/>
      <c r="Q798" s="89"/>
      <c r="R798" s="89"/>
      <c r="S798" s="89"/>
      <c r="T798" s="91" t="s">
        <v>4</v>
      </c>
      <c r="U798" s="89"/>
      <c r="V798" s="89"/>
      <c r="W798" s="92"/>
    </row>
    <row r="799" spans="6:25" s="66" customFormat="1" ht="12" outlineLevel="3" x14ac:dyDescent="0.2">
      <c r="F799" s="67">
        <v>133</v>
      </c>
      <c r="G799" s="68" t="s">
        <v>15</v>
      </c>
      <c r="H799" s="69" t="s">
        <v>128</v>
      </c>
      <c r="I799" s="70" t="s">
        <v>292</v>
      </c>
      <c r="J799" s="68" t="s">
        <v>17</v>
      </c>
      <c r="K799" s="71">
        <v>12.800000000000002</v>
      </c>
      <c r="L799" s="72">
        <v>0</v>
      </c>
      <c r="M799" s="11">
        <v>12.800000000000002</v>
      </c>
      <c r="N799" s="131"/>
      <c r="O799" s="131">
        <f>M799*N799</f>
        <v>0</v>
      </c>
      <c r="P799" s="74">
        <v>2.64E-3</v>
      </c>
      <c r="Q799" s="75">
        <f>M799*P799</f>
        <v>3.379200000000001E-2</v>
      </c>
      <c r="R799" s="74"/>
      <c r="S799" s="75">
        <f>M799*R799</f>
        <v>0</v>
      </c>
      <c r="T799" s="73">
        <v>21</v>
      </c>
      <c r="U799" s="73">
        <f>O799*(T799/100)</f>
        <v>0</v>
      </c>
      <c r="V799" s="73">
        <f>O799+U799</f>
        <v>0</v>
      </c>
      <c r="W799" s="70"/>
      <c r="X799" s="101" t="s">
        <v>1</v>
      </c>
      <c r="Y799" s="101">
        <v>1</v>
      </c>
    </row>
    <row r="800" spans="6:25" s="76" customFormat="1" ht="12" outlineLevel="3" x14ac:dyDescent="0.2">
      <c r="F800" s="77"/>
      <c r="G800" s="78"/>
      <c r="H800" s="14" t="s">
        <v>187</v>
      </c>
      <c r="I800" s="256" t="s">
        <v>293</v>
      </c>
      <c r="J800" s="256"/>
      <c r="K800" s="256"/>
      <c r="L800" s="256"/>
      <c r="M800" s="256"/>
      <c r="N800" s="256"/>
      <c r="O800" s="256"/>
      <c r="P800" s="79"/>
      <c r="Q800" s="80"/>
      <c r="R800" s="79"/>
      <c r="S800" s="80"/>
      <c r="T800" s="81"/>
      <c r="U800" s="81"/>
      <c r="V800" s="81"/>
      <c r="W800" s="82"/>
      <c r="X800" s="82"/>
    </row>
    <row r="801" spans="6:25" s="76" customFormat="1" ht="6" customHeight="1" outlineLevel="3" x14ac:dyDescent="0.2">
      <c r="F801" s="77"/>
      <c r="G801" s="78"/>
      <c r="H801" s="15"/>
      <c r="I801" s="82"/>
      <c r="J801" s="78"/>
      <c r="K801" s="83"/>
      <c r="L801" s="84"/>
      <c r="M801" s="13"/>
      <c r="N801" s="132"/>
      <c r="O801" s="132"/>
      <c r="P801" s="79"/>
      <c r="Q801" s="80"/>
      <c r="R801" s="79"/>
      <c r="S801" s="80"/>
      <c r="T801" s="81"/>
      <c r="U801" s="81"/>
      <c r="V801" s="81"/>
      <c r="W801" s="82"/>
      <c r="X801" s="82"/>
    </row>
    <row r="802" spans="6:25" s="85" customFormat="1" ht="11.25" outlineLevel="4" x14ac:dyDescent="0.2">
      <c r="F802" s="86"/>
      <c r="G802" s="87"/>
      <c r="H802" s="16" t="str">
        <f>IF(AND(H801&lt;&gt;"Výkaz výměr:",I801=""),"Výkaz výměr:","")</f>
        <v>Výkaz výměr:</v>
      </c>
      <c r="I802" s="88" t="s">
        <v>84</v>
      </c>
      <c r="J802" s="87"/>
      <c r="L802" s="89"/>
      <c r="M802" s="100">
        <v>0</v>
      </c>
      <c r="N802" s="133"/>
      <c r="O802" s="133"/>
      <c r="P802" s="90"/>
      <c r="Q802" s="89"/>
      <c r="R802" s="89"/>
      <c r="S802" s="89"/>
      <c r="T802" s="91" t="s">
        <v>4</v>
      </c>
      <c r="U802" s="89"/>
      <c r="V802" s="89"/>
      <c r="W802" s="92"/>
    </row>
    <row r="803" spans="6:25" s="85" customFormat="1" ht="11.25" outlineLevel="4" x14ac:dyDescent="0.2">
      <c r="F803" s="86"/>
      <c r="G803" s="87"/>
      <c r="H803" s="16" t="str">
        <f>IF(AND(H802&lt;&gt;"Výkaz výměr:",I802=""),"Výkaz výměr:","")</f>
        <v/>
      </c>
      <c r="I803" s="88" t="s">
        <v>198</v>
      </c>
      <c r="J803" s="87"/>
      <c r="L803" s="89"/>
      <c r="M803" s="100">
        <v>12.800000000000002</v>
      </c>
      <c r="N803" s="133"/>
      <c r="O803" s="133"/>
      <c r="P803" s="90"/>
      <c r="Q803" s="89"/>
      <c r="R803" s="89"/>
      <c r="S803" s="89"/>
      <c r="T803" s="91" t="s">
        <v>4</v>
      </c>
      <c r="U803" s="89"/>
      <c r="V803" s="89"/>
      <c r="W803" s="92"/>
    </row>
    <row r="804" spans="6:25" s="85" customFormat="1" ht="11.25" outlineLevel="4" x14ac:dyDescent="0.2">
      <c r="F804" s="86"/>
      <c r="G804" s="87"/>
      <c r="H804" s="16" t="str">
        <f>IF(AND(H803&lt;&gt;"Výkaz výměr:",I803=""),"Výkaz výměr:","")</f>
        <v/>
      </c>
      <c r="I804" s="88"/>
      <c r="J804" s="87"/>
      <c r="L804" s="89"/>
      <c r="M804" s="100">
        <v>0</v>
      </c>
      <c r="N804" s="133"/>
      <c r="O804" s="133"/>
      <c r="P804" s="90"/>
      <c r="Q804" s="89"/>
      <c r="R804" s="89"/>
      <c r="S804" s="89"/>
      <c r="T804" s="91" t="s">
        <v>4</v>
      </c>
      <c r="U804" s="89"/>
      <c r="V804" s="89"/>
      <c r="W804" s="92"/>
    </row>
    <row r="805" spans="6:25" s="66" customFormat="1" ht="12" outlineLevel="3" x14ac:dyDescent="0.2">
      <c r="F805" s="67">
        <v>134</v>
      </c>
      <c r="G805" s="68" t="s">
        <v>15</v>
      </c>
      <c r="H805" s="69" t="s">
        <v>129</v>
      </c>
      <c r="I805" s="70" t="s">
        <v>296</v>
      </c>
      <c r="J805" s="68" t="s">
        <v>17</v>
      </c>
      <c r="K805" s="71">
        <v>12.8</v>
      </c>
      <c r="L805" s="72">
        <v>0</v>
      </c>
      <c r="M805" s="11">
        <v>12.8</v>
      </c>
      <c r="N805" s="131"/>
      <c r="O805" s="131">
        <f>M805*N805</f>
        <v>0</v>
      </c>
      <c r="P805" s="74"/>
      <c r="Q805" s="75">
        <f>M805*P805</f>
        <v>0</v>
      </c>
      <c r="R805" s="74"/>
      <c r="S805" s="75">
        <f>M805*R805</f>
        <v>0</v>
      </c>
      <c r="T805" s="73">
        <v>21</v>
      </c>
      <c r="U805" s="73">
        <f>O805*(T805/100)</f>
        <v>0</v>
      </c>
      <c r="V805" s="73">
        <f>O805+U805</f>
        <v>0</v>
      </c>
      <c r="W805" s="70"/>
      <c r="X805" s="101" t="s">
        <v>1</v>
      </c>
      <c r="Y805" s="101">
        <v>1</v>
      </c>
    </row>
    <row r="806" spans="6:25" s="76" customFormat="1" ht="12" outlineLevel="3" x14ac:dyDescent="0.2">
      <c r="F806" s="77"/>
      <c r="G806" s="78"/>
      <c r="H806" s="14" t="s">
        <v>187</v>
      </c>
      <c r="I806" s="256" t="s">
        <v>299</v>
      </c>
      <c r="J806" s="256"/>
      <c r="K806" s="256"/>
      <c r="L806" s="256"/>
      <c r="M806" s="256"/>
      <c r="N806" s="256"/>
      <c r="O806" s="256"/>
      <c r="P806" s="79"/>
      <c r="Q806" s="80"/>
      <c r="R806" s="79"/>
      <c r="S806" s="80"/>
      <c r="T806" s="81"/>
      <c r="U806" s="81"/>
      <c r="V806" s="81"/>
      <c r="W806" s="82"/>
      <c r="X806" s="82"/>
    </row>
    <row r="807" spans="6:25" s="76" customFormat="1" ht="6" customHeight="1" outlineLevel="3" x14ac:dyDescent="0.2">
      <c r="F807" s="77"/>
      <c r="G807" s="78"/>
      <c r="H807" s="15"/>
      <c r="I807" s="82"/>
      <c r="J807" s="78"/>
      <c r="K807" s="83"/>
      <c r="L807" s="84"/>
      <c r="M807" s="13"/>
      <c r="N807" s="132"/>
      <c r="O807" s="132"/>
      <c r="P807" s="79"/>
      <c r="Q807" s="80"/>
      <c r="R807" s="79"/>
      <c r="S807" s="80"/>
      <c r="T807" s="81"/>
      <c r="U807" s="81"/>
      <c r="V807" s="81"/>
      <c r="W807" s="82"/>
      <c r="X807" s="82"/>
    </row>
    <row r="808" spans="6:25" s="66" customFormat="1" ht="12" outlineLevel="3" x14ac:dyDescent="0.2">
      <c r="F808" s="67">
        <v>135</v>
      </c>
      <c r="G808" s="68" t="s">
        <v>15</v>
      </c>
      <c r="H808" s="69" t="s">
        <v>130</v>
      </c>
      <c r="I808" s="70" t="s">
        <v>319</v>
      </c>
      <c r="J808" s="68" t="s">
        <v>6</v>
      </c>
      <c r="K808" s="71">
        <v>0.1024</v>
      </c>
      <c r="L808" s="72">
        <v>0</v>
      </c>
      <c r="M808" s="11">
        <v>0.1024</v>
      </c>
      <c r="N808" s="131"/>
      <c r="O808" s="131">
        <f>M808*N808</f>
        <v>0</v>
      </c>
      <c r="P808" s="74">
        <v>1.0606199999999999</v>
      </c>
      <c r="Q808" s="75">
        <f>M808*P808</f>
        <v>0.10860748799999999</v>
      </c>
      <c r="R808" s="74"/>
      <c r="S808" s="75">
        <f>M808*R808</f>
        <v>0</v>
      </c>
      <c r="T808" s="73">
        <v>21</v>
      </c>
      <c r="U808" s="73">
        <f>O808*(T808/100)</f>
        <v>0</v>
      </c>
      <c r="V808" s="73">
        <f>O808+U808</f>
        <v>0</v>
      </c>
      <c r="W808" s="70"/>
      <c r="X808" s="101" t="s">
        <v>1</v>
      </c>
      <c r="Y808" s="101">
        <v>1</v>
      </c>
    </row>
    <row r="809" spans="6:25" s="76" customFormat="1" ht="12" outlineLevel="3" x14ac:dyDescent="0.2">
      <c r="F809" s="77"/>
      <c r="G809" s="78"/>
      <c r="H809" s="14" t="s">
        <v>187</v>
      </c>
      <c r="I809" s="256" t="s">
        <v>332</v>
      </c>
      <c r="J809" s="256"/>
      <c r="K809" s="256"/>
      <c r="L809" s="256"/>
      <c r="M809" s="256"/>
      <c r="N809" s="256"/>
      <c r="O809" s="256"/>
      <c r="P809" s="79"/>
      <c r="Q809" s="80"/>
      <c r="R809" s="79"/>
      <c r="S809" s="80"/>
      <c r="T809" s="81"/>
      <c r="U809" s="81"/>
      <c r="V809" s="81"/>
      <c r="W809" s="82"/>
      <c r="X809" s="82"/>
    </row>
    <row r="810" spans="6:25" s="76" customFormat="1" ht="6" customHeight="1" outlineLevel="3" x14ac:dyDescent="0.2">
      <c r="F810" s="77"/>
      <c r="G810" s="78"/>
      <c r="H810" s="15"/>
      <c r="I810" s="82"/>
      <c r="J810" s="78"/>
      <c r="K810" s="83"/>
      <c r="L810" s="84"/>
      <c r="M810" s="13"/>
      <c r="N810" s="132"/>
      <c r="O810" s="132"/>
      <c r="P810" s="79"/>
      <c r="Q810" s="80"/>
      <c r="R810" s="79"/>
      <c r="S810" s="80"/>
      <c r="T810" s="81"/>
      <c r="U810" s="81"/>
      <c r="V810" s="81"/>
      <c r="W810" s="82"/>
      <c r="X810" s="82"/>
    </row>
    <row r="811" spans="6:25" s="85" customFormat="1" ht="11.25" outlineLevel="4" x14ac:dyDescent="0.2">
      <c r="F811" s="86"/>
      <c r="G811" s="87"/>
      <c r="H811" s="16" t="str">
        <f>IF(AND(H810&lt;&gt;"Výkaz výměr:",I810=""),"Výkaz výměr:","")</f>
        <v>Výkaz výměr:</v>
      </c>
      <c r="I811" s="88" t="s">
        <v>114</v>
      </c>
      <c r="J811" s="87"/>
      <c r="L811" s="89"/>
      <c r="M811" s="100">
        <v>0.1024</v>
      </c>
      <c r="N811" s="133"/>
      <c r="O811" s="133"/>
      <c r="P811" s="90"/>
      <c r="Q811" s="89"/>
      <c r="R811" s="89"/>
      <c r="S811" s="89"/>
      <c r="T811" s="91" t="s">
        <v>4</v>
      </c>
      <c r="U811" s="89"/>
      <c r="V811" s="89"/>
      <c r="W811" s="92"/>
    </row>
    <row r="812" spans="6:25" s="85" customFormat="1" ht="11.25" outlineLevel="4" x14ac:dyDescent="0.2">
      <c r="F812" s="86"/>
      <c r="G812" s="87"/>
      <c r="H812" s="16" t="str">
        <f>IF(AND(H811&lt;&gt;"Výkaz výměr:",I811=""),"Výkaz výměr:","")</f>
        <v/>
      </c>
      <c r="I812" s="88"/>
      <c r="J812" s="87"/>
      <c r="L812" s="89"/>
      <c r="M812" s="100">
        <v>0</v>
      </c>
      <c r="N812" s="133"/>
      <c r="O812" s="133"/>
      <c r="P812" s="90"/>
      <c r="Q812" s="89"/>
      <c r="R812" s="89"/>
      <c r="S812" s="89"/>
      <c r="T812" s="91" t="s">
        <v>4</v>
      </c>
      <c r="U812" s="89"/>
      <c r="V812" s="89"/>
      <c r="W812" s="92"/>
    </row>
    <row r="813" spans="6:25" s="4" customFormat="1" ht="12.75" customHeight="1" outlineLevel="3" x14ac:dyDescent="0.2">
      <c r="F813" s="5"/>
      <c r="G813" s="6"/>
      <c r="H813" s="6"/>
      <c r="I813" s="7"/>
      <c r="J813" s="6"/>
      <c r="K813" s="8"/>
      <c r="L813" s="9"/>
      <c r="M813" s="8"/>
      <c r="N813" s="134"/>
      <c r="O813" s="134"/>
      <c r="P813" s="10"/>
      <c r="Q813" s="9"/>
      <c r="R813" s="9"/>
      <c r="S813" s="9"/>
      <c r="T813" s="3" t="s">
        <v>4</v>
      </c>
      <c r="U813" s="9"/>
      <c r="V813" s="9"/>
      <c r="W813" s="9"/>
    </row>
    <row r="814" spans="6:25" s="55" customFormat="1" ht="16.5" customHeight="1" outlineLevel="2" x14ac:dyDescent="0.2">
      <c r="F814" s="56"/>
      <c r="G814" s="57"/>
      <c r="H814" s="58"/>
      <c r="I814" s="58" t="s">
        <v>317</v>
      </c>
      <c r="J814" s="57"/>
      <c r="K814" s="59"/>
      <c r="L814" s="60"/>
      <c r="M814" s="59"/>
      <c r="N814" s="124"/>
      <c r="O814" s="124">
        <f>SUBTOTAL(9,O815:O830)</f>
        <v>0</v>
      </c>
      <c r="P814" s="62"/>
      <c r="Q814" s="63">
        <f>SUBTOTAL(9,Q815:Q830)</f>
        <v>0</v>
      </c>
      <c r="R814" s="60"/>
      <c r="S814" s="63">
        <f>SUBTOTAL(9,S815:S830)</f>
        <v>0</v>
      </c>
      <c r="T814" s="64"/>
      <c r="U814" s="61">
        <f>SUBTOTAL(9,U815:U830)</f>
        <v>0</v>
      </c>
      <c r="V814" s="61">
        <f>SUBTOTAL(9,V815:V830)</f>
        <v>0</v>
      </c>
      <c r="W814" s="65"/>
      <c r="Y814" s="61">
        <f>SUBTOTAL(9,Y815:Y830)</f>
        <v>5</v>
      </c>
    </row>
    <row r="815" spans="6:25" s="66" customFormat="1" ht="12" outlineLevel="3" x14ac:dyDescent="0.2">
      <c r="F815" s="67">
        <v>136</v>
      </c>
      <c r="G815" s="68" t="s">
        <v>2</v>
      </c>
      <c r="H815" s="69" t="s">
        <v>37</v>
      </c>
      <c r="I815" s="70" t="s">
        <v>315</v>
      </c>
      <c r="J815" s="68" t="s">
        <v>44</v>
      </c>
      <c r="K815" s="71">
        <v>1</v>
      </c>
      <c r="L815" s="72">
        <v>0</v>
      </c>
      <c r="M815" s="11">
        <v>1</v>
      </c>
      <c r="N815" s="131"/>
      <c r="O815" s="131">
        <f>M815*N815</f>
        <v>0</v>
      </c>
      <c r="P815" s="74"/>
      <c r="Q815" s="75">
        <f>M815*P815</f>
        <v>0</v>
      </c>
      <c r="R815" s="74"/>
      <c r="S815" s="75">
        <f>M815*R815</f>
        <v>0</v>
      </c>
      <c r="T815" s="73">
        <v>21</v>
      </c>
      <c r="U815" s="73">
        <f>O815*(T815/100)</f>
        <v>0</v>
      </c>
      <c r="V815" s="73">
        <f>O815+U815</f>
        <v>0</v>
      </c>
      <c r="W815" s="70"/>
      <c r="X815" s="101" t="s">
        <v>1</v>
      </c>
      <c r="Y815" s="101">
        <v>1</v>
      </c>
    </row>
    <row r="816" spans="6:25" s="76" customFormat="1" ht="12" outlineLevel="3" x14ac:dyDescent="0.2">
      <c r="F816" s="77"/>
      <c r="G816" s="78"/>
      <c r="H816" s="14" t="s">
        <v>187</v>
      </c>
      <c r="I816" s="256"/>
      <c r="J816" s="256"/>
      <c r="K816" s="256"/>
      <c r="L816" s="256"/>
      <c r="M816" s="256"/>
      <c r="N816" s="256"/>
      <c r="O816" s="256"/>
      <c r="P816" s="79"/>
      <c r="Q816" s="80"/>
      <c r="R816" s="79"/>
      <c r="S816" s="80"/>
      <c r="T816" s="81"/>
      <c r="U816" s="81"/>
      <c r="V816" s="81"/>
      <c r="W816" s="82"/>
      <c r="X816" s="82"/>
    </row>
    <row r="817" spans="6:25" s="76" customFormat="1" ht="6" customHeight="1" outlineLevel="3" x14ac:dyDescent="0.2">
      <c r="F817" s="77"/>
      <c r="G817" s="78"/>
      <c r="H817" s="15"/>
      <c r="I817" s="82"/>
      <c r="J817" s="78"/>
      <c r="K817" s="83"/>
      <c r="L817" s="84"/>
      <c r="M817" s="13"/>
      <c r="N817" s="132"/>
      <c r="O817" s="132"/>
      <c r="P817" s="79"/>
      <c r="Q817" s="80"/>
      <c r="R817" s="79"/>
      <c r="S817" s="80"/>
      <c r="T817" s="81"/>
      <c r="U817" s="81"/>
      <c r="V817" s="81"/>
      <c r="W817" s="82"/>
      <c r="X817" s="82"/>
    </row>
    <row r="818" spans="6:25" s="66" customFormat="1" ht="12" outlineLevel="3" x14ac:dyDescent="0.2">
      <c r="F818" s="67">
        <v>137</v>
      </c>
      <c r="G818" s="68" t="s">
        <v>2</v>
      </c>
      <c r="H818" s="69" t="s">
        <v>38</v>
      </c>
      <c r="I818" s="70" t="s">
        <v>313</v>
      </c>
      <c r="J818" s="68" t="s">
        <v>44</v>
      </c>
      <c r="K818" s="71">
        <v>1</v>
      </c>
      <c r="L818" s="72">
        <v>0</v>
      </c>
      <c r="M818" s="11">
        <v>1</v>
      </c>
      <c r="N818" s="131"/>
      <c r="O818" s="131">
        <f>M818*N818</f>
        <v>0</v>
      </c>
      <c r="P818" s="74"/>
      <c r="Q818" s="75">
        <f>M818*P818</f>
        <v>0</v>
      </c>
      <c r="R818" s="74"/>
      <c r="S818" s="75">
        <f>M818*R818</f>
        <v>0</v>
      </c>
      <c r="T818" s="73">
        <v>21</v>
      </c>
      <c r="U818" s="73">
        <f>O818*(T818/100)</f>
        <v>0</v>
      </c>
      <c r="V818" s="73">
        <f>O818+U818</f>
        <v>0</v>
      </c>
      <c r="W818" s="70"/>
      <c r="X818" s="101" t="s">
        <v>1</v>
      </c>
      <c r="Y818" s="101">
        <v>1</v>
      </c>
    </row>
    <row r="819" spans="6:25" s="76" customFormat="1" ht="12" outlineLevel="3" x14ac:dyDescent="0.2">
      <c r="F819" s="77"/>
      <c r="G819" s="78"/>
      <c r="H819" s="14" t="s">
        <v>187</v>
      </c>
      <c r="I819" s="256"/>
      <c r="J819" s="256"/>
      <c r="K819" s="256"/>
      <c r="L819" s="256"/>
      <c r="M819" s="256"/>
      <c r="N819" s="256"/>
      <c r="O819" s="256"/>
      <c r="P819" s="79"/>
      <c r="Q819" s="80"/>
      <c r="R819" s="79"/>
      <c r="S819" s="80"/>
      <c r="T819" s="81"/>
      <c r="U819" s="81"/>
      <c r="V819" s="81"/>
      <c r="W819" s="82"/>
      <c r="X819" s="82"/>
    </row>
    <row r="820" spans="6:25" s="76" customFormat="1" ht="6" customHeight="1" outlineLevel="3" x14ac:dyDescent="0.2">
      <c r="F820" s="77"/>
      <c r="G820" s="78"/>
      <c r="H820" s="15"/>
      <c r="I820" s="82"/>
      <c r="J820" s="78"/>
      <c r="K820" s="83"/>
      <c r="L820" s="84"/>
      <c r="M820" s="13"/>
      <c r="N820" s="132"/>
      <c r="O820" s="132"/>
      <c r="P820" s="79"/>
      <c r="Q820" s="80"/>
      <c r="R820" s="79"/>
      <c r="S820" s="80"/>
      <c r="T820" s="81"/>
      <c r="U820" s="81"/>
      <c r="V820" s="81"/>
      <c r="W820" s="82"/>
      <c r="X820" s="82"/>
    </row>
    <row r="821" spans="6:25" s="66" customFormat="1" ht="12" outlineLevel="3" x14ac:dyDescent="0.2">
      <c r="F821" s="67">
        <v>138</v>
      </c>
      <c r="G821" s="68" t="s">
        <v>2</v>
      </c>
      <c r="H821" s="69" t="s">
        <v>39</v>
      </c>
      <c r="I821" s="70" t="s">
        <v>305</v>
      </c>
      <c r="J821" s="68" t="s">
        <v>44</v>
      </c>
      <c r="K821" s="71">
        <v>1</v>
      </c>
      <c r="L821" s="72">
        <v>0</v>
      </c>
      <c r="M821" s="11">
        <v>1</v>
      </c>
      <c r="N821" s="131"/>
      <c r="O821" s="131">
        <f>M821*N821</f>
        <v>0</v>
      </c>
      <c r="P821" s="74"/>
      <c r="Q821" s="75">
        <f>M821*P821</f>
        <v>0</v>
      </c>
      <c r="R821" s="74"/>
      <c r="S821" s="75">
        <f>M821*R821</f>
        <v>0</v>
      </c>
      <c r="T821" s="73">
        <v>21</v>
      </c>
      <c r="U821" s="73">
        <f>O821*(T821/100)</f>
        <v>0</v>
      </c>
      <c r="V821" s="73">
        <f>O821+U821</f>
        <v>0</v>
      </c>
      <c r="W821" s="70"/>
      <c r="X821" s="101" t="s">
        <v>1</v>
      </c>
      <c r="Y821" s="101">
        <v>1</v>
      </c>
    </row>
    <row r="822" spans="6:25" s="76" customFormat="1" ht="12" outlineLevel="3" x14ac:dyDescent="0.2">
      <c r="F822" s="77"/>
      <c r="G822" s="78"/>
      <c r="H822" s="14" t="s">
        <v>187</v>
      </c>
      <c r="I822" s="256"/>
      <c r="J822" s="256"/>
      <c r="K822" s="256"/>
      <c r="L822" s="256"/>
      <c r="M822" s="256"/>
      <c r="N822" s="256"/>
      <c r="O822" s="256"/>
      <c r="P822" s="79"/>
      <c r="Q822" s="80"/>
      <c r="R822" s="79"/>
      <c r="S822" s="80"/>
      <c r="T822" s="81"/>
      <c r="U822" s="81"/>
      <c r="V822" s="81"/>
      <c r="W822" s="82"/>
      <c r="X822" s="82"/>
    </row>
    <row r="823" spans="6:25" s="76" customFormat="1" ht="6" customHeight="1" outlineLevel="3" x14ac:dyDescent="0.2">
      <c r="F823" s="77"/>
      <c r="G823" s="78"/>
      <c r="H823" s="15"/>
      <c r="I823" s="82"/>
      <c r="J823" s="78"/>
      <c r="K823" s="83"/>
      <c r="L823" s="84"/>
      <c r="M823" s="13"/>
      <c r="N823" s="132"/>
      <c r="O823" s="132"/>
      <c r="P823" s="79"/>
      <c r="Q823" s="80"/>
      <c r="R823" s="79"/>
      <c r="S823" s="80"/>
      <c r="T823" s="81"/>
      <c r="U823" s="81"/>
      <c r="V823" s="81"/>
      <c r="W823" s="82"/>
      <c r="X823" s="82"/>
    </row>
    <row r="824" spans="6:25" s="66" customFormat="1" ht="12" outlineLevel="3" x14ac:dyDescent="0.2">
      <c r="F824" s="67">
        <v>139</v>
      </c>
      <c r="G824" s="68" t="s">
        <v>2</v>
      </c>
      <c r="H824" s="69" t="s">
        <v>40</v>
      </c>
      <c r="I824" s="70" t="s">
        <v>321</v>
      </c>
      <c r="J824" s="68" t="s">
        <v>44</v>
      </c>
      <c r="K824" s="71">
        <v>1</v>
      </c>
      <c r="L824" s="72">
        <v>0</v>
      </c>
      <c r="M824" s="11">
        <v>1</v>
      </c>
      <c r="N824" s="131"/>
      <c r="O824" s="131">
        <f>M824*N824</f>
        <v>0</v>
      </c>
      <c r="P824" s="74"/>
      <c r="Q824" s="75">
        <f>M824*P824</f>
        <v>0</v>
      </c>
      <c r="R824" s="74"/>
      <c r="S824" s="75">
        <f>M824*R824</f>
        <v>0</v>
      </c>
      <c r="T824" s="73">
        <v>21</v>
      </c>
      <c r="U824" s="73">
        <f>O824*(T824/100)</f>
        <v>0</v>
      </c>
      <c r="V824" s="73">
        <f>O824+U824</f>
        <v>0</v>
      </c>
      <c r="W824" s="70"/>
      <c r="X824" s="101" t="s">
        <v>1</v>
      </c>
      <c r="Y824" s="101">
        <v>1</v>
      </c>
    </row>
    <row r="825" spans="6:25" s="76" customFormat="1" ht="12" outlineLevel="3" x14ac:dyDescent="0.2">
      <c r="F825" s="77"/>
      <c r="G825" s="78"/>
      <c r="H825" s="14" t="s">
        <v>187</v>
      </c>
      <c r="I825" s="256"/>
      <c r="J825" s="256"/>
      <c r="K825" s="256"/>
      <c r="L825" s="256"/>
      <c r="M825" s="256"/>
      <c r="N825" s="256"/>
      <c r="O825" s="256"/>
      <c r="P825" s="79"/>
      <c r="Q825" s="80"/>
      <c r="R825" s="79"/>
      <c r="S825" s="80"/>
      <c r="T825" s="81"/>
      <c r="U825" s="81"/>
      <c r="V825" s="81"/>
      <c r="W825" s="82"/>
      <c r="X825" s="82"/>
    </row>
    <row r="826" spans="6:25" s="76" customFormat="1" ht="6" customHeight="1" outlineLevel="3" x14ac:dyDescent="0.2">
      <c r="F826" s="77"/>
      <c r="G826" s="78"/>
      <c r="H826" s="15"/>
      <c r="I826" s="82"/>
      <c r="J826" s="78"/>
      <c r="K826" s="83"/>
      <c r="L826" s="84"/>
      <c r="M826" s="13"/>
      <c r="N826" s="132"/>
      <c r="O826" s="132"/>
      <c r="P826" s="79"/>
      <c r="Q826" s="80"/>
      <c r="R826" s="79"/>
      <c r="S826" s="80"/>
      <c r="T826" s="81"/>
      <c r="U826" s="81"/>
      <c r="V826" s="81"/>
      <c r="W826" s="82"/>
      <c r="X826" s="82"/>
    </row>
    <row r="827" spans="6:25" s="66" customFormat="1" ht="12" outlineLevel="3" x14ac:dyDescent="0.2">
      <c r="F827" s="67">
        <v>140</v>
      </c>
      <c r="G827" s="68" t="s">
        <v>2</v>
      </c>
      <c r="H827" s="69" t="s">
        <v>41</v>
      </c>
      <c r="I827" s="70" t="s">
        <v>316</v>
      </c>
      <c r="J827" s="68" t="s">
        <v>44</v>
      </c>
      <c r="K827" s="71">
        <v>1</v>
      </c>
      <c r="L827" s="72">
        <v>0</v>
      </c>
      <c r="M827" s="11">
        <v>1</v>
      </c>
      <c r="N827" s="131"/>
      <c r="O827" s="131">
        <f>M827*N827</f>
        <v>0</v>
      </c>
      <c r="P827" s="74"/>
      <c r="Q827" s="75">
        <f>M827*P827</f>
        <v>0</v>
      </c>
      <c r="R827" s="74"/>
      <c r="S827" s="75">
        <f>M827*R827</f>
        <v>0</v>
      </c>
      <c r="T827" s="73">
        <v>21</v>
      </c>
      <c r="U827" s="73">
        <f>O827*(T827/100)</f>
        <v>0</v>
      </c>
      <c r="V827" s="73">
        <f>O827+U827</f>
        <v>0</v>
      </c>
      <c r="W827" s="70"/>
      <c r="X827" s="101" t="s">
        <v>1</v>
      </c>
      <c r="Y827" s="101">
        <v>1</v>
      </c>
    </row>
    <row r="828" spans="6:25" s="76" customFormat="1" ht="12" outlineLevel="3" x14ac:dyDescent="0.2">
      <c r="F828" s="77"/>
      <c r="G828" s="78"/>
      <c r="H828" s="14" t="s">
        <v>187</v>
      </c>
      <c r="I828" s="256"/>
      <c r="J828" s="256"/>
      <c r="K828" s="256"/>
      <c r="L828" s="256"/>
      <c r="M828" s="256"/>
      <c r="N828" s="256"/>
      <c r="O828" s="256"/>
      <c r="P828" s="79"/>
      <c r="Q828" s="80"/>
      <c r="R828" s="79"/>
      <c r="S828" s="80"/>
      <c r="T828" s="81"/>
      <c r="U828" s="81"/>
      <c r="V828" s="81"/>
      <c r="W828" s="82"/>
      <c r="X828" s="82"/>
    </row>
    <row r="829" spans="6:25" s="76" customFormat="1" ht="6" customHeight="1" outlineLevel="3" x14ac:dyDescent="0.2">
      <c r="F829" s="77"/>
      <c r="G829" s="78"/>
      <c r="H829" s="15"/>
      <c r="I829" s="82"/>
      <c r="J829" s="78"/>
      <c r="K829" s="83"/>
      <c r="L829" s="84"/>
      <c r="M829" s="13"/>
      <c r="N829" s="132"/>
      <c r="O829" s="132"/>
      <c r="P829" s="79"/>
      <c r="Q829" s="80"/>
      <c r="R829" s="79"/>
      <c r="S829" s="80"/>
      <c r="T829" s="81"/>
      <c r="U829" s="81"/>
      <c r="V829" s="81"/>
      <c r="W829" s="82"/>
      <c r="X829" s="82"/>
    </row>
    <row r="830" spans="6:25" s="4" customFormat="1" ht="12.75" customHeight="1" outlineLevel="3" x14ac:dyDescent="0.2">
      <c r="F830" s="5"/>
      <c r="G830" s="6"/>
      <c r="H830" s="6"/>
      <c r="I830" s="7"/>
      <c r="J830" s="6"/>
      <c r="K830" s="8"/>
      <c r="L830" s="9"/>
      <c r="M830" s="8"/>
      <c r="N830" s="134"/>
      <c r="O830" s="134"/>
      <c r="P830" s="10"/>
      <c r="Q830" s="9"/>
      <c r="R830" s="9"/>
      <c r="S830" s="9"/>
      <c r="T830" s="3" t="s">
        <v>4</v>
      </c>
      <c r="U830" s="9"/>
      <c r="V830" s="9"/>
      <c r="W830" s="9"/>
    </row>
    <row r="831" spans="6:25" s="55" customFormat="1" ht="16.5" customHeight="1" outlineLevel="2" x14ac:dyDescent="0.2">
      <c r="F831" s="56"/>
      <c r="G831" s="57"/>
      <c r="H831" s="58"/>
      <c r="I831" s="58" t="s">
        <v>236</v>
      </c>
      <c r="J831" s="57"/>
      <c r="K831" s="59"/>
      <c r="L831" s="60"/>
      <c r="M831" s="59"/>
      <c r="N831" s="124"/>
      <c r="O831" s="124">
        <f>SUBTOTAL(9,O832:O835)</f>
        <v>0</v>
      </c>
      <c r="P831" s="62"/>
      <c r="Q831" s="63">
        <f>SUBTOTAL(9,Q832:Q835)</f>
        <v>0</v>
      </c>
      <c r="R831" s="60"/>
      <c r="S831" s="63">
        <f>SUBTOTAL(9,S832:S835)</f>
        <v>0.89999999999999991</v>
      </c>
      <c r="T831" s="64"/>
      <c r="U831" s="61">
        <f>SUBTOTAL(9,U832:U835)</f>
        <v>0</v>
      </c>
      <c r="V831" s="61">
        <f>SUBTOTAL(9,V832:V835)</f>
        <v>0</v>
      </c>
      <c r="W831" s="65"/>
      <c r="Y831" s="61">
        <f>SUBTOTAL(9,Y832:Y835)</f>
        <v>1</v>
      </c>
    </row>
    <row r="832" spans="6:25" s="66" customFormat="1" ht="12" outlineLevel="3" x14ac:dyDescent="0.2">
      <c r="F832" s="67">
        <v>141</v>
      </c>
      <c r="G832" s="68" t="s">
        <v>2</v>
      </c>
      <c r="H832" s="69" t="s">
        <v>36</v>
      </c>
      <c r="I832" s="70" t="s">
        <v>295</v>
      </c>
      <c r="J832" s="68" t="s">
        <v>44</v>
      </c>
      <c r="K832" s="71">
        <v>5</v>
      </c>
      <c r="L832" s="72">
        <v>0</v>
      </c>
      <c r="M832" s="11">
        <v>5</v>
      </c>
      <c r="N832" s="131"/>
      <c r="O832" s="131">
        <f>M832*N832</f>
        <v>0</v>
      </c>
      <c r="P832" s="74"/>
      <c r="Q832" s="75">
        <f>M832*P832</f>
        <v>0</v>
      </c>
      <c r="R832" s="74">
        <v>0.18</v>
      </c>
      <c r="S832" s="75">
        <f>M832*R832</f>
        <v>0.89999999999999991</v>
      </c>
      <c r="T832" s="73">
        <v>21</v>
      </c>
      <c r="U832" s="73">
        <f>O832*(T832/100)</f>
        <v>0</v>
      </c>
      <c r="V832" s="73">
        <f>O832+U832</f>
        <v>0</v>
      </c>
      <c r="W832" s="70"/>
      <c r="X832" s="101" t="s">
        <v>1</v>
      </c>
      <c r="Y832" s="101">
        <v>1</v>
      </c>
    </row>
    <row r="833" spans="6:25" s="76" customFormat="1" ht="12" outlineLevel="3" x14ac:dyDescent="0.2">
      <c r="F833" s="77"/>
      <c r="G833" s="78"/>
      <c r="H833" s="14" t="s">
        <v>187</v>
      </c>
      <c r="I833" s="256"/>
      <c r="J833" s="256"/>
      <c r="K833" s="256"/>
      <c r="L833" s="256"/>
      <c r="M833" s="256"/>
      <c r="N833" s="256"/>
      <c r="O833" s="256"/>
      <c r="P833" s="79"/>
      <c r="Q833" s="80"/>
      <c r="R833" s="79"/>
      <c r="S833" s="80"/>
      <c r="T833" s="81"/>
      <c r="U833" s="81"/>
      <c r="V833" s="81"/>
      <c r="W833" s="82"/>
      <c r="X833" s="82"/>
    </row>
    <row r="834" spans="6:25" s="76" customFormat="1" ht="6" customHeight="1" outlineLevel="3" x14ac:dyDescent="0.2">
      <c r="F834" s="77"/>
      <c r="G834" s="78"/>
      <c r="H834" s="15"/>
      <c r="I834" s="82"/>
      <c r="J834" s="78"/>
      <c r="K834" s="83"/>
      <c r="L834" s="84"/>
      <c r="M834" s="13"/>
      <c r="N834" s="132"/>
      <c r="O834" s="132"/>
      <c r="P834" s="79"/>
      <c r="Q834" s="80"/>
      <c r="R834" s="79"/>
      <c r="S834" s="80"/>
      <c r="T834" s="81"/>
      <c r="U834" s="81"/>
      <c r="V834" s="81"/>
      <c r="W834" s="82"/>
      <c r="X834" s="82"/>
    </row>
    <row r="835" spans="6:25" s="4" customFormat="1" ht="12.75" customHeight="1" outlineLevel="3" x14ac:dyDescent="0.2">
      <c r="F835" s="5"/>
      <c r="G835" s="6"/>
      <c r="H835" s="6"/>
      <c r="I835" s="7"/>
      <c r="J835" s="6"/>
      <c r="K835" s="8"/>
      <c r="L835" s="9"/>
      <c r="M835" s="8"/>
      <c r="N835" s="134"/>
      <c r="O835" s="134"/>
      <c r="P835" s="10"/>
      <c r="Q835" s="9"/>
      <c r="R835" s="9"/>
      <c r="S835" s="9"/>
      <c r="T835" s="3" t="s">
        <v>4</v>
      </c>
      <c r="U835" s="9"/>
      <c r="V835" s="9"/>
      <c r="W835" s="9"/>
    </row>
    <row r="836" spans="6:25" s="55" customFormat="1" ht="16.5" customHeight="1" outlineLevel="2" x14ac:dyDescent="0.2">
      <c r="F836" s="56"/>
      <c r="G836" s="57"/>
      <c r="H836" s="58"/>
      <c r="I836" s="58" t="s">
        <v>266</v>
      </c>
      <c r="J836" s="57"/>
      <c r="K836" s="59"/>
      <c r="L836" s="60"/>
      <c r="M836" s="59"/>
      <c r="N836" s="124"/>
      <c r="O836" s="124">
        <f>SUBTOTAL(9,O837:O851)</f>
        <v>0</v>
      </c>
      <c r="P836" s="62"/>
      <c r="Q836" s="63">
        <f>SUBTOTAL(9,Q837:Q851)</f>
        <v>0</v>
      </c>
      <c r="R836" s="60"/>
      <c r="S836" s="63">
        <f>SUBTOTAL(9,S837:S851)</f>
        <v>0</v>
      </c>
      <c r="T836" s="64"/>
      <c r="U836" s="61">
        <f>SUBTOTAL(9,U837:U851)</f>
        <v>0</v>
      </c>
      <c r="V836" s="61">
        <f>SUBTOTAL(9,V837:V851)</f>
        <v>0</v>
      </c>
      <c r="W836" s="65"/>
      <c r="Y836" s="61">
        <f>SUBTOTAL(9,Y837:Y851)</f>
        <v>4</v>
      </c>
    </row>
    <row r="837" spans="6:25" s="66" customFormat="1" ht="12" outlineLevel="3" x14ac:dyDescent="0.2">
      <c r="F837" s="67">
        <v>142</v>
      </c>
      <c r="G837" s="68" t="s">
        <v>15</v>
      </c>
      <c r="H837" s="69" t="s">
        <v>149</v>
      </c>
      <c r="I837" s="70" t="s">
        <v>264</v>
      </c>
      <c r="J837" s="68" t="s">
        <v>6</v>
      </c>
      <c r="K837" s="71">
        <v>0.89999999999999991</v>
      </c>
      <c r="L837" s="72">
        <v>0</v>
      </c>
      <c r="M837" s="11">
        <v>0.89999999999999991</v>
      </c>
      <c r="N837" s="131"/>
      <c r="O837" s="131">
        <f>M837*N837</f>
        <v>0</v>
      </c>
      <c r="P837" s="74"/>
      <c r="Q837" s="75">
        <f>M837*P837</f>
        <v>0</v>
      </c>
      <c r="R837" s="74"/>
      <c r="S837" s="75">
        <f>M837*R837</f>
        <v>0</v>
      </c>
      <c r="T837" s="73">
        <v>21</v>
      </c>
      <c r="U837" s="73">
        <f>O837*(T837/100)</f>
        <v>0</v>
      </c>
      <c r="V837" s="73">
        <f>O837+U837</f>
        <v>0</v>
      </c>
      <c r="W837" s="70"/>
      <c r="X837" s="101" t="s">
        <v>1</v>
      </c>
      <c r="Y837" s="101">
        <v>1</v>
      </c>
    </row>
    <row r="838" spans="6:25" s="76" customFormat="1" ht="12" outlineLevel="3" x14ac:dyDescent="0.2">
      <c r="F838" s="77"/>
      <c r="G838" s="78"/>
      <c r="H838" s="14" t="s">
        <v>187</v>
      </c>
      <c r="I838" s="256" t="s">
        <v>353</v>
      </c>
      <c r="J838" s="256"/>
      <c r="K838" s="256"/>
      <c r="L838" s="256"/>
      <c r="M838" s="256"/>
      <c r="N838" s="256"/>
      <c r="O838" s="256"/>
      <c r="P838" s="79"/>
      <c r="Q838" s="80"/>
      <c r="R838" s="79"/>
      <c r="S838" s="80"/>
      <c r="T838" s="81"/>
      <c r="U838" s="81"/>
      <c r="V838" s="81"/>
      <c r="W838" s="82"/>
      <c r="X838" s="82"/>
    </row>
    <row r="839" spans="6:25" s="76" customFormat="1" ht="6" customHeight="1" outlineLevel="3" x14ac:dyDescent="0.2">
      <c r="F839" s="77"/>
      <c r="G839" s="78"/>
      <c r="H839" s="15"/>
      <c r="I839" s="82"/>
      <c r="J839" s="78"/>
      <c r="K839" s="83"/>
      <c r="L839" s="84"/>
      <c r="M839" s="13"/>
      <c r="N839" s="132"/>
      <c r="O839" s="132"/>
      <c r="P839" s="79"/>
      <c r="Q839" s="80"/>
      <c r="R839" s="79"/>
      <c r="S839" s="80"/>
      <c r="T839" s="81"/>
      <c r="U839" s="81"/>
      <c r="V839" s="81"/>
      <c r="W839" s="82"/>
      <c r="X839" s="82"/>
    </row>
    <row r="840" spans="6:25" s="66" customFormat="1" ht="24" outlineLevel="3" x14ac:dyDescent="0.2">
      <c r="F840" s="67">
        <v>143</v>
      </c>
      <c r="G840" s="68" t="s">
        <v>15</v>
      </c>
      <c r="H840" s="69" t="s">
        <v>148</v>
      </c>
      <c r="I840" s="70" t="s">
        <v>359</v>
      </c>
      <c r="J840" s="68" t="s">
        <v>6</v>
      </c>
      <c r="K840" s="71">
        <v>0.9</v>
      </c>
      <c r="L840" s="72">
        <v>0</v>
      </c>
      <c r="M840" s="11">
        <v>0.9</v>
      </c>
      <c r="N840" s="131"/>
      <c r="O840" s="131">
        <f>M840*N840</f>
        <v>0</v>
      </c>
      <c r="P840" s="74"/>
      <c r="Q840" s="75">
        <f>M840*P840</f>
        <v>0</v>
      </c>
      <c r="R840" s="74"/>
      <c r="S840" s="75">
        <f>M840*R840</f>
        <v>0</v>
      </c>
      <c r="T840" s="73">
        <v>21</v>
      </c>
      <c r="U840" s="73">
        <f>O840*(T840/100)</f>
        <v>0</v>
      </c>
      <c r="V840" s="73">
        <f>O840+U840</f>
        <v>0</v>
      </c>
      <c r="W840" s="70"/>
      <c r="X840" s="101" t="s">
        <v>1</v>
      </c>
      <c r="Y840" s="101">
        <v>1</v>
      </c>
    </row>
    <row r="841" spans="6:25" s="76" customFormat="1" ht="12" outlineLevel="3" x14ac:dyDescent="0.2">
      <c r="F841" s="77"/>
      <c r="G841" s="78"/>
      <c r="H841" s="14" t="s">
        <v>187</v>
      </c>
      <c r="I841" s="256" t="s">
        <v>372</v>
      </c>
      <c r="J841" s="256"/>
      <c r="K841" s="256"/>
      <c r="L841" s="256"/>
      <c r="M841" s="256"/>
      <c r="N841" s="256"/>
      <c r="O841" s="256"/>
      <c r="P841" s="79"/>
      <c r="Q841" s="80"/>
      <c r="R841" s="79"/>
      <c r="S841" s="80"/>
      <c r="T841" s="81"/>
      <c r="U841" s="81"/>
      <c r="V841" s="81"/>
      <c r="W841" s="82"/>
      <c r="X841" s="82"/>
    </row>
    <row r="842" spans="6:25" s="76" customFormat="1" ht="6" customHeight="1" outlineLevel="3" x14ac:dyDescent="0.2">
      <c r="F842" s="77"/>
      <c r="G842" s="78"/>
      <c r="H842" s="15"/>
      <c r="I842" s="82"/>
      <c r="J842" s="78"/>
      <c r="K842" s="83"/>
      <c r="L842" s="84"/>
      <c r="M842" s="13"/>
      <c r="N842" s="132"/>
      <c r="O842" s="132"/>
      <c r="P842" s="79"/>
      <c r="Q842" s="80"/>
      <c r="R842" s="79"/>
      <c r="S842" s="80"/>
      <c r="T842" s="81"/>
      <c r="U842" s="81"/>
      <c r="V842" s="81"/>
      <c r="W842" s="82"/>
      <c r="X842" s="82"/>
    </row>
    <row r="843" spans="6:25" s="66" customFormat="1" ht="24" outlineLevel="3" x14ac:dyDescent="0.2">
      <c r="F843" s="67">
        <v>144</v>
      </c>
      <c r="G843" s="68" t="s">
        <v>15</v>
      </c>
      <c r="H843" s="69" t="s">
        <v>150</v>
      </c>
      <c r="I843" s="70" t="s">
        <v>336</v>
      </c>
      <c r="J843" s="68" t="s">
        <v>6</v>
      </c>
      <c r="K843" s="71">
        <v>12.6</v>
      </c>
      <c r="L843" s="72">
        <v>0</v>
      </c>
      <c r="M843" s="11">
        <v>12.6</v>
      </c>
      <c r="N843" s="131"/>
      <c r="O843" s="131">
        <f>M843*N843</f>
        <v>0</v>
      </c>
      <c r="P843" s="74"/>
      <c r="Q843" s="75">
        <f>M843*P843</f>
        <v>0</v>
      </c>
      <c r="R843" s="74"/>
      <c r="S843" s="75">
        <f>M843*R843</f>
        <v>0</v>
      </c>
      <c r="T843" s="73">
        <v>21</v>
      </c>
      <c r="U843" s="73">
        <f>O843*(T843/100)</f>
        <v>0</v>
      </c>
      <c r="V843" s="73">
        <f>O843+U843</f>
        <v>0</v>
      </c>
      <c r="W843" s="70"/>
      <c r="X843" s="101" t="s">
        <v>1</v>
      </c>
      <c r="Y843" s="101">
        <v>1</v>
      </c>
    </row>
    <row r="844" spans="6:25" s="76" customFormat="1" ht="12" outlineLevel="3" x14ac:dyDescent="0.2">
      <c r="F844" s="77"/>
      <c r="G844" s="78"/>
      <c r="H844" s="14" t="s">
        <v>187</v>
      </c>
      <c r="I844" s="256" t="s">
        <v>358</v>
      </c>
      <c r="J844" s="256"/>
      <c r="K844" s="256"/>
      <c r="L844" s="256"/>
      <c r="M844" s="256"/>
      <c r="N844" s="256"/>
      <c r="O844" s="256"/>
      <c r="P844" s="79"/>
      <c r="Q844" s="80"/>
      <c r="R844" s="79"/>
      <c r="S844" s="80"/>
      <c r="T844" s="81"/>
      <c r="U844" s="81"/>
      <c r="V844" s="81"/>
      <c r="W844" s="82"/>
      <c r="X844" s="82"/>
    </row>
    <row r="845" spans="6:25" s="76" customFormat="1" ht="6" customHeight="1" outlineLevel="3" x14ac:dyDescent="0.2">
      <c r="F845" s="77"/>
      <c r="G845" s="78"/>
      <c r="H845" s="15"/>
      <c r="I845" s="82"/>
      <c r="J845" s="78"/>
      <c r="K845" s="83"/>
      <c r="L845" s="84"/>
      <c r="M845" s="13"/>
      <c r="N845" s="132"/>
      <c r="O845" s="132"/>
      <c r="P845" s="79"/>
      <c r="Q845" s="80"/>
      <c r="R845" s="79"/>
      <c r="S845" s="80"/>
      <c r="T845" s="81"/>
      <c r="U845" s="81"/>
      <c r="V845" s="81"/>
      <c r="W845" s="82"/>
      <c r="X845" s="82"/>
    </row>
    <row r="846" spans="6:25" s="85" customFormat="1" ht="11.25" outlineLevel="4" x14ac:dyDescent="0.2">
      <c r="F846" s="86"/>
      <c r="G846" s="87"/>
      <c r="H846" s="16" t="str">
        <f>IF(AND(H845&lt;&gt;"Výkaz výměr:",I845=""),"Výkaz výměr:","")</f>
        <v>Výkaz výměr:</v>
      </c>
      <c r="I846" s="88" t="s">
        <v>75</v>
      </c>
      <c r="J846" s="87"/>
      <c r="L846" s="89"/>
      <c r="M846" s="100">
        <v>12.6</v>
      </c>
      <c r="N846" s="133"/>
      <c r="O846" s="133"/>
      <c r="P846" s="90"/>
      <c r="Q846" s="89"/>
      <c r="R846" s="89"/>
      <c r="S846" s="89"/>
      <c r="T846" s="91" t="s">
        <v>4</v>
      </c>
      <c r="U846" s="89"/>
      <c r="V846" s="89"/>
      <c r="W846" s="92"/>
    </row>
    <row r="847" spans="6:25" s="85" customFormat="1" ht="11.25" outlineLevel="4" x14ac:dyDescent="0.2">
      <c r="F847" s="86"/>
      <c r="G847" s="87"/>
      <c r="H847" s="16" t="str">
        <f>IF(AND(H846&lt;&gt;"Výkaz výměr:",I846=""),"Výkaz výměr:","")</f>
        <v/>
      </c>
      <c r="I847" s="88"/>
      <c r="J847" s="87"/>
      <c r="L847" s="89"/>
      <c r="M847" s="100">
        <v>0</v>
      </c>
      <c r="N847" s="133"/>
      <c r="O847" s="133"/>
      <c r="P847" s="90"/>
      <c r="Q847" s="89"/>
      <c r="R847" s="89"/>
      <c r="S847" s="89"/>
      <c r="T847" s="91" t="s">
        <v>4</v>
      </c>
      <c r="U847" s="89"/>
      <c r="V847" s="89"/>
      <c r="W847" s="92"/>
    </row>
    <row r="848" spans="6:25" s="66" customFormat="1" ht="36" outlineLevel="3" x14ac:dyDescent="0.2">
      <c r="F848" s="67">
        <v>145</v>
      </c>
      <c r="G848" s="68" t="s">
        <v>15</v>
      </c>
      <c r="H848" s="69" t="s">
        <v>151</v>
      </c>
      <c r="I848" s="70" t="s">
        <v>374</v>
      </c>
      <c r="J848" s="68" t="s">
        <v>6</v>
      </c>
      <c r="K848" s="71">
        <v>0.9</v>
      </c>
      <c r="L848" s="72">
        <v>0</v>
      </c>
      <c r="M848" s="11">
        <v>0.9</v>
      </c>
      <c r="N848" s="131"/>
      <c r="O848" s="131">
        <f>M848*N848</f>
        <v>0</v>
      </c>
      <c r="P848" s="74"/>
      <c r="Q848" s="75">
        <f>M848*P848</f>
        <v>0</v>
      </c>
      <c r="R848" s="74"/>
      <c r="S848" s="75">
        <f>M848*R848</f>
        <v>0</v>
      </c>
      <c r="T848" s="73">
        <v>21</v>
      </c>
      <c r="U848" s="73">
        <f>O848*(T848/100)</f>
        <v>0</v>
      </c>
      <c r="V848" s="73">
        <f>O848+U848</f>
        <v>0</v>
      </c>
      <c r="W848" s="70"/>
      <c r="X848" s="101" t="s">
        <v>1</v>
      </c>
      <c r="Y848" s="101">
        <v>1</v>
      </c>
    </row>
    <row r="849" spans="6:25" s="76" customFormat="1" ht="12" outlineLevel="3" x14ac:dyDescent="0.2">
      <c r="F849" s="77"/>
      <c r="G849" s="78"/>
      <c r="H849" s="14" t="s">
        <v>187</v>
      </c>
      <c r="I849" s="256" t="s">
        <v>383</v>
      </c>
      <c r="J849" s="256"/>
      <c r="K849" s="256"/>
      <c r="L849" s="256"/>
      <c r="M849" s="256"/>
      <c r="N849" s="256"/>
      <c r="O849" s="256"/>
      <c r="P849" s="79"/>
      <c r="Q849" s="80"/>
      <c r="R849" s="79"/>
      <c r="S849" s="80"/>
      <c r="T849" s="81"/>
      <c r="U849" s="81"/>
      <c r="V849" s="81"/>
      <c r="W849" s="82"/>
      <c r="X849" s="82"/>
    </row>
    <row r="850" spans="6:25" s="76" customFormat="1" ht="6" customHeight="1" outlineLevel="3" x14ac:dyDescent="0.2">
      <c r="F850" s="77"/>
      <c r="G850" s="78"/>
      <c r="H850" s="15"/>
      <c r="I850" s="82"/>
      <c r="J850" s="78"/>
      <c r="K850" s="83"/>
      <c r="L850" s="84"/>
      <c r="M850" s="13"/>
      <c r="N850" s="132"/>
      <c r="O850" s="132"/>
      <c r="P850" s="79"/>
      <c r="Q850" s="80"/>
      <c r="R850" s="79"/>
      <c r="S850" s="80"/>
      <c r="T850" s="81"/>
      <c r="U850" s="81"/>
      <c r="V850" s="81"/>
      <c r="W850" s="82"/>
      <c r="X850" s="82"/>
    </row>
    <row r="851" spans="6:25" s="4" customFormat="1" ht="12.75" customHeight="1" outlineLevel="3" x14ac:dyDescent="0.2">
      <c r="F851" s="5"/>
      <c r="G851" s="6"/>
      <c r="H851" s="6"/>
      <c r="I851" s="7"/>
      <c r="J851" s="6"/>
      <c r="K851" s="8"/>
      <c r="L851" s="9"/>
      <c r="M851" s="8"/>
      <c r="N851" s="134"/>
      <c r="O851" s="134"/>
      <c r="P851" s="10"/>
      <c r="Q851" s="9"/>
      <c r="R851" s="9"/>
      <c r="S851" s="9"/>
      <c r="T851" s="3" t="s">
        <v>4</v>
      </c>
      <c r="U851" s="9"/>
      <c r="V851" s="9"/>
      <c r="W851" s="9"/>
    </row>
    <row r="852" spans="6:25" s="55" customFormat="1" ht="16.5" customHeight="1" outlineLevel="2" x14ac:dyDescent="0.2">
      <c r="F852" s="56"/>
      <c r="G852" s="57"/>
      <c r="H852" s="58"/>
      <c r="I852" s="58" t="s">
        <v>265</v>
      </c>
      <c r="J852" s="57"/>
      <c r="K852" s="59"/>
      <c r="L852" s="60"/>
      <c r="M852" s="59"/>
      <c r="N852" s="124"/>
      <c r="O852" s="124">
        <f>SUBTOTAL(9,O853:O856)</f>
        <v>0</v>
      </c>
      <c r="P852" s="62"/>
      <c r="Q852" s="63">
        <f>SUBTOTAL(9,Q853:Q856)</f>
        <v>0</v>
      </c>
      <c r="R852" s="60"/>
      <c r="S852" s="63">
        <f>SUBTOTAL(9,S853:S856)</f>
        <v>0</v>
      </c>
      <c r="T852" s="64"/>
      <c r="U852" s="61">
        <f>SUBTOTAL(9,U853:U856)</f>
        <v>0</v>
      </c>
      <c r="V852" s="61">
        <f>SUBTOTAL(9,V853:V856)</f>
        <v>0</v>
      </c>
      <c r="W852" s="65"/>
      <c r="Y852" s="61">
        <f>SUBTOTAL(9,Y853:Y856)</f>
        <v>1</v>
      </c>
    </row>
    <row r="853" spans="6:25" s="66" customFormat="1" ht="12" outlineLevel="3" x14ac:dyDescent="0.2">
      <c r="F853" s="67">
        <v>146</v>
      </c>
      <c r="G853" s="68" t="s">
        <v>15</v>
      </c>
      <c r="H853" s="69" t="s">
        <v>153</v>
      </c>
      <c r="I853" s="70" t="s">
        <v>294</v>
      </c>
      <c r="J853" s="68" t="s">
        <v>6</v>
      </c>
      <c r="K853" s="71">
        <v>3.3447930880000003</v>
      </c>
      <c r="L853" s="72">
        <v>0</v>
      </c>
      <c r="M853" s="11">
        <v>3.3447930880000003</v>
      </c>
      <c r="N853" s="131"/>
      <c r="O853" s="131">
        <f>M853*N853</f>
        <v>0</v>
      </c>
      <c r="P853" s="74"/>
      <c r="Q853" s="75">
        <f>M853*P853</f>
        <v>0</v>
      </c>
      <c r="R853" s="74"/>
      <c r="S853" s="75">
        <f>M853*R853</f>
        <v>0</v>
      </c>
      <c r="T853" s="73">
        <v>21</v>
      </c>
      <c r="U853" s="73">
        <f>O853*(T853/100)</f>
        <v>0</v>
      </c>
      <c r="V853" s="73">
        <f>O853+U853</f>
        <v>0</v>
      </c>
      <c r="W853" s="70"/>
      <c r="X853" s="101" t="s">
        <v>1</v>
      </c>
      <c r="Y853" s="101">
        <v>1</v>
      </c>
    </row>
    <row r="854" spans="6:25" s="76" customFormat="1" ht="12" outlineLevel="3" x14ac:dyDescent="0.2">
      <c r="F854" s="77"/>
      <c r="G854" s="78"/>
      <c r="H854" s="14" t="s">
        <v>187</v>
      </c>
      <c r="I854" s="256" t="s">
        <v>334</v>
      </c>
      <c r="J854" s="256"/>
      <c r="K854" s="256"/>
      <c r="L854" s="256"/>
      <c r="M854" s="256"/>
      <c r="N854" s="256"/>
      <c r="O854" s="256"/>
      <c r="P854" s="79"/>
      <c r="Q854" s="80"/>
      <c r="R854" s="79"/>
      <c r="S854" s="80"/>
      <c r="T854" s="81"/>
      <c r="U854" s="81"/>
      <c r="V854" s="81"/>
      <c r="W854" s="82"/>
      <c r="X854" s="82"/>
    </row>
    <row r="855" spans="6:25" s="76" customFormat="1" ht="6" customHeight="1" outlineLevel="3" x14ac:dyDescent="0.2">
      <c r="F855" s="77"/>
      <c r="G855" s="78"/>
      <c r="H855" s="15"/>
      <c r="I855" s="82"/>
      <c r="J855" s="78"/>
      <c r="K855" s="83"/>
      <c r="L855" s="84"/>
      <c r="M855" s="13"/>
      <c r="N855" s="132"/>
      <c r="O855" s="132"/>
      <c r="P855" s="79"/>
      <c r="Q855" s="80"/>
      <c r="R855" s="79"/>
      <c r="S855" s="80"/>
      <c r="T855" s="81"/>
      <c r="U855" s="81"/>
      <c r="V855" s="81"/>
      <c r="W855" s="82"/>
      <c r="X855" s="82"/>
    </row>
    <row r="856" spans="6:25" s="4" customFormat="1" ht="12.75" customHeight="1" outlineLevel="3" x14ac:dyDescent="0.2">
      <c r="F856" s="5"/>
      <c r="G856" s="6"/>
      <c r="H856" s="6"/>
      <c r="I856" s="7"/>
      <c r="J856" s="6"/>
      <c r="K856" s="8"/>
      <c r="L856" s="9"/>
      <c r="M856" s="8"/>
      <c r="N856" s="134"/>
      <c r="O856" s="134"/>
      <c r="P856" s="10"/>
      <c r="Q856" s="9"/>
      <c r="R856" s="9"/>
      <c r="S856" s="9"/>
      <c r="T856" s="3" t="s">
        <v>4</v>
      </c>
      <c r="U856" s="9"/>
      <c r="V856" s="9"/>
      <c r="W856" s="9"/>
    </row>
    <row r="857" spans="6:25" s="4" customFormat="1" ht="12.75" customHeight="1" outlineLevel="2" x14ac:dyDescent="0.2">
      <c r="F857" s="5"/>
      <c r="G857" s="6"/>
      <c r="H857" s="6"/>
      <c r="I857" s="7"/>
      <c r="J857" s="6"/>
      <c r="K857" s="8"/>
      <c r="L857" s="9"/>
      <c r="M857" s="8"/>
      <c r="N857" s="134"/>
      <c r="O857" s="134"/>
      <c r="P857" s="10"/>
      <c r="Q857" s="9"/>
      <c r="R857" s="9"/>
      <c r="S857" s="9"/>
      <c r="T857" s="3" t="s">
        <v>4</v>
      </c>
      <c r="U857" s="9"/>
      <c r="V857" s="9"/>
      <c r="W857" s="9"/>
    </row>
    <row r="858" spans="6:25" s="44" customFormat="1" ht="18.75" customHeight="1" outlineLevel="1" x14ac:dyDescent="0.2">
      <c r="F858" s="45"/>
      <c r="G858" s="46"/>
      <c r="H858" s="47"/>
      <c r="I858" s="47" t="s">
        <v>290</v>
      </c>
      <c r="J858" s="46"/>
      <c r="K858" s="48"/>
      <c r="L858" s="49"/>
      <c r="M858" s="48"/>
      <c r="N858" s="123"/>
      <c r="O858" s="123">
        <f>SUBTOTAL(9,O859:O894)</f>
        <v>0</v>
      </c>
      <c r="P858" s="51"/>
      <c r="Q858" s="52">
        <f>SUBTOTAL(9,Q859:Q894)</f>
        <v>0</v>
      </c>
      <c r="R858" s="49"/>
      <c r="S858" s="52">
        <f>SUBTOTAL(9,S859:S894)</f>
        <v>0</v>
      </c>
      <c r="T858" s="53"/>
      <c r="U858" s="50">
        <f>SUBTOTAL(9,U859:U894)</f>
        <v>0</v>
      </c>
      <c r="V858" s="50">
        <f>SUBTOTAL(9,V859:V894)</f>
        <v>0</v>
      </c>
      <c r="W858" s="54"/>
      <c r="Y858" s="50">
        <f>SUBTOTAL(9,Y859:Y894)</f>
        <v>8</v>
      </c>
    </row>
    <row r="859" spans="6:25" s="55" customFormat="1" ht="16.5" customHeight="1" outlineLevel="2" x14ac:dyDescent="0.2">
      <c r="F859" s="56"/>
      <c r="G859" s="57"/>
      <c r="H859" s="58"/>
      <c r="I859" s="58" t="s">
        <v>309</v>
      </c>
      <c r="J859" s="57"/>
      <c r="K859" s="59"/>
      <c r="L859" s="60"/>
      <c r="M859" s="59"/>
      <c r="N859" s="124"/>
      <c r="O859" s="124">
        <f>SUBTOTAL(9,O860:O871)</f>
        <v>0</v>
      </c>
      <c r="P859" s="62"/>
      <c r="Q859" s="63">
        <f>SUBTOTAL(9,Q860:Q871)</f>
        <v>0</v>
      </c>
      <c r="R859" s="60"/>
      <c r="S859" s="63">
        <f>SUBTOTAL(9,S860:S871)</f>
        <v>0</v>
      </c>
      <c r="T859" s="64"/>
      <c r="U859" s="61">
        <f>SUBTOTAL(9,U860:U871)</f>
        <v>0</v>
      </c>
      <c r="V859" s="61">
        <f>SUBTOTAL(9,V860:V871)</f>
        <v>0</v>
      </c>
      <c r="W859" s="65"/>
      <c r="Y859" s="61">
        <f>SUBTOTAL(9,Y860:Y871)</f>
        <v>3</v>
      </c>
    </row>
    <row r="860" spans="6:25" s="66" customFormat="1" ht="12" outlineLevel="3" x14ac:dyDescent="0.2">
      <c r="F860" s="67">
        <v>147</v>
      </c>
      <c r="G860" s="68" t="s">
        <v>12</v>
      </c>
      <c r="H860" s="69" t="s">
        <v>112</v>
      </c>
      <c r="I860" s="70" t="s">
        <v>301</v>
      </c>
      <c r="J860" s="68" t="s">
        <v>43</v>
      </c>
      <c r="K860" s="71">
        <v>1</v>
      </c>
      <c r="L860" s="72">
        <v>0</v>
      </c>
      <c r="M860" s="11">
        <v>1</v>
      </c>
      <c r="N860" s="131"/>
      <c r="O860" s="131">
        <f>M860*N860</f>
        <v>0</v>
      </c>
      <c r="P860" s="74"/>
      <c r="Q860" s="75">
        <f>M860*P860</f>
        <v>0</v>
      </c>
      <c r="R860" s="74"/>
      <c r="S860" s="75">
        <f>M860*R860</f>
        <v>0</v>
      </c>
      <c r="T860" s="73">
        <v>21</v>
      </c>
      <c r="U860" s="73">
        <f>O860*(T860/100)</f>
        <v>0</v>
      </c>
      <c r="V860" s="73">
        <f>O860+U860</f>
        <v>0</v>
      </c>
      <c r="W860" s="70"/>
      <c r="X860" s="101" t="s">
        <v>1</v>
      </c>
      <c r="Y860" s="101">
        <v>1</v>
      </c>
    </row>
    <row r="861" spans="6:25" s="76" customFormat="1" ht="12" outlineLevel="3" x14ac:dyDescent="0.2">
      <c r="F861" s="77"/>
      <c r="G861" s="78"/>
      <c r="H861" s="14" t="s">
        <v>187</v>
      </c>
      <c r="I861" s="256"/>
      <c r="J861" s="256"/>
      <c r="K861" s="256"/>
      <c r="L861" s="256"/>
      <c r="M861" s="256"/>
      <c r="N861" s="256"/>
      <c r="O861" s="256"/>
      <c r="P861" s="79"/>
      <c r="Q861" s="80"/>
      <c r="R861" s="79"/>
      <c r="S861" s="80"/>
      <c r="T861" s="81"/>
      <c r="U861" s="81"/>
      <c r="V861" s="81"/>
      <c r="W861" s="82"/>
      <c r="X861" s="82"/>
    </row>
    <row r="862" spans="6:25" s="76" customFormat="1" ht="6" customHeight="1" outlineLevel="3" x14ac:dyDescent="0.2">
      <c r="F862" s="77"/>
      <c r="G862" s="78"/>
      <c r="H862" s="15"/>
      <c r="I862" s="82"/>
      <c r="J862" s="78"/>
      <c r="K862" s="83"/>
      <c r="L862" s="84"/>
      <c r="M862" s="13"/>
      <c r="N862" s="132"/>
      <c r="O862" s="132"/>
      <c r="P862" s="79"/>
      <c r="Q862" s="80"/>
      <c r="R862" s="79"/>
      <c r="S862" s="80"/>
      <c r="T862" s="81"/>
      <c r="U862" s="81"/>
      <c r="V862" s="81"/>
      <c r="W862" s="82"/>
      <c r="X862" s="82"/>
    </row>
    <row r="863" spans="6:25" s="66" customFormat="1" ht="12" outlineLevel="3" x14ac:dyDescent="0.2">
      <c r="F863" s="67">
        <v>148</v>
      </c>
      <c r="G863" s="68" t="s">
        <v>12</v>
      </c>
      <c r="H863" s="69" t="s">
        <v>111</v>
      </c>
      <c r="I863" s="70" t="s">
        <v>215</v>
      </c>
      <c r="J863" s="68" t="s">
        <v>43</v>
      </c>
      <c r="K863" s="71">
        <v>1</v>
      </c>
      <c r="L863" s="72">
        <v>0</v>
      </c>
      <c r="M863" s="11">
        <v>1</v>
      </c>
      <c r="N863" s="131"/>
      <c r="O863" s="131">
        <f>M863*N863</f>
        <v>0</v>
      </c>
      <c r="P863" s="74"/>
      <c r="Q863" s="75">
        <f>M863*P863</f>
        <v>0</v>
      </c>
      <c r="R863" s="74"/>
      <c r="S863" s="75">
        <f>M863*R863</f>
        <v>0</v>
      </c>
      <c r="T863" s="73">
        <v>21</v>
      </c>
      <c r="U863" s="73">
        <f>O863*(T863/100)</f>
        <v>0</v>
      </c>
      <c r="V863" s="73">
        <f>O863+U863</f>
        <v>0</v>
      </c>
      <c r="W863" s="70"/>
      <c r="X863" s="101" t="s">
        <v>1</v>
      </c>
      <c r="Y863" s="101">
        <v>1</v>
      </c>
    </row>
    <row r="864" spans="6:25" s="76" customFormat="1" ht="12" outlineLevel="3" x14ac:dyDescent="0.2">
      <c r="F864" s="77"/>
      <c r="G864" s="78"/>
      <c r="H864" s="14" t="s">
        <v>187</v>
      </c>
      <c r="I864" s="256" t="s">
        <v>366</v>
      </c>
      <c r="J864" s="256"/>
      <c r="K864" s="256"/>
      <c r="L864" s="256"/>
      <c r="M864" s="256"/>
      <c r="N864" s="256"/>
      <c r="O864" s="256"/>
      <c r="P864" s="79"/>
      <c r="Q864" s="80"/>
      <c r="R864" s="79"/>
      <c r="S864" s="80"/>
      <c r="T864" s="81"/>
      <c r="U864" s="81"/>
      <c r="V864" s="81"/>
      <c r="W864" s="82"/>
      <c r="X864" s="82"/>
    </row>
    <row r="865" spans="6:25" s="76" customFormat="1" ht="6" customHeight="1" outlineLevel="3" x14ac:dyDescent="0.2">
      <c r="F865" s="77"/>
      <c r="G865" s="78"/>
      <c r="H865" s="15"/>
      <c r="I865" s="82"/>
      <c r="J865" s="78"/>
      <c r="K865" s="83"/>
      <c r="L865" s="84"/>
      <c r="M865" s="13"/>
      <c r="N865" s="132"/>
      <c r="O865" s="132"/>
      <c r="P865" s="79"/>
      <c r="Q865" s="80"/>
      <c r="R865" s="79"/>
      <c r="S865" s="80"/>
      <c r="T865" s="81"/>
      <c r="U865" s="81"/>
      <c r="V865" s="81"/>
      <c r="W865" s="82"/>
      <c r="X865" s="82"/>
    </row>
    <row r="866" spans="6:25" s="66" customFormat="1" ht="12" outlineLevel="3" x14ac:dyDescent="0.2">
      <c r="F866" s="67">
        <v>149</v>
      </c>
      <c r="G866" s="68" t="s">
        <v>12</v>
      </c>
      <c r="H866" s="69" t="s">
        <v>110</v>
      </c>
      <c r="I866" s="70" t="s">
        <v>289</v>
      </c>
      <c r="J866" s="68" t="s">
        <v>43</v>
      </c>
      <c r="K866" s="71">
        <v>1</v>
      </c>
      <c r="L866" s="72">
        <v>0</v>
      </c>
      <c r="M866" s="11">
        <v>1</v>
      </c>
      <c r="N866" s="131"/>
      <c r="O866" s="131">
        <f>M866*N866</f>
        <v>0</v>
      </c>
      <c r="P866" s="74"/>
      <c r="Q866" s="75">
        <f>M866*P866</f>
        <v>0</v>
      </c>
      <c r="R866" s="74"/>
      <c r="S866" s="75">
        <f>M866*R866</f>
        <v>0</v>
      </c>
      <c r="T866" s="73">
        <v>21</v>
      </c>
      <c r="U866" s="73">
        <f>O866*(T866/100)</f>
        <v>0</v>
      </c>
      <c r="V866" s="73">
        <f>O866+U866</f>
        <v>0</v>
      </c>
      <c r="W866" s="70"/>
      <c r="X866" s="101" t="s">
        <v>1</v>
      </c>
      <c r="Y866" s="101">
        <v>1</v>
      </c>
    </row>
    <row r="867" spans="6:25" s="76" customFormat="1" ht="12" outlineLevel="3" x14ac:dyDescent="0.2">
      <c r="F867" s="77"/>
      <c r="G867" s="78"/>
      <c r="H867" s="14" t="s">
        <v>187</v>
      </c>
      <c r="I867" s="257" t="s">
        <v>505</v>
      </c>
      <c r="J867" s="256"/>
      <c r="K867" s="256"/>
      <c r="L867" s="256"/>
      <c r="M867" s="256"/>
      <c r="N867" s="256"/>
      <c r="O867" s="256"/>
      <c r="P867" s="79"/>
      <c r="Q867" s="80"/>
      <c r="R867" s="79"/>
      <c r="S867" s="80"/>
      <c r="T867" s="81"/>
      <c r="U867" s="81"/>
      <c r="V867" s="81"/>
      <c r="W867" s="82"/>
      <c r="X867" s="82"/>
    </row>
    <row r="868" spans="6:25" s="76" customFormat="1" ht="6" customHeight="1" outlineLevel="3" x14ac:dyDescent="0.2">
      <c r="F868" s="77"/>
      <c r="G868" s="78"/>
      <c r="H868" s="15"/>
      <c r="I868" s="82"/>
      <c r="J868" s="78"/>
      <c r="K868" s="83"/>
      <c r="L868" s="84"/>
      <c r="M868" s="13"/>
      <c r="N868" s="132"/>
      <c r="O868" s="132"/>
      <c r="P868" s="79"/>
      <c r="Q868" s="80"/>
      <c r="R868" s="79"/>
      <c r="S868" s="80"/>
      <c r="T868" s="81"/>
      <c r="U868" s="81"/>
      <c r="V868" s="81"/>
      <c r="W868" s="82"/>
      <c r="X868" s="82"/>
    </row>
    <row r="869" spans="6:25" s="76" customFormat="1" ht="12" outlineLevel="3" x14ac:dyDescent="0.2">
      <c r="F869" s="67">
        <v>150</v>
      </c>
      <c r="G869" s="68" t="s">
        <v>12</v>
      </c>
      <c r="H869" s="69" t="s">
        <v>110</v>
      </c>
      <c r="I869" s="70" t="s">
        <v>506</v>
      </c>
      <c r="J869" s="68" t="s">
        <v>43</v>
      </c>
      <c r="K869" s="71">
        <v>1</v>
      </c>
      <c r="L869" s="72">
        <v>0</v>
      </c>
      <c r="M869" s="11">
        <v>1</v>
      </c>
      <c r="N869" s="131"/>
      <c r="O869" s="131">
        <f>M869*N869</f>
        <v>0</v>
      </c>
      <c r="P869" s="79"/>
      <c r="Q869" s="80"/>
      <c r="R869" s="79"/>
      <c r="S869" s="80"/>
      <c r="T869" s="81"/>
      <c r="U869" s="81"/>
      <c r="V869" s="81"/>
      <c r="W869" s="82"/>
      <c r="X869" s="82"/>
    </row>
    <row r="870" spans="6:25" s="76" customFormat="1" ht="12" outlineLevel="3" x14ac:dyDescent="0.2">
      <c r="F870" s="77"/>
      <c r="G870" s="78"/>
      <c r="H870" s="14"/>
      <c r="I870" s="257"/>
      <c r="J870" s="256"/>
      <c r="K870" s="256"/>
      <c r="L870" s="256"/>
      <c r="M870" s="256"/>
      <c r="N870" s="256"/>
      <c r="O870" s="256"/>
      <c r="P870" s="79"/>
      <c r="Q870" s="80"/>
      <c r="R870" s="79"/>
      <c r="S870" s="80"/>
      <c r="T870" s="81"/>
      <c r="U870" s="81"/>
      <c r="V870" s="81"/>
      <c r="W870" s="82"/>
      <c r="X870" s="82"/>
    </row>
    <row r="871" spans="6:25" s="4" customFormat="1" ht="12.75" customHeight="1" outlineLevel="3" x14ac:dyDescent="0.2">
      <c r="F871" s="5"/>
      <c r="G871" s="6"/>
      <c r="H871" s="6"/>
      <c r="I871" s="7"/>
      <c r="J871" s="6"/>
      <c r="K871" s="8"/>
      <c r="L871" s="9"/>
      <c r="M871" s="8"/>
      <c r="N871" s="134"/>
      <c r="O871" s="134"/>
      <c r="P871" s="10"/>
      <c r="Q871" s="9"/>
      <c r="R871" s="9"/>
      <c r="S871" s="9"/>
      <c r="T871" s="3" t="s">
        <v>4</v>
      </c>
      <c r="U871" s="9"/>
      <c r="V871" s="9"/>
      <c r="W871" s="9"/>
    </row>
    <row r="872" spans="6:25" s="55" customFormat="1" ht="16.5" customHeight="1" outlineLevel="2" x14ac:dyDescent="0.2">
      <c r="F872" s="56"/>
      <c r="G872" s="57"/>
      <c r="H872" s="58"/>
      <c r="I872" s="58" t="s">
        <v>277</v>
      </c>
      <c r="J872" s="57"/>
      <c r="K872" s="59"/>
      <c r="L872" s="60"/>
      <c r="M872" s="59"/>
      <c r="N872" s="124"/>
      <c r="O872" s="124">
        <f>SUBTOTAL(9,O873:O882)</f>
        <v>0</v>
      </c>
      <c r="P872" s="62"/>
      <c r="Q872" s="63">
        <f>SUBTOTAL(9,Q873:Q882)</f>
        <v>0</v>
      </c>
      <c r="R872" s="60"/>
      <c r="S872" s="63">
        <f>SUBTOTAL(9,S873:S882)</f>
        <v>0</v>
      </c>
      <c r="T872" s="64"/>
      <c r="U872" s="61">
        <f>SUBTOTAL(9,U873:U882)</f>
        <v>0</v>
      </c>
      <c r="V872" s="61">
        <f>SUBTOTAL(9,V873:V882)</f>
        <v>0</v>
      </c>
      <c r="W872" s="65"/>
      <c r="Y872" s="61">
        <f>SUBTOTAL(9,Y873:Y882)</f>
        <v>3</v>
      </c>
    </row>
    <row r="873" spans="6:25" s="66" customFormat="1" ht="12" outlineLevel="3" x14ac:dyDescent="0.2">
      <c r="F873" s="67">
        <v>151</v>
      </c>
      <c r="G873" s="68" t="s">
        <v>2</v>
      </c>
      <c r="H873" s="69" t="s">
        <v>190</v>
      </c>
      <c r="I873" s="70" t="s">
        <v>268</v>
      </c>
      <c r="J873" s="68" t="s">
        <v>43</v>
      </c>
      <c r="K873" s="71">
        <v>1</v>
      </c>
      <c r="L873" s="72">
        <v>0</v>
      </c>
      <c r="M873" s="11">
        <v>1</v>
      </c>
      <c r="N873" s="131"/>
      <c r="O873" s="131">
        <f>M873*N873</f>
        <v>0</v>
      </c>
      <c r="P873" s="74"/>
      <c r="Q873" s="75">
        <f>M873*P873</f>
        <v>0</v>
      </c>
      <c r="R873" s="74"/>
      <c r="S873" s="75">
        <f>M873*R873</f>
        <v>0</v>
      </c>
      <c r="T873" s="73">
        <v>21</v>
      </c>
      <c r="U873" s="73">
        <f>O873*(T873/100)</f>
        <v>0</v>
      </c>
      <c r="V873" s="73">
        <f>O873+U873</f>
        <v>0</v>
      </c>
      <c r="W873" s="70"/>
      <c r="X873" s="101" t="s">
        <v>1</v>
      </c>
      <c r="Y873" s="101">
        <v>1</v>
      </c>
    </row>
    <row r="874" spans="6:25" s="76" customFormat="1" ht="12" outlineLevel="3" x14ac:dyDescent="0.2">
      <c r="F874" s="77"/>
      <c r="G874" s="78"/>
      <c r="H874" s="14" t="s">
        <v>187</v>
      </c>
      <c r="I874" s="256"/>
      <c r="J874" s="256"/>
      <c r="K874" s="256"/>
      <c r="L874" s="256"/>
      <c r="M874" s="256"/>
      <c r="N874" s="256"/>
      <c r="O874" s="256"/>
      <c r="P874" s="79"/>
      <c r="Q874" s="80"/>
      <c r="R874" s="79"/>
      <c r="S874" s="80"/>
      <c r="T874" s="81"/>
      <c r="U874" s="81"/>
      <c r="V874" s="81"/>
      <c r="W874" s="82"/>
      <c r="X874" s="82"/>
    </row>
    <row r="875" spans="6:25" s="76" customFormat="1" ht="6" customHeight="1" outlineLevel="3" x14ac:dyDescent="0.2">
      <c r="F875" s="77"/>
      <c r="G875" s="78"/>
      <c r="H875" s="15"/>
      <c r="I875" s="82"/>
      <c r="J875" s="78"/>
      <c r="K875" s="83"/>
      <c r="L875" s="84"/>
      <c r="M875" s="13"/>
      <c r="N875" s="132"/>
      <c r="O875" s="132"/>
      <c r="P875" s="79"/>
      <c r="Q875" s="80"/>
      <c r="R875" s="79"/>
      <c r="S875" s="80"/>
      <c r="T875" s="81"/>
      <c r="U875" s="81"/>
      <c r="V875" s="81"/>
      <c r="W875" s="82"/>
      <c r="X875" s="82"/>
    </row>
    <row r="876" spans="6:25" s="66" customFormat="1" ht="12" outlineLevel="3" x14ac:dyDescent="0.2">
      <c r="F876" s="67">
        <v>152</v>
      </c>
      <c r="G876" s="68" t="s">
        <v>2</v>
      </c>
      <c r="H876" s="69" t="s">
        <v>191</v>
      </c>
      <c r="I876" s="70" t="s">
        <v>272</v>
      </c>
      <c r="J876" s="68" t="s">
        <v>43</v>
      </c>
      <c r="K876" s="71">
        <v>1</v>
      </c>
      <c r="L876" s="72">
        <v>0</v>
      </c>
      <c r="M876" s="11">
        <v>1</v>
      </c>
      <c r="N876" s="131"/>
      <c r="O876" s="131">
        <f>M876*N876</f>
        <v>0</v>
      </c>
      <c r="P876" s="74"/>
      <c r="Q876" s="75">
        <f>M876*P876</f>
        <v>0</v>
      </c>
      <c r="R876" s="74"/>
      <c r="S876" s="75">
        <f>M876*R876</f>
        <v>0</v>
      </c>
      <c r="T876" s="73">
        <v>21</v>
      </c>
      <c r="U876" s="73">
        <f>O876*(T876/100)</f>
        <v>0</v>
      </c>
      <c r="V876" s="73">
        <f>O876+U876</f>
        <v>0</v>
      </c>
      <c r="W876" s="70"/>
      <c r="X876" s="101" t="s">
        <v>1</v>
      </c>
      <c r="Y876" s="101">
        <v>1</v>
      </c>
    </row>
    <row r="877" spans="6:25" s="76" customFormat="1" ht="12" outlineLevel="3" x14ac:dyDescent="0.2">
      <c r="F877" s="77"/>
      <c r="G877" s="78"/>
      <c r="H877" s="14" t="s">
        <v>187</v>
      </c>
      <c r="I877" s="256"/>
      <c r="J877" s="256"/>
      <c r="K877" s="256"/>
      <c r="L877" s="256"/>
      <c r="M877" s="256"/>
      <c r="N877" s="256"/>
      <c r="O877" s="256"/>
      <c r="P877" s="79"/>
      <c r="Q877" s="80"/>
      <c r="R877" s="79"/>
      <c r="S877" s="80"/>
      <c r="T877" s="81"/>
      <c r="U877" s="81"/>
      <c r="V877" s="81"/>
      <c r="W877" s="82"/>
      <c r="X877" s="82"/>
    </row>
    <row r="878" spans="6:25" s="76" customFormat="1" ht="6" customHeight="1" outlineLevel="3" x14ac:dyDescent="0.2">
      <c r="F878" s="77"/>
      <c r="G878" s="78"/>
      <c r="H878" s="15"/>
      <c r="I878" s="82"/>
      <c r="J878" s="78"/>
      <c r="K878" s="83"/>
      <c r="L878" s="84"/>
      <c r="M878" s="13"/>
      <c r="N878" s="132"/>
      <c r="O878" s="132"/>
      <c r="P878" s="79"/>
      <c r="Q878" s="80"/>
      <c r="R878" s="79"/>
      <c r="S878" s="80"/>
      <c r="T878" s="81"/>
      <c r="U878" s="81"/>
      <c r="V878" s="81"/>
      <c r="W878" s="82"/>
      <c r="X878" s="82"/>
    </row>
    <row r="879" spans="6:25" s="66" customFormat="1" ht="12" outlineLevel="3" x14ac:dyDescent="0.2">
      <c r="F879" s="67">
        <v>153</v>
      </c>
      <c r="G879" s="68" t="s">
        <v>2</v>
      </c>
      <c r="H879" s="69" t="s">
        <v>192</v>
      </c>
      <c r="I879" s="70" t="s">
        <v>280</v>
      </c>
      <c r="J879" s="68" t="s">
        <v>43</v>
      </c>
      <c r="K879" s="71">
        <v>1</v>
      </c>
      <c r="L879" s="72">
        <v>0</v>
      </c>
      <c r="M879" s="11">
        <v>1</v>
      </c>
      <c r="N879" s="131"/>
      <c r="O879" s="131">
        <f>M879*N879</f>
        <v>0</v>
      </c>
      <c r="P879" s="74"/>
      <c r="Q879" s="75">
        <f>M879*P879</f>
        <v>0</v>
      </c>
      <c r="R879" s="74"/>
      <c r="S879" s="75">
        <f>M879*R879</f>
        <v>0</v>
      </c>
      <c r="T879" s="73">
        <v>21</v>
      </c>
      <c r="U879" s="73">
        <f>O879*(T879/100)</f>
        <v>0</v>
      </c>
      <c r="V879" s="73">
        <f>O879+U879</f>
        <v>0</v>
      </c>
      <c r="W879" s="70"/>
      <c r="X879" s="101" t="s">
        <v>1</v>
      </c>
      <c r="Y879" s="101">
        <v>1</v>
      </c>
    </row>
    <row r="880" spans="6:25" s="76" customFormat="1" ht="12" outlineLevel="3" x14ac:dyDescent="0.2">
      <c r="F880" s="77"/>
      <c r="G880" s="78"/>
      <c r="H880" s="14" t="s">
        <v>187</v>
      </c>
      <c r="I880" s="256"/>
      <c r="J880" s="256"/>
      <c r="K880" s="256"/>
      <c r="L880" s="256"/>
      <c r="M880" s="256"/>
      <c r="N880" s="256"/>
      <c r="O880" s="256"/>
      <c r="P880" s="79"/>
      <c r="Q880" s="80"/>
      <c r="R880" s="79"/>
      <c r="S880" s="80"/>
      <c r="T880" s="81"/>
      <c r="U880" s="81"/>
      <c r="V880" s="81"/>
      <c r="W880" s="82"/>
      <c r="X880" s="82"/>
    </row>
    <row r="881" spans="6:25" s="76" customFormat="1" ht="6" customHeight="1" outlineLevel="3" x14ac:dyDescent="0.2">
      <c r="F881" s="77"/>
      <c r="G881" s="78"/>
      <c r="H881" s="15"/>
      <c r="I881" s="82"/>
      <c r="J881" s="78"/>
      <c r="K881" s="83"/>
      <c r="L881" s="84"/>
      <c r="M881" s="13"/>
      <c r="N881" s="132"/>
      <c r="O881" s="132"/>
      <c r="P881" s="79"/>
      <c r="Q881" s="80"/>
      <c r="R881" s="79"/>
      <c r="S881" s="80"/>
      <c r="T881" s="81"/>
      <c r="U881" s="81"/>
      <c r="V881" s="81"/>
      <c r="W881" s="82"/>
      <c r="X881" s="82"/>
    </row>
    <row r="882" spans="6:25" s="4" customFormat="1" ht="12.75" customHeight="1" outlineLevel="3" x14ac:dyDescent="0.2">
      <c r="F882" s="5"/>
      <c r="G882" s="6"/>
      <c r="H882" s="6"/>
      <c r="I882" s="7"/>
      <c r="J882" s="6"/>
      <c r="K882" s="8"/>
      <c r="L882" s="9"/>
      <c r="M882" s="8"/>
      <c r="N882" s="134"/>
      <c r="O882" s="134"/>
      <c r="P882" s="10"/>
      <c r="Q882" s="9"/>
      <c r="R882" s="9"/>
      <c r="S882" s="9"/>
      <c r="T882" s="3" t="s">
        <v>4</v>
      </c>
      <c r="U882" s="9"/>
      <c r="V882" s="9"/>
      <c r="W882" s="9"/>
    </row>
    <row r="883" spans="6:25" s="55" customFormat="1" ht="16.5" customHeight="1" outlineLevel="2" x14ac:dyDescent="0.2">
      <c r="F883" s="56"/>
      <c r="G883" s="57"/>
      <c r="H883" s="58"/>
      <c r="I883" s="58" t="s">
        <v>274</v>
      </c>
      <c r="J883" s="57"/>
      <c r="K883" s="59"/>
      <c r="L883" s="60"/>
      <c r="M883" s="59"/>
      <c r="N883" s="124"/>
      <c r="O883" s="124">
        <f>SUBTOTAL(9,O884:O888)</f>
        <v>0</v>
      </c>
      <c r="P883" s="62"/>
      <c r="Q883" s="63">
        <f>SUBTOTAL(9,Q884:Q888)</f>
        <v>0</v>
      </c>
      <c r="R883" s="60"/>
      <c r="S883" s="63">
        <f>SUBTOTAL(9,S884:S888)</f>
        <v>0</v>
      </c>
      <c r="T883" s="64"/>
      <c r="U883" s="61">
        <f>SUBTOTAL(9,U884:U888)</f>
        <v>0</v>
      </c>
      <c r="V883" s="61">
        <f>SUBTOTAL(9,V884:V888)</f>
        <v>0</v>
      </c>
      <c r="W883" s="65"/>
      <c r="Y883" s="61">
        <f>SUBTOTAL(9,Y884:Y888)</f>
        <v>1</v>
      </c>
    </row>
    <row r="884" spans="6:25" s="76" customFormat="1" ht="6" customHeight="1" outlineLevel="3" x14ac:dyDescent="0.2">
      <c r="F884" s="77"/>
      <c r="G884" s="78"/>
      <c r="H884" s="15"/>
      <c r="I884" s="82"/>
      <c r="J884" s="78"/>
      <c r="K884" s="83"/>
      <c r="L884" s="84"/>
      <c r="M884" s="13"/>
      <c r="N884" s="132"/>
      <c r="O884" s="132"/>
      <c r="P884" s="79"/>
      <c r="Q884" s="80"/>
      <c r="R884" s="79"/>
      <c r="S884" s="80"/>
      <c r="T884" s="81"/>
      <c r="U884" s="81"/>
      <c r="V884" s="81"/>
      <c r="W884" s="82"/>
      <c r="X884" s="82"/>
    </row>
    <row r="885" spans="6:25" s="66" customFormat="1" ht="12" outlineLevel="3" x14ac:dyDescent="0.2">
      <c r="F885" s="67">
        <v>154</v>
      </c>
      <c r="G885" s="68" t="s">
        <v>2</v>
      </c>
      <c r="H885" s="69" t="s">
        <v>98</v>
      </c>
      <c r="I885" s="70" t="s">
        <v>504</v>
      </c>
      <c r="J885" s="68" t="s">
        <v>43</v>
      </c>
      <c r="K885" s="71">
        <v>1</v>
      </c>
      <c r="L885" s="72">
        <v>0</v>
      </c>
      <c r="M885" s="11">
        <v>1</v>
      </c>
      <c r="N885" s="131"/>
      <c r="O885" s="131">
        <f>M885*N885</f>
        <v>0</v>
      </c>
      <c r="P885" s="74"/>
      <c r="Q885" s="75">
        <f>M885*P885</f>
        <v>0</v>
      </c>
      <c r="R885" s="74"/>
      <c r="S885" s="75">
        <f>M885*R885</f>
        <v>0</v>
      </c>
      <c r="T885" s="73">
        <v>21</v>
      </c>
      <c r="U885" s="73">
        <f>O885*(T885/100)</f>
        <v>0</v>
      </c>
      <c r="V885" s="73">
        <f>O885+U885</f>
        <v>0</v>
      </c>
      <c r="W885" s="70"/>
      <c r="X885" s="101" t="s">
        <v>1</v>
      </c>
      <c r="Y885" s="101">
        <v>1</v>
      </c>
    </row>
    <row r="886" spans="6:25" s="76" customFormat="1" ht="12" outlineLevel="3" x14ac:dyDescent="0.2">
      <c r="F886" s="77"/>
      <c r="G886" s="78"/>
      <c r="H886" s="14" t="s">
        <v>187</v>
      </c>
      <c r="I886" s="256"/>
      <c r="J886" s="256"/>
      <c r="K886" s="256"/>
      <c r="L886" s="256"/>
      <c r="M886" s="256"/>
      <c r="N886" s="256"/>
      <c r="O886" s="256"/>
      <c r="P886" s="79"/>
      <c r="Q886" s="80"/>
      <c r="R886" s="79"/>
      <c r="S886" s="80"/>
      <c r="T886" s="81"/>
      <c r="U886" s="81"/>
      <c r="V886" s="81"/>
      <c r="W886" s="82"/>
      <c r="X886" s="82"/>
    </row>
    <row r="887" spans="6:25" s="76" customFormat="1" ht="6" customHeight="1" outlineLevel="3" x14ac:dyDescent="0.2">
      <c r="F887" s="77"/>
      <c r="G887" s="78"/>
      <c r="H887" s="15"/>
      <c r="I887" s="82"/>
      <c r="J887" s="78"/>
      <c r="K887" s="83"/>
      <c r="L887" s="84"/>
      <c r="M887" s="13"/>
      <c r="N887" s="132"/>
      <c r="O887" s="132"/>
      <c r="P887" s="79"/>
      <c r="Q887" s="80"/>
      <c r="R887" s="79"/>
      <c r="S887" s="80"/>
      <c r="T887" s="81"/>
      <c r="U887" s="81"/>
      <c r="V887" s="81"/>
      <c r="W887" s="82"/>
      <c r="X887" s="82"/>
    </row>
    <row r="888" spans="6:25" s="76" customFormat="1" ht="6" customHeight="1" outlineLevel="3" x14ac:dyDescent="0.2">
      <c r="F888" s="77"/>
      <c r="G888" s="78"/>
      <c r="H888" s="15"/>
      <c r="I888" s="82"/>
      <c r="J888" s="78"/>
      <c r="K888" s="83"/>
      <c r="L888" s="84"/>
      <c r="M888" s="13"/>
      <c r="N888" s="132"/>
      <c r="O888" s="132"/>
      <c r="P888" s="79"/>
      <c r="Q888" s="80"/>
      <c r="R888" s="79"/>
      <c r="S888" s="80"/>
      <c r="T888" s="81"/>
      <c r="U888" s="81"/>
      <c r="V888" s="81"/>
      <c r="W888" s="82"/>
      <c r="X888" s="82"/>
    </row>
    <row r="889" spans="6:25" s="55" customFormat="1" ht="16.5" customHeight="1" outlineLevel="2" x14ac:dyDescent="0.2">
      <c r="F889" s="56"/>
      <c r="G889" s="57"/>
      <c r="H889" s="58"/>
      <c r="I889" s="58" t="s">
        <v>227</v>
      </c>
      <c r="J889" s="57"/>
      <c r="K889" s="59"/>
      <c r="L889" s="60"/>
      <c r="M889" s="59"/>
      <c r="N889" s="124"/>
      <c r="O889" s="124">
        <f>SUBTOTAL(9,O890:O893)</f>
        <v>0</v>
      </c>
      <c r="P889" s="62"/>
      <c r="Q889" s="63">
        <f>SUBTOTAL(9,Q890:Q893)</f>
        <v>0</v>
      </c>
      <c r="R889" s="60"/>
      <c r="S889" s="63">
        <f>SUBTOTAL(9,S890:S893)</f>
        <v>0</v>
      </c>
      <c r="T889" s="64"/>
      <c r="U889" s="61">
        <f>SUBTOTAL(9,U890:U893)</f>
        <v>0</v>
      </c>
      <c r="V889" s="61">
        <f>SUBTOTAL(9,V890:V893)</f>
        <v>0</v>
      </c>
      <c r="W889" s="65"/>
      <c r="Y889" s="61">
        <f>SUBTOTAL(9,Y890:Y893)</f>
        <v>1</v>
      </c>
    </row>
    <row r="890" spans="6:25" s="66" customFormat="1" ht="12" outlineLevel="3" x14ac:dyDescent="0.2">
      <c r="F890" s="67">
        <v>155</v>
      </c>
      <c r="G890" s="68" t="s">
        <v>12</v>
      </c>
      <c r="H890" s="69" t="s">
        <v>113</v>
      </c>
      <c r="I890" s="70" t="s">
        <v>269</v>
      </c>
      <c r="J890" s="68" t="s">
        <v>43</v>
      </c>
      <c r="K890" s="71">
        <v>1</v>
      </c>
      <c r="L890" s="72">
        <v>0</v>
      </c>
      <c r="M890" s="11">
        <v>1</v>
      </c>
      <c r="N890" s="131"/>
      <c r="O890" s="131">
        <f>M890*N890</f>
        <v>0</v>
      </c>
      <c r="P890" s="74"/>
      <c r="Q890" s="75">
        <f>M890*P890</f>
        <v>0</v>
      </c>
      <c r="R890" s="74"/>
      <c r="S890" s="75">
        <f>M890*R890</f>
        <v>0</v>
      </c>
      <c r="T890" s="73">
        <v>21</v>
      </c>
      <c r="U890" s="73">
        <f>O890*(T890/100)</f>
        <v>0</v>
      </c>
      <c r="V890" s="73">
        <f>O890+U890</f>
        <v>0</v>
      </c>
      <c r="W890" s="70"/>
      <c r="X890" s="101" t="s">
        <v>1</v>
      </c>
      <c r="Y890" s="101">
        <v>1</v>
      </c>
    </row>
    <row r="891" spans="6:25" s="76" customFormat="1" ht="12" outlineLevel="3" x14ac:dyDescent="0.2">
      <c r="F891" s="77"/>
      <c r="G891" s="78"/>
      <c r="H891" s="14" t="s">
        <v>187</v>
      </c>
      <c r="I891" s="256" t="s">
        <v>354</v>
      </c>
      <c r="J891" s="256"/>
      <c r="K891" s="256"/>
      <c r="L891" s="256"/>
      <c r="M891" s="256"/>
      <c r="N891" s="256"/>
      <c r="O891" s="256"/>
      <c r="P891" s="79"/>
      <c r="Q891" s="80"/>
      <c r="R891" s="79"/>
      <c r="S891" s="80"/>
      <c r="T891" s="81"/>
      <c r="U891" s="81"/>
      <c r="V891" s="81"/>
      <c r="W891" s="82"/>
      <c r="X891" s="82"/>
    </row>
    <row r="892" spans="6:25" s="76" customFormat="1" ht="6" customHeight="1" outlineLevel="3" x14ac:dyDescent="0.2">
      <c r="F892" s="77"/>
      <c r="G892" s="78"/>
      <c r="H892" s="15"/>
      <c r="I892" s="82"/>
      <c r="J892" s="78"/>
      <c r="K892" s="83"/>
      <c r="L892" s="84"/>
      <c r="M892" s="13"/>
      <c r="N892" s="132"/>
      <c r="O892" s="132"/>
      <c r="P892" s="79"/>
      <c r="Q892" s="80"/>
      <c r="R892" s="79"/>
      <c r="S892" s="80"/>
      <c r="T892" s="81"/>
      <c r="U892" s="81"/>
      <c r="V892" s="81"/>
      <c r="W892" s="82"/>
      <c r="X892" s="82"/>
    </row>
    <row r="893" spans="6:25" s="4" customFormat="1" ht="12.75" customHeight="1" outlineLevel="3" x14ac:dyDescent="0.2">
      <c r="F893" s="5"/>
      <c r="G893" s="6"/>
      <c r="H893" s="6"/>
      <c r="I893" s="7"/>
      <c r="J893" s="6"/>
      <c r="K893" s="8"/>
      <c r="L893" s="9"/>
      <c r="M893" s="8"/>
      <c r="N893" s="134"/>
      <c r="O893" s="134"/>
      <c r="P893" s="10"/>
      <c r="Q893" s="9"/>
      <c r="R893" s="9"/>
      <c r="S893" s="9"/>
      <c r="T893" s="3" t="s">
        <v>4</v>
      </c>
      <c r="U893" s="9"/>
      <c r="V893" s="9"/>
      <c r="W893" s="9"/>
    </row>
    <row r="894" spans="6:25" s="4" customFormat="1" ht="12.75" customHeight="1" outlineLevel="2" x14ac:dyDescent="0.2">
      <c r="F894" s="5"/>
      <c r="G894" s="6"/>
      <c r="H894" s="6"/>
      <c r="I894" s="7"/>
      <c r="J894" s="6"/>
      <c r="K894" s="8"/>
      <c r="L894" s="9"/>
      <c r="M894" s="8"/>
      <c r="N894" s="134"/>
      <c r="O894" s="134"/>
      <c r="P894" s="10"/>
      <c r="Q894" s="9"/>
      <c r="R894" s="9"/>
      <c r="S894" s="9"/>
      <c r="T894" s="3" t="s">
        <v>4</v>
      </c>
      <c r="U894" s="9"/>
      <c r="V894" s="9"/>
      <c r="W894" s="9"/>
    </row>
    <row r="895" spans="6:25" s="4" customFormat="1" ht="12.75" customHeight="1" outlineLevel="1" x14ac:dyDescent="0.2">
      <c r="F895" s="5"/>
      <c r="G895" s="6"/>
      <c r="H895" s="6"/>
      <c r="I895" s="7"/>
      <c r="J895" s="6"/>
      <c r="K895" s="8"/>
      <c r="L895" s="9"/>
      <c r="M895" s="8"/>
      <c r="N895" s="134"/>
      <c r="O895" s="134"/>
      <c r="P895" s="10"/>
      <c r="Q895" s="9"/>
      <c r="R895" s="9"/>
      <c r="S895" s="9"/>
      <c r="T895" s="3" t="s">
        <v>4</v>
      </c>
      <c r="U895" s="9"/>
      <c r="V895" s="9"/>
      <c r="W895" s="9"/>
    </row>
    <row r="896" spans="6:25" s="4" customFormat="1" ht="12.75" customHeight="1" x14ac:dyDescent="0.2">
      <c r="F896" s="5"/>
      <c r="G896" s="6"/>
      <c r="H896" s="6"/>
      <c r="I896" s="7"/>
      <c r="J896" s="6"/>
      <c r="K896" s="8"/>
      <c r="L896" s="9"/>
      <c r="M896" s="8"/>
      <c r="N896" s="134"/>
      <c r="O896" s="134"/>
      <c r="P896" s="10"/>
      <c r="Q896" s="9"/>
      <c r="R896" s="9"/>
      <c r="S896" s="9"/>
      <c r="T896" s="3" t="s">
        <v>4</v>
      </c>
      <c r="U896" s="9"/>
      <c r="V896" s="9"/>
      <c r="W896" s="9"/>
    </row>
  </sheetData>
  <mergeCells count="155">
    <mergeCell ref="I891:O891"/>
    <mergeCell ref="I864:O864"/>
    <mergeCell ref="I867:O867"/>
    <mergeCell ref="I877:O877"/>
    <mergeCell ref="I880:O880"/>
    <mergeCell ref="I870:O870"/>
    <mergeCell ref="I854:O854"/>
    <mergeCell ref="I769:O769"/>
    <mergeCell ref="I774:O774"/>
    <mergeCell ref="I777:O777"/>
    <mergeCell ref="I782:O782"/>
    <mergeCell ref="I787:O787"/>
    <mergeCell ref="I886:O886"/>
    <mergeCell ref="I841:O841"/>
    <mergeCell ref="I844:O844"/>
    <mergeCell ref="I849:O849"/>
    <mergeCell ref="I874:O874"/>
    <mergeCell ref="I828:O828"/>
    <mergeCell ref="I816:O816"/>
    <mergeCell ref="I833:O833"/>
    <mergeCell ref="I838:O838"/>
    <mergeCell ref="I806:O806"/>
    <mergeCell ref="I809:O809"/>
    <mergeCell ref="I819:O819"/>
    <mergeCell ref="I822:O822"/>
    <mergeCell ref="I825:O825"/>
    <mergeCell ref="I707:O707"/>
    <mergeCell ref="I712:O712"/>
    <mergeCell ref="I645:O645"/>
    <mergeCell ref="I658:O658"/>
    <mergeCell ref="I650:O650"/>
    <mergeCell ref="I664:O664"/>
    <mergeCell ref="I667:O667"/>
    <mergeCell ref="I733:O733"/>
    <mergeCell ref="I744:O744"/>
    <mergeCell ref="I717:O717"/>
    <mergeCell ref="I683:O683"/>
    <mergeCell ref="I688:O688"/>
    <mergeCell ref="I800:O800"/>
    <mergeCell ref="I722:O722"/>
    <mergeCell ref="I725:O725"/>
    <mergeCell ref="I728:O728"/>
    <mergeCell ref="I739:O739"/>
    <mergeCell ref="I757:O757"/>
    <mergeCell ref="I795:O795"/>
    <mergeCell ref="I673:O673"/>
    <mergeCell ref="I676:O676"/>
    <mergeCell ref="I697:O697"/>
    <mergeCell ref="I601:O601"/>
    <mergeCell ref="I633:O633"/>
    <mergeCell ref="I606:O606"/>
    <mergeCell ref="I611:O611"/>
    <mergeCell ref="I617:O617"/>
    <mergeCell ref="I623:O623"/>
    <mergeCell ref="I661:O661"/>
    <mergeCell ref="I497:O497"/>
    <mergeCell ref="I508:O508"/>
    <mergeCell ref="I511:O511"/>
    <mergeCell ref="I565:O565"/>
    <mergeCell ref="I572:O572"/>
    <mergeCell ref="I480:O480"/>
    <mergeCell ref="I492:O492"/>
    <mergeCell ref="I473:O473"/>
    <mergeCell ref="I485:O485"/>
    <mergeCell ref="I528:O528"/>
    <mergeCell ref="I535:O535"/>
    <mergeCell ref="I544:O544"/>
    <mergeCell ref="I547:O547"/>
    <mergeCell ref="I552:O552"/>
    <mergeCell ref="I557:O557"/>
    <mergeCell ref="I594:O594"/>
    <mergeCell ref="I579:O579"/>
    <mergeCell ref="I505:O505"/>
    <mergeCell ref="I586:O586"/>
    <mergeCell ref="I591:O591"/>
    <mergeCell ref="I638:O638"/>
    <mergeCell ref="I404:O404"/>
    <mergeCell ref="I516:O516"/>
    <mergeCell ref="I416:O416"/>
    <mergeCell ref="I423:O423"/>
    <mergeCell ref="I428:O428"/>
    <mergeCell ref="I431:O431"/>
    <mergeCell ref="I324:O324"/>
    <mergeCell ref="I329:O329"/>
    <mergeCell ref="I396:O396"/>
    <mergeCell ref="I399:O399"/>
    <mergeCell ref="I449:O449"/>
    <mergeCell ref="I456:O456"/>
    <mergeCell ref="I436:O436"/>
    <mergeCell ref="I441:O441"/>
    <mergeCell ref="I351:O351"/>
    <mergeCell ref="I358:O358"/>
    <mergeCell ref="I361:O361"/>
    <mergeCell ref="I393:O393"/>
    <mergeCell ref="I385:O385"/>
    <mergeCell ref="I463:O463"/>
    <mergeCell ref="I470:O470"/>
    <mergeCell ref="I292:O292"/>
    <mergeCell ref="I337:O337"/>
    <mergeCell ref="I344:O344"/>
    <mergeCell ref="I304:O304"/>
    <mergeCell ref="I311:O311"/>
    <mergeCell ref="I316:O316"/>
    <mergeCell ref="I319:O319"/>
    <mergeCell ref="I368:O368"/>
    <mergeCell ref="I380:O380"/>
    <mergeCell ref="I373:O373"/>
    <mergeCell ref="I134:O134"/>
    <mergeCell ref="I116:O116"/>
    <mergeCell ref="I129:O129"/>
    <mergeCell ref="I268:O268"/>
    <mergeCell ref="I142:O142"/>
    <mergeCell ref="I162:O162"/>
    <mergeCell ref="I167:O167"/>
    <mergeCell ref="I251:O251"/>
    <mergeCell ref="I145:O145"/>
    <mergeCell ref="I148:O148"/>
    <mergeCell ref="I154:O154"/>
    <mergeCell ref="I157:O157"/>
    <mergeCell ref="I235:O235"/>
    <mergeCell ref="I238:O238"/>
    <mergeCell ref="I241:O241"/>
    <mergeCell ref="I246:O246"/>
    <mergeCell ref="I257:O257"/>
    <mergeCell ref="I263:O263"/>
    <mergeCell ref="I187:O187"/>
    <mergeCell ref="I193:O193"/>
    <mergeCell ref="I216:O216"/>
    <mergeCell ref="I222:O222"/>
    <mergeCell ref="I227:O227"/>
    <mergeCell ref="I232:O232"/>
    <mergeCell ref="I9:O9"/>
    <mergeCell ref="I299:O299"/>
    <mergeCell ref="I411:O411"/>
    <mergeCell ref="I523:O523"/>
    <mergeCell ref="I764:O764"/>
    <mergeCell ref="I861:O861"/>
    <mergeCell ref="I49:O49"/>
    <mergeCell ref="I56:O56"/>
    <mergeCell ref="I63:O63"/>
    <mergeCell ref="I85:O85"/>
    <mergeCell ref="I14:O14"/>
    <mergeCell ref="I21:O21"/>
    <mergeCell ref="I28:O28"/>
    <mergeCell ref="I31:O31"/>
    <mergeCell ref="I36:O36"/>
    <mergeCell ref="I41:O41"/>
    <mergeCell ref="I70:O70"/>
    <mergeCell ref="I75:O75"/>
    <mergeCell ref="I78:O78"/>
    <mergeCell ref="I90:O90"/>
    <mergeCell ref="I95:O95"/>
    <mergeCell ref="I100:O100"/>
    <mergeCell ref="I106:O106"/>
    <mergeCell ref="I122:O122"/>
  </mergeCells>
  <phoneticPr fontId="0" type="noConversion"/>
  <pageMargins left="0.39370078740157483" right="0.39370078740157483" top="0.59055118110236227" bottom="0.59055118110236227" header="0.39370078740157483" footer="0.39370078740157483"/>
  <pageSetup paperSize="9" scale="76" fitToHeight="0" orientation="portrait" horizontalDpi="300" verticalDpi="300" r:id="rId1"/>
  <headerFooter alignWithMargins="0">
    <oddFooter>&amp;L&amp;8www.euroCALC.cz&amp;C&amp;8&amp;P z &amp;N&amp;R&amp;8&amp;D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Zakazka</vt:lpstr>
      <vt:lpstr>__CENA__</vt:lpstr>
      <vt:lpstr>__MAIN__</vt:lpstr>
      <vt:lpstr>Rekapitulace!__MAIN2__</vt:lpstr>
      <vt:lpstr>__SAZBA__</vt:lpstr>
      <vt:lpstr>__T0__</vt:lpstr>
      <vt:lpstr>__T1__</vt:lpstr>
      <vt:lpstr>__T2__</vt:lpstr>
      <vt:lpstr>__T3__</vt:lpstr>
      <vt:lpstr>__T4__</vt:lpstr>
      <vt:lpstr>Rekapitulace!__TR0__</vt:lpstr>
      <vt:lpstr>Rekapitulace!__TR1__</vt:lpstr>
      <vt:lpstr>Rekapitulace!__TR2__</vt:lpstr>
      <vt:lpstr>Zakazka!Názvy_tisku</vt:lpstr>
      <vt:lpstr>'Krycí list'!Oblast_tisku</vt:lpstr>
      <vt:lpstr>Zakazka!Oblast_tisku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Juránek Stanislav, Ing.</cp:lastModifiedBy>
  <cp:lastPrinted>2008-10-14T10:44:21Z</cp:lastPrinted>
  <dcterms:created xsi:type="dcterms:W3CDTF">2007-10-16T11:08:58Z</dcterms:created>
  <dcterms:modified xsi:type="dcterms:W3CDTF">2025-03-05T13:56:39Z</dcterms:modified>
</cp:coreProperties>
</file>