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_Prace\Nohal\Sušilova\"/>
    </mc:Choice>
  </mc:AlternateContent>
  <xr:revisionPtr revIDLastSave="0" documentId="8_{00647F7D-E5FD-4E2A-B6CA-1B8B822F7B82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101 SO 101_N Pol" sheetId="12" r:id="rId4"/>
    <sheet name="SO 101 SO 101_U Pol" sheetId="13" r:id="rId5"/>
    <sheet name="SO 401 SO 401_U Pol" sheetId="14" r:id="rId6"/>
    <sheet name="SO 402 SO 402_U Pol" sheetId="15" r:id="rId7"/>
    <sheet name="SO 403 SO 403_N Pol" sheetId="16" r:id="rId8"/>
    <sheet name="SO 801 SO 801a_U Pol" sheetId="17" r:id="rId9"/>
    <sheet name="SO 901 SO 901_N Pol" sheetId="18" r:id="rId10"/>
    <sheet name="VRN VRN Naklady" sheetId="19" r:id="rId11"/>
  </sheets>
  <externalReferences>
    <externalReference r:id="rId12"/>
  </externalReferences>
  <definedNames>
    <definedName name="CelkemDPHVypocet" localSheetId="1">Stavba!$H$55</definedName>
    <definedName name="CenaCelkem">Stavba!$G$29</definedName>
    <definedName name="CenaCelkemBezDPH">Stavba!$G$28</definedName>
    <definedName name="CenaCelkemVypocet" localSheetId="1">Stavba!$I$55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oadresa">Stavba!$D$6</definedName>
    <definedName name="Objednatel" localSheetId="1">Stavba!$D$5</definedName>
    <definedName name="Objekt" localSheetId="1">Stavba!$B$38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_xlnm.Print_Area" localSheetId="3">'SO 101 SO 101_N Pol'!$A$1:$Y$105</definedName>
    <definedName name="_xlnm.Print_Area" localSheetId="4">'SO 101 SO 101_U Pol'!$A$1:$Y$408</definedName>
    <definedName name="_xlnm.Print_Area" localSheetId="5">'SO 401 SO 401_U Pol'!$A$1:$Y$107</definedName>
    <definedName name="_xlnm.Print_Area" localSheetId="6">'SO 402 SO 402_U Pol'!$A$1:$Y$103</definedName>
    <definedName name="_xlnm.Print_Area" localSheetId="7">'SO 403 SO 403_N Pol'!$A$1:$Y$78</definedName>
    <definedName name="_xlnm.Print_Area" localSheetId="8">'SO 801 SO 801a_U Pol'!$A$1:$Y$274</definedName>
    <definedName name="_xlnm.Print_Area" localSheetId="9">'SO 901 SO 901_N Pol'!$A$1:$Y$61</definedName>
    <definedName name="_xlnm.Print_Area" localSheetId="1">Stavba!$A$1:$J$117</definedName>
    <definedName name="_xlnm.Print_Area" localSheetId="10">'VRN VRN Naklady'!$A$1:$Y$58</definedName>
    <definedName name="_xlnm.Print_Titles" localSheetId="3">'SO 101 SO 101_N Pol'!$1:$7</definedName>
    <definedName name="_xlnm.Print_Titles" localSheetId="4">'SO 101 SO 101_U Pol'!$1:$7</definedName>
    <definedName name="_xlnm.Print_Titles" localSheetId="5">'SO 401 SO 401_U Pol'!$1:$7</definedName>
    <definedName name="_xlnm.Print_Titles" localSheetId="6">'SO 402 SO 402_U Pol'!$1:$7</definedName>
    <definedName name="_xlnm.Print_Titles" localSheetId="7">'SO 403 SO 403_N Pol'!$1:$7</definedName>
    <definedName name="_xlnm.Print_Titles" localSheetId="8">'SO 801 SO 801a_U Pol'!$1:$7</definedName>
    <definedName name="_xlnm.Print_Titles" localSheetId="9">'SO 901 SO 901_N Pol'!$1:$7</definedName>
    <definedName name="_xlnm.Print_Titles" localSheetId="10">'VRN VRN Naklady'!$1:$7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Stavba!$F$55</definedName>
    <definedName name="ZakladDPHZakl">Stavba!$G$25</definedName>
    <definedName name="ZakladDPHZaklVypocet" localSheetId="1">Stavba!$G$55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6" i="1" l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48" i="19"/>
  <c r="BA46" i="19"/>
  <c r="BA44" i="19"/>
  <c r="BA42" i="19"/>
  <c r="BA40" i="19"/>
  <c r="BA28" i="19"/>
  <c r="BA25" i="19"/>
  <c r="BA23" i="19"/>
  <c r="BA18" i="19"/>
  <c r="BA16" i="19"/>
  <c r="G8" i="19"/>
  <c r="V8" i="19"/>
  <c r="G9" i="19"/>
  <c r="I9" i="19"/>
  <c r="K9" i="19"/>
  <c r="M9" i="19"/>
  <c r="O9" i="19"/>
  <c r="Q9" i="19"/>
  <c r="V9" i="19"/>
  <c r="G14" i="19"/>
  <c r="I14" i="19"/>
  <c r="K14" i="19"/>
  <c r="K8" i="19" s="1"/>
  <c r="M14" i="19"/>
  <c r="O14" i="19"/>
  <c r="O8" i="19" s="1"/>
  <c r="Q14" i="19"/>
  <c r="V14" i="19"/>
  <c r="G15" i="19"/>
  <c r="M15" i="19" s="1"/>
  <c r="I15" i="19"/>
  <c r="I8" i="19" s="1"/>
  <c r="K15" i="19"/>
  <c r="O15" i="19"/>
  <c r="Q15" i="19"/>
  <c r="V15" i="19"/>
  <c r="G17" i="19"/>
  <c r="I17" i="19"/>
  <c r="K17" i="19"/>
  <c r="M17" i="19"/>
  <c r="O17" i="19"/>
  <c r="Q17" i="19"/>
  <c r="Q8" i="19" s="1"/>
  <c r="V17" i="19"/>
  <c r="G22" i="19"/>
  <c r="I22" i="19"/>
  <c r="K22" i="19"/>
  <c r="M22" i="19"/>
  <c r="O22" i="19"/>
  <c r="Q22" i="19"/>
  <c r="V22" i="19"/>
  <c r="G24" i="19"/>
  <c r="I24" i="19"/>
  <c r="K24" i="19"/>
  <c r="M24" i="19"/>
  <c r="O24" i="19"/>
  <c r="Q24" i="19"/>
  <c r="V24" i="19"/>
  <c r="G26" i="19"/>
  <c r="Q26" i="19"/>
  <c r="G27" i="19"/>
  <c r="I27" i="19"/>
  <c r="K27" i="19"/>
  <c r="M27" i="19"/>
  <c r="O27" i="19"/>
  <c r="Q27" i="19"/>
  <c r="V27" i="19"/>
  <c r="V26" i="19" s="1"/>
  <c r="G39" i="19"/>
  <c r="I39" i="19"/>
  <c r="I26" i="19" s="1"/>
  <c r="K39" i="19"/>
  <c r="K26" i="19" s="1"/>
  <c r="M39" i="19"/>
  <c r="O39" i="19"/>
  <c r="Q39" i="19"/>
  <c r="V39" i="19"/>
  <c r="G41" i="19"/>
  <c r="M41" i="19" s="1"/>
  <c r="I41" i="19"/>
  <c r="K41" i="19"/>
  <c r="O41" i="19"/>
  <c r="Q41" i="19"/>
  <c r="V41" i="19"/>
  <c r="G43" i="19"/>
  <c r="I43" i="19"/>
  <c r="K43" i="19"/>
  <c r="M43" i="19"/>
  <c r="O43" i="19"/>
  <c r="O26" i="19" s="1"/>
  <c r="Q43" i="19"/>
  <c r="V43" i="19"/>
  <c r="G45" i="19"/>
  <c r="M45" i="19" s="1"/>
  <c r="I45" i="19"/>
  <c r="K45" i="19"/>
  <c r="O45" i="19"/>
  <c r="Q45" i="19"/>
  <c r="V45" i="19"/>
  <c r="AE48" i="19"/>
  <c r="G51" i="18"/>
  <c r="BA15" i="18"/>
  <c r="G9" i="18"/>
  <c r="G8" i="18" s="1"/>
  <c r="I9" i="18"/>
  <c r="I8" i="18" s="1"/>
  <c r="K9" i="18"/>
  <c r="K8" i="18" s="1"/>
  <c r="M9" i="18"/>
  <c r="O9" i="18"/>
  <c r="O8" i="18" s="1"/>
  <c r="Q9" i="18"/>
  <c r="Q8" i="18" s="1"/>
  <c r="V9" i="18"/>
  <c r="V8" i="18" s="1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6" i="18"/>
  <c r="M16" i="18" s="1"/>
  <c r="I16" i="18"/>
  <c r="K16" i="18"/>
  <c r="O16" i="18"/>
  <c r="Q16" i="18"/>
  <c r="V16" i="18"/>
  <c r="G17" i="18"/>
  <c r="I17" i="18"/>
  <c r="K17" i="18"/>
  <c r="M17" i="18"/>
  <c r="O17" i="18"/>
  <c r="Q17" i="18"/>
  <c r="V17" i="18"/>
  <c r="G26" i="18"/>
  <c r="I26" i="18"/>
  <c r="K26" i="18"/>
  <c r="M26" i="18"/>
  <c r="O26" i="18"/>
  <c r="Q26" i="18"/>
  <c r="V26" i="18"/>
  <c r="G31" i="18"/>
  <c r="I31" i="18"/>
  <c r="K31" i="18"/>
  <c r="M31" i="18"/>
  <c r="O31" i="18"/>
  <c r="Q31" i="18"/>
  <c r="V31" i="18"/>
  <c r="G32" i="18"/>
  <c r="I32" i="18"/>
  <c r="K32" i="18"/>
  <c r="M32" i="18"/>
  <c r="O32" i="18"/>
  <c r="Q32" i="18"/>
  <c r="V32" i="18"/>
  <c r="G35" i="18"/>
  <c r="M35" i="18" s="1"/>
  <c r="I35" i="18"/>
  <c r="K35" i="18"/>
  <c r="O35" i="18"/>
  <c r="Q35" i="18"/>
  <c r="V35" i="18"/>
  <c r="G36" i="18"/>
  <c r="I36" i="18"/>
  <c r="K36" i="18"/>
  <c r="M36" i="18"/>
  <c r="O36" i="18"/>
  <c r="Q36" i="18"/>
  <c r="V36" i="18"/>
  <c r="G44" i="18"/>
  <c r="I44" i="18"/>
  <c r="G45" i="18"/>
  <c r="I45" i="18"/>
  <c r="K45" i="18"/>
  <c r="K44" i="18" s="1"/>
  <c r="M45" i="18"/>
  <c r="M44" i="18" s="1"/>
  <c r="O45" i="18"/>
  <c r="O44" i="18" s="1"/>
  <c r="Q45" i="18"/>
  <c r="Q44" i="18" s="1"/>
  <c r="V45" i="18"/>
  <c r="V44" i="18" s="1"/>
  <c r="G48" i="18"/>
  <c r="I48" i="18"/>
  <c r="K48" i="18"/>
  <c r="M48" i="18"/>
  <c r="G49" i="18"/>
  <c r="I49" i="18"/>
  <c r="K49" i="18"/>
  <c r="M49" i="18"/>
  <c r="O49" i="18"/>
  <c r="O48" i="18" s="1"/>
  <c r="Q49" i="18"/>
  <c r="Q48" i="18" s="1"/>
  <c r="V49" i="18"/>
  <c r="V48" i="18" s="1"/>
  <c r="AE51" i="18"/>
  <c r="G264" i="17"/>
  <c r="BA19" i="17"/>
  <c r="G9" i="17"/>
  <c r="G8" i="17" s="1"/>
  <c r="I9" i="17"/>
  <c r="I8" i="17" s="1"/>
  <c r="K9" i="17"/>
  <c r="K8" i="17" s="1"/>
  <c r="O9" i="17"/>
  <c r="O8" i="17" s="1"/>
  <c r="Q9" i="17"/>
  <c r="Q8" i="17" s="1"/>
  <c r="V9" i="17"/>
  <c r="V8" i="17" s="1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33" i="17"/>
  <c r="I33" i="17"/>
  <c r="K33" i="17"/>
  <c r="M33" i="17"/>
  <c r="O33" i="17"/>
  <c r="Q33" i="17"/>
  <c r="V33" i="17"/>
  <c r="G43" i="17"/>
  <c r="I43" i="17"/>
  <c r="K43" i="17"/>
  <c r="M43" i="17"/>
  <c r="O43" i="17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52" i="17"/>
  <c r="M52" i="17" s="1"/>
  <c r="I52" i="17"/>
  <c r="K52" i="17"/>
  <c r="O52" i="17"/>
  <c r="Q52" i="17"/>
  <c r="V52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6" i="17"/>
  <c r="I56" i="17"/>
  <c r="K56" i="17"/>
  <c r="M56" i="17"/>
  <c r="O56" i="17"/>
  <c r="Q56" i="17"/>
  <c r="V56" i="17"/>
  <c r="G59" i="17"/>
  <c r="I59" i="17"/>
  <c r="K59" i="17"/>
  <c r="M59" i="17"/>
  <c r="O59" i="17"/>
  <c r="Q59" i="17"/>
  <c r="V59" i="17"/>
  <c r="G62" i="17"/>
  <c r="M62" i="17" s="1"/>
  <c r="I62" i="17"/>
  <c r="K62" i="17"/>
  <c r="O62" i="17"/>
  <c r="Q62" i="17"/>
  <c r="V62" i="17"/>
  <c r="G66" i="17"/>
  <c r="M66" i="17" s="1"/>
  <c r="I66" i="17"/>
  <c r="K66" i="17"/>
  <c r="O66" i="17"/>
  <c r="Q66" i="17"/>
  <c r="V66" i="17"/>
  <c r="G70" i="17"/>
  <c r="M70" i="17" s="1"/>
  <c r="I70" i="17"/>
  <c r="K70" i="17"/>
  <c r="O70" i="17"/>
  <c r="Q70" i="17"/>
  <c r="V70" i="17"/>
  <c r="G75" i="17"/>
  <c r="I75" i="17"/>
  <c r="K75" i="17"/>
  <c r="M75" i="17"/>
  <c r="O75" i="17"/>
  <c r="Q75" i="17"/>
  <c r="V75" i="17"/>
  <c r="G91" i="17"/>
  <c r="M91" i="17" s="1"/>
  <c r="I91" i="17"/>
  <c r="K91" i="17"/>
  <c r="O91" i="17"/>
  <c r="Q91" i="17"/>
  <c r="V91" i="17"/>
  <c r="G107" i="17"/>
  <c r="I107" i="17"/>
  <c r="K107" i="17"/>
  <c r="M107" i="17"/>
  <c r="O107" i="17"/>
  <c r="Q107" i="17"/>
  <c r="V107" i="17"/>
  <c r="G112" i="17"/>
  <c r="I112" i="17"/>
  <c r="K112" i="17"/>
  <c r="M112" i="17"/>
  <c r="O112" i="17"/>
  <c r="Q112" i="17"/>
  <c r="V112" i="17"/>
  <c r="G118" i="17"/>
  <c r="M118" i="17" s="1"/>
  <c r="I118" i="17"/>
  <c r="K118" i="17"/>
  <c r="O118" i="17"/>
  <c r="Q118" i="17"/>
  <c r="V118" i="17"/>
  <c r="G123" i="17"/>
  <c r="I123" i="17"/>
  <c r="K123" i="17"/>
  <c r="M123" i="17"/>
  <c r="O123" i="17"/>
  <c r="Q123" i="17"/>
  <c r="V123" i="17"/>
  <c r="G126" i="17"/>
  <c r="M126" i="17" s="1"/>
  <c r="I126" i="17"/>
  <c r="K126" i="17"/>
  <c r="O126" i="17"/>
  <c r="Q126" i="17"/>
  <c r="V126" i="17"/>
  <c r="G129" i="17"/>
  <c r="I129" i="17"/>
  <c r="K129" i="17"/>
  <c r="M129" i="17"/>
  <c r="O129" i="17"/>
  <c r="Q129" i="17"/>
  <c r="V129" i="17"/>
  <c r="G131" i="17"/>
  <c r="M131" i="17" s="1"/>
  <c r="I131" i="17"/>
  <c r="K131" i="17"/>
  <c r="O131" i="17"/>
  <c r="Q131" i="17"/>
  <c r="V131" i="17"/>
  <c r="G136" i="17"/>
  <c r="I136" i="17"/>
  <c r="K136" i="17"/>
  <c r="M136" i="17"/>
  <c r="O136" i="17"/>
  <c r="Q136" i="17"/>
  <c r="V136" i="17"/>
  <c r="G138" i="17"/>
  <c r="M138" i="17" s="1"/>
  <c r="I138" i="17"/>
  <c r="K138" i="17"/>
  <c r="O138" i="17"/>
  <c r="Q138" i="17"/>
  <c r="V138" i="17"/>
  <c r="G141" i="17"/>
  <c r="I141" i="17"/>
  <c r="K141" i="17"/>
  <c r="M141" i="17"/>
  <c r="O141" i="17"/>
  <c r="Q141" i="17"/>
  <c r="V141" i="17"/>
  <c r="G143" i="17"/>
  <c r="I143" i="17"/>
  <c r="K143" i="17"/>
  <c r="M143" i="17"/>
  <c r="O143" i="17"/>
  <c r="Q143" i="17"/>
  <c r="V143" i="17"/>
  <c r="G146" i="17"/>
  <c r="M146" i="17" s="1"/>
  <c r="I146" i="17"/>
  <c r="K146" i="17"/>
  <c r="O146" i="17"/>
  <c r="Q146" i="17"/>
  <c r="V146" i="17"/>
  <c r="G149" i="17"/>
  <c r="M149" i="17" s="1"/>
  <c r="I149" i="17"/>
  <c r="K149" i="17"/>
  <c r="O149" i="17"/>
  <c r="Q149" i="17"/>
  <c r="V149" i="17"/>
  <c r="G152" i="17"/>
  <c r="M152" i="17" s="1"/>
  <c r="I152" i="17"/>
  <c r="K152" i="17"/>
  <c r="O152" i="17"/>
  <c r="Q152" i="17"/>
  <c r="V152" i="17"/>
  <c r="G155" i="17"/>
  <c r="I155" i="17"/>
  <c r="K155" i="17"/>
  <c r="M155" i="17"/>
  <c r="O155" i="17"/>
  <c r="Q155" i="17"/>
  <c r="V155" i="17"/>
  <c r="G158" i="17"/>
  <c r="M158" i="17" s="1"/>
  <c r="I158" i="17"/>
  <c r="K158" i="17"/>
  <c r="O158" i="17"/>
  <c r="Q158" i="17"/>
  <c r="V158" i="17"/>
  <c r="G159" i="17"/>
  <c r="I159" i="17"/>
  <c r="K159" i="17"/>
  <c r="M159" i="17"/>
  <c r="O159" i="17"/>
  <c r="Q159" i="17"/>
  <c r="V159" i="17"/>
  <c r="G162" i="17"/>
  <c r="I162" i="17"/>
  <c r="K162" i="17"/>
  <c r="M162" i="17"/>
  <c r="O162" i="17"/>
  <c r="Q162" i="17"/>
  <c r="V162" i="17"/>
  <c r="V164" i="17"/>
  <c r="G165" i="17"/>
  <c r="G164" i="17" s="1"/>
  <c r="I165" i="17"/>
  <c r="I164" i="17" s="1"/>
  <c r="K165" i="17"/>
  <c r="K164" i="17" s="1"/>
  <c r="M165" i="17"/>
  <c r="M164" i="17" s="1"/>
  <c r="O165" i="17"/>
  <c r="O164" i="17" s="1"/>
  <c r="Q165" i="17"/>
  <c r="Q164" i="17" s="1"/>
  <c r="V165" i="17"/>
  <c r="G166" i="17"/>
  <c r="M166" i="17" s="1"/>
  <c r="I166" i="17"/>
  <c r="K166" i="17"/>
  <c r="O166" i="17"/>
  <c r="Q166" i="17"/>
  <c r="V166" i="17"/>
  <c r="K167" i="17"/>
  <c r="Q167" i="17"/>
  <c r="V167" i="17"/>
  <c r="G168" i="17"/>
  <c r="M168" i="17" s="1"/>
  <c r="I168" i="17"/>
  <c r="K168" i="17"/>
  <c r="O168" i="17"/>
  <c r="O167" i="17" s="1"/>
  <c r="Q168" i="17"/>
  <c r="V168" i="17"/>
  <c r="G169" i="17"/>
  <c r="I169" i="17"/>
  <c r="K169" i="17"/>
  <c r="M169" i="17"/>
  <c r="O169" i="17"/>
  <c r="Q169" i="17"/>
  <c r="V169" i="17"/>
  <c r="G170" i="17"/>
  <c r="M170" i="17" s="1"/>
  <c r="I170" i="17"/>
  <c r="I167" i="17" s="1"/>
  <c r="K170" i="17"/>
  <c r="O170" i="17"/>
  <c r="Q170" i="17"/>
  <c r="V170" i="17"/>
  <c r="G171" i="17"/>
  <c r="I171" i="17"/>
  <c r="K171" i="17"/>
  <c r="M171" i="17"/>
  <c r="O171" i="17"/>
  <c r="Q171" i="17"/>
  <c r="V171" i="17"/>
  <c r="G173" i="17"/>
  <c r="M173" i="17" s="1"/>
  <c r="I173" i="17"/>
  <c r="I172" i="17" s="1"/>
  <c r="K173" i="17"/>
  <c r="O173" i="17"/>
  <c r="Q173" i="17"/>
  <c r="V173" i="17"/>
  <c r="V172" i="17" s="1"/>
  <c r="G174" i="17"/>
  <c r="G172" i="17" s="1"/>
  <c r="I174" i="17"/>
  <c r="K174" i="17"/>
  <c r="O174" i="17"/>
  <c r="O172" i="17" s="1"/>
  <c r="Q174" i="17"/>
  <c r="Q172" i="17" s="1"/>
  <c r="V174" i="17"/>
  <c r="G175" i="17"/>
  <c r="M175" i="17" s="1"/>
  <c r="I175" i="17"/>
  <c r="K175" i="17"/>
  <c r="O175" i="17"/>
  <c r="Q175" i="17"/>
  <c r="V175" i="17"/>
  <c r="G176" i="17"/>
  <c r="I176" i="17"/>
  <c r="K176" i="17"/>
  <c r="M176" i="17"/>
  <c r="O176" i="17"/>
  <c r="Q176" i="17"/>
  <c r="V176" i="17"/>
  <c r="G177" i="17"/>
  <c r="M177" i="17" s="1"/>
  <c r="I177" i="17"/>
  <c r="K177" i="17"/>
  <c r="O177" i="17"/>
  <c r="Q177" i="17"/>
  <c r="V177" i="17"/>
  <c r="G178" i="17"/>
  <c r="I178" i="17"/>
  <c r="K178" i="17"/>
  <c r="M178" i="17"/>
  <c r="O178" i="17"/>
  <c r="Q178" i="17"/>
  <c r="V178" i="17"/>
  <c r="G179" i="17"/>
  <c r="I179" i="17"/>
  <c r="K179" i="17"/>
  <c r="K172" i="17" s="1"/>
  <c r="M179" i="17"/>
  <c r="O179" i="17"/>
  <c r="Q179" i="17"/>
  <c r="V179" i="17"/>
  <c r="G180" i="17"/>
  <c r="M180" i="17" s="1"/>
  <c r="I180" i="17"/>
  <c r="K180" i="17"/>
  <c r="O180" i="17"/>
  <c r="Q180" i="17"/>
  <c r="V180" i="17"/>
  <c r="G181" i="17"/>
  <c r="I181" i="17"/>
  <c r="O181" i="17"/>
  <c r="G182" i="17"/>
  <c r="M182" i="17" s="1"/>
  <c r="M181" i="17" s="1"/>
  <c r="I182" i="17"/>
  <c r="K182" i="17"/>
  <c r="K181" i="17" s="1"/>
  <c r="O182" i="17"/>
  <c r="Q182" i="17"/>
  <c r="V182" i="17"/>
  <c r="G183" i="17"/>
  <c r="I183" i="17"/>
  <c r="K183" i="17"/>
  <c r="M183" i="17"/>
  <c r="O183" i="17"/>
  <c r="Q183" i="17"/>
  <c r="Q181" i="17" s="1"/>
  <c r="V183" i="17"/>
  <c r="V181" i="17" s="1"/>
  <c r="G184" i="17"/>
  <c r="M184" i="17" s="1"/>
  <c r="I184" i="17"/>
  <c r="K184" i="17"/>
  <c r="O184" i="17"/>
  <c r="Q184" i="17"/>
  <c r="V184" i="17"/>
  <c r="O185" i="17"/>
  <c r="Q185" i="17"/>
  <c r="G186" i="17"/>
  <c r="G185" i="17" s="1"/>
  <c r="I186" i="17"/>
  <c r="I185" i="17" s="1"/>
  <c r="K186" i="17"/>
  <c r="K185" i="17" s="1"/>
  <c r="O186" i="17"/>
  <c r="Q186" i="17"/>
  <c r="V186" i="17"/>
  <c r="V185" i="17" s="1"/>
  <c r="G187" i="17"/>
  <c r="I187" i="17"/>
  <c r="K187" i="17"/>
  <c r="M187" i="17"/>
  <c r="O187" i="17"/>
  <c r="Q187" i="17"/>
  <c r="V187" i="17"/>
  <c r="K188" i="17"/>
  <c r="G189" i="17"/>
  <c r="M189" i="17" s="1"/>
  <c r="I189" i="17"/>
  <c r="I188" i="17" s="1"/>
  <c r="K189" i="17"/>
  <c r="O189" i="17"/>
  <c r="Q189" i="17"/>
  <c r="V189" i="17"/>
  <c r="V188" i="17" s="1"/>
  <c r="G190" i="17"/>
  <c r="M190" i="17" s="1"/>
  <c r="I190" i="17"/>
  <c r="K190" i="17"/>
  <c r="O190" i="17"/>
  <c r="O188" i="17" s="1"/>
  <c r="Q190" i="17"/>
  <c r="Q188" i="17" s="1"/>
  <c r="V190" i="17"/>
  <c r="G191" i="17"/>
  <c r="M191" i="17" s="1"/>
  <c r="I191" i="17"/>
  <c r="K191" i="17"/>
  <c r="O191" i="17"/>
  <c r="Q191" i="17"/>
  <c r="V191" i="17"/>
  <c r="G192" i="17"/>
  <c r="I192" i="17"/>
  <c r="K192" i="17"/>
  <c r="M192" i="17"/>
  <c r="O192" i="17"/>
  <c r="Q192" i="17"/>
  <c r="V192" i="17"/>
  <c r="G193" i="17"/>
  <c r="M193" i="17" s="1"/>
  <c r="I193" i="17"/>
  <c r="K193" i="17"/>
  <c r="O193" i="17"/>
  <c r="Q193" i="17"/>
  <c r="V193" i="17"/>
  <c r="O194" i="17"/>
  <c r="Q194" i="17"/>
  <c r="V194" i="17"/>
  <c r="G195" i="17"/>
  <c r="G194" i="17" s="1"/>
  <c r="I195" i="17"/>
  <c r="I194" i="17" s="1"/>
  <c r="K195" i="17"/>
  <c r="K194" i="17" s="1"/>
  <c r="M195" i="17"/>
  <c r="M194" i="17" s="1"/>
  <c r="O195" i="17"/>
  <c r="Q195" i="17"/>
  <c r="V195" i="17"/>
  <c r="V196" i="17"/>
  <c r="G197" i="17"/>
  <c r="G196" i="17" s="1"/>
  <c r="I197" i="17"/>
  <c r="I196" i="17" s="1"/>
  <c r="K197" i="17"/>
  <c r="K196" i="17" s="1"/>
  <c r="M197" i="17"/>
  <c r="M196" i="17" s="1"/>
  <c r="O197" i="17"/>
  <c r="O196" i="17" s="1"/>
  <c r="Q197" i="17"/>
  <c r="Q196" i="17" s="1"/>
  <c r="V197" i="17"/>
  <c r="G198" i="17"/>
  <c r="M198" i="17" s="1"/>
  <c r="I198" i="17"/>
  <c r="K198" i="17"/>
  <c r="O198" i="17"/>
  <c r="Q198" i="17"/>
  <c r="V198" i="17"/>
  <c r="I199" i="17"/>
  <c r="K199" i="17"/>
  <c r="Q199" i="17"/>
  <c r="V199" i="17"/>
  <c r="G200" i="17"/>
  <c r="M200" i="17" s="1"/>
  <c r="M199" i="17" s="1"/>
  <c r="I200" i="17"/>
  <c r="K200" i="17"/>
  <c r="O200" i="17"/>
  <c r="O199" i="17" s="1"/>
  <c r="Q200" i="17"/>
  <c r="V200" i="17"/>
  <c r="O201" i="17"/>
  <c r="Q201" i="17"/>
  <c r="G202" i="17"/>
  <c r="G201" i="17" s="1"/>
  <c r="I202" i="17"/>
  <c r="I201" i="17" s="1"/>
  <c r="K202" i="17"/>
  <c r="K201" i="17" s="1"/>
  <c r="O202" i="17"/>
  <c r="Q202" i="17"/>
  <c r="V202" i="17"/>
  <c r="V201" i="17" s="1"/>
  <c r="G203" i="17"/>
  <c r="I203" i="17"/>
  <c r="K203" i="17"/>
  <c r="M203" i="17"/>
  <c r="O203" i="17"/>
  <c r="Q203" i="17"/>
  <c r="V203" i="17"/>
  <c r="G204" i="17"/>
  <c r="I204" i="17"/>
  <c r="K204" i="17"/>
  <c r="M204" i="17"/>
  <c r="O204" i="17"/>
  <c r="Q204" i="17"/>
  <c r="V204" i="17"/>
  <c r="G206" i="17"/>
  <c r="G205" i="17" s="1"/>
  <c r="I206" i="17"/>
  <c r="I205" i="17" s="1"/>
  <c r="K206" i="17"/>
  <c r="K205" i="17" s="1"/>
  <c r="O206" i="17"/>
  <c r="O205" i="17" s="1"/>
  <c r="Q206" i="17"/>
  <c r="Q205" i="17" s="1"/>
  <c r="V206" i="17"/>
  <c r="G207" i="17"/>
  <c r="M207" i="17" s="1"/>
  <c r="I207" i="17"/>
  <c r="K207" i="17"/>
  <c r="O207" i="17"/>
  <c r="Q207" i="17"/>
  <c r="V207" i="17"/>
  <c r="G208" i="17"/>
  <c r="I208" i="17"/>
  <c r="K208" i="17"/>
  <c r="M208" i="17"/>
  <c r="O208" i="17"/>
  <c r="Q208" i="17"/>
  <c r="V208" i="17"/>
  <c r="V205" i="17" s="1"/>
  <c r="G209" i="17"/>
  <c r="M209" i="17" s="1"/>
  <c r="I209" i="17"/>
  <c r="K209" i="17"/>
  <c r="O209" i="17"/>
  <c r="Q209" i="17"/>
  <c r="V209" i="17"/>
  <c r="G210" i="17"/>
  <c r="I210" i="17"/>
  <c r="K210" i="17"/>
  <c r="M210" i="17"/>
  <c r="O210" i="17"/>
  <c r="Q210" i="17"/>
  <c r="V210" i="17"/>
  <c r="I211" i="17"/>
  <c r="K211" i="17"/>
  <c r="G212" i="17"/>
  <c r="M212" i="17" s="1"/>
  <c r="M211" i="17" s="1"/>
  <c r="I212" i="17"/>
  <c r="K212" i="17"/>
  <c r="O212" i="17"/>
  <c r="Q212" i="17"/>
  <c r="Q211" i="17" s="1"/>
  <c r="V212" i="17"/>
  <c r="V211" i="17" s="1"/>
  <c r="G233" i="17"/>
  <c r="G211" i="17" s="1"/>
  <c r="I233" i="17"/>
  <c r="K233" i="17"/>
  <c r="M233" i="17"/>
  <c r="O233" i="17"/>
  <c r="O211" i="17" s="1"/>
  <c r="Q233" i="17"/>
  <c r="V233" i="17"/>
  <c r="G237" i="17"/>
  <c r="M237" i="17" s="1"/>
  <c r="I237" i="17"/>
  <c r="K237" i="17"/>
  <c r="O237" i="17"/>
  <c r="Q237" i="17"/>
  <c r="V237" i="17"/>
  <c r="G238" i="17"/>
  <c r="I238" i="17"/>
  <c r="K238" i="17"/>
  <c r="M238" i="17"/>
  <c r="O238" i="17"/>
  <c r="Q238" i="17"/>
  <c r="V238" i="17"/>
  <c r="G242" i="17"/>
  <c r="I242" i="17"/>
  <c r="K242" i="17"/>
  <c r="M242" i="17"/>
  <c r="O242" i="17"/>
  <c r="Q242" i="17"/>
  <c r="V242" i="17"/>
  <c r="G243" i="17"/>
  <c r="I243" i="17"/>
  <c r="K243" i="17"/>
  <c r="M243" i="17"/>
  <c r="O243" i="17"/>
  <c r="Q243" i="17"/>
  <c r="V243" i="17"/>
  <c r="G244" i="17"/>
  <c r="I244" i="17"/>
  <c r="G245" i="17"/>
  <c r="I245" i="17"/>
  <c r="K245" i="17"/>
  <c r="M245" i="17"/>
  <c r="O245" i="17"/>
  <c r="O244" i="17" s="1"/>
  <c r="Q245" i="17"/>
  <c r="Q244" i="17" s="1"/>
  <c r="V245" i="17"/>
  <c r="V244" i="17" s="1"/>
  <c r="G248" i="17"/>
  <c r="I248" i="17"/>
  <c r="K248" i="17"/>
  <c r="K244" i="17" s="1"/>
  <c r="M248" i="17"/>
  <c r="M244" i="17" s="1"/>
  <c r="O248" i="17"/>
  <c r="Q248" i="17"/>
  <c r="V248" i="17"/>
  <c r="G251" i="17"/>
  <c r="M251" i="17" s="1"/>
  <c r="I251" i="17"/>
  <c r="K251" i="17"/>
  <c r="O251" i="17"/>
  <c r="Q251" i="17"/>
  <c r="V251" i="17"/>
  <c r="G254" i="17"/>
  <c r="I254" i="17"/>
  <c r="K254" i="17"/>
  <c r="O254" i="17"/>
  <c r="Q254" i="17"/>
  <c r="V254" i="17"/>
  <c r="G255" i="17"/>
  <c r="M255" i="17" s="1"/>
  <c r="M254" i="17" s="1"/>
  <c r="I255" i="17"/>
  <c r="K255" i="17"/>
  <c r="O255" i="17"/>
  <c r="Q255" i="17"/>
  <c r="V255" i="17"/>
  <c r="I258" i="17"/>
  <c r="K258" i="17"/>
  <c r="O258" i="17"/>
  <c r="Q258" i="17"/>
  <c r="V258" i="17"/>
  <c r="G259" i="17"/>
  <c r="M259" i="17" s="1"/>
  <c r="M258" i="17" s="1"/>
  <c r="I259" i="17"/>
  <c r="K259" i="17"/>
  <c r="O259" i="17"/>
  <c r="Q259" i="17"/>
  <c r="V259" i="17"/>
  <c r="O261" i="17"/>
  <c r="Q261" i="17"/>
  <c r="V261" i="17"/>
  <c r="G262" i="17"/>
  <c r="G261" i="17" s="1"/>
  <c r="I262" i="17"/>
  <c r="I261" i="17" s="1"/>
  <c r="K262" i="17"/>
  <c r="K261" i="17" s="1"/>
  <c r="O262" i="17"/>
  <c r="Q262" i="17"/>
  <c r="V262" i="17"/>
  <c r="AE264" i="17"/>
  <c r="G68" i="16"/>
  <c r="BA16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V8" i="16" s="1"/>
  <c r="G13" i="16"/>
  <c r="M13" i="16" s="1"/>
  <c r="I13" i="16"/>
  <c r="K13" i="16"/>
  <c r="O13" i="16"/>
  <c r="Q13" i="16"/>
  <c r="V13" i="16"/>
  <c r="G15" i="16"/>
  <c r="I15" i="16"/>
  <c r="K15" i="16"/>
  <c r="M15" i="16"/>
  <c r="O15" i="16"/>
  <c r="Q15" i="16"/>
  <c r="V15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21" i="16"/>
  <c r="I21" i="16"/>
  <c r="K21" i="16"/>
  <c r="M21" i="16"/>
  <c r="O21" i="16"/>
  <c r="Q21" i="16"/>
  <c r="V21" i="16"/>
  <c r="G24" i="16"/>
  <c r="I24" i="16"/>
  <c r="K24" i="16"/>
  <c r="M24" i="16"/>
  <c r="O24" i="16"/>
  <c r="Q24" i="16"/>
  <c r="V24" i="16"/>
  <c r="G25" i="16"/>
  <c r="I25" i="16"/>
  <c r="K25" i="16"/>
  <c r="M25" i="16"/>
  <c r="O25" i="16"/>
  <c r="Q25" i="16"/>
  <c r="V25" i="16"/>
  <c r="G26" i="16"/>
  <c r="I26" i="16"/>
  <c r="K26" i="16"/>
  <c r="M26" i="16"/>
  <c r="O26" i="16"/>
  <c r="Q26" i="16"/>
  <c r="V26" i="16"/>
  <c r="G30" i="16"/>
  <c r="I30" i="16"/>
  <c r="K30" i="16"/>
  <c r="M30" i="16"/>
  <c r="O30" i="16"/>
  <c r="Q30" i="16"/>
  <c r="V30" i="16"/>
  <c r="G34" i="16"/>
  <c r="I34" i="16"/>
  <c r="G35" i="16"/>
  <c r="I35" i="16"/>
  <c r="K35" i="16"/>
  <c r="K34" i="16" s="1"/>
  <c r="M35" i="16"/>
  <c r="M34" i="16" s="1"/>
  <c r="O35" i="16"/>
  <c r="O34" i="16" s="1"/>
  <c r="Q35" i="16"/>
  <c r="Q34" i="16" s="1"/>
  <c r="V35" i="16"/>
  <c r="V34" i="16" s="1"/>
  <c r="G37" i="16"/>
  <c r="I37" i="16"/>
  <c r="K37" i="16"/>
  <c r="M37" i="16"/>
  <c r="O37" i="16"/>
  <c r="Q37" i="16"/>
  <c r="V37" i="16"/>
  <c r="G39" i="16"/>
  <c r="I39" i="16"/>
  <c r="K39" i="16"/>
  <c r="M39" i="16"/>
  <c r="O39" i="16"/>
  <c r="Q39" i="16"/>
  <c r="V39" i="16"/>
  <c r="Q41" i="16"/>
  <c r="G42" i="16"/>
  <c r="M42" i="16" s="1"/>
  <c r="M41" i="16" s="1"/>
  <c r="I42" i="16"/>
  <c r="K42" i="16"/>
  <c r="O42" i="16"/>
  <c r="Q42" i="16"/>
  <c r="V42" i="16"/>
  <c r="V41" i="16" s="1"/>
  <c r="G46" i="16"/>
  <c r="I46" i="16"/>
  <c r="K46" i="16"/>
  <c r="K41" i="16" s="1"/>
  <c r="M46" i="16"/>
  <c r="O46" i="16"/>
  <c r="Q46" i="16"/>
  <c r="V46" i="16"/>
  <c r="G50" i="16"/>
  <c r="M50" i="16" s="1"/>
  <c r="I50" i="16"/>
  <c r="K50" i="16"/>
  <c r="O50" i="16"/>
  <c r="Q50" i="16"/>
  <c r="V50" i="16"/>
  <c r="G52" i="16"/>
  <c r="I52" i="16"/>
  <c r="K52" i="16"/>
  <c r="M52" i="16"/>
  <c r="O52" i="16"/>
  <c r="Q52" i="16"/>
  <c r="V52" i="16"/>
  <c r="G53" i="16"/>
  <c r="M53" i="16" s="1"/>
  <c r="I53" i="16"/>
  <c r="I41" i="16" s="1"/>
  <c r="K53" i="16"/>
  <c r="O53" i="16"/>
  <c r="Q53" i="16"/>
  <c r="V53" i="16"/>
  <c r="G57" i="16"/>
  <c r="I57" i="16"/>
  <c r="K57" i="16"/>
  <c r="M57" i="16"/>
  <c r="O57" i="16"/>
  <c r="Q57" i="16"/>
  <c r="V57" i="16"/>
  <c r="G60" i="16"/>
  <c r="I60" i="16"/>
  <c r="K60" i="16"/>
  <c r="M60" i="16"/>
  <c r="O60" i="16"/>
  <c r="O41" i="16" s="1"/>
  <c r="Q60" i="16"/>
  <c r="V60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6" i="16"/>
  <c r="M66" i="16" s="1"/>
  <c r="I66" i="16"/>
  <c r="K66" i="16"/>
  <c r="O66" i="16"/>
  <c r="Q66" i="16"/>
  <c r="V66" i="16"/>
  <c r="AE68" i="16"/>
  <c r="G93" i="15"/>
  <c r="G8" i="15"/>
  <c r="G9" i="15"/>
  <c r="I9" i="15"/>
  <c r="I8" i="15" s="1"/>
  <c r="K9" i="15"/>
  <c r="K8" i="15" s="1"/>
  <c r="M9" i="15"/>
  <c r="M8" i="15" s="1"/>
  <c r="O9" i="15"/>
  <c r="O8" i="15" s="1"/>
  <c r="Q9" i="15"/>
  <c r="Q8" i="15" s="1"/>
  <c r="V9" i="15"/>
  <c r="V8" i="15" s="1"/>
  <c r="G12" i="15"/>
  <c r="I12" i="15"/>
  <c r="K12" i="15"/>
  <c r="G13" i="15"/>
  <c r="I13" i="15"/>
  <c r="K13" i="15"/>
  <c r="M13" i="15"/>
  <c r="M12" i="15" s="1"/>
  <c r="O13" i="15"/>
  <c r="O12" i="15" s="1"/>
  <c r="Q13" i="15"/>
  <c r="Q12" i="15" s="1"/>
  <c r="V13" i="15"/>
  <c r="V12" i="15" s="1"/>
  <c r="G15" i="15"/>
  <c r="I15" i="15"/>
  <c r="K15" i="15"/>
  <c r="M15" i="15"/>
  <c r="G16" i="15"/>
  <c r="I16" i="15"/>
  <c r="K16" i="15"/>
  <c r="M16" i="15"/>
  <c r="O16" i="15"/>
  <c r="Q16" i="15"/>
  <c r="Q15" i="15" s="1"/>
  <c r="V16" i="15"/>
  <c r="V15" i="15" s="1"/>
  <c r="G17" i="15"/>
  <c r="I17" i="15"/>
  <c r="K17" i="15"/>
  <c r="M17" i="15"/>
  <c r="O17" i="15"/>
  <c r="O15" i="15" s="1"/>
  <c r="Q17" i="15"/>
  <c r="V17" i="15"/>
  <c r="G19" i="15"/>
  <c r="G18" i="15" s="1"/>
  <c r="I19" i="15"/>
  <c r="I18" i="15" s="1"/>
  <c r="K19" i="15"/>
  <c r="K18" i="15" s="1"/>
  <c r="O19" i="15"/>
  <c r="O18" i="15" s="1"/>
  <c r="Q19" i="15"/>
  <c r="Q18" i="15" s="1"/>
  <c r="V19" i="15"/>
  <c r="V18" i="15" s="1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I28" i="15"/>
  <c r="K28" i="15"/>
  <c r="M28" i="15"/>
  <c r="O28" i="15"/>
  <c r="Q28" i="15"/>
  <c r="V28" i="15"/>
  <c r="G29" i="15"/>
  <c r="M29" i="15" s="1"/>
  <c r="I29" i="15"/>
  <c r="K29" i="15"/>
  <c r="O29" i="15"/>
  <c r="Q29" i="15"/>
  <c r="V29" i="15"/>
  <c r="G30" i="15"/>
  <c r="I30" i="15"/>
  <c r="K30" i="15"/>
  <c r="M30" i="15"/>
  <c r="O30" i="15"/>
  <c r="Q30" i="15"/>
  <c r="V30" i="15"/>
  <c r="G31" i="15"/>
  <c r="M31" i="15" s="1"/>
  <c r="I31" i="15"/>
  <c r="K31" i="15"/>
  <c r="O31" i="15"/>
  <c r="Q31" i="15"/>
  <c r="V31" i="15"/>
  <c r="G32" i="15"/>
  <c r="I32" i="15"/>
  <c r="K32" i="15"/>
  <c r="M32" i="15"/>
  <c r="O32" i="15"/>
  <c r="Q32" i="15"/>
  <c r="V32" i="15"/>
  <c r="G33" i="15"/>
  <c r="I33" i="15"/>
  <c r="K33" i="15"/>
  <c r="M33" i="15"/>
  <c r="O33" i="15"/>
  <c r="Q33" i="15"/>
  <c r="V33" i="15"/>
  <c r="G34" i="15"/>
  <c r="M34" i="15" s="1"/>
  <c r="I34" i="15"/>
  <c r="K34" i="15"/>
  <c r="O34" i="15"/>
  <c r="Q34" i="15"/>
  <c r="V34" i="15"/>
  <c r="G35" i="15"/>
  <c r="M35" i="15" s="1"/>
  <c r="I35" i="15"/>
  <c r="K35" i="15"/>
  <c r="O35" i="15"/>
  <c r="Q35" i="15"/>
  <c r="V35" i="15"/>
  <c r="G36" i="15"/>
  <c r="M36" i="15" s="1"/>
  <c r="I36" i="15"/>
  <c r="K36" i="15"/>
  <c r="O36" i="15"/>
  <c r="Q36" i="15"/>
  <c r="V36" i="15"/>
  <c r="G38" i="15"/>
  <c r="M38" i="15" s="1"/>
  <c r="M37" i="15" s="1"/>
  <c r="I38" i="15"/>
  <c r="I37" i="15" s="1"/>
  <c r="K38" i="15"/>
  <c r="K37" i="15" s="1"/>
  <c r="O38" i="15"/>
  <c r="O37" i="15" s="1"/>
  <c r="Q38" i="15"/>
  <c r="V38" i="15"/>
  <c r="G39" i="15"/>
  <c r="I39" i="15"/>
  <c r="K39" i="15"/>
  <c r="M39" i="15"/>
  <c r="O39" i="15"/>
  <c r="Q39" i="15"/>
  <c r="Q37" i="15" s="1"/>
  <c r="V39" i="15"/>
  <c r="G40" i="15"/>
  <c r="I40" i="15"/>
  <c r="K40" i="15"/>
  <c r="M40" i="15"/>
  <c r="O40" i="15"/>
  <c r="Q40" i="15"/>
  <c r="V40" i="15"/>
  <c r="G41" i="15"/>
  <c r="M41" i="15" s="1"/>
  <c r="I41" i="15"/>
  <c r="K41" i="15"/>
  <c r="O41" i="15"/>
  <c r="Q41" i="15"/>
  <c r="V41" i="15"/>
  <c r="G42" i="15"/>
  <c r="I42" i="15"/>
  <c r="K42" i="15"/>
  <c r="M42" i="15"/>
  <c r="O42" i="15"/>
  <c r="Q42" i="15"/>
  <c r="V42" i="15"/>
  <c r="G48" i="15"/>
  <c r="M48" i="15" s="1"/>
  <c r="I48" i="15"/>
  <c r="K48" i="15"/>
  <c r="O48" i="15"/>
  <c r="Q48" i="15"/>
  <c r="V48" i="15"/>
  <c r="G49" i="15"/>
  <c r="I49" i="15"/>
  <c r="K49" i="15"/>
  <c r="M49" i="15"/>
  <c r="O49" i="15"/>
  <c r="Q49" i="15"/>
  <c r="V49" i="15"/>
  <c r="G50" i="15"/>
  <c r="M50" i="15" s="1"/>
  <c r="I50" i="15"/>
  <c r="K50" i="15"/>
  <c r="O50" i="15"/>
  <c r="Q50" i="15"/>
  <c r="V50" i="15"/>
  <c r="G51" i="15"/>
  <c r="I51" i="15"/>
  <c r="K51" i="15"/>
  <c r="M51" i="15"/>
  <c r="O51" i="15"/>
  <c r="Q51" i="15"/>
  <c r="V51" i="15"/>
  <c r="G52" i="15"/>
  <c r="M52" i="15" s="1"/>
  <c r="I52" i="15"/>
  <c r="K52" i="15"/>
  <c r="O52" i="15"/>
  <c r="Q52" i="15"/>
  <c r="V52" i="15"/>
  <c r="G53" i="15"/>
  <c r="I53" i="15"/>
  <c r="K53" i="15"/>
  <c r="M53" i="15"/>
  <c r="O53" i="15"/>
  <c r="Q53" i="15"/>
  <c r="V53" i="15"/>
  <c r="G54" i="15"/>
  <c r="I54" i="15"/>
  <c r="K54" i="15"/>
  <c r="M54" i="15"/>
  <c r="O54" i="15"/>
  <c r="Q54" i="15"/>
  <c r="V54" i="15"/>
  <c r="G55" i="15"/>
  <c r="M55" i="15" s="1"/>
  <c r="I55" i="15"/>
  <c r="K55" i="15"/>
  <c r="O55" i="15"/>
  <c r="Q55" i="15"/>
  <c r="V55" i="15"/>
  <c r="G56" i="15"/>
  <c r="M56" i="15" s="1"/>
  <c r="I56" i="15"/>
  <c r="K56" i="15"/>
  <c r="O56" i="15"/>
  <c r="Q56" i="15"/>
  <c r="V56" i="15"/>
  <c r="V37" i="15" s="1"/>
  <c r="G57" i="15"/>
  <c r="M57" i="15" s="1"/>
  <c r="I57" i="15"/>
  <c r="K57" i="15"/>
  <c r="O57" i="15"/>
  <c r="Q57" i="15"/>
  <c r="V57" i="15"/>
  <c r="G58" i="15"/>
  <c r="I58" i="15"/>
  <c r="K58" i="15"/>
  <c r="M58" i="15"/>
  <c r="O58" i="15"/>
  <c r="Q58" i="15"/>
  <c r="V58" i="15"/>
  <c r="G62" i="15"/>
  <c r="M62" i="15" s="1"/>
  <c r="I62" i="15"/>
  <c r="K62" i="15"/>
  <c r="O62" i="15"/>
  <c r="Q62" i="15"/>
  <c r="V62" i="15"/>
  <c r="G63" i="15"/>
  <c r="I63" i="15"/>
  <c r="K63" i="15"/>
  <c r="M63" i="15"/>
  <c r="O63" i="15"/>
  <c r="Q63" i="15"/>
  <c r="V63" i="15"/>
  <c r="G64" i="15"/>
  <c r="I64" i="15"/>
  <c r="K64" i="15"/>
  <c r="M64" i="15"/>
  <c r="O64" i="15"/>
  <c r="Q64" i="15"/>
  <c r="V64" i="15"/>
  <c r="G65" i="15"/>
  <c r="M65" i="15" s="1"/>
  <c r="I65" i="15"/>
  <c r="K65" i="15"/>
  <c r="O65" i="15"/>
  <c r="Q65" i="15"/>
  <c r="V65" i="15"/>
  <c r="G66" i="15"/>
  <c r="I66" i="15"/>
  <c r="K66" i="15"/>
  <c r="M66" i="15"/>
  <c r="O66" i="15"/>
  <c r="Q66" i="15"/>
  <c r="V66" i="15"/>
  <c r="G68" i="15"/>
  <c r="I68" i="15"/>
  <c r="I67" i="15" s="1"/>
  <c r="K68" i="15"/>
  <c r="K67" i="15" s="1"/>
  <c r="M68" i="15"/>
  <c r="O68" i="15"/>
  <c r="O67" i="15" s="1"/>
  <c r="Q68" i="15"/>
  <c r="Q67" i="15" s="1"/>
  <c r="V68" i="15"/>
  <c r="V67" i="15" s="1"/>
  <c r="G69" i="15"/>
  <c r="G67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1" i="15"/>
  <c r="M71" i="15" s="1"/>
  <c r="I71" i="15"/>
  <c r="K71" i="15"/>
  <c r="O71" i="15"/>
  <c r="Q71" i="15"/>
  <c r="V71" i="15"/>
  <c r="G72" i="15"/>
  <c r="I72" i="15"/>
  <c r="K72" i="15"/>
  <c r="M72" i="15"/>
  <c r="O72" i="15"/>
  <c r="Q72" i="15"/>
  <c r="V72" i="15"/>
  <c r="G73" i="15"/>
  <c r="I73" i="15"/>
  <c r="K73" i="15"/>
  <c r="M73" i="15"/>
  <c r="O73" i="15"/>
  <c r="Q73" i="15"/>
  <c r="V73" i="15"/>
  <c r="G74" i="15"/>
  <c r="M74" i="15" s="1"/>
  <c r="I74" i="15"/>
  <c r="K74" i="15"/>
  <c r="O74" i="15"/>
  <c r="Q74" i="15"/>
  <c r="V74" i="15"/>
  <c r="G75" i="15"/>
  <c r="M75" i="15" s="1"/>
  <c r="I75" i="15"/>
  <c r="K75" i="15"/>
  <c r="O75" i="15"/>
  <c r="Q75" i="15"/>
  <c r="V75" i="15"/>
  <c r="G76" i="15"/>
  <c r="M76" i="15" s="1"/>
  <c r="I76" i="15"/>
  <c r="K76" i="15"/>
  <c r="O76" i="15"/>
  <c r="Q76" i="15"/>
  <c r="V76" i="15"/>
  <c r="G77" i="15"/>
  <c r="I77" i="15"/>
  <c r="K77" i="15"/>
  <c r="M77" i="15"/>
  <c r="O77" i="15"/>
  <c r="Q77" i="15"/>
  <c r="V77" i="15"/>
  <c r="G78" i="15"/>
  <c r="M78" i="15" s="1"/>
  <c r="I78" i="15"/>
  <c r="K78" i="15"/>
  <c r="O78" i="15"/>
  <c r="Q78" i="15"/>
  <c r="V78" i="15"/>
  <c r="G79" i="15"/>
  <c r="I79" i="15"/>
  <c r="K79" i="15"/>
  <c r="M79" i="15"/>
  <c r="O79" i="15"/>
  <c r="Q79" i="15"/>
  <c r="V79" i="15"/>
  <c r="I80" i="15"/>
  <c r="G81" i="15"/>
  <c r="M81" i="15" s="1"/>
  <c r="I81" i="15"/>
  <c r="K81" i="15"/>
  <c r="O81" i="15"/>
  <c r="Q81" i="15"/>
  <c r="V81" i="15"/>
  <c r="V80" i="15" s="1"/>
  <c r="G82" i="15"/>
  <c r="G80" i="15" s="1"/>
  <c r="I82" i="15"/>
  <c r="K82" i="15"/>
  <c r="K80" i="15" s="1"/>
  <c r="M82" i="15"/>
  <c r="O82" i="15"/>
  <c r="O80" i="15" s="1"/>
  <c r="Q82" i="15"/>
  <c r="Q80" i="15" s="1"/>
  <c r="V82" i="15"/>
  <c r="G83" i="15"/>
  <c r="M83" i="15" s="1"/>
  <c r="I83" i="15"/>
  <c r="K83" i="15"/>
  <c r="O83" i="15"/>
  <c r="Q83" i="15"/>
  <c r="V83" i="15"/>
  <c r="I84" i="15"/>
  <c r="K84" i="15"/>
  <c r="O84" i="15"/>
  <c r="Q84" i="15"/>
  <c r="G85" i="15"/>
  <c r="M85" i="15" s="1"/>
  <c r="M84" i="15" s="1"/>
  <c r="I85" i="15"/>
  <c r="K85" i="15"/>
  <c r="O85" i="15"/>
  <c r="Q85" i="15"/>
  <c r="V85" i="15"/>
  <c r="G86" i="15"/>
  <c r="I86" i="15"/>
  <c r="K86" i="15"/>
  <c r="M86" i="15"/>
  <c r="O86" i="15"/>
  <c r="Q86" i="15"/>
  <c r="V86" i="15"/>
  <c r="V84" i="15" s="1"/>
  <c r="G90" i="15"/>
  <c r="I90" i="15"/>
  <c r="K90" i="15"/>
  <c r="M90" i="15"/>
  <c r="O90" i="15"/>
  <c r="G91" i="15"/>
  <c r="I91" i="15"/>
  <c r="K91" i="15"/>
  <c r="M91" i="15"/>
  <c r="O91" i="15"/>
  <c r="Q91" i="15"/>
  <c r="Q90" i="15" s="1"/>
  <c r="V91" i="15"/>
  <c r="V90" i="15" s="1"/>
  <c r="AE93" i="15"/>
  <c r="AF93" i="15"/>
  <c r="G97" i="14"/>
  <c r="BA89" i="14"/>
  <c r="BA31" i="14"/>
  <c r="BA29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G10" i="14"/>
  <c r="I10" i="14"/>
  <c r="K10" i="14"/>
  <c r="M10" i="14"/>
  <c r="O10" i="14"/>
  <c r="Q10" i="14"/>
  <c r="V10" i="14"/>
  <c r="V8" i="14" s="1"/>
  <c r="G11" i="14"/>
  <c r="I11" i="14"/>
  <c r="K11" i="14"/>
  <c r="M11" i="14"/>
  <c r="O11" i="14"/>
  <c r="Q11" i="14"/>
  <c r="V11" i="14"/>
  <c r="G12" i="14"/>
  <c r="M12" i="14" s="1"/>
  <c r="I12" i="14"/>
  <c r="K12" i="14"/>
  <c r="O12" i="14"/>
  <c r="Q12" i="14"/>
  <c r="V12" i="14"/>
  <c r="O13" i="14"/>
  <c r="Q13" i="14"/>
  <c r="V13" i="14"/>
  <c r="G14" i="14"/>
  <c r="M14" i="14" s="1"/>
  <c r="M13" i="14" s="1"/>
  <c r="I14" i="14"/>
  <c r="I13" i="14" s="1"/>
  <c r="K14" i="14"/>
  <c r="K13" i="14" s="1"/>
  <c r="O14" i="14"/>
  <c r="Q14" i="14"/>
  <c r="V14" i="14"/>
  <c r="G16" i="14"/>
  <c r="G15" i="14" s="1"/>
  <c r="I16" i="14"/>
  <c r="I15" i="14" s="1"/>
  <c r="K16" i="14"/>
  <c r="K15" i="14" s="1"/>
  <c r="M16" i="14"/>
  <c r="M15" i="14" s="1"/>
  <c r="O16" i="14"/>
  <c r="O15" i="14" s="1"/>
  <c r="Q16" i="14"/>
  <c r="V16" i="14"/>
  <c r="G17" i="14"/>
  <c r="I17" i="14"/>
  <c r="K17" i="14"/>
  <c r="M17" i="14"/>
  <c r="O17" i="14"/>
  <c r="Q17" i="14"/>
  <c r="V17" i="14"/>
  <c r="G18" i="14"/>
  <c r="I18" i="14"/>
  <c r="K18" i="14"/>
  <c r="M18" i="14"/>
  <c r="O18" i="14"/>
  <c r="Q18" i="14"/>
  <c r="Q15" i="14" s="1"/>
  <c r="V18" i="14"/>
  <c r="V15" i="14" s="1"/>
  <c r="G19" i="14"/>
  <c r="I19" i="14"/>
  <c r="K19" i="14"/>
  <c r="M19" i="14"/>
  <c r="O19" i="14"/>
  <c r="Q19" i="14"/>
  <c r="V19" i="14"/>
  <c r="G20" i="14"/>
  <c r="I20" i="14"/>
  <c r="K20" i="14"/>
  <c r="M20" i="14"/>
  <c r="O20" i="14"/>
  <c r="Q20" i="14"/>
  <c r="V20" i="14"/>
  <c r="G22" i="14"/>
  <c r="I22" i="14"/>
  <c r="K22" i="14"/>
  <c r="K21" i="14" s="1"/>
  <c r="M22" i="14"/>
  <c r="O22" i="14"/>
  <c r="O21" i="14" s="1"/>
  <c r="Q22" i="14"/>
  <c r="Q21" i="14" s="1"/>
  <c r="V22" i="14"/>
  <c r="V21" i="14" s="1"/>
  <c r="G23" i="14"/>
  <c r="I23" i="14"/>
  <c r="K23" i="14"/>
  <c r="M23" i="14"/>
  <c r="O23" i="14"/>
  <c r="Q23" i="14"/>
  <c r="V23" i="14"/>
  <c r="G24" i="14"/>
  <c r="I24" i="14"/>
  <c r="K24" i="14"/>
  <c r="M24" i="14"/>
  <c r="O24" i="14"/>
  <c r="Q24" i="14"/>
  <c r="V24" i="14"/>
  <c r="G25" i="14"/>
  <c r="I25" i="14"/>
  <c r="K25" i="14"/>
  <c r="M25" i="14"/>
  <c r="O25" i="14"/>
  <c r="Q25" i="14"/>
  <c r="V25" i="14"/>
  <c r="G26" i="14"/>
  <c r="I26" i="14"/>
  <c r="K26" i="14"/>
  <c r="M26" i="14"/>
  <c r="O26" i="14"/>
  <c r="Q26" i="14"/>
  <c r="V26" i="14"/>
  <c r="G28" i="14"/>
  <c r="I28" i="14"/>
  <c r="K28" i="14"/>
  <c r="M28" i="14"/>
  <c r="O28" i="14"/>
  <c r="Q28" i="14"/>
  <c r="V28" i="14"/>
  <c r="G30" i="14"/>
  <c r="M30" i="14" s="1"/>
  <c r="I30" i="14"/>
  <c r="K30" i="14"/>
  <c r="O30" i="14"/>
  <c r="Q30" i="14"/>
  <c r="V30" i="14"/>
  <c r="G32" i="14"/>
  <c r="M32" i="14" s="1"/>
  <c r="I32" i="14"/>
  <c r="K32" i="14"/>
  <c r="O32" i="14"/>
  <c r="Q32" i="14"/>
  <c r="V32" i="14"/>
  <c r="G34" i="14"/>
  <c r="M34" i="14" s="1"/>
  <c r="I34" i="14"/>
  <c r="I21" i="14" s="1"/>
  <c r="K34" i="14"/>
  <c r="O34" i="14"/>
  <c r="Q34" i="14"/>
  <c r="V34" i="14"/>
  <c r="G35" i="14"/>
  <c r="M35" i="14" s="1"/>
  <c r="I35" i="14"/>
  <c r="K35" i="14"/>
  <c r="O35" i="14"/>
  <c r="Q35" i="14"/>
  <c r="V35" i="14"/>
  <c r="G36" i="14"/>
  <c r="I36" i="14"/>
  <c r="K36" i="14"/>
  <c r="M36" i="14"/>
  <c r="O36" i="14"/>
  <c r="Q36" i="14"/>
  <c r="V36" i="14"/>
  <c r="G37" i="14"/>
  <c r="I37" i="14"/>
  <c r="K37" i="14"/>
  <c r="M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I40" i="14"/>
  <c r="K40" i="14"/>
  <c r="M40" i="14"/>
  <c r="O40" i="14"/>
  <c r="Q40" i="14"/>
  <c r="V40" i="14"/>
  <c r="G41" i="14"/>
  <c r="M41" i="14" s="1"/>
  <c r="I41" i="14"/>
  <c r="K41" i="14"/>
  <c r="O41" i="14"/>
  <c r="Q41" i="14"/>
  <c r="V41" i="14"/>
  <c r="G42" i="14"/>
  <c r="I42" i="14"/>
  <c r="K42" i="14"/>
  <c r="M42" i="14"/>
  <c r="O42" i="14"/>
  <c r="Q42" i="14"/>
  <c r="V42" i="14"/>
  <c r="G43" i="14"/>
  <c r="I43" i="14"/>
  <c r="K43" i="14"/>
  <c r="M43" i="14"/>
  <c r="O43" i="14"/>
  <c r="Q43" i="14"/>
  <c r="V43" i="14"/>
  <c r="G44" i="14"/>
  <c r="I44" i="14"/>
  <c r="K44" i="14"/>
  <c r="M44" i="14"/>
  <c r="O44" i="14"/>
  <c r="Q44" i="14"/>
  <c r="V44" i="14"/>
  <c r="G45" i="14"/>
  <c r="I45" i="14"/>
  <c r="K45" i="14"/>
  <c r="M45" i="14"/>
  <c r="O45" i="14"/>
  <c r="Q45" i="14"/>
  <c r="V45" i="14"/>
  <c r="G46" i="14"/>
  <c r="I46" i="14"/>
  <c r="K46" i="14"/>
  <c r="M46" i="14"/>
  <c r="O46" i="14"/>
  <c r="Q46" i="14"/>
  <c r="V46" i="14"/>
  <c r="V47" i="14"/>
  <c r="G48" i="14"/>
  <c r="M48" i="14" s="1"/>
  <c r="I48" i="14"/>
  <c r="K48" i="14"/>
  <c r="O48" i="14"/>
  <c r="Q48" i="14"/>
  <c r="V48" i="14"/>
  <c r="G49" i="14"/>
  <c r="M49" i="14" s="1"/>
  <c r="I49" i="14"/>
  <c r="I47" i="14" s="1"/>
  <c r="K49" i="14"/>
  <c r="K47" i="14" s="1"/>
  <c r="O49" i="14"/>
  <c r="Q49" i="14"/>
  <c r="V49" i="14"/>
  <c r="G50" i="14"/>
  <c r="M50" i="14" s="1"/>
  <c r="I50" i="14"/>
  <c r="K50" i="14"/>
  <c r="O50" i="14"/>
  <c r="Q50" i="14"/>
  <c r="V50" i="14"/>
  <c r="G51" i="14"/>
  <c r="M51" i="14" s="1"/>
  <c r="I51" i="14"/>
  <c r="K51" i="14"/>
  <c r="O51" i="14"/>
  <c r="O47" i="14" s="1"/>
  <c r="Q51" i="14"/>
  <c r="V51" i="14"/>
  <c r="G52" i="14"/>
  <c r="I52" i="14"/>
  <c r="K52" i="14"/>
  <c r="M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Q47" i="14" s="1"/>
  <c r="V54" i="14"/>
  <c r="G55" i="14"/>
  <c r="I55" i="14"/>
  <c r="K55" i="14"/>
  <c r="M55" i="14"/>
  <c r="O55" i="14"/>
  <c r="Q55" i="14"/>
  <c r="V55" i="14"/>
  <c r="G56" i="14"/>
  <c r="I56" i="14"/>
  <c r="K56" i="14"/>
  <c r="M56" i="14"/>
  <c r="O56" i="14"/>
  <c r="Q56" i="14"/>
  <c r="V56" i="14"/>
  <c r="G57" i="14"/>
  <c r="M57" i="14" s="1"/>
  <c r="I57" i="14"/>
  <c r="K57" i="14"/>
  <c r="O57" i="14"/>
  <c r="Q57" i="14"/>
  <c r="V57" i="14"/>
  <c r="G58" i="14"/>
  <c r="I58" i="14"/>
  <c r="K58" i="14"/>
  <c r="M58" i="14"/>
  <c r="O58" i="14"/>
  <c r="Q58" i="14"/>
  <c r="V58" i="14"/>
  <c r="G59" i="14"/>
  <c r="I59" i="14"/>
  <c r="K59" i="14"/>
  <c r="M59" i="14"/>
  <c r="O59" i="14"/>
  <c r="Q59" i="14"/>
  <c r="V59" i="14"/>
  <c r="G60" i="14"/>
  <c r="I60" i="14"/>
  <c r="K60" i="14"/>
  <c r="M60" i="14"/>
  <c r="O60" i="14"/>
  <c r="Q60" i="14"/>
  <c r="V60" i="14"/>
  <c r="G61" i="14"/>
  <c r="I61" i="14"/>
  <c r="K61" i="14"/>
  <c r="M61" i="14"/>
  <c r="O61" i="14"/>
  <c r="Q61" i="14"/>
  <c r="V61" i="14"/>
  <c r="Q62" i="14"/>
  <c r="G63" i="14"/>
  <c r="G62" i="14" s="1"/>
  <c r="I63" i="14"/>
  <c r="I62" i="14" s="1"/>
  <c r="K63" i="14"/>
  <c r="K62" i="14" s="1"/>
  <c r="O63" i="14"/>
  <c r="O62" i="14" s="1"/>
  <c r="Q63" i="14"/>
  <c r="V63" i="14"/>
  <c r="V62" i="14" s="1"/>
  <c r="G64" i="14"/>
  <c r="G65" i="14"/>
  <c r="M65" i="14" s="1"/>
  <c r="M64" i="14" s="1"/>
  <c r="I65" i="14"/>
  <c r="I64" i="14" s="1"/>
  <c r="K65" i="14"/>
  <c r="K64" i="14" s="1"/>
  <c r="O65" i="14"/>
  <c r="O64" i="14" s="1"/>
  <c r="Q65" i="14"/>
  <c r="Q64" i="14" s="1"/>
  <c r="V65" i="14"/>
  <c r="V64" i="14" s="1"/>
  <c r="G66" i="14"/>
  <c r="M66" i="14" s="1"/>
  <c r="I66" i="14"/>
  <c r="K66" i="14"/>
  <c r="O66" i="14"/>
  <c r="Q66" i="14"/>
  <c r="V66" i="14"/>
  <c r="G67" i="14"/>
  <c r="M67" i="14" s="1"/>
  <c r="I67" i="14"/>
  <c r="K67" i="14"/>
  <c r="O67" i="14"/>
  <c r="Q67" i="14"/>
  <c r="V67" i="14"/>
  <c r="G68" i="14"/>
  <c r="I68" i="14"/>
  <c r="K68" i="14"/>
  <c r="M68" i="14"/>
  <c r="O68" i="14"/>
  <c r="Q68" i="14"/>
  <c r="V68" i="14"/>
  <c r="G69" i="14"/>
  <c r="I69" i="14"/>
  <c r="K69" i="14"/>
  <c r="M69" i="14"/>
  <c r="O69" i="14"/>
  <c r="Q69" i="14"/>
  <c r="V69" i="14"/>
  <c r="G70" i="14"/>
  <c r="I70" i="14"/>
  <c r="K70" i="14"/>
  <c r="M70" i="14"/>
  <c r="O70" i="14"/>
  <c r="Q70" i="14"/>
  <c r="V70" i="14"/>
  <c r="G71" i="14"/>
  <c r="I71" i="14"/>
  <c r="K71" i="14"/>
  <c r="M71" i="14"/>
  <c r="O71" i="14"/>
  <c r="Q71" i="14"/>
  <c r="V71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G74" i="14"/>
  <c r="I74" i="14"/>
  <c r="K74" i="14"/>
  <c r="M74" i="14"/>
  <c r="O74" i="14"/>
  <c r="Q74" i="14"/>
  <c r="V74" i="14"/>
  <c r="G75" i="14"/>
  <c r="I75" i="14"/>
  <c r="K75" i="14"/>
  <c r="M75" i="14"/>
  <c r="O75" i="14"/>
  <c r="Q75" i="14"/>
  <c r="V75" i="14"/>
  <c r="G76" i="14"/>
  <c r="I76" i="14"/>
  <c r="K76" i="14"/>
  <c r="M76" i="14"/>
  <c r="O76" i="14"/>
  <c r="Q76" i="14"/>
  <c r="V76" i="14"/>
  <c r="G77" i="14"/>
  <c r="I77" i="14"/>
  <c r="K77" i="14"/>
  <c r="M77" i="14"/>
  <c r="O77" i="14"/>
  <c r="Q77" i="14"/>
  <c r="V77" i="14"/>
  <c r="G78" i="14"/>
  <c r="M78" i="14" s="1"/>
  <c r="I78" i="14"/>
  <c r="K78" i="14"/>
  <c r="O78" i="14"/>
  <c r="Q78" i="14"/>
  <c r="V78" i="14"/>
  <c r="G79" i="14"/>
  <c r="M79" i="14" s="1"/>
  <c r="I79" i="14"/>
  <c r="K79" i="14"/>
  <c r="O79" i="14"/>
  <c r="Q79" i="14"/>
  <c r="V79" i="14"/>
  <c r="G80" i="14"/>
  <c r="M80" i="14" s="1"/>
  <c r="I80" i="14"/>
  <c r="K80" i="14"/>
  <c r="O80" i="14"/>
  <c r="Q80" i="14"/>
  <c r="V80" i="14"/>
  <c r="G81" i="14"/>
  <c r="M81" i="14" s="1"/>
  <c r="I81" i="14"/>
  <c r="K81" i="14"/>
  <c r="O81" i="14"/>
  <c r="Q81" i="14"/>
  <c r="V81" i="14"/>
  <c r="G82" i="14"/>
  <c r="M82" i="14" s="1"/>
  <c r="I82" i="14"/>
  <c r="K82" i="14"/>
  <c r="O82" i="14"/>
  <c r="Q82" i="14"/>
  <c r="V82" i="14"/>
  <c r="G83" i="14"/>
  <c r="I83" i="14"/>
  <c r="K83" i="14"/>
  <c r="M83" i="14"/>
  <c r="O83" i="14"/>
  <c r="Q83" i="14"/>
  <c r="V83" i="14"/>
  <c r="G84" i="14"/>
  <c r="I84" i="14"/>
  <c r="K84" i="14"/>
  <c r="M84" i="14"/>
  <c r="O84" i="14"/>
  <c r="G85" i="14"/>
  <c r="I85" i="14"/>
  <c r="K85" i="14"/>
  <c r="M85" i="14"/>
  <c r="O85" i="14"/>
  <c r="Q85" i="14"/>
  <c r="Q84" i="14" s="1"/>
  <c r="V85" i="14"/>
  <c r="V84" i="14" s="1"/>
  <c r="K86" i="14"/>
  <c r="Q86" i="14"/>
  <c r="V86" i="14"/>
  <c r="G87" i="14"/>
  <c r="I87" i="14"/>
  <c r="I86" i="14" s="1"/>
  <c r="K87" i="14"/>
  <c r="M87" i="14"/>
  <c r="O87" i="14"/>
  <c r="Q87" i="14"/>
  <c r="V87" i="14"/>
  <c r="G88" i="14"/>
  <c r="M88" i="14" s="1"/>
  <c r="M86" i="14" s="1"/>
  <c r="I88" i="14"/>
  <c r="K88" i="14"/>
  <c r="O88" i="14"/>
  <c r="O86" i="14" s="1"/>
  <c r="Q88" i="14"/>
  <c r="V88" i="14"/>
  <c r="G90" i="14"/>
  <c r="M90" i="14" s="1"/>
  <c r="I90" i="14"/>
  <c r="K90" i="14"/>
  <c r="O90" i="14"/>
  <c r="Q90" i="14"/>
  <c r="V90" i="14"/>
  <c r="V92" i="14"/>
  <c r="G93" i="14"/>
  <c r="G92" i="14" s="1"/>
  <c r="I93" i="14"/>
  <c r="K93" i="14"/>
  <c r="K92" i="14" s="1"/>
  <c r="M93" i="14"/>
  <c r="M92" i="14" s="1"/>
  <c r="O93" i="14"/>
  <c r="Q93" i="14"/>
  <c r="Q92" i="14" s="1"/>
  <c r="V93" i="14"/>
  <c r="G94" i="14"/>
  <c r="I94" i="14"/>
  <c r="K94" i="14"/>
  <c r="M94" i="14"/>
  <c r="O94" i="14"/>
  <c r="Q94" i="14"/>
  <c r="V94" i="14"/>
  <c r="G95" i="14"/>
  <c r="I95" i="14"/>
  <c r="I92" i="14" s="1"/>
  <c r="K95" i="14"/>
  <c r="M95" i="14"/>
  <c r="O95" i="14"/>
  <c r="O92" i="14" s="1"/>
  <c r="Q95" i="14"/>
  <c r="V95" i="14"/>
  <c r="AE97" i="14"/>
  <c r="G398" i="13"/>
  <c r="BA390" i="13"/>
  <c r="BA20" i="13"/>
  <c r="G9" i="13"/>
  <c r="G8" i="13" s="1"/>
  <c r="I9" i="13"/>
  <c r="I8" i="13" s="1"/>
  <c r="K9" i="13"/>
  <c r="K8" i="13" s="1"/>
  <c r="M9" i="13"/>
  <c r="O9" i="13"/>
  <c r="O8" i="13" s="1"/>
  <c r="Q9" i="13"/>
  <c r="Q8" i="13" s="1"/>
  <c r="V9" i="13"/>
  <c r="V8" i="13" s="1"/>
  <c r="G13" i="13"/>
  <c r="I13" i="13"/>
  <c r="K13" i="13"/>
  <c r="M13" i="13"/>
  <c r="O13" i="13"/>
  <c r="Q13" i="13"/>
  <c r="V13" i="13"/>
  <c r="G17" i="13"/>
  <c r="I17" i="13"/>
  <c r="K17" i="13"/>
  <c r="M17" i="13"/>
  <c r="O17" i="13"/>
  <c r="Q17" i="13"/>
  <c r="V17" i="13"/>
  <c r="G22" i="13"/>
  <c r="M22" i="13" s="1"/>
  <c r="I22" i="13"/>
  <c r="K22" i="13"/>
  <c r="O22" i="13"/>
  <c r="Q22" i="13"/>
  <c r="V22" i="13"/>
  <c r="G25" i="13"/>
  <c r="I25" i="13"/>
  <c r="K25" i="13"/>
  <c r="M25" i="13"/>
  <c r="O25" i="13"/>
  <c r="Q25" i="13"/>
  <c r="V25" i="13"/>
  <c r="G26" i="13"/>
  <c r="I26" i="13"/>
  <c r="K26" i="13"/>
  <c r="M26" i="13"/>
  <c r="O26" i="13"/>
  <c r="Q26" i="13"/>
  <c r="V26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4" i="13"/>
  <c r="I34" i="13"/>
  <c r="K34" i="13"/>
  <c r="M34" i="13"/>
  <c r="O34" i="13"/>
  <c r="Q34" i="13"/>
  <c r="V34" i="13"/>
  <c r="G38" i="13"/>
  <c r="I38" i="13"/>
  <c r="K38" i="13"/>
  <c r="M38" i="13"/>
  <c r="O38" i="13"/>
  <c r="Q38" i="13"/>
  <c r="V38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65" i="13"/>
  <c r="I65" i="13"/>
  <c r="K65" i="13"/>
  <c r="M65" i="13"/>
  <c r="O65" i="13"/>
  <c r="Q65" i="13"/>
  <c r="V65" i="13"/>
  <c r="G77" i="13"/>
  <c r="M77" i="13" s="1"/>
  <c r="I77" i="13"/>
  <c r="K77" i="13"/>
  <c r="O77" i="13"/>
  <c r="Q77" i="13"/>
  <c r="V77" i="13"/>
  <c r="G80" i="13"/>
  <c r="I80" i="13"/>
  <c r="K80" i="13"/>
  <c r="M80" i="13"/>
  <c r="O80" i="13"/>
  <c r="Q80" i="13"/>
  <c r="V80" i="13"/>
  <c r="G81" i="13"/>
  <c r="I81" i="13"/>
  <c r="K81" i="13"/>
  <c r="M81" i="13"/>
  <c r="O81" i="13"/>
  <c r="Q81" i="13"/>
  <c r="V81" i="13"/>
  <c r="G89" i="13"/>
  <c r="I89" i="13"/>
  <c r="K89" i="13"/>
  <c r="M89" i="13"/>
  <c r="O89" i="13"/>
  <c r="Q89" i="13"/>
  <c r="V89" i="13"/>
  <c r="G91" i="13"/>
  <c r="M91" i="13" s="1"/>
  <c r="I91" i="13"/>
  <c r="K91" i="13"/>
  <c r="O91" i="13"/>
  <c r="Q91" i="13"/>
  <c r="V91" i="13"/>
  <c r="O93" i="13"/>
  <c r="Q93" i="13"/>
  <c r="G94" i="13"/>
  <c r="G93" i="13" s="1"/>
  <c r="I94" i="13"/>
  <c r="I93" i="13" s="1"/>
  <c r="K94" i="13"/>
  <c r="K93" i="13" s="1"/>
  <c r="M94" i="13"/>
  <c r="M93" i="13" s="1"/>
  <c r="O94" i="13"/>
  <c r="Q94" i="13"/>
  <c r="V94" i="13"/>
  <c r="G98" i="13"/>
  <c r="I98" i="13"/>
  <c r="K98" i="13"/>
  <c r="M98" i="13"/>
  <c r="O98" i="13"/>
  <c r="Q98" i="13"/>
  <c r="V98" i="13"/>
  <c r="V93" i="13" s="1"/>
  <c r="G102" i="13"/>
  <c r="I102" i="13"/>
  <c r="K102" i="13"/>
  <c r="M102" i="13"/>
  <c r="O102" i="13"/>
  <c r="Q102" i="13"/>
  <c r="G103" i="13"/>
  <c r="I103" i="13"/>
  <c r="K103" i="13"/>
  <c r="M103" i="13"/>
  <c r="O103" i="13"/>
  <c r="Q103" i="13"/>
  <c r="V103" i="13"/>
  <c r="V102" i="13" s="1"/>
  <c r="G107" i="13"/>
  <c r="K107" i="13"/>
  <c r="Q107" i="13"/>
  <c r="G108" i="13"/>
  <c r="M108" i="13" s="1"/>
  <c r="M107" i="13" s="1"/>
  <c r="I108" i="13"/>
  <c r="K108" i="13"/>
  <c r="O108" i="13"/>
  <c r="Q108" i="13"/>
  <c r="V108" i="13"/>
  <c r="G113" i="13"/>
  <c r="I113" i="13"/>
  <c r="K113" i="13"/>
  <c r="M113" i="13"/>
  <c r="O113" i="13"/>
  <c r="O107" i="13" s="1"/>
  <c r="Q113" i="13"/>
  <c r="V113" i="13"/>
  <c r="G116" i="13"/>
  <c r="M116" i="13" s="1"/>
  <c r="I116" i="13"/>
  <c r="I107" i="13" s="1"/>
  <c r="K116" i="13"/>
  <c r="O116" i="13"/>
  <c r="Q116" i="13"/>
  <c r="V116" i="13"/>
  <c r="G119" i="13"/>
  <c r="I119" i="13"/>
  <c r="K119" i="13"/>
  <c r="M119" i="13"/>
  <c r="O119" i="13"/>
  <c r="Q119" i="13"/>
  <c r="V119" i="13"/>
  <c r="V107" i="13" s="1"/>
  <c r="G122" i="13"/>
  <c r="I122" i="13"/>
  <c r="K122" i="13"/>
  <c r="M122" i="13"/>
  <c r="O122" i="13"/>
  <c r="Q122" i="13"/>
  <c r="V122" i="13"/>
  <c r="G125" i="13"/>
  <c r="I125" i="13"/>
  <c r="K125" i="13"/>
  <c r="M125" i="13"/>
  <c r="O125" i="13"/>
  <c r="Q125" i="13"/>
  <c r="V125" i="13"/>
  <c r="G130" i="13"/>
  <c r="I130" i="13"/>
  <c r="O130" i="13"/>
  <c r="Q130" i="13"/>
  <c r="V130" i="13"/>
  <c r="G131" i="13"/>
  <c r="I131" i="13"/>
  <c r="K131" i="13"/>
  <c r="M131" i="13"/>
  <c r="O131" i="13"/>
  <c r="Q131" i="13"/>
  <c r="V131" i="13"/>
  <c r="G135" i="13"/>
  <c r="I135" i="13"/>
  <c r="K135" i="13"/>
  <c r="K130" i="13" s="1"/>
  <c r="M135" i="13"/>
  <c r="M130" i="13" s="1"/>
  <c r="O135" i="13"/>
  <c r="Q135" i="13"/>
  <c r="V135" i="13"/>
  <c r="G143" i="13"/>
  <c r="I143" i="13"/>
  <c r="G144" i="13"/>
  <c r="I144" i="13"/>
  <c r="K144" i="13"/>
  <c r="K143" i="13" s="1"/>
  <c r="M144" i="13"/>
  <c r="M143" i="13" s="1"/>
  <c r="O144" i="13"/>
  <c r="O143" i="13" s="1"/>
  <c r="Q144" i="13"/>
  <c r="Q143" i="13" s="1"/>
  <c r="V144" i="13"/>
  <c r="V143" i="13" s="1"/>
  <c r="G146" i="13"/>
  <c r="I146" i="13"/>
  <c r="K146" i="13"/>
  <c r="M146" i="13"/>
  <c r="O146" i="13"/>
  <c r="Q146" i="13"/>
  <c r="V146" i="13"/>
  <c r="G147" i="13"/>
  <c r="I147" i="13"/>
  <c r="K147" i="13"/>
  <c r="M147" i="13"/>
  <c r="O147" i="13"/>
  <c r="Q147" i="13"/>
  <c r="V147" i="13"/>
  <c r="G150" i="13"/>
  <c r="G151" i="13"/>
  <c r="I151" i="13"/>
  <c r="K151" i="13"/>
  <c r="M151" i="13"/>
  <c r="O151" i="13"/>
  <c r="Q151" i="13"/>
  <c r="V151" i="13"/>
  <c r="V150" i="13" s="1"/>
  <c r="G160" i="13"/>
  <c r="M160" i="13" s="1"/>
  <c r="I160" i="13"/>
  <c r="I150" i="13" s="1"/>
  <c r="K160" i="13"/>
  <c r="K150" i="13" s="1"/>
  <c r="O160" i="13"/>
  <c r="Q160" i="13"/>
  <c r="V160" i="13"/>
  <c r="G164" i="13"/>
  <c r="M164" i="13" s="1"/>
  <c r="I164" i="13"/>
  <c r="K164" i="13"/>
  <c r="O164" i="13"/>
  <c r="Q164" i="13"/>
  <c r="V164" i="13"/>
  <c r="G175" i="13"/>
  <c r="I175" i="13"/>
  <c r="K175" i="13"/>
  <c r="M175" i="13"/>
  <c r="O175" i="13"/>
  <c r="O150" i="13" s="1"/>
  <c r="Q175" i="13"/>
  <c r="V175" i="13"/>
  <c r="G180" i="13"/>
  <c r="M180" i="13" s="1"/>
  <c r="I180" i="13"/>
  <c r="K180" i="13"/>
  <c r="O180" i="13"/>
  <c r="Q180" i="13"/>
  <c r="V180" i="13"/>
  <c r="G186" i="13"/>
  <c r="I186" i="13"/>
  <c r="K186" i="13"/>
  <c r="M186" i="13"/>
  <c r="O186" i="13"/>
  <c r="Q186" i="13"/>
  <c r="Q150" i="13" s="1"/>
  <c r="V186" i="13"/>
  <c r="G193" i="13"/>
  <c r="I193" i="13"/>
  <c r="K193" i="13"/>
  <c r="M193" i="13"/>
  <c r="O193" i="13"/>
  <c r="Q193" i="13"/>
  <c r="V193" i="13"/>
  <c r="G198" i="13"/>
  <c r="I198" i="13"/>
  <c r="K198" i="13"/>
  <c r="M198" i="13"/>
  <c r="O198" i="13"/>
  <c r="Q198" i="13"/>
  <c r="V198" i="13"/>
  <c r="G203" i="13"/>
  <c r="AF398" i="13" s="1"/>
  <c r="I203" i="13"/>
  <c r="K203" i="13"/>
  <c r="O203" i="13"/>
  <c r="Q203" i="13"/>
  <c r="V203" i="13"/>
  <c r="G207" i="13"/>
  <c r="M207" i="13" s="1"/>
  <c r="I207" i="13"/>
  <c r="K207" i="13"/>
  <c r="O207" i="13"/>
  <c r="Q207" i="13"/>
  <c r="V207" i="13"/>
  <c r="G212" i="13"/>
  <c r="I212" i="13"/>
  <c r="K212" i="13"/>
  <c r="M212" i="13"/>
  <c r="O212" i="13"/>
  <c r="Q212" i="13"/>
  <c r="V212" i="13"/>
  <c r="G213" i="13"/>
  <c r="M213" i="13" s="1"/>
  <c r="I213" i="13"/>
  <c r="K213" i="13"/>
  <c r="O213" i="13"/>
  <c r="Q213" i="13"/>
  <c r="V213" i="13"/>
  <c r="G214" i="13"/>
  <c r="I214" i="13"/>
  <c r="K214" i="13"/>
  <c r="M214" i="13"/>
  <c r="O214" i="13"/>
  <c r="Q214" i="13"/>
  <c r="V214" i="13"/>
  <c r="G215" i="13"/>
  <c r="I215" i="13"/>
  <c r="K215" i="13"/>
  <c r="M215" i="13"/>
  <c r="O215" i="13"/>
  <c r="Q215" i="13"/>
  <c r="V215" i="13"/>
  <c r="Q216" i="13"/>
  <c r="V216" i="13"/>
  <c r="G217" i="13"/>
  <c r="G216" i="13" s="1"/>
  <c r="I217" i="13"/>
  <c r="I216" i="13" s="1"/>
  <c r="K217" i="13"/>
  <c r="K216" i="13" s="1"/>
  <c r="O217" i="13"/>
  <c r="O216" i="13" s="1"/>
  <c r="Q217" i="13"/>
  <c r="V217" i="13"/>
  <c r="G221" i="13"/>
  <c r="I221" i="13"/>
  <c r="K221" i="13"/>
  <c r="M221" i="13"/>
  <c r="O221" i="13"/>
  <c r="Q221" i="13"/>
  <c r="V221" i="13"/>
  <c r="G224" i="13"/>
  <c r="I224" i="13"/>
  <c r="K224" i="13"/>
  <c r="Q224" i="13"/>
  <c r="V224" i="13"/>
  <c r="G225" i="13"/>
  <c r="M225" i="13" s="1"/>
  <c r="M224" i="13" s="1"/>
  <c r="I225" i="13"/>
  <c r="K225" i="13"/>
  <c r="O225" i="13"/>
  <c r="Q225" i="13"/>
  <c r="V225" i="13"/>
  <c r="G228" i="13"/>
  <c r="I228" i="13"/>
  <c r="K228" i="13"/>
  <c r="M228" i="13"/>
  <c r="O228" i="13"/>
  <c r="O224" i="13" s="1"/>
  <c r="Q228" i="13"/>
  <c r="V228" i="13"/>
  <c r="G229" i="13"/>
  <c r="G230" i="13"/>
  <c r="I230" i="13"/>
  <c r="K230" i="13"/>
  <c r="M230" i="13"/>
  <c r="O230" i="13"/>
  <c r="O229" i="13" s="1"/>
  <c r="Q230" i="13"/>
  <c r="Q229" i="13" s="1"/>
  <c r="V230" i="13"/>
  <c r="V229" i="13" s="1"/>
  <c r="G240" i="13"/>
  <c r="I240" i="13"/>
  <c r="K240" i="13"/>
  <c r="K229" i="13" s="1"/>
  <c r="M240" i="13"/>
  <c r="O240" i="13"/>
  <c r="Q240" i="13"/>
  <c r="V240" i="13"/>
  <c r="G245" i="13"/>
  <c r="I245" i="13"/>
  <c r="K245" i="13"/>
  <c r="M245" i="13"/>
  <c r="O245" i="13"/>
  <c r="Q245" i="13"/>
  <c r="V245" i="13"/>
  <c r="G250" i="13"/>
  <c r="M250" i="13" s="1"/>
  <c r="I250" i="13"/>
  <c r="I229" i="13" s="1"/>
  <c r="K250" i="13"/>
  <c r="O250" i="13"/>
  <c r="Q250" i="13"/>
  <c r="V250" i="13"/>
  <c r="G255" i="13"/>
  <c r="I255" i="13"/>
  <c r="K255" i="13"/>
  <c r="M255" i="13"/>
  <c r="O255" i="13"/>
  <c r="Q255" i="13"/>
  <c r="V255" i="13"/>
  <c r="G260" i="13"/>
  <c r="I260" i="13"/>
  <c r="K260" i="13"/>
  <c r="M260" i="13"/>
  <c r="O260" i="13"/>
  <c r="Q260" i="13"/>
  <c r="V260" i="13"/>
  <c r="G264" i="13"/>
  <c r="M264" i="13" s="1"/>
  <c r="I264" i="13"/>
  <c r="K264" i="13"/>
  <c r="O264" i="13"/>
  <c r="Q264" i="13"/>
  <c r="V264" i="13"/>
  <c r="G273" i="13"/>
  <c r="I273" i="13"/>
  <c r="K273" i="13"/>
  <c r="M273" i="13"/>
  <c r="O273" i="13"/>
  <c r="Q273" i="13"/>
  <c r="V273" i="13"/>
  <c r="G277" i="13"/>
  <c r="I277" i="13"/>
  <c r="K277" i="13"/>
  <c r="M277" i="13"/>
  <c r="O277" i="13"/>
  <c r="Q277" i="13"/>
  <c r="V277" i="13"/>
  <c r="G296" i="13"/>
  <c r="I296" i="13"/>
  <c r="K296" i="13"/>
  <c r="M296" i="13"/>
  <c r="O296" i="13"/>
  <c r="Q296" i="13"/>
  <c r="V296" i="13"/>
  <c r="G299" i="13"/>
  <c r="M299" i="13" s="1"/>
  <c r="I299" i="13"/>
  <c r="K299" i="13"/>
  <c r="O299" i="13"/>
  <c r="Q299" i="13"/>
  <c r="V299" i="13"/>
  <c r="G303" i="13"/>
  <c r="I303" i="13"/>
  <c r="K303" i="13"/>
  <c r="M303" i="13"/>
  <c r="O303" i="13"/>
  <c r="Q303" i="13"/>
  <c r="V303" i="13"/>
  <c r="G309" i="13"/>
  <c r="M309" i="13" s="1"/>
  <c r="I309" i="13"/>
  <c r="K309" i="13"/>
  <c r="O309" i="13"/>
  <c r="Q309" i="13"/>
  <c r="V309" i="13"/>
  <c r="G313" i="13"/>
  <c r="M313" i="13" s="1"/>
  <c r="I313" i="13"/>
  <c r="K313" i="13"/>
  <c r="O313" i="13"/>
  <c r="Q313" i="13"/>
  <c r="V313" i="13"/>
  <c r="G319" i="13"/>
  <c r="I319" i="13"/>
  <c r="K319" i="13"/>
  <c r="M319" i="13"/>
  <c r="O319" i="13"/>
  <c r="Q319" i="13"/>
  <c r="V319" i="13"/>
  <c r="G323" i="13"/>
  <c r="G324" i="13"/>
  <c r="I324" i="13"/>
  <c r="K324" i="13"/>
  <c r="M324" i="13"/>
  <c r="M323" i="13" s="1"/>
  <c r="O324" i="13"/>
  <c r="O323" i="13" s="1"/>
  <c r="Q324" i="13"/>
  <c r="Q323" i="13" s="1"/>
  <c r="V324" i="13"/>
  <c r="V323" i="13" s="1"/>
  <c r="G329" i="13"/>
  <c r="I329" i="13"/>
  <c r="K329" i="13"/>
  <c r="K323" i="13" s="1"/>
  <c r="M329" i="13"/>
  <c r="O329" i="13"/>
  <c r="Q329" i="13"/>
  <c r="V329" i="13"/>
  <c r="G334" i="13"/>
  <c r="I334" i="13"/>
  <c r="K334" i="13"/>
  <c r="M334" i="13"/>
  <c r="O334" i="13"/>
  <c r="Q334" i="13"/>
  <c r="V334" i="13"/>
  <c r="G338" i="13"/>
  <c r="M338" i="13" s="1"/>
  <c r="I338" i="13"/>
  <c r="I323" i="13" s="1"/>
  <c r="K338" i="13"/>
  <c r="O338" i="13"/>
  <c r="Q338" i="13"/>
  <c r="V338" i="13"/>
  <c r="G342" i="13"/>
  <c r="I342" i="13"/>
  <c r="K342" i="13"/>
  <c r="M342" i="13"/>
  <c r="O342" i="13"/>
  <c r="Q342" i="13"/>
  <c r="V342" i="13"/>
  <c r="G346" i="13"/>
  <c r="I346" i="13"/>
  <c r="K346" i="13"/>
  <c r="M346" i="13"/>
  <c r="O346" i="13"/>
  <c r="Q346" i="13"/>
  <c r="V346" i="13"/>
  <c r="G350" i="13"/>
  <c r="M350" i="13" s="1"/>
  <c r="I350" i="13"/>
  <c r="K350" i="13"/>
  <c r="O350" i="13"/>
  <c r="Q350" i="13"/>
  <c r="V350" i="13"/>
  <c r="G354" i="13"/>
  <c r="I354" i="13"/>
  <c r="K354" i="13"/>
  <c r="M354" i="13"/>
  <c r="O354" i="13"/>
  <c r="Q354" i="13"/>
  <c r="V354" i="13"/>
  <c r="G358" i="13"/>
  <c r="I358" i="13"/>
  <c r="K358" i="13"/>
  <c r="M358" i="13"/>
  <c r="O358" i="13"/>
  <c r="Q358" i="13"/>
  <c r="V358" i="13"/>
  <c r="G362" i="13"/>
  <c r="I362" i="13"/>
  <c r="K362" i="13"/>
  <c r="M362" i="13"/>
  <c r="O362" i="13"/>
  <c r="Q362" i="13"/>
  <c r="V362" i="13"/>
  <c r="G366" i="13"/>
  <c r="I366" i="13"/>
  <c r="K366" i="13"/>
  <c r="O366" i="13"/>
  <c r="Q366" i="13"/>
  <c r="G367" i="13"/>
  <c r="M367" i="13" s="1"/>
  <c r="M366" i="13" s="1"/>
  <c r="I367" i="13"/>
  <c r="K367" i="13"/>
  <c r="O367" i="13"/>
  <c r="Q367" i="13"/>
  <c r="V367" i="13"/>
  <c r="V366" i="13" s="1"/>
  <c r="G368" i="13"/>
  <c r="I368" i="13"/>
  <c r="K368" i="13"/>
  <c r="O368" i="13"/>
  <c r="Q368" i="13"/>
  <c r="V368" i="13"/>
  <c r="G369" i="13"/>
  <c r="M369" i="13" s="1"/>
  <c r="M368" i="13" s="1"/>
  <c r="I369" i="13"/>
  <c r="K369" i="13"/>
  <c r="O369" i="13"/>
  <c r="Q369" i="13"/>
  <c r="V369" i="13"/>
  <c r="O373" i="13"/>
  <c r="G374" i="13"/>
  <c r="M374" i="13" s="1"/>
  <c r="M373" i="13" s="1"/>
  <c r="I374" i="13"/>
  <c r="I373" i="13" s="1"/>
  <c r="K374" i="13"/>
  <c r="K373" i="13" s="1"/>
  <c r="O374" i="13"/>
  <c r="Q374" i="13"/>
  <c r="V374" i="13"/>
  <c r="G375" i="13"/>
  <c r="I375" i="13"/>
  <c r="K375" i="13"/>
  <c r="M375" i="13"/>
  <c r="O375" i="13"/>
  <c r="Q375" i="13"/>
  <c r="Q373" i="13" s="1"/>
  <c r="V375" i="13"/>
  <c r="V373" i="13" s="1"/>
  <c r="K381" i="13"/>
  <c r="G382" i="13"/>
  <c r="I382" i="13"/>
  <c r="K382" i="13"/>
  <c r="M382" i="13"/>
  <c r="O382" i="13"/>
  <c r="Q382" i="13"/>
  <c r="Q381" i="13" s="1"/>
  <c r="V382" i="13"/>
  <c r="V381" i="13" s="1"/>
  <c r="G383" i="13"/>
  <c r="G381" i="13" s="1"/>
  <c r="I383" i="13"/>
  <c r="I381" i="13" s="1"/>
  <c r="K383" i="13"/>
  <c r="O383" i="13"/>
  <c r="O381" i="13" s="1"/>
  <c r="Q383" i="13"/>
  <c r="V383" i="13"/>
  <c r="G384" i="13"/>
  <c r="I384" i="13"/>
  <c r="K384" i="13"/>
  <c r="M384" i="13"/>
  <c r="O384" i="13"/>
  <c r="Q384" i="13"/>
  <c r="V384" i="13"/>
  <c r="G386" i="13"/>
  <c r="I386" i="13"/>
  <c r="K386" i="13"/>
  <c r="M386" i="13"/>
  <c r="O386" i="13"/>
  <c r="Q386" i="13"/>
  <c r="V386" i="13"/>
  <c r="G389" i="13"/>
  <c r="M389" i="13" s="1"/>
  <c r="I389" i="13"/>
  <c r="K389" i="13"/>
  <c r="O389" i="13"/>
  <c r="Q389" i="13"/>
  <c r="V389" i="13"/>
  <c r="AE398" i="13"/>
  <c r="G95" i="12"/>
  <c r="G8" i="12"/>
  <c r="G9" i="12"/>
  <c r="I9" i="12"/>
  <c r="I8" i="12" s="1"/>
  <c r="K9" i="12"/>
  <c r="K8" i="12" s="1"/>
  <c r="M9" i="12"/>
  <c r="M8" i="12" s="1"/>
  <c r="O9" i="12"/>
  <c r="O8" i="12" s="1"/>
  <c r="Q9" i="12"/>
  <c r="Q8" i="12" s="1"/>
  <c r="V9" i="12"/>
  <c r="V8" i="12" s="1"/>
  <c r="G12" i="12"/>
  <c r="I12" i="12"/>
  <c r="G13" i="12"/>
  <c r="I13" i="12"/>
  <c r="K13" i="12"/>
  <c r="M13" i="12"/>
  <c r="M12" i="12" s="1"/>
  <c r="O13" i="12"/>
  <c r="O12" i="12" s="1"/>
  <c r="Q13" i="12"/>
  <c r="Q12" i="12" s="1"/>
  <c r="V13" i="12"/>
  <c r="V12" i="12" s="1"/>
  <c r="G17" i="12"/>
  <c r="I17" i="12"/>
  <c r="K17" i="12"/>
  <c r="K12" i="12" s="1"/>
  <c r="M17" i="12"/>
  <c r="O17" i="12"/>
  <c r="Q17" i="12"/>
  <c r="V17" i="12"/>
  <c r="G22" i="12"/>
  <c r="G21" i="12" s="1"/>
  <c r="I22" i="12"/>
  <c r="I21" i="12" s="1"/>
  <c r="K22" i="12"/>
  <c r="K21" i="12" s="1"/>
  <c r="M22" i="12"/>
  <c r="O22" i="12"/>
  <c r="O21" i="12" s="1"/>
  <c r="Q22" i="12"/>
  <c r="Q21" i="12" s="1"/>
  <c r="V22" i="12"/>
  <c r="G27" i="12"/>
  <c r="I27" i="12"/>
  <c r="K27" i="12"/>
  <c r="M27" i="12"/>
  <c r="O27" i="12"/>
  <c r="Q27" i="12"/>
  <c r="V27" i="12"/>
  <c r="G33" i="12"/>
  <c r="I33" i="12"/>
  <c r="K33" i="12"/>
  <c r="M33" i="12"/>
  <c r="O33" i="12"/>
  <c r="Q33" i="12"/>
  <c r="V33" i="12"/>
  <c r="V21" i="12" s="1"/>
  <c r="G39" i="12"/>
  <c r="M39" i="12" s="1"/>
  <c r="I39" i="12"/>
  <c r="K39" i="12"/>
  <c r="O39" i="12"/>
  <c r="Q39" i="12"/>
  <c r="V39" i="12"/>
  <c r="G43" i="12"/>
  <c r="G44" i="12"/>
  <c r="M44" i="12" s="1"/>
  <c r="I44" i="12"/>
  <c r="I43" i="12" s="1"/>
  <c r="K44" i="12"/>
  <c r="K43" i="12" s="1"/>
  <c r="O44" i="12"/>
  <c r="Q44" i="12"/>
  <c r="V44" i="12"/>
  <c r="G52" i="12"/>
  <c r="I52" i="12"/>
  <c r="K52" i="12"/>
  <c r="M52" i="12"/>
  <c r="O52" i="12"/>
  <c r="Q52" i="12"/>
  <c r="V52" i="12"/>
  <c r="G57" i="12"/>
  <c r="I57" i="12"/>
  <c r="K57" i="12"/>
  <c r="M57" i="12"/>
  <c r="O57" i="12"/>
  <c r="O43" i="12" s="1"/>
  <c r="Q57" i="12"/>
  <c r="V57" i="12"/>
  <c r="G62" i="12"/>
  <c r="I62" i="12"/>
  <c r="K62" i="12"/>
  <c r="M62" i="12"/>
  <c r="O62" i="12"/>
  <c r="Q62" i="12"/>
  <c r="V62" i="12"/>
  <c r="G67" i="12"/>
  <c r="M67" i="12" s="1"/>
  <c r="I67" i="12"/>
  <c r="K67" i="12"/>
  <c r="O67" i="12"/>
  <c r="Q67" i="12"/>
  <c r="Q43" i="12" s="1"/>
  <c r="V67" i="12"/>
  <c r="V43" i="12" s="1"/>
  <c r="G70" i="12"/>
  <c r="M70" i="12" s="1"/>
  <c r="I70" i="12"/>
  <c r="K70" i="12"/>
  <c r="O70" i="12"/>
  <c r="Q70" i="12"/>
  <c r="V70" i="12"/>
  <c r="G75" i="12"/>
  <c r="I75" i="12"/>
  <c r="K75" i="12"/>
  <c r="M75" i="12"/>
  <c r="O75" i="12"/>
  <c r="Q75" i="12"/>
  <c r="V75" i="12"/>
  <c r="G78" i="12"/>
  <c r="I78" i="12"/>
  <c r="G79" i="12"/>
  <c r="I79" i="12"/>
  <c r="K79" i="12"/>
  <c r="M79" i="12"/>
  <c r="M78" i="12" s="1"/>
  <c r="O79" i="12"/>
  <c r="O78" i="12" s="1"/>
  <c r="Q79" i="12"/>
  <c r="Q78" i="12" s="1"/>
  <c r="V79" i="12"/>
  <c r="V78" i="12" s="1"/>
  <c r="G84" i="12"/>
  <c r="I84" i="12"/>
  <c r="K84" i="12"/>
  <c r="K78" i="12" s="1"/>
  <c r="M84" i="12"/>
  <c r="O84" i="12"/>
  <c r="Q84" i="12"/>
  <c r="V84" i="12"/>
  <c r="V87" i="12"/>
  <c r="G88" i="12"/>
  <c r="G87" i="12" s="1"/>
  <c r="I88" i="12"/>
  <c r="I87" i="12" s="1"/>
  <c r="K88" i="12"/>
  <c r="K87" i="12" s="1"/>
  <c r="M88" i="12"/>
  <c r="M87" i="12" s="1"/>
  <c r="O88" i="12"/>
  <c r="O87" i="12" s="1"/>
  <c r="Q88" i="12"/>
  <c r="Q87" i="12" s="1"/>
  <c r="V88" i="12"/>
  <c r="G90" i="12"/>
  <c r="G89" i="12" s="1"/>
  <c r="I90" i="12"/>
  <c r="I89" i="12" s="1"/>
  <c r="K90" i="12"/>
  <c r="K89" i="12" s="1"/>
  <c r="M90" i="12"/>
  <c r="M89" i="12" s="1"/>
  <c r="O90" i="12"/>
  <c r="O89" i="12" s="1"/>
  <c r="Q90" i="12"/>
  <c r="Q89" i="12" s="1"/>
  <c r="V90" i="12"/>
  <c r="V89" i="12" s="1"/>
  <c r="G91" i="12"/>
  <c r="M91" i="12" s="1"/>
  <c r="I91" i="12"/>
  <c r="K91" i="12"/>
  <c r="O91" i="12"/>
  <c r="Q91" i="12"/>
  <c r="V91" i="12"/>
  <c r="G92" i="12"/>
  <c r="I92" i="12"/>
  <c r="K92" i="12"/>
  <c r="M92" i="12"/>
  <c r="O92" i="12"/>
  <c r="Q92" i="12"/>
  <c r="V92" i="12"/>
  <c r="AE95" i="12"/>
  <c r="AF95" i="12"/>
  <c r="I20" i="1"/>
  <c r="I19" i="1"/>
  <c r="I18" i="1"/>
  <c r="I17" i="1"/>
  <c r="I16" i="1"/>
  <c r="I117" i="1"/>
  <c r="J116" i="1" s="1"/>
  <c r="AZ59" i="1"/>
  <c r="AZ58" i="1"/>
  <c r="F55" i="1"/>
  <c r="G55" i="1"/>
  <c r="G25" i="1" s="1"/>
  <c r="A2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5" i="1" s="1"/>
  <c r="J28" i="1"/>
  <c r="J26" i="1"/>
  <c r="G38" i="1"/>
  <c r="F38" i="1"/>
  <c r="J23" i="1"/>
  <c r="J24" i="1"/>
  <c r="J25" i="1"/>
  <c r="J27" i="1"/>
  <c r="E24" i="1"/>
  <c r="E26" i="1"/>
  <c r="J113" i="1" l="1"/>
  <c r="J102" i="1"/>
  <c r="J112" i="1"/>
  <c r="J103" i="1"/>
  <c r="J89" i="1"/>
  <c r="J111" i="1"/>
  <c r="J94" i="1"/>
  <c r="J104" i="1"/>
  <c r="J95" i="1"/>
  <c r="J87" i="1"/>
  <c r="J80" i="1"/>
  <c r="J105" i="1"/>
  <c r="J86" i="1"/>
  <c r="J96" i="1"/>
  <c r="J97" i="1"/>
  <c r="J88" i="1"/>
  <c r="J98" i="1"/>
  <c r="J81" i="1"/>
  <c r="J90" i="1"/>
  <c r="J106" i="1"/>
  <c r="J82" i="1"/>
  <c r="J83" i="1"/>
  <c r="J91" i="1"/>
  <c r="J99" i="1"/>
  <c r="J108" i="1"/>
  <c r="J84" i="1"/>
  <c r="J92" i="1"/>
  <c r="J100" i="1"/>
  <c r="J109" i="1"/>
  <c r="J85" i="1"/>
  <c r="J93" i="1"/>
  <c r="J101" i="1"/>
  <c r="J110" i="1"/>
  <c r="J114" i="1"/>
  <c r="J115" i="1"/>
  <c r="J107" i="1"/>
  <c r="G26" i="1"/>
  <c r="A26" i="1"/>
  <c r="G28" i="1"/>
  <c r="G23" i="1"/>
  <c r="M8" i="19"/>
  <c r="M26" i="19"/>
  <c r="AF48" i="19"/>
  <c r="M8" i="18"/>
  <c r="AF51" i="18"/>
  <c r="M188" i="17"/>
  <c r="M167" i="17"/>
  <c r="M202" i="17"/>
  <c r="M201" i="17" s="1"/>
  <c r="M186" i="17"/>
  <c r="M185" i="17" s="1"/>
  <c r="M262" i="17"/>
  <c r="M261" i="17" s="1"/>
  <c r="M206" i="17"/>
  <c r="M205" i="17" s="1"/>
  <c r="M174" i="17"/>
  <c r="M172" i="17" s="1"/>
  <c r="M9" i="17"/>
  <c r="M8" i="17" s="1"/>
  <c r="G188" i="17"/>
  <c r="G199" i="17"/>
  <c r="G167" i="17"/>
  <c r="G258" i="17"/>
  <c r="AF264" i="17"/>
  <c r="M8" i="16"/>
  <c r="G41" i="16"/>
  <c r="AF68" i="16"/>
  <c r="M80" i="15"/>
  <c r="M19" i="15"/>
  <c r="M18" i="15" s="1"/>
  <c r="G84" i="15"/>
  <c r="G37" i="15"/>
  <c r="M69" i="15"/>
  <c r="M67" i="15" s="1"/>
  <c r="M21" i="14"/>
  <c r="M47" i="14"/>
  <c r="M8" i="14"/>
  <c r="G21" i="14"/>
  <c r="M63" i="14"/>
  <c r="M62" i="14" s="1"/>
  <c r="G86" i="14"/>
  <c r="G47" i="14"/>
  <c r="G13" i="14"/>
  <c r="AF97" i="14"/>
  <c r="M229" i="13"/>
  <c r="M8" i="13"/>
  <c r="M217" i="13"/>
  <c r="M216" i="13" s="1"/>
  <c r="M383" i="13"/>
  <c r="M381" i="13" s="1"/>
  <c r="M203" i="13"/>
  <c r="M150" i="13" s="1"/>
  <c r="G373" i="13"/>
  <c r="M21" i="12"/>
  <c r="M43" i="12"/>
  <c r="I21" i="1"/>
  <c r="I39" i="1"/>
  <c r="I55" i="1" s="1"/>
  <c r="J117" i="1" l="1"/>
  <c r="A23" i="1"/>
  <c r="J45" i="1"/>
  <c r="J51" i="1"/>
  <c r="J50" i="1"/>
  <c r="J41" i="1"/>
  <c r="J39" i="1"/>
  <c r="J55" i="1" s="1"/>
  <c r="J49" i="1"/>
  <c r="J42" i="1"/>
  <c r="J52" i="1"/>
  <c r="J44" i="1"/>
  <c r="J53" i="1"/>
  <c r="J46" i="1"/>
  <c r="J40" i="1"/>
  <c r="J54" i="1"/>
  <c r="J47" i="1"/>
  <c r="J43" i="1"/>
  <c r="J48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B74BAC6D-A0E6-40F4-958D-1732DD762B2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B21DCAD-79C0-4ED0-8B33-CC91DC96B17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2FB2C5CB-2530-43B0-B21B-4B58E9CF081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00C2817-B0E3-45F8-A9F3-DF5A36CA7E7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DCF45E7B-6599-4EB2-B9C6-E735706A2AB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BE0846-FAED-415C-983E-93986DA8B7C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181F9801-C1E9-4BAD-B593-B1DF211E8BF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1F45642-F366-4661-B082-839CF551B05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D5FEEACD-DFCC-4D85-A688-42FDAFD47BA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2C7CF42-FCC9-434F-957B-65FD1E8D7B2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7EBD15B8-FC45-42A6-870F-B5D51AF5271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9395BE9-77A8-4FE2-AABD-C3696CE2F15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F09EF247-8577-4722-9B66-6A1D40445A1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3765F7D-ED68-4E38-A522-11F66180D0E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Aigel</author>
  </authors>
  <commentList>
    <comment ref="S6" authorId="0" shapeId="0" xr:uid="{0585D85D-A450-44AE-B9AB-68DBD4C7020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9233BC3-8995-4691-8EA9-66F04FF6364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<sst xmlns="http://schemas.openxmlformats.org/spreadsheetml/2006/main" count="5078" uniqueCount="1221">
  <si>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</si>
  <si>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</si>
  <si>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</si>
  <si>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</si>
  <si>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</si>
  <si>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</si>
  <si>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</si>
  <si>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</si>
  <si>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</si>
  <si>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</si>
  <si>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</si>
  <si>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</si>
  <si>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</si>
  <si>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</si>
  <si>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</si>
  <si>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</si>
  <si>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</si>
  <si>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</si>
  <si>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</si>
  <si>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</si>
  <si>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</si>
  <si>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</si>
  <si>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</si>
  <si>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</si>
  <si>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</si>
  <si>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</si>
  <si>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</si>
  <si>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</si>
  <si>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</si>
  <si>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</si>
  <si>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</si>
  <si>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</si>
  <si>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</si>
  <si>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</si>
  <si>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</si>
  <si>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</si>
  <si>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</si>
  <si>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</si>
  <si>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</si>
  <si>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</si>
  <si>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</si>
  <si>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</si>
  <si>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</si>
  <si>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24DB002</t>
  </si>
  <si>
    <t>Třebíč, Sušilova</t>
  </si>
  <si>
    <t>Stavba</t>
  </si>
  <si>
    <t>SO 101</t>
  </si>
  <si>
    <t>Zpevněné plochy</t>
  </si>
  <si>
    <t>SO 101_N</t>
  </si>
  <si>
    <t>Zpevněné plochy - neuznatelné</t>
  </si>
  <si>
    <t>SO 101_U</t>
  </si>
  <si>
    <t>Zpevněné plochy - uznatelné</t>
  </si>
  <si>
    <t>SO 401</t>
  </si>
  <si>
    <t>Veřejné osvětlení</t>
  </si>
  <si>
    <t>SO 401_U</t>
  </si>
  <si>
    <t>SO 402</t>
  </si>
  <si>
    <t>Elektrozařízení</t>
  </si>
  <si>
    <t>SO 402_U</t>
  </si>
  <si>
    <t>SO 403</t>
  </si>
  <si>
    <t>Dobíjecí stanice elektromobilů</t>
  </si>
  <si>
    <t>SO 403_N</t>
  </si>
  <si>
    <t>SO 801</t>
  </si>
  <si>
    <t>Sadové úpravy</t>
  </si>
  <si>
    <t>SO 801a_U</t>
  </si>
  <si>
    <t>SO 901</t>
  </si>
  <si>
    <t>Kontejnery na tříděný odpad</t>
  </si>
  <si>
    <t>SO 901_N</t>
  </si>
  <si>
    <t>VRN</t>
  </si>
  <si>
    <t>Vedlejší rozpočtové náklady</t>
  </si>
  <si>
    <t>Celkem za stavbu</t>
  </si>
  <si>
    <t>CZK</t>
  </si>
  <si>
    <t>#POPS</t>
  </si>
  <si>
    <t>Popis stavby: 24DB002 - Třebíč, Sušilova</t>
  </si>
  <si>
    <t>Položky označené D+M (dodávka + montáž) se oceňují včetně přesunu hmot. Ostatní vlastní položky jsou založeny na cenové soustavě RTS.</t>
  </si>
  <si>
    <t>Veškeré prvky a konstrukce se oceňují jako kompletní, včetně detailů, pomocných prací (vysekání drážek, doklinkování, vysekání kapes, lože apod.).</t>
  </si>
  <si>
    <t>#POPO</t>
  </si>
  <si>
    <t>Popis objektu: SO 101 - Zpevněné plochy</t>
  </si>
  <si>
    <t>#POPR</t>
  </si>
  <si>
    <t>Popis rozpočtu: SO 101_N - Zpevněné plochy - neuznatelné</t>
  </si>
  <si>
    <t>Popis rozpočtu: SO 101_U - Zpevněné plochy - uznatelné</t>
  </si>
  <si>
    <t>Popis objektu: SO 401 - Veřejné osvětlení</t>
  </si>
  <si>
    <t>Popis rozpočtu: SO 401_U - Veřejné osvětlení</t>
  </si>
  <si>
    <t>Popis objektu: SO 402 - Elektrozařízení</t>
  </si>
  <si>
    <t>Popis rozpočtu: SO 402_U - Elektrozařízení</t>
  </si>
  <si>
    <t>Popis objektu: SO 403 - Dobíjecí stanice elektromobilů</t>
  </si>
  <si>
    <t>Popis rozpočtu: SO 403_N - Dobíjecí stanice elektromobilů</t>
  </si>
  <si>
    <t>Popis objektu: SO 801 - Sadové úpravy</t>
  </si>
  <si>
    <t>Popis rozpočtu: SO 801a_U - Sadové úpravy</t>
  </si>
  <si>
    <t>Popis objektu: SO 901 - Kontejnery na tříděný odpad</t>
  </si>
  <si>
    <t>Popis rozpočtu: SO 901_N - Kontejnery na tříděný odpad</t>
  </si>
  <si>
    <t>Popis objektu: VRN - Vedlejší rozpočtové náklady</t>
  </si>
  <si>
    <t>Popis rozpočtu: VRN - Vedlejší rozpočtové náklady</t>
  </si>
  <si>
    <t>Rekapitulace dílů</t>
  </si>
  <si>
    <t>Typ dílu</t>
  </si>
  <si>
    <t>1</t>
  </si>
  <si>
    <t>Zemní práce</t>
  </si>
  <si>
    <t>11</t>
  </si>
  <si>
    <t>Přípravné a přidružené práce</t>
  </si>
  <si>
    <t>111</t>
  </si>
  <si>
    <t>VÝSADBA KEŘŮ Z KVĚTINÁČŮ</t>
  </si>
  <si>
    <t>112.1</t>
  </si>
  <si>
    <t>SOLITÉRNÍ</t>
  </si>
  <si>
    <t>112.2</t>
  </si>
  <si>
    <t>SKUPINOVÉ</t>
  </si>
  <si>
    <t>112.3</t>
  </si>
  <si>
    <t>POKRYVNÉ</t>
  </si>
  <si>
    <t>112.4</t>
  </si>
  <si>
    <t>VTROUŠENÉ</t>
  </si>
  <si>
    <t>112.5</t>
  </si>
  <si>
    <t>CIBULOVINY</t>
  </si>
  <si>
    <t>112.6</t>
  </si>
  <si>
    <t>POKRYVNÉ KEŘE</t>
  </si>
  <si>
    <t>113</t>
  </si>
  <si>
    <t>záhon u vjezdu na parkoviště</t>
  </si>
  <si>
    <t>114</t>
  </si>
  <si>
    <t>záhon mezi chodníkem a bet. plotem</t>
  </si>
  <si>
    <t>115</t>
  </si>
  <si>
    <t>keře v severozápadním rohu</t>
  </si>
  <si>
    <t>116</t>
  </si>
  <si>
    <t>výsadba stromů</t>
  </si>
  <si>
    <t>18</t>
  </si>
  <si>
    <t>Povrchové úpravy terénu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</si>
  <si>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</si>
  <si>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</si>
  <si>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</si>
  <si>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</si>
  <si>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</si>
  <si>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</si>
  <si>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</si>
  <si>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</si>
  <si>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8</t>
  </si>
  <si>
    <t>Trubní vedení</t>
  </si>
  <si>
    <t>9</t>
  </si>
  <si>
    <t>Ostatní konstrukce, bourání</t>
  </si>
  <si>
    <t>90</t>
  </si>
  <si>
    <t>Systémové skladby</t>
  </si>
  <si>
    <t>91</t>
  </si>
  <si>
    <t>Doplňující práce na komunikaci</t>
  </si>
  <si>
    <t>96</t>
  </si>
  <si>
    <t>Bourání konstrukcí</t>
  </si>
  <si>
    <t>99</t>
  </si>
  <si>
    <t>Staveništní přesun hmot</t>
  </si>
  <si>
    <t>772</t>
  </si>
  <si>
    <t>Kamenné dlažby</t>
  </si>
  <si>
    <t>799</t>
  </si>
  <si>
    <t>Ostatní</t>
  </si>
  <si>
    <t>M21</t>
  </si>
  <si>
    <t>Elektromontáže</t>
  </si>
  <si>
    <t>M210</t>
  </si>
  <si>
    <t>Materiál</t>
  </si>
  <si>
    <t>M211</t>
  </si>
  <si>
    <t>Demontáže</t>
  </si>
  <si>
    <t>M22</t>
  </si>
  <si>
    <t>Montáž sdělovací a zabezp. techniky</t>
  </si>
  <si>
    <t>M221</t>
  </si>
  <si>
    <t>Specifikace oboru M 22</t>
  </si>
  <si>
    <t>M46</t>
  </si>
  <si>
    <t>Zemní práce při montážích</t>
  </si>
  <si>
    <t>M461</t>
  </si>
  <si>
    <t>Materiál k oboru M46</t>
  </si>
  <si>
    <t>M65</t>
  </si>
  <si>
    <t>Elektroinstalace a veřejné osvětlení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</si>
  <si>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</si>
  <si>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</si>
  <si>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</si>
  <si>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</si>
  <si>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</si>
  <si>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</si>
  <si>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</si>
  <si>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</si>
  <si>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</si>
  <si>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</si>
  <si>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</si>
  <si>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</si>
  <si>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</si>
  <si>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</si>
  <si>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</si>
  <si>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</si>
  <si>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</si>
  <si>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</si>
  <si>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</si>
  <si>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</si>
  <si>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</si>
  <si>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</si>
  <si>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</si>
  <si>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</si>
  <si>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</si>
  <si>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</si>
  <si>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</si>
  <si>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</si>
  <si>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</si>
  <si>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</si>
  <si>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</si>
  <si>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</si>
  <si>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</si>
  <si>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181101102R00</t>
  </si>
  <si>
    <t>Úprava pláně v zářezech v hor. 1-4, se zhutněním</t>
  </si>
  <si>
    <t>m2</t>
  </si>
  <si>
    <t>RTS 25/ I</t>
  </si>
  <si>
    <t>RTS 24/ I</t>
  </si>
  <si>
    <t>Práce</t>
  </si>
  <si>
    <t>Běžná</t>
  </si>
  <si>
    <t>POL1_1</t>
  </si>
  <si>
    <t xml:space="preserve">hutnění zemní pláně (+7 % pod obrubami) : </t>
  </si>
  <si>
    <t>VV</t>
  </si>
  <si>
    <t>81,47</t>
  </si>
  <si>
    <t>113202111R00</t>
  </si>
  <si>
    <t>Vytrhání obrub obrubníků silničních</t>
  </si>
  <si>
    <t>m</t>
  </si>
  <si>
    <t>POL1_</t>
  </si>
  <si>
    <t xml:space="preserve">odstranění stávajících obrub a dlažby : </t>
  </si>
  <si>
    <t xml:space="preserve">vytrhání obrub OP7 : </t>
  </si>
  <si>
    <t>46,66</t>
  </si>
  <si>
    <t>113106231R00</t>
  </si>
  <si>
    <t>Rozebrání dlažeb ze zámkové dlažby v kamenivu</t>
  </si>
  <si>
    <t xml:space="preserve">rozebrání betonové dlažby 30x30, tl. 0,06 m vč. odvozu na skládku : </t>
  </si>
  <si>
    <t>26,00</t>
  </si>
  <si>
    <t>564861111RT2</t>
  </si>
  <si>
    <t>Podklad ze štěrkodrti po zhutnění tloušťky 20 cm štěrkodrť frakce 0-32 mm</t>
  </si>
  <si>
    <t xml:space="preserve">dlažba : </t>
  </si>
  <si>
    <t xml:space="preserve">pokládka zasakovací betonová - parkování podél ulice Sušilova : </t>
  </si>
  <si>
    <t xml:space="preserve">podkladní vrstva štěrkodrť fr. 0/32, tl. 200 mm, vč. rozšíření pod obruby + 7% : </t>
  </si>
  <si>
    <t>76,14*1,07</t>
  </si>
  <si>
    <t>596215040R00</t>
  </si>
  <si>
    <t>Kladení zámkové dlažby tl. 8 cm do drtě tl. 4 cm</t>
  </si>
  <si>
    <t xml:space="preserve">ložná vrstva tl. 40 mm, fr. 4/8 : </t>
  </si>
  <si>
    <t xml:space="preserve">bet. zasakovací dlažba s distančními zuby, tl. 80 mm,  200 x 200 mm : </t>
  </si>
  <si>
    <t>76,14</t>
  </si>
  <si>
    <t>5924511915RM01</t>
  </si>
  <si>
    <t xml:space="preserve">Dlažba vsakovací s distančními zuby 200 x 200 x 80 mm </t>
  </si>
  <si>
    <t>Vlastní</t>
  </si>
  <si>
    <t>Indiv</t>
  </si>
  <si>
    <t>Specifikace</t>
  </si>
  <si>
    <t>POL3_</t>
  </si>
  <si>
    <t>Koeficient ztratné 10 %: 0,1</t>
  </si>
  <si>
    <t>599141111R00</t>
  </si>
  <si>
    <t>Vyplnění spár živičnou zálivkou</t>
  </si>
  <si>
    <t xml:space="preserve">asfaltová zálivka : </t>
  </si>
  <si>
    <t xml:space="preserve">pružná asfaltová zálivka do spáry po osazení žul. obrub podél ulice Sušilova : </t>
  </si>
  <si>
    <t>46,75</t>
  </si>
  <si>
    <t>917862111Rx01</t>
  </si>
  <si>
    <t>Osazení stojatého obrubníku betonového, s boční opěrou, do lože z betonu C 16/20 XF1,  včetně dodávky lože</t>
  </si>
  <si>
    <t xml:space="preserve">obruby : </t>
  </si>
  <si>
    <t xml:space="preserve">žulová obruba rovná, OP4 : </t>
  </si>
  <si>
    <t>0,66</t>
  </si>
  <si>
    <t xml:space="preserve">žulová obruba rovná, OP7 : </t>
  </si>
  <si>
    <t>46,91</t>
  </si>
  <si>
    <t xml:space="preserve">žulový krajník rovný, KS3 : </t>
  </si>
  <si>
    <t>45,64</t>
  </si>
  <si>
    <t>58380343R</t>
  </si>
  <si>
    <t>Obrubník žulový přímý OP4, průřez 200 x 250 mm</t>
  </si>
  <si>
    <t>SPCM</t>
  </si>
  <si>
    <t>58380374R</t>
  </si>
  <si>
    <t>Obrubník žulový přímý OP7, průřez 120 x 250 mm</t>
  </si>
  <si>
    <t>58380211R</t>
  </si>
  <si>
    <t>Krajník silniční KS 3, rozměr 130 x 200 x 300 až 800 mm</t>
  </si>
  <si>
    <t>918101111Rx01</t>
  </si>
  <si>
    <t>Lože pod obrubníky nebo obruby dlažeb z C 16/20 XF1, včetně dodávky lože</t>
  </si>
  <si>
    <t>m3</t>
  </si>
  <si>
    <t xml:space="preserve">bet. lože C16/20 n XF1 (průřez lože 0,045 m2)  : </t>
  </si>
  <si>
    <t>4,19</t>
  </si>
  <si>
    <t>914001125R00</t>
  </si>
  <si>
    <t>Osazení svislé dopr.značky na sloupek nebo konzolu</t>
  </si>
  <si>
    <t>kus</t>
  </si>
  <si>
    <t xml:space="preserve">dopravní značení : </t>
  </si>
  <si>
    <t xml:space="preserve">přesun dopravního značení - sestavy DZ  (vč. nových základů) : </t>
  </si>
  <si>
    <t xml:space="preserve">A29+E7b+A31c : </t>
  </si>
  <si>
    <t>919735113R00</t>
  </si>
  <si>
    <t>Řezání stávajícího živičného krytu tl. 10 - 15 cm</t>
  </si>
  <si>
    <t>966006132R00</t>
  </si>
  <si>
    <t>Odstranění doprav.značek se sloupky, s bet.patkami</t>
  </si>
  <si>
    <t>961044111Rx01</t>
  </si>
  <si>
    <t>Vybourání betonového lože, včetně pomocných prací, doplňků, příslušenství</t>
  </si>
  <si>
    <t xml:space="preserve">vybourání bet. lože, průřez 0,032 m2 : </t>
  </si>
  <si>
    <t>1,49</t>
  </si>
  <si>
    <t>998223011R00</t>
  </si>
  <si>
    <t>Přesun hmot, pozemní komunikace, kryt dlážděný</t>
  </si>
  <si>
    <t>t</t>
  </si>
  <si>
    <t>Přesun hmot</t>
  </si>
  <si>
    <t>POL7_</t>
  </si>
  <si>
    <t>979081111R00</t>
  </si>
  <si>
    <t>Odvoz suti a vybour. hmot na skládku do 1 km</t>
  </si>
  <si>
    <t>Přesun suti</t>
  </si>
  <si>
    <t>POL8_</t>
  </si>
  <si>
    <t>979081121R00</t>
  </si>
  <si>
    <t>Příplatek k odvozu za každý další 1 km</t>
  </si>
  <si>
    <t>979999997R00</t>
  </si>
  <si>
    <t>Poplatek za recyklaci směsi suti betonu, cihel, tašek a keram.výrobků, kusovost do 1600 cm2 (170107)</t>
  </si>
  <si>
    <t>17 107</t>
  </si>
  <si>
    <t>POP</t>
  </si>
  <si>
    <t>SUM</t>
  </si>
  <si>
    <t>Poznámky uchazeče k zadání</t>
  </si>
  <si>
    <t>POPUZIV</t>
  </si>
  <si>
    <t>END</t>
  </si>
  <si>
    <t>121101103R00</t>
  </si>
  <si>
    <t>Sejmutí ornice s přemístěním přes 100 do 250 m</t>
  </si>
  <si>
    <t xml:space="preserve">skrývka zemin : </t>
  </si>
  <si>
    <t xml:space="preserve">skrývka ornice bez drnu tl. 10 cm, (v ploše i v příkopech) : </t>
  </si>
  <si>
    <t>266,30</t>
  </si>
  <si>
    <t>167103101R00</t>
  </si>
  <si>
    <t>Nakládání výkopku zeminy schopné zúrodnění</t>
  </si>
  <si>
    <t xml:space="preserve">odvoz a uložení na skládku - přebytečná ornice : </t>
  </si>
  <si>
    <t>219,00</t>
  </si>
  <si>
    <t>162606112R00</t>
  </si>
  <si>
    <t>Vodorovné přemístění zemin pro zúrodnění do 5000 m</t>
  </si>
  <si>
    <t>Včetně:</t>
  </si>
  <si>
    <t>- shrnutí výkopku ve výkopišti a hrubé rozhrnutí v násypišti,</t>
  </si>
  <si>
    <t>- udržování sjízdnosti cest uvnitř násypiště i výkopiště, pokud vrcholky nerovností nejsou   vyšší než +- 0,5 m,</t>
  </si>
  <si>
    <t>- příplatky za jízdu v terénu uvnitř výkopiště i násypiště.</t>
  </si>
  <si>
    <t>162706119R00</t>
  </si>
  <si>
    <t>Příplatek za dalších 1000 m přemístění zemin</t>
  </si>
  <si>
    <t xml:space="preserve">Celkem 48 km : </t>
  </si>
  <si>
    <t>43*219,00</t>
  </si>
  <si>
    <t>199000001R00</t>
  </si>
  <si>
    <t>Poplatek za skládku - ornice</t>
  </si>
  <si>
    <t>111301111R00</t>
  </si>
  <si>
    <t>Sejmutí drnu tl. do 10 cm, s přemístěním do 50 m</t>
  </si>
  <si>
    <t xml:space="preserve">skrývka zeminy s drnem tl. 10 cm (v ploše i v příkopech) : </t>
  </si>
  <si>
    <t>2663,00</t>
  </si>
  <si>
    <t>162702111R00</t>
  </si>
  <si>
    <t>Vodorovné přemístění drnu do 6000 m</t>
  </si>
  <si>
    <t>162702119R00</t>
  </si>
  <si>
    <t>Příplatek k přemístění drnu, za dalších 1000 m</t>
  </si>
  <si>
    <t>42*2663,00</t>
  </si>
  <si>
    <t>162702199R00</t>
  </si>
  <si>
    <t>Poplatek za skládku drnu</t>
  </si>
  <si>
    <t>131201112R00</t>
  </si>
  <si>
    <t>Hloubení nezapaž. jam hor.3 do 1000 m3, STROJNĚ</t>
  </si>
  <si>
    <t xml:space="preserve">zemní práce (výpočet z charakteristických řezů) : </t>
  </si>
  <si>
    <t xml:space="preserve">výkop zeminy : </t>
  </si>
  <si>
    <t>316,60</t>
  </si>
  <si>
    <t>Mezisoučet</t>
  </si>
  <si>
    <t xml:space="preserve">zasakovací jáma : </t>
  </si>
  <si>
    <t xml:space="preserve">výkop zasakovací jáma 1,2 x 2 x 2,5 : </t>
  </si>
  <si>
    <t>6,00</t>
  </si>
  <si>
    <t xml:space="preserve">zasakovací žebro 1,5 x 2,5 x 5 : </t>
  </si>
  <si>
    <t>18,75</t>
  </si>
  <si>
    <t xml:space="preserve">odstranění dřevěných kůlen : </t>
  </si>
  <si>
    <t>betonová a kamenná suť : 1</t>
  </si>
  <si>
    <t>162301101R00</t>
  </si>
  <si>
    <t>Vodorovné přemístění výkopku z hor.1-4 do 500 m</t>
  </si>
  <si>
    <t>171201201R00</t>
  </si>
  <si>
    <t>Uložení sypaniny na skl.-sypanina na výšku přes 2m</t>
  </si>
  <si>
    <t>167101102R00</t>
  </si>
  <si>
    <t>Nakládání výkopku z hor. 1 ÷ 4 v množství nad 100 m3</t>
  </si>
  <si>
    <t>174101101R00</t>
  </si>
  <si>
    <t>Zásyp jam, rýh, šachet se zhutněním</t>
  </si>
  <si>
    <t>včetně strojního přemístění materiálu pro zásyp ze vzdálenosti do 10 m od okraje zásypu</t>
  </si>
  <si>
    <t xml:space="preserve">násyp zeminy : </t>
  </si>
  <si>
    <t>196,40</t>
  </si>
  <si>
    <t xml:space="preserve">zpětný zásyp zasakovacího žebra (vč. hutnění) : </t>
  </si>
  <si>
    <t>15,00</t>
  </si>
  <si>
    <t>162701105R00</t>
  </si>
  <si>
    <t>Vodorovné přemístění výkopku z hor.1-4 do 10000 m</t>
  </si>
  <si>
    <t xml:space="preserve">odvoz na skládku : </t>
  </si>
  <si>
    <t>120,20</t>
  </si>
  <si>
    <t xml:space="preserve">odvoz a skládka zeminy : </t>
  </si>
  <si>
    <t>9,75</t>
  </si>
  <si>
    <t>162701109R00</t>
  </si>
  <si>
    <t>Příplatek k vod. přemístění hor.1-4 za další 1 km</t>
  </si>
  <si>
    <t>38*130,95</t>
  </si>
  <si>
    <t>199000002R00</t>
  </si>
  <si>
    <t>Poplatek za skládku horniny 1- 4, č. dle katal. odpadů 17 05 04</t>
  </si>
  <si>
    <t xml:space="preserve">hurnění násypu po vrstvách tl. 0,25 m, celková hutněná plocha : </t>
  </si>
  <si>
    <t>619,10</t>
  </si>
  <si>
    <t>1800,79</t>
  </si>
  <si>
    <t>596921111RX6</t>
  </si>
  <si>
    <t>D+M sečení trávníku (6x za sezónu)</t>
  </si>
  <si>
    <t>péče o trávník zatravňovacích dílců v prvním roce : 635,68*6</t>
  </si>
  <si>
    <t>596921111RX7</t>
  </si>
  <si>
    <t>D+M zalévání (12x za sezónu)</t>
  </si>
  <si>
    <t>péče o trávník zatravňovacích dílců v prvním roce : 635,68*12</t>
  </si>
  <si>
    <t>76,35</t>
  </si>
  <si>
    <t>113151113R00</t>
  </si>
  <si>
    <t>Fréz.živič.krytu pl.do 500 m2,pruh do 75 cm,tl.4cm</t>
  </si>
  <si>
    <t xml:space="preserve">řezání asf. krytu : </t>
  </si>
  <si>
    <t>76,35*5,50</t>
  </si>
  <si>
    <t>181301101R00</t>
  </si>
  <si>
    <t>Rozprostření ornice, rovina, tl. do 10 cm do 500m2</t>
  </si>
  <si>
    <t xml:space="preserve">využití ornice v rámci stavby pro sadové úpravy : </t>
  </si>
  <si>
    <t>47,30/0,10</t>
  </si>
  <si>
    <t>211531111R00</t>
  </si>
  <si>
    <t>Výplň odvodňovacích žeber kam. hrubě drcen. 63 mm</t>
  </si>
  <si>
    <t xml:space="preserve">kamenivo fr. 16/32 : </t>
  </si>
  <si>
    <t>zasakovací jáma : 5,28</t>
  </si>
  <si>
    <t>zasakovací žebro 1,5 x 0,5 x 5 : 3,75</t>
  </si>
  <si>
    <t>212561111R00</t>
  </si>
  <si>
    <t>Výplň odvodňov. trativodů kam. hrubě drcen. 16 mm</t>
  </si>
  <si>
    <t>těžené kamenivo, fr. 8/16, tl. 0,2 m : 0,48</t>
  </si>
  <si>
    <t>211971110R00</t>
  </si>
  <si>
    <t>Opláštění žeber z geotextilie o sklonu do 1 : 2,5</t>
  </si>
  <si>
    <t>separační geotextilie : 9,9</t>
  </si>
  <si>
    <t>69366055R</t>
  </si>
  <si>
    <t>Geotextilie netkaná 300 g/m2</t>
  </si>
  <si>
    <t>separační geotextilie : 9,9*1,2</t>
  </si>
  <si>
    <t>212810010RAE</t>
  </si>
  <si>
    <t>Trativody z PVC drenážních flexibilních trubek lože štěrkopísek a obsyp kamenivo, trubky d 200 mm</t>
  </si>
  <si>
    <t>Součtová</t>
  </si>
  <si>
    <t>Agregovaná položka</t>
  </si>
  <si>
    <t>POL2_</t>
  </si>
  <si>
    <t>zasakovací / trativodní roury DN200 : 12</t>
  </si>
  <si>
    <t>212810010RX1</t>
  </si>
  <si>
    <t>D+M Trativody z PVC drenážních flexibilních trubek lože štěrkopísek a obsyp kamenivo, trubky d 120 mm</t>
  </si>
  <si>
    <t>trativod : 115</t>
  </si>
  <si>
    <t xml:space="preserve">trativod DN120, obaleno geotextilií : </t>
  </si>
  <si>
    <t xml:space="preserve">výkop rýhy, š. 0,5 m, hl. 0,35 m + odvoz na skládku -20,12m3 : </t>
  </si>
  <si>
    <t xml:space="preserve">obsyp kamenivem fr. 8/32 -20,12m3 : </t>
  </si>
  <si>
    <t>338920025R00</t>
  </si>
  <si>
    <t>Osazení betonové palisády, š. do 20 cm, dl. 200 cm</t>
  </si>
  <si>
    <t xml:space="preserve">osazení obrub : </t>
  </si>
  <si>
    <t xml:space="preserve">palisáda        (průřez bet. lože 0,09 m2)  : </t>
  </si>
  <si>
    <t>27,82</t>
  </si>
  <si>
    <t>59228412R</t>
  </si>
  <si>
    <t xml:space="preserve">Palisáda přírodní  </t>
  </si>
  <si>
    <t>Začátek provozního součtu</t>
  </si>
  <si>
    <t xml:space="preserve">  osazení obrub : </t>
  </si>
  <si>
    <t xml:space="preserve">  palisáda        (průřez bet. lože 0,09 m2)  : </t>
  </si>
  <si>
    <t xml:space="preserve">  27,82*1,1</t>
  </si>
  <si>
    <t xml:space="preserve">  Mezisoučet</t>
  </si>
  <si>
    <t>Konec provozního součtu</t>
  </si>
  <si>
    <t>31</t>
  </si>
  <si>
    <t>434311115R00</t>
  </si>
  <si>
    <t>Stupně dusané na terén, na desku, z betonu C 20/25</t>
  </si>
  <si>
    <t>schodové stupně : 1,5*6</t>
  </si>
  <si>
    <t>5922852M1</t>
  </si>
  <si>
    <t>Prvek schodišťový betonový 150x330x1500mm</t>
  </si>
  <si>
    <t>430321314R00</t>
  </si>
  <si>
    <t>Beton schodišťových konstrukcí železový C 20/25</t>
  </si>
  <si>
    <t xml:space="preserve">schodové stupně : </t>
  </si>
  <si>
    <t>betonový podklad, průřez 0,47 m2 : 0,71</t>
  </si>
  <si>
    <t>564851111RT2</t>
  </si>
  <si>
    <t>Podklad ze štěrkodrti po zhutnění tloušťky 15 cm štěrkodrť frakce 0-32 mm</t>
  </si>
  <si>
    <t xml:space="preserve">zámková betonová - chodník podél ulice Sušilova : </t>
  </si>
  <si>
    <t xml:space="preserve">podkladní vrstva štěrkodrť fr. 0/32, tl. 150 mm, vč. rozšíření pod obruby + 7% : </t>
  </si>
  <si>
    <t>(60,87+2,91)*1,07</t>
  </si>
  <si>
    <t xml:space="preserve">žulová pochozí - chodník a ostatní dopravní plochy : </t>
  </si>
  <si>
    <t>(140,27+1,21)*1,07</t>
  </si>
  <si>
    <t>564871111RT2</t>
  </si>
  <si>
    <t>Podklad ze štěrkodrti po zhutnění tloušťky 25 cm štěrkodrť frakce 0-32 mm</t>
  </si>
  <si>
    <t xml:space="preserve">žulová pojízdná - obslužná komunikace parkoviště : </t>
  </si>
  <si>
    <t xml:space="preserve">podkladní vrstva štěrkodrť fr. 0/32, tl. 250 mm, vč. rozšíření pod obruby + 7% : </t>
  </si>
  <si>
    <t>814,38*1,07</t>
  </si>
  <si>
    <t>591211211Rx01</t>
  </si>
  <si>
    <t>Kladení dlažby drobné kostky, lože z drti tl. 4 cm, včetně dodávky lože</t>
  </si>
  <si>
    <t xml:space="preserve">žulová kostka drobná, 100/100/100 mm : </t>
  </si>
  <si>
    <t>814,38</t>
  </si>
  <si>
    <t xml:space="preserve">žulová mozaika, 60/60/40-60 mm : </t>
  </si>
  <si>
    <t>140,27</t>
  </si>
  <si>
    <t>58380056R</t>
  </si>
  <si>
    <t>Mozaika dlažební žulová 40 až 60 mm</t>
  </si>
  <si>
    <t>58380129R</t>
  </si>
  <si>
    <t>Kostka dlažební žulová štípaná, drobná 100 až 120 mm, třída I</t>
  </si>
  <si>
    <t xml:space="preserve">4 m2 = 1 t : </t>
  </si>
  <si>
    <t>814,38/4</t>
  </si>
  <si>
    <t>596215021R00</t>
  </si>
  <si>
    <t>Kladení zámkové dlažby tl. 6 cm do drtě tl. 4 cm</t>
  </si>
  <si>
    <t xml:space="preserve">ložná vrstva tl. 30 mm, fr. 4/8 : </t>
  </si>
  <si>
    <t xml:space="preserve">bet. zámková dlažba, tl. 60 mm,  100 x 200 mm : </t>
  </si>
  <si>
    <t>60,87</t>
  </si>
  <si>
    <t xml:space="preserve">reliéfní dlažba pro prvky pro nevidomé, tl. 60 mm, 100 x 200 mm : </t>
  </si>
  <si>
    <t>2,91</t>
  </si>
  <si>
    <t>59248057R</t>
  </si>
  <si>
    <t>Kámen dlažební slepecký 20/10/6 barva</t>
  </si>
  <si>
    <t>592451124R</t>
  </si>
  <si>
    <t xml:space="preserve">Dlažba betonová 200 x 100 x 60 mm </t>
  </si>
  <si>
    <t>596921111RX1</t>
  </si>
  <si>
    <t>D+M zasakovací rošty ze 100% z ekologicky neutrálního recyklovaného plastu o rozměrech 80x40 cm, ods tín - šedá - antracit, tlouštka příček vnitřní 15 mm, vnější 20 mm</t>
  </si>
  <si>
    <t>ek 23x23 cm, výplň - betonové kostky 74/74/48 mm šedá a černá, nebo živná půda s travním porostem</t>
  </si>
  <si>
    <t xml:space="preserve">zasakovací rošty ze 100% z ekologicky neutrálního recyklovaného plastu o rozměrech 80x40 cm, odstín - šedá - antracit, tlouštka příček vnitřní 15 mm, vnější 20 mm,  : </t>
  </si>
  <si>
    <t xml:space="preserve">statická únosnost 147 kN na vzorek 23x23 cm, výplň - betonové kostky 74/74/48 mm šedá a černá, nebo živná půda s travním porostem : </t>
  </si>
  <si>
    <t>662,13</t>
  </si>
  <si>
    <t>596921111RX2</t>
  </si>
  <si>
    <t>D+M výplň zasakovacího roštu betonovou kostkou 74/74/48 mm</t>
  </si>
  <si>
    <t>596921111RX3</t>
  </si>
  <si>
    <t>D+M výplň zasakovacího roštu živnou půdou s travním porostem (vč. dodávky a osevu travin)</t>
  </si>
  <si>
    <t>596921111RX4</t>
  </si>
  <si>
    <t>D+M ložná vrstva tl. 50 mm, kamenivo fr. 4/8 ve směsi se zeminou a biocharem</t>
  </si>
  <si>
    <t>596921111RX5</t>
  </si>
  <si>
    <t>D+M podkladní vegetační vrstva průměrně tl. 260 mm, 15 % humózní zemina, 15 % zemina třídy 2 70 % štěrkodrť 0/32 (s nižším obsahem fr. 0/2)</t>
  </si>
  <si>
    <t>899331111R00</t>
  </si>
  <si>
    <t>Výšková úprava vstupu do 20 cm, zvýšení poklopu</t>
  </si>
  <si>
    <t xml:space="preserve">rektifikace poklopů a vpustí : </t>
  </si>
  <si>
    <t>kanalizační vpusti : 2</t>
  </si>
  <si>
    <t>poklop šachty ? 0,6 m : 1</t>
  </si>
  <si>
    <t>899431111R00</t>
  </si>
  <si>
    <t>Výšková úprava do 20 cm, zvýšení krytu šoupěte</t>
  </si>
  <si>
    <t>ovládací armatura NTL : 1</t>
  </si>
  <si>
    <t>900100002RBA</t>
  </si>
  <si>
    <t>Oplocení z poplastovaného pletiva, ocelové sloupky podhrabová deska</t>
  </si>
  <si>
    <t>100 m</t>
  </si>
  <si>
    <t xml:space="preserve">oplocení pozemku, výška 1,8 m : </t>
  </si>
  <si>
    <t>pletivový plot : 1</t>
  </si>
  <si>
    <t>9001000_X1</t>
  </si>
  <si>
    <t>D+M dvoukřídlá brána š. 4,0m, vč. pomocných prací, kování, doplňků</t>
  </si>
  <si>
    <t>kpl</t>
  </si>
  <si>
    <t>Osazení obrubníku kamenného, s boční opěrou, do lože z betonu C 16/20 XF1,  včetně dodávky lože</t>
  </si>
  <si>
    <t>133,81</t>
  </si>
  <si>
    <t>316,89</t>
  </si>
  <si>
    <t xml:space="preserve">žulová obruba poloměr méně než R1 m, OP7 : </t>
  </si>
  <si>
    <t>9,42</t>
  </si>
  <si>
    <t>182,42</t>
  </si>
  <si>
    <t>58380374RM01</t>
  </si>
  <si>
    <t>Obrubník žulový s poloměrem méně než R1 OP7, průřez 120 x 250 mm</t>
  </si>
  <si>
    <t xml:space="preserve">bet. lože C16/20 n XF1 (průřez lože 0,045 m2) : </t>
  </si>
  <si>
    <t>31,42</t>
  </si>
  <si>
    <t>914001121R00</t>
  </si>
  <si>
    <t>Osaz.svislé dopr.značky a sloupku,Al patka, základ</t>
  </si>
  <si>
    <t xml:space="preserve">(A11+E3b, IS20) : </t>
  </si>
  <si>
    <t xml:space="preserve">sloupky dopravních značek vč. základů : </t>
  </si>
  <si>
    <t>914001127R00</t>
  </si>
  <si>
    <t>Osazení svislé dopr.značky na sloup veřej. osvětl.</t>
  </si>
  <si>
    <t xml:space="preserve">dopravní značka vč. montáže : </t>
  </si>
  <si>
    <t xml:space="preserve">IP11a (montáž na sloup VO) : </t>
  </si>
  <si>
    <t xml:space="preserve">P4 : </t>
  </si>
  <si>
    <t xml:space="preserve">B29 : </t>
  </si>
  <si>
    <t xml:space="preserve">E8d : </t>
  </si>
  <si>
    <t xml:space="preserve">E13 : </t>
  </si>
  <si>
    <t xml:space="preserve">IP12 : </t>
  </si>
  <si>
    <t xml:space="preserve">E8e : </t>
  </si>
  <si>
    <t>2*3</t>
  </si>
  <si>
    <t>404459508R</t>
  </si>
  <si>
    <t>Sloupek Fe pr. 70 pozinkovaný, l = 3000 mm</t>
  </si>
  <si>
    <t>40445023.AR</t>
  </si>
  <si>
    <t>Značka dopravní zákazová B 1 - B 34, rozměr 700 mm, fólie 1</t>
  </si>
  <si>
    <t>40445050.AR</t>
  </si>
  <si>
    <t>Značka dopravní informativní provozní IP 11 - IP 13, rozměr 500 x 700 mm, fólie 1</t>
  </si>
  <si>
    <t>40444984.AR</t>
  </si>
  <si>
    <t>Značka dopravní upravující přednost P 4, rozměr 700 mm, fólie 1</t>
  </si>
  <si>
    <t>40445159.AR</t>
  </si>
  <si>
    <t>Značka dopravní dodatková E 8 vodorovná, rozměr 500 x 150 mm, fólie 1</t>
  </si>
  <si>
    <t>RTS 24/ II</t>
  </si>
  <si>
    <t>40445161.ARM01</t>
  </si>
  <si>
    <t>Značka dopravní dodatková E 13</t>
  </si>
  <si>
    <t>961044111R00</t>
  </si>
  <si>
    <t>Bourání základů z betonu prostého</t>
  </si>
  <si>
    <t xml:space="preserve">demolice : </t>
  </si>
  <si>
    <t xml:space="preserve">odstranění plotu z betonových dílců : </t>
  </si>
  <si>
    <t xml:space="preserve">betonová patka ? 0,2 m v. 0,6 m (bez objemu slouku) = 0,016 m3 : </t>
  </si>
  <si>
    <t>0,016*45</t>
  </si>
  <si>
    <t>2,44</t>
  </si>
  <si>
    <t>961044111Rx02</t>
  </si>
  <si>
    <t>Vybourání betonové podezdívky plotu, včetně pomocných prací, doplňků, příslušenství</t>
  </si>
  <si>
    <t>Kalkul</t>
  </si>
  <si>
    <t xml:space="preserve">vybourání betonové podezdívky plotu, rozměr pole 0,25*0,5*2,5 m : </t>
  </si>
  <si>
    <t>2,19</t>
  </si>
  <si>
    <t>96000000x01</t>
  </si>
  <si>
    <t>Odstranění sloupků z kolejnice, včetně pomocných prací, doplňků, příslušenství přesunu hmot a likvidace suti</t>
  </si>
  <si>
    <t>soubor</t>
  </si>
  <si>
    <t xml:space="preserve">sloupky z kolejnice Xa dl. 2,0 m, 71 kg á sloupek : </t>
  </si>
  <si>
    <t>45</t>
  </si>
  <si>
    <t>96000000x02</t>
  </si>
  <si>
    <t>Odstranění betonových plotových dílců, včetně pomocných prací, doplňků, příslušenství,  přesunu hmot a likvidace suti</t>
  </si>
  <si>
    <t xml:space="preserve">betonové plotové dílce, 70% z 2,5x1,3x0,06 = 0,7 * 0,195 = 0,137 m3 : </t>
  </si>
  <si>
    <t>40</t>
  </si>
  <si>
    <t>96000000x03</t>
  </si>
  <si>
    <t>Odstranění výplně z dřevěných prken, včetně pomocných prací, doplňků, příslušenství přesunu hmot a likvidace suti</t>
  </si>
  <si>
    <t xml:space="preserve">výplň z dřevěných prken, 2,5x1,3x0,04 = 0,013 m3 : </t>
  </si>
  <si>
    <t>96000000x04</t>
  </si>
  <si>
    <t>Odstranění dřevěné kůlny, včetně pomocných prací, doplňků, příslušenství přesunu hmot a likvidace suti</t>
  </si>
  <si>
    <t xml:space="preserve">1. kůlna, půdorys 2,7x1,5 m, v. 2,0m, střecha dřevěná s asf. lepenkou : </t>
  </si>
  <si>
    <t>96000000x05</t>
  </si>
  <si>
    <t xml:space="preserve">2. kůlna, půdorys 1,0x1,1 m, v. 2,0m, střecha dřevěná + lino : </t>
  </si>
  <si>
    <t>96000000x06</t>
  </si>
  <si>
    <t>Odstranění sklepu, včetně pomocných prací, doplňků, příslušenství přesunu hmot a likvidace suti</t>
  </si>
  <si>
    <t xml:space="preserve">sklep, půdorys 4,7x1,6 m, v. 1,7 m, střecha přesypaná : </t>
  </si>
  <si>
    <t>772501170RX1</t>
  </si>
  <si>
    <t>D+M úprava vtoků k zasakovacímu průlehu (z ul. Sušilova), vč. pomocných prací, doplňků spárování, lože</t>
  </si>
  <si>
    <t>úprava vtoků k zasakovacímu průlehu (z ul. Sušilova) : 2,25</t>
  </si>
  <si>
    <t xml:space="preserve">vtok ze žulové dlažby do betonu, 0,5x1,5 m : </t>
  </si>
  <si>
    <t xml:space="preserve">bet. lože, tl. 0,15 m, C16/20 nXF1 - 0,34m3 : </t>
  </si>
  <si>
    <t>799000000x01</t>
  </si>
  <si>
    <t>D+M stavební příprava pro osazení odpadkového koše, včetně pomocných prací, doplňků, příslušenství přesunu hmot, výkopů  a základové patky</t>
  </si>
  <si>
    <t>799000000x02</t>
  </si>
  <si>
    <t>D+M informační panel 2 x 1 m, včetně pomocných prací, doplňků, příslušenství, přesunu hmot</t>
  </si>
  <si>
    <t xml:space="preserve">městský mobiliář : </t>
  </si>
  <si>
    <t xml:space="preserve">informační panel 2,0 x 1,0 m : </t>
  </si>
  <si>
    <t xml:space="preserve">betonová základová patka (2x), 0,4x0,4x0,8 m : </t>
  </si>
  <si>
    <t xml:space="preserve">výkop betonové patky : </t>
  </si>
  <si>
    <t>68,4319-36,9534</t>
  </si>
  <si>
    <t>979999995R00</t>
  </si>
  <si>
    <t>Poplatek za recyklaci asfaltu, kusovost do 1600 cm2, (skup.170302)</t>
  </si>
  <si>
    <t>170 302</t>
  </si>
  <si>
    <t>36,9534</t>
  </si>
  <si>
    <t>979951112R00</t>
  </si>
  <si>
    <t>Výkup kovů - železný šrot tl. nad 4 mm</t>
  </si>
  <si>
    <t>Pro vyjádření výnosu ve prospěch zhotovitele je nutné jednotkovou cenu uvést se záporným znaménkem. (Získaná částka ponižuje náklad stavby.)</t>
  </si>
  <si>
    <t>3195,0*0,001</t>
  </si>
  <si>
    <t xml:space="preserve">kovový odpad  - krycí plechy, mříže, roxory : </t>
  </si>
  <si>
    <t>80,0*0,001</t>
  </si>
  <si>
    <t>113108305R00</t>
  </si>
  <si>
    <t>Odstranění podkladu pl.do 50 m2, živice tl. 5 cm</t>
  </si>
  <si>
    <t>113108315R00</t>
  </si>
  <si>
    <t>Odstranění podkladu pl.do 50 m2, živice tl. 15 cm</t>
  </si>
  <si>
    <t>113111120R00</t>
  </si>
  <si>
    <t>Odstranění podkladu pl.50 m2,kam.zpev.cem.tl.20 cm</t>
  </si>
  <si>
    <t>451577877R00</t>
  </si>
  <si>
    <t>Podklad pod dlažbu komunik.ze štěrkopís.tl.do 10cm</t>
  </si>
  <si>
    <t>565131211R00</t>
  </si>
  <si>
    <t>Podklad z obal kamen. ACP 16+, š.nad 3 m, tl. 5 cm</t>
  </si>
  <si>
    <t>565181211R00</t>
  </si>
  <si>
    <t>Podklad z obal kamen.ACP 22+, š.nad 3 m, tl. 15 cm</t>
  </si>
  <si>
    <t>567132115R00</t>
  </si>
  <si>
    <t>Podklad z kameniva zpev.cementem KZC 1 tl.20 cm</t>
  </si>
  <si>
    <t>Vyplnění spár mezi panely živičnou zálivkou</t>
  </si>
  <si>
    <t>210100001R00</t>
  </si>
  <si>
    <t>Ukončení vodičů v rozvaděči + zapojení do 2,5 mm2</t>
  </si>
  <si>
    <t>POL1_9</t>
  </si>
  <si>
    <t>210100003R00</t>
  </si>
  <si>
    <t>Ukončení vodičů v rozvaděči + zapojení do 16 mm2</t>
  </si>
  <si>
    <t>210100701R00</t>
  </si>
  <si>
    <t>Koncovka venkovní, plast.kabely 1kV,KV 1 do 4x35</t>
  </si>
  <si>
    <t>210202115R00</t>
  </si>
  <si>
    <t>Svítidlo veřejného osvětlení parkové</t>
  </si>
  <si>
    <t>210204002R00</t>
  </si>
  <si>
    <t>Stožár osvětlovací sadový - ocelový</t>
  </si>
  <si>
    <t>Montáž stožárů, jejich rozvoz po trase, postavení, vyrovnání a definitivní zajištění v základu.</t>
  </si>
  <si>
    <t>210204201R00</t>
  </si>
  <si>
    <t>Elektrovýzbroj stožáru pro 1 okruh</t>
  </si>
  <si>
    <t>Montáž stožárové rozvodnice, montáže kabelu mezi rozvodnicí a vlastním svítidlem včetně jeho ukončení a zapojení v rozvodnici. U stožárů typu Ž je v položce zakalkulováno i zapojení dotykové spojky.</t>
  </si>
  <si>
    <t>210204202R00</t>
  </si>
  <si>
    <t>Elektrovýzbroj stožáru pro 2 okruhy</t>
  </si>
  <si>
    <t>210220022RT1</t>
  </si>
  <si>
    <t>Vedení uzemňovací v zemi FeZn, D 8 - 10 mm včetně drátu FeZn 10 mm</t>
  </si>
  <si>
    <t>včetně montáže svorek spojovacích, odbočných, upevňovacích a spojovacího materiálu.</t>
  </si>
  <si>
    <t>210220301RT2</t>
  </si>
  <si>
    <t>Svorka hromosvodová do 2 šroubů /SS, SZ, SO/ včetně dodávky svorky SS</t>
  </si>
  <si>
    <t>210220302RT6</t>
  </si>
  <si>
    <t>Svorka hromosvodová nad 2 šrouby /ST, SJ, SR, atd/ včetně dodávky svorky SP kovových částí d 3-12 mm</t>
  </si>
  <si>
    <t>210800016R00</t>
  </si>
  <si>
    <t>Vodič uložený v trubkách CYY 16 mm2</t>
  </si>
  <si>
    <t>210810005R00</t>
  </si>
  <si>
    <t>Kabel CYKY-m 750 V 3 x 1,5 mm2 volně uložený</t>
  </si>
  <si>
    <t>210810014R00</t>
  </si>
  <si>
    <t>Kabel CYKY-m 750 V 4 žíly,16-25 mm2, volně uložený</t>
  </si>
  <si>
    <t>210950202R00</t>
  </si>
  <si>
    <t>Příplatek na zatahování kabelů váhy do 2 kg</t>
  </si>
  <si>
    <t>210100151S00</t>
  </si>
  <si>
    <t>Ukončení kabelů páska žíly 4x16mm2</t>
  </si>
  <si>
    <t>210110503R01</t>
  </si>
  <si>
    <t>Vypínač trojpólový, 40A</t>
  </si>
  <si>
    <t>900      RT3</t>
  </si>
  <si>
    <t>HZS úprava rozpojovací skříně Práce v tarifní třídě 6 (např.elektrikář)</t>
  </si>
  <si>
    <t>h</t>
  </si>
  <si>
    <t>Prav.M</t>
  </si>
  <si>
    <t>HZS</t>
  </si>
  <si>
    <t>POL10_</t>
  </si>
  <si>
    <t>23170120R</t>
  </si>
  <si>
    <t>Montážní PU pěna 750 ml</t>
  </si>
  <si>
    <t>0050120T</t>
  </si>
  <si>
    <t>Vytyčení umístění svítidel, dle souřadnic</t>
  </si>
  <si>
    <t xml:space="preserve">ks    </t>
  </si>
  <si>
    <t>POL99_8</t>
  </si>
  <si>
    <t>005125T</t>
  </si>
  <si>
    <t>Přepojení na stávající soustavu VO</t>
  </si>
  <si>
    <t xml:space="preserve">hod   </t>
  </si>
  <si>
    <t>905      R01</t>
  </si>
  <si>
    <t>Hzs-revize provoz.souboru a st.obj. Revize</t>
  </si>
  <si>
    <t>2734501T</t>
  </si>
  <si>
    <t>Manžeta na stožár o pr. 133mm - délka 300 mm</t>
  </si>
  <si>
    <t>ks</t>
  </si>
  <si>
    <t>316775511T</t>
  </si>
  <si>
    <t>Stožár ocelový sadový kuželový výšky 5,5 m nad zemí</t>
  </si>
  <si>
    <t>31678611.9T</t>
  </si>
  <si>
    <t>Svorkovnice stožárová zakrytovaná jednopojistková IP 54</t>
  </si>
  <si>
    <t>34111032R</t>
  </si>
  <si>
    <t>Kabel silový s Cu jádrem 750 V CYKY 3 C x 1,5 mm2</t>
  </si>
  <si>
    <t>34111080R</t>
  </si>
  <si>
    <t>Kabel silový s Cu jádrem 750 V CYKY 4 x 16 mm2</t>
  </si>
  <si>
    <t>34140928R</t>
  </si>
  <si>
    <t>Vodič silový CY hnědý 16,00 mm2 - drát</t>
  </si>
  <si>
    <t>345-000600</t>
  </si>
  <si>
    <t>Trubička smršťovací z/žl RPZ 32/12</t>
  </si>
  <si>
    <t>POL3_9</t>
  </si>
  <si>
    <t>348400001T</t>
  </si>
  <si>
    <t>Svítidlo LEd sadové, U držák, 2 ramena, char. BRAS 2BLC 12 ECA, 300mA, 23W, 2200K, IRC 70</t>
  </si>
  <si>
    <t>348400002T</t>
  </si>
  <si>
    <t>Svítidlo LED sadové, U-držák, 2 ramena, s char. BRAS 2BLS 12 PFA, 650mA, 49W, 2200K, IRC 70</t>
  </si>
  <si>
    <t>357 78702T</t>
  </si>
  <si>
    <t>Svorkovnice stožárová zakrytovaná dvoupojistková, krytí min. IP 54</t>
  </si>
  <si>
    <t>358 34342T</t>
  </si>
  <si>
    <t>Hlavní vypínač 40A/3</t>
  </si>
  <si>
    <t>35822001040R</t>
  </si>
  <si>
    <t>Jistič do 80 A 1pól. charakteristika C, LTN-16C-1</t>
  </si>
  <si>
    <t>358249990022T</t>
  </si>
  <si>
    <t>Pojistka E27 - komplet - 10A</t>
  </si>
  <si>
    <t>509 1111T</t>
  </si>
  <si>
    <t>Podružný materiál</t>
  </si>
  <si>
    <t>210120021R00</t>
  </si>
  <si>
    <t>Spodek pojistky 500V SPH 0-SPC 25</t>
  </si>
  <si>
    <t>460010011RT2</t>
  </si>
  <si>
    <t>Vytýčení trasy nn vedení v přehled.terénu, v obci délka trasy do 500 m</t>
  </si>
  <si>
    <t>km</t>
  </si>
  <si>
    <t>460030081RT2</t>
  </si>
  <si>
    <t>Řezání spáry v asfaltu nebo betonu v tloušťce vrstvy do 5-8 cm</t>
  </si>
  <si>
    <t>460050703RT1</t>
  </si>
  <si>
    <t>Jáma do 2 m3 pro stožár veř.osvětlení, hor.3,ručně ruční výkop jámy</t>
  </si>
  <si>
    <t>460100043R00</t>
  </si>
  <si>
    <t>Pouzdrový základ "Zelený utopenec" 600x600, v.525</t>
  </si>
  <si>
    <t>460120002RT1</t>
  </si>
  <si>
    <t>Zához jámy, hornina třídy 3 - 4 upěchování a úprava povrchu</t>
  </si>
  <si>
    <t>460200163RT2</t>
  </si>
  <si>
    <t>Výkop kabelové rýhy 35/80 cm  hor.3 ruční výkop rýhy</t>
  </si>
  <si>
    <t>460200263RT2</t>
  </si>
  <si>
    <t>Výkop kabelové rýhy 50/80 cm  hor.3 ruční výkop rýhy</t>
  </si>
  <si>
    <t>460420018RT1</t>
  </si>
  <si>
    <t>Zřízení kabelového lože v rýze š.do 35 cm z písku tloušťka vrstvy 15 cm</t>
  </si>
  <si>
    <t>460420022R00</t>
  </si>
  <si>
    <t>Zřízení kabelového lože v rýze š. do 65 cm z písku</t>
  </si>
  <si>
    <t>460490012RT1</t>
  </si>
  <si>
    <t>Fólie výstražná z PVC, šířka 33 cm fólie PVC šířka 33 cm</t>
  </si>
  <si>
    <t>460510021RT1</t>
  </si>
  <si>
    <t>Kabelový prostup z plast.trub, DN do 10,5 cm včetně dodávky trub DN 63</t>
  </si>
  <si>
    <t>460570153R00</t>
  </si>
  <si>
    <t>Zához rýhy 35/70 cm, hornina třídy 3, se zhutněním</t>
  </si>
  <si>
    <t>460570243R00</t>
  </si>
  <si>
    <t>Zához rýhy 50/60 cm, hornina třídy 3, se zhutněním</t>
  </si>
  <si>
    <t>460600001RT2</t>
  </si>
  <si>
    <t>Naložení a odvoz zeminy odvoz na vzdálenost 1000 m</t>
  </si>
  <si>
    <t>460600002RT1</t>
  </si>
  <si>
    <t>Příplatek za odvoz za každých dalších 1000 m nákladním automobilem</t>
  </si>
  <si>
    <t>460620013RT1</t>
  </si>
  <si>
    <t>Provizorní úprava terénu v přírodní hornině 3 ruční vyrovnání a zhutnění</t>
  </si>
  <si>
    <t>460600061U00</t>
  </si>
  <si>
    <t>Odvoz suti -1km</t>
  </si>
  <si>
    <t>460600071U00</t>
  </si>
  <si>
    <t>Příplatek k odvozu suti ZKD 1km</t>
  </si>
  <si>
    <t>46099-6666</t>
  </si>
  <si>
    <t>Geodetické zaměření pro správce sítě</t>
  </si>
  <si>
    <t xml:space="preserve">km    </t>
  </si>
  <si>
    <t>OPN</t>
  </si>
  <si>
    <t>POL13_0</t>
  </si>
  <si>
    <t>650061611R00</t>
  </si>
  <si>
    <t>Montáž jističe modulárního jednopólového do 25 A</t>
  </si>
  <si>
    <t>00514T</t>
  </si>
  <si>
    <t>Doprava - převoz materiálu</t>
  </si>
  <si>
    <t>Soubor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</si>
  <si>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</si>
  <si>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</si>
  <si>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</si>
  <si>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005124010R</t>
  </si>
  <si>
    <t>Koordinační činnost</t>
  </si>
  <si>
    <t>Koordinace stavebních a technologických dodávek stavby.</t>
  </si>
  <si>
    <t>0054T</t>
  </si>
  <si>
    <t>Poplatek za recyklaci suti</t>
  </si>
  <si>
    <t xml:space="preserve">t     </t>
  </si>
  <si>
    <t>00560T</t>
  </si>
  <si>
    <t>Číslování stožárů</t>
  </si>
  <si>
    <t>00586T</t>
  </si>
  <si>
    <t>Poplatek za skládku zeminy</t>
  </si>
  <si>
    <t>139601102R00</t>
  </si>
  <si>
    <t>Ruční výkop jam, rýh a šachet v hornině tř. 3</t>
  </si>
  <si>
    <t>výkop : 5,5</t>
  </si>
  <si>
    <t>betonový základ pro parkomat, rozměr 400 x 600 x 800 mm : 0,4*0,6*0,8</t>
  </si>
  <si>
    <t>275313611R00</t>
  </si>
  <si>
    <t>Beton základových patek prostý C 16/20</t>
  </si>
  <si>
    <t>betonový základ pro parkomat, rozměr 400 x 600 x 800 mm : 0,4*0,6*0,8*1,1</t>
  </si>
  <si>
    <t>210810006R00</t>
  </si>
  <si>
    <t>Kabel CYKY-m 750 V 3 x 2,5 mm2 volně uložený</t>
  </si>
  <si>
    <t>M21X</t>
  </si>
  <si>
    <t>D+M zemní plastová šachta nad místem napojení optického kabelu rozměr 600 x 600 mm poklop únosnosti min. B125, vč. zemních a pomocných prací</t>
  </si>
  <si>
    <t>222 80-1101T00</t>
  </si>
  <si>
    <t>motáž Network High-speed kamery na držák</t>
  </si>
  <si>
    <t>222 80-1103T00</t>
  </si>
  <si>
    <t>2x Kabel FTP Cat.5e PE drát venkovní černá uložený v dvouplášťové koruované chráničce DN40</t>
  </si>
  <si>
    <t>222 80-12102T00</t>
  </si>
  <si>
    <t>montáž držáku pro venkovní PTZ kameru</t>
  </si>
  <si>
    <t>222080101R00</t>
  </si>
  <si>
    <t>Optický kabel v trubce HDPE</t>
  </si>
  <si>
    <t>222111201R00</t>
  </si>
  <si>
    <t>Samostatný objekt do 100 p. osazení skříně</t>
  </si>
  <si>
    <t>222280214R00</t>
  </si>
  <si>
    <t>Kabel UTP/FTP kat.5e v trubkách</t>
  </si>
  <si>
    <t>222310011R00</t>
  </si>
  <si>
    <t>Optická vana</t>
  </si>
  <si>
    <t>22284-1001T00</t>
  </si>
  <si>
    <t>Síťový zdroj s výstupem 12 V a funkcí nabíječky</t>
  </si>
  <si>
    <t>22284-1002T00</t>
  </si>
  <si>
    <t>Sada dvou PSC konektorů ke zdojům, zástrčka a piny</t>
  </si>
  <si>
    <t>22284-1003T00</t>
  </si>
  <si>
    <t>Bezúdržbový záložní akumulátor - baterie VRLA - AGM 40Ah / 12V</t>
  </si>
  <si>
    <t>22284-1004T00</t>
  </si>
  <si>
    <t>Průmyslový Eternet injector pro PTZ kamery</t>
  </si>
  <si>
    <t>22284-1005T00</t>
  </si>
  <si>
    <t>1 Gbps, 10 km, SM-LC, WDM simplex A</t>
  </si>
  <si>
    <t>22284-1006T00</t>
  </si>
  <si>
    <t>1 Gbps, 10 km, SM-LC, WDM simplex B</t>
  </si>
  <si>
    <t>22284-1007T00</t>
  </si>
  <si>
    <t>Media konvertor 100Mbps/1Gbps s SFP slotem</t>
  </si>
  <si>
    <t>22284-1008T00</t>
  </si>
  <si>
    <t>patch kabel, E2000-LC, duplex, SM, 9/125, 1 metr</t>
  </si>
  <si>
    <t>22284-1009T00</t>
  </si>
  <si>
    <t>výzbroj skříně KB včetně kabeláže a ochran</t>
  </si>
  <si>
    <t>22284-1010T00</t>
  </si>
  <si>
    <t>pronájem montážní plošiny</t>
  </si>
  <si>
    <t>hod</t>
  </si>
  <si>
    <t>945T00</t>
  </si>
  <si>
    <t>HZS - práce nespecifikované</t>
  </si>
  <si>
    <t>34111036R</t>
  </si>
  <si>
    <t>Kabel silový s Cu jádrem 750 V CYKY 3 x 2,5 mm2</t>
  </si>
  <si>
    <t>34133303T</t>
  </si>
  <si>
    <t>kabel Optický 12F</t>
  </si>
  <si>
    <t xml:space="preserve">m     </t>
  </si>
  <si>
    <t>34599999999T</t>
  </si>
  <si>
    <t>Zemní box pro optiku</t>
  </si>
  <si>
    <t>357954T</t>
  </si>
  <si>
    <t>Pilířový plastový rozvaděč prázdný - provedení NKP7P-2-MD rozměr 930x640x250</t>
  </si>
  <si>
    <t>371601001T</t>
  </si>
  <si>
    <t>PTZ Network Camera High-speed PTZ with long-range OptimizedIR</t>
  </si>
  <si>
    <t xml:space="preserve">Venkovní PTZ IP kamera, minimální IP66, pohyb kamery PAN 360° endless, TILT +20° – 90°, optický zoom minimálně 30x, : </t>
  </si>
  <si>
    <t xml:space="preserve">rozlišení minimálně FullHD 1920x1080 při minimálně 25sn/s, kodek H265, citlivost na světlo v černobílém minimálně 0,008 luxů, v barvě minimálně 0,06 luxů, široký dynamický rozsah (WDR), : </t>
  </si>
  <si>
    <t xml:space="preserve">přepínání režimu den/noc, elektronická stabilizace obrazu, IR přísvit s dosahem 250m, network security IEEE 802.1X, SNMP, : </t>
  </si>
  <si>
    <t xml:space="preserve">napájení PoE (High PoE), provozní teploty -30°C + 50°C, záruka 5 let od výrobce, plná podpora Genetec Security Center verze 5.12. Kamera musí být uvedena v support listu společnosti Genetec : </t>
  </si>
  <si>
    <t>371601002T</t>
  </si>
  <si>
    <t>Wall and Pole Mount Quick connection and room for more</t>
  </si>
  <si>
    <t>371601003T</t>
  </si>
  <si>
    <t>371601004T</t>
  </si>
  <si>
    <t>GSC-Om-E-1C - Licence 1 kamery pro GSC Omnicast Enterprise</t>
  </si>
  <si>
    <t>371601005T</t>
  </si>
  <si>
    <t>Genetec Advantage pro 1 omnicast Enterprise kameru -1 měsíc</t>
  </si>
  <si>
    <t>371601006T</t>
  </si>
  <si>
    <t>Genetec Advantage pro 1 omnicast Enterprise kameru - 1 rok</t>
  </si>
  <si>
    <t>371601007T</t>
  </si>
  <si>
    <t xml:space="preserve">nic   </t>
  </si>
  <si>
    <t>371601011T</t>
  </si>
  <si>
    <t>FTP kabel venkovní</t>
  </si>
  <si>
    <t>371841001T</t>
  </si>
  <si>
    <t>Síťový zdroj s výstupem 12V a funkcí nabíječky</t>
  </si>
  <si>
    <t>371841002T</t>
  </si>
  <si>
    <t>371841003T</t>
  </si>
  <si>
    <t>371841004T</t>
  </si>
  <si>
    <t>Průmyslový Ethernet Injector pro použití s kamerami PTZ</t>
  </si>
  <si>
    <t xml:space="preserve">Průmyslový "Power over Ethernet Injector" IEEE 802.3at s maximální zatížitelností 36 W pro napájení zařízení po ethernetu.  : </t>
  </si>
  <si>
    <t xml:space="preserve">Designovaný pro použití s kamerami PTZ. Rozhraní: 4 x RJ-45 10/100/1000 Mbps (2 x Data input, 2 x PoE output) : </t>
  </si>
  <si>
    <t>371841005T</t>
  </si>
  <si>
    <t>371841006T</t>
  </si>
  <si>
    <t>371841007T</t>
  </si>
  <si>
    <t>Media konvertor 100Mbps/1Gbps s SFP slotem, 1000/100Mbps( RJ-45) - 1000/100 BASE-X SFP, řiditelný 802.3ah OAM/IP IN BAND + WEB MANAGEMENT</t>
  </si>
  <si>
    <t>371841008T</t>
  </si>
  <si>
    <t>371841009T</t>
  </si>
  <si>
    <t>46051001T00</t>
  </si>
  <si>
    <t>Pokládka chráničky PE do průměru 75 mm</t>
  </si>
  <si>
    <t>00610T</t>
  </si>
  <si>
    <t>Protlak neřízený DN 160 včetně chráničky</t>
  </si>
  <si>
    <t>266111101020T</t>
  </si>
  <si>
    <t>Trubka HDPE 40/33 mm  (návin 100m)</t>
  </si>
  <si>
    <t>3457114700R</t>
  </si>
  <si>
    <t>Trubka kabelová chránička, dvouplášťová, korugovaná, ohebná, červená, vnější průměr DN40</t>
  </si>
  <si>
    <t>3457114702R</t>
  </si>
  <si>
    <t>Trubka kabelová chránička, dvouplášťová, korugovaná, ohebná, červená, vnější průměr DN63</t>
  </si>
  <si>
    <t xml:space="preserve">Koordinace stavebních a technologických dodávek stavby. : </t>
  </si>
  <si>
    <t>131201110R00</t>
  </si>
  <si>
    <t>Hloubení nezapaž. jam hor.3 do 50 m3, STROJNĚ</t>
  </si>
  <si>
    <t xml:space="preserve">základ pro nabíjecí stojan : </t>
  </si>
  <si>
    <t xml:space="preserve">výkop základu, 0,6 x 0,6 x 1,15 : </t>
  </si>
  <si>
    <t>0,41</t>
  </si>
  <si>
    <t>171201101R00</t>
  </si>
  <si>
    <t>Uložení sypaniny do násypů nezhutněných</t>
  </si>
  <si>
    <t>Uložení sypaniny do násypů nebo na skládku s rozprostřením sypaniny ve vrstvách a s hrubým urovnáním.</t>
  </si>
  <si>
    <t>167101101R00</t>
  </si>
  <si>
    <t>Nakládání výkopku z hor. 1 ÷ 4 v množství do 100 m3</t>
  </si>
  <si>
    <t xml:space="preserve">odvoz a uložení zeminy na skládku : </t>
  </si>
  <si>
    <t>38*0,41</t>
  </si>
  <si>
    <t>271571111R00</t>
  </si>
  <si>
    <t>Polštář základu ze štěrkopísku tříděného</t>
  </si>
  <si>
    <t xml:space="preserve">štěrkový podsyp, tl. 0,15, fr. 16/32 : </t>
  </si>
  <si>
    <t>0,05</t>
  </si>
  <si>
    <t>275313711R00</t>
  </si>
  <si>
    <t>Beton základových patek prostý C 25/30</t>
  </si>
  <si>
    <t xml:space="preserve">betonový základ, beton C25/30 : </t>
  </si>
  <si>
    <t>0,36</t>
  </si>
  <si>
    <t>210220022R00</t>
  </si>
  <si>
    <t>Vedení uzemňovací v zemi FeZn, D 8 - 10 mm</t>
  </si>
  <si>
    <t>vedení uzemňovací v zemi FeZn, D 8 - 10 mm včetně drátu FeZn 10 mm : 30,5</t>
  </si>
  <si>
    <t>15615235R</t>
  </si>
  <si>
    <t>Drát tažený pozinkovaný 11 343 D 10,00 mm</t>
  </si>
  <si>
    <t>kg</t>
  </si>
  <si>
    <t>30,5*0,5</t>
  </si>
  <si>
    <t>220110347R00</t>
  </si>
  <si>
    <t>Marker pro určení trasy kabelů HDPE</t>
  </si>
  <si>
    <t>marker pro vyhledání konce chráničky : 1</t>
  </si>
  <si>
    <t>460200683R00</t>
  </si>
  <si>
    <t>Výkop kabelové rýhy 65/120 cm hor.3</t>
  </si>
  <si>
    <t xml:space="preserve">výkopy : </t>
  </si>
  <si>
    <t xml:space="preserve">výkop rýhy kabelu, : </t>
  </si>
  <si>
    <t>28,54</t>
  </si>
  <si>
    <t>460560653R00</t>
  </si>
  <si>
    <t>Zához rýhy 65/90 cm, hornina třídy 3</t>
  </si>
  <si>
    <t xml:space="preserve">zásyp rýhy výkopu se zhutněním : </t>
  </si>
  <si>
    <t>460600001RT8</t>
  </si>
  <si>
    <t>Naložení a odvoz zeminy odvoz na vzdálenost 10000 m</t>
  </si>
  <si>
    <t>výkop rýhy kabelu, : 28,54*0,3*0,65</t>
  </si>
  <si>
    <t>460600002R00</t>
  </si>
  <si>
    <t>Příplatek za odvoz za každých dalších 1000 m</t>
  </si>
  <si>
    <t>460420018R00</t>
  </si>
  <si>
    <t>Zřízení kabelového lože v rýze š.do 35 cm z písku</t>
  </si>
  <si>
    <t>ochrana kabelů : 28,54</t>
  </si>
  <si>
    <t xml:space="preserve">pískové lože tl. 0,1 m se zhutněním : </t>
  </si>
  <si>
    <t xml:space="preserve">písková obsyp tl. 0,2 m : </t>
  </si>
  <si>
    <t xml:space="preserve">ochrana kabelů : </t>
  </si>
  <si>
    <t>položení signální folie : 28,54</t>
  </si>
  <si>
    <t>388996111R00</t>
  </si>
  <si>
    <t>Chránička kabelu z HDPE do DN 63 mm, výkop</t>
  </si>
  <si>
    <t>kabelová chránička DN63 (dodávka + položení) : 19,7</t>
  </si>
  <si>
    <t>21022200X2</t>
  </si>
  <si>
    <t>D+M zátka pro utěsnění chráničky DN110</t>
  </si>
  <si>
    <t>388996141R00</t>
  </si>
  <si>
    <t>Chránička kabelu z HDPE do DN 110 mm, výkop</t>
  </si>
  <si>
    <t>kabelová chránička DN110 (dodávka + položení) : 32,5</t>
  </si>
  <si>
    <t>21022200X1</t>
  </si>
  <si>
    <t>D+M zátka pro utěsnění chráničky DN63</t>
  </si>
  <si>
    <t xml:space="preserve">výkopy průlehů : </t>
  </si>
  <si>
    <t xml:space="preserve">výkop jižního průlehu, hl. 0,7 m : </t>
  </si>
  <si>
    <t>161,049</t>
  </si>
  <si>
    <t xml:space="preserve">výkop severního průlehu, hl. 0,7 m : </t>
  </si>
  <si>
    <t>91,161</t>
  </si>
  <si>
    <t xml:space="preserve">zasakovací rýha v severním průlehu, průměrná hl. 1,9 m : </t>
  </si>
  <si>
    <t>66,50</t>
  </si>
  <si>
    <t>Nakládání výkopku z hor.1-4 v množství nad 100 m3</t>
  </si>
  <si>
    <t xml:space="preserve">zásyp kamenivem fr. 16/32 : </t>
  </si>
  <si>
    <t xml:space="preserve">jižní průleh, tl. 0,4 m : </t>
  </si>
  <si>
    <t>92,028</t>
  </si>
  <si>
    <t xml:space="preserve">severní průleh, tl. 0,4 m : </t>
  </si>
  <si>
    <t>52,092</t>
  </si>
  <si>
    <t xml:space="preserve">zasakovací rýha, průměrná tl. 1,9 m : </t>
  </si>
  <si>
    <t>66,5</t>
  </si>
  <si>
    <t>zásyp jámy po kácení : 14*1,2*1,2*0,8</t>
  </si>
  <si>
    <t>583426801R</t>
  </si>
  <si>
    <t xml:space="preserve">Kamenivo drcené 16/32 </t>
  </si>
  <si>
    <t xml:space="preserve">objemová hmotnost = 1,6 t/m2 : </t>
  </si>
  <si>
    <t>92,028*1,6</t>
  </si>
  <si>
    <t>52,092*1,6</t>
  </si>
  <si>
    <t>66,5*1,6</t>
  </si>
  <si>
    <t>184807111R00</t>
  </si>
  <si>
    <t>Ochrana stromu bedněním - zřízení</t>
  </si>
  <si>
    <t>Včetně řeziva.</t>
  </si>
  <si>
    <t xml:space="preserve">ochrana dřevin při stavbě : </t>
  </si>
  <si>
    <t xml:space="preserve">ochrana dřevin bedněním v. 2 m, průměr do 0,8 m (obvod max. 2,5 m) : </t>
  </si>
  <si>
    <t xml:space="preserve">7 ks : </t>
  </si>
  <si>
    <t>(2,50)*2,00*7</t>
  </si>
  <si>
    <t>184807112R00</t>
  </si>
  <si>
    <t>Ochrana stromu bedněním - odstranění</t>
  </si>
  <si>
    <t>K001</t>
  </si>
  <si>
    <t>Kácení dřevin, stromy s obvodem větším než 80 cm podléhající povolení ke kácení, včetně pařezu, včet ně odvozu a likvidace</t>
  </si>
  <si>
    <t>K002</t>
  </si>
  <si>
    <t>Kácení dřevin, stromy s obvodem 30-79 cm, včetně pařezu, včetně odvozu a likvidace ně odvozu a likvidace</t>
  </si>
  <si>
    <t>111200001RX0</t>
  </si>
  <si>
    <t>Odstranění křovin a stromů do 100 mm, odvoz a likvidace</t>
  </si>
  <si>
    <t xml:space="preserve">kácení dřevin : </t>
  </si>
  <si>
    <t>keře : 511</t>
  </si>
  <si>
    <t>111251119R00</t>
  </si>
  <si>
    <t>Drcení ořezaných větví průměru do 19 cm</t>
  </si>
  <si>
    <t xml:space="preserve">mulčování : </t>
  </si>
  <si>
    <t>příprava mulče z dřevní hmoty kácených stromů : 4,42</t>
  </si>
  <si>
    <t>184921096R00</t>
  </si>
  <si>
    <t>Mulčování rostlin tl. do 0,15 m rovina</t>
  </si>
  <si>
    <t>kolem vysazených stromů, průměr min. 1,5 m, stromů 18 ks : 18*(PI*0,75*0,75)</t>
  </si>
  <si>
    <t>pruh mezi bet. plotem a chodníkem podél sjezdu : 12,4</t>
  </si>
  <si>
    <t>171101141RX1a</t>
  </si>
  <si>
    <t>D+M zásyp vegetační vrstvou (30% zemina, 70% kamenivo), vč. pomocných prací, doplňků</t>
  </si>
  <si>
    <t xml:space="preserve">zásyp vegetační vrstvou (30% zemina, 70% kamenivo) : </t>
  </si>
  <si>
    <t>jižní průleh, tl. 0,3 m : 69,021</t>
  </si>
  <si>
    <t>severní průleh, tl. 0,3 m : 39,069</t>
  </si>
  <si>
    <t>171101141RX1b</t>
  </si>
  <si>
    <t>Příprava materiálu pro vegetační vrstvu a ohumusování pro trávníky, vč. pomocných prací</t>
  </si>
  <si>
    <t>příprava požadovaného množství pro vegetační vrstvy : 189,21</t>
  </si>
  <si>
    <t xml:space="preserve">ornice ze skrývek, 25 % - 47,30 m3 : </t>
  </si>
  <si>
    <t xml:space="preserve">zahradnický substrát, 5 % - 9,46m3 : </t>
  </si>
  <si>
    <t xml:space="preserve">kamenivo z výkopů, 70 % - 132,45m3 : </t>
  </si>
  <si>
    <t>185804312R00</t>
  </si>
  <si>
    <t>Zalití rostlin vodou plochy nad 20 m2</t>
  </si>
  <si>
    <t xml:space="preserve">zalití roslin pro výsadbě : </t>
  </si>
  <si>
    <t xml:space="preserve">výsadba keřů z květináčů : </t>
  </si>
  <si>
    <t>zalití rostlin, 40 l/m2 : 40*0,04</t>
  </si>
  <si>
    <t xml:space="preserve">záhon v nároží křižovatky Sušilova x Sv. Čecha : </t>
  </si>
  <si>
    <t>zalití rostlin, 40 l/m2 : 41,22*0,04</t>
  </si>
  <si>
    <t xml:space="preserve">záhon u vjezdu na parkoviště : </t>
  </si>
  <si>
    <t>zalití rostlin, 40 l/m2 : 25,74*0,04</t>
  </si>
  <si>
    <t xml:space="preserve">záhon mezi chodníkem a bet. plotem : </t>
  </si>
  <si>
    <t>zalití rostlin, 40 l/m2 : 12,4*0,04</t>
  </si>
  <si>
    <t xml:space="preserve">keře v severozápadním rohu : </t>
  </si>
  <si>
    <t>zalití rostlin, 40 l/m2 : 30*0,04</t>
  </si>
  <si>
    <t xml:space="preserve">výsadba stromů : </t>
  </si>
  <si>
    <t>zalití dřeviny, 60 l/kus : 1,08</t>
  </si>
  <si>
    <t>pokryvné keře : 70</t>
  </si>
  <si>
    <t>zalití rostlin, 40 l/m2 : 70*0,04</t>
  </si>
  <si>
    <t>185851111R00</t>
  </si>
  <si>
    <t>Dovoz vody pro zálivku rostlin do 6 km</t>
  </si>
  <si>
    <t>11111RX1</t>
  </si>
  <si>
    <t>D+M vrstva písku, tl. 0,05 m</t>
  </si>
  <si>
    <t>vrstva písku, tl. 0,05 m : 41,22</t>
  </si>
  <si>
    <t>vrstva písku, tl. 0,05 m : 25,74</t>
  </si>
  <si>
    <t>183101113R00</t>
  </si>
  <si>
    <t>Hloub. jamek bez výměny půdy do 0,05 m3, svah 1:5</t>
  </si>
  <si>
    <t>výsadba rostlin z květináčů : 364,00</t>
  </si>
  <si>
    <t>provedení výsadby rostlin, spon 1 ks/m : 29</t>
  </si>
  <si>
    <t>provedení výsadby rostlin, spon 1 ks/m2 : 30</t>
  </si>
  <si>
    <t>184102112R00</t>
  </si>
  <si>
    <t>Výsadba dřevin s balem D do 30 cm, v rovině</t>
  </si>
  <si>
    <t>183101314R00</t>
  </si>
  <si>
    <t>Hloub. jamek s výměnou 100% půdy do 0,125 m3, 1:5</t>
  </si>
  <si>
    <t>výsadba keřů z květináčů : 120</t>
  </si>
  <si>
    <t>184102114R00</t>
  </si>
  <si>
    <t>Výsadba dřevin s balem D do 50 cm, v rovině</t>
  </si>
  <si>
    <t>183204113R00</t>
  </si>
  <si>
    <t>Výsadba cibulí nebo hlíz</t>
  </si>
  <si>
    <t>výsadba cibulovin : 400,00</t>
  </si>
  <si>
    <t>11111RX2</t>
  </si>
  <si>
    <t>D+M zaštěrkování těženým kamenivem fr. 8/16, tl. 0,1 m</t>
  </si>
  <si>
    <t>zaštěrkování těženým kamenivem fr. 8/16, tl. 0,1 m : 4,12</t>
  </si>
  <si>
    <t>zaštěrkování těženým kamenivem fr. 8/16, tl. 0,1 m : 2,57</t>
  </si>
  <si>
    <t>183101321R00</t>
  </si>
  <si>
    <t>Hloub. jamek s výměnou 100% půdy do 1 m3 sv.1:5</t>
  </si>
  <si>
    <t>výsadba stromů : 10</t>
  </si>
  <si>
    <t>184102115R00</t>
  </si>
  <si>
    <t>Výsadba dřevin s balem D do 60 cm, v rovině</t>
  </si>
  <si>
    <t>dřevina s balem do průměru 0,6 m : 10</t>
  </si>
  <si>
    <t>183101322R00</t>
  </si>
  <si>
    <t>Hloub. jamek s výměnou 100% půdy do 2 m3 sv.1:5</t>
  </si>
  <si>
    <t>velikost jámy cca 1,5 m3 : 8</t>
  </si>
  <si>
    <t>184102117R00</t>
  </si>
  <si>
    <t>Výsadba dřevin s balem D do 1 m, v rovině</t>
  </si>
  <si>
    <t>dřevina s balem do průměru 1 m : 8</t>
  </si>
  <si>
    <t>184901112R00</t>
  </si>
  <si>
    <t>Osazení kůlů k dřevině s uvázáním, dl. kůlů do 3 m</t>
  </si>
  <si>
    <t>sestava pro jeden strom - 3 kůly, dl. 3 m, s úvazkem a příčkami : 18*3</t>
  </si>
  <si>
    <t>60850015R</t>
  </si>
  <si>
    <t>Kůl vyvazovací impregnovaný 250 x 6 cm</t>
  </si>
  <si>
    <t>184_X1</t>
  </si>
  <si>
    <t>D+M přesazení dřevin s balem o průměru do 1,0 m, vč. pomocných prací, doplňků</t>
  </si>
  <si>
    <t>příprava, vyzvednutí dřeviny a převoz : 8</t>
  </si>
  <si>
    <t>185802114R00</t>
  </si>
  <si>
    <t>Hnojení umělým hnojivem k rostlinám v rovině</t>
  </si>
  <si>
    <t xml:space="preserve">hnojení tabletovým hnojivem : </t>
  </si>
  <si>
    <t>jednotlivě ke stromům, á 50 g/strom : 0,90/1000</t>
  </si>
  <si>
    <t>25191161R</t>
  </si>
  <si>
    <t>Hnojivo s postupným uvolňováním, bal. 1 kg</t>
  </si>
  <si>
    <t>596921111RX9</t>
  </si>
  <si>
    <t>D+M sečení trávy (2x za sezónu)</t>
  </si>
  <si>
    <t xml:space="preserve">údržba zeleně v prvním roce : </t>
  </si>
  <si>
    <t>sečení trávy (2x za sezónu) : 862,97*2</t>
  </si>
  <si>
    <t>596921111RX8</t>
  </si>
  <si>
    <t>D+M zalévání trávníku (8x za sezónu)</t>
  </si>
  <si>
    <t>péče o trávník zatravňovacích dílců v prvním roce : 862,97*8</t>
  </si>
  <si>
    <t>111.1</t>
  </si>
  <si>
    <t>Cotoneaster dammeri ´Major´ (skalník)</t>
  </si>
  <si>
    <t>POL3_0</t>
  </si>
  <si>
    <t>111.2</t>
  </si>
  <si>
    <t>Hedera helix (břečťan)</t>
  </si>
  <si>
    <t>112.1.1</t>
  </si>
  <si>
    <t>Calamagrostis brachytricha (Achnatherum brachytrichum)</t>
  </si>
  <si>
    <t>112.1.2</t>
  </si>
  <si>
    <t>Aster pringlei (ericoides) ´Monte Casino´</t>
  </si>
  <si>
    <t>112.1.3</t>
  </si>
  <si>
    <t>Gypsophila paniculata ´Schneeflocke´</t>
  </si>
  <si>
    <t>112.1.4</t>
  </si>
  <si>
    <t>Deschampsia caespitosa ´Palava´</t>
  </si>
  <si>
    <t>112.2.1</t>
  </si>
  <si>
    <t>Sedum ´Purple Emperor´</t>
  </si>
  <si>
    <t>112.2.2</t>
  </si>
  <si>
    <t>Paeonia tenuifolia</t>
  </si>
  <si>
    <t>112.2.3</t>
  </si>
  <si>
    <t>Origanum ´Herrenhausen´</t>
  </si>
  <si>
    <t>112.2.4</t>
  </si>
  <si>
    <t>Knautia macedonica ´Mars Midget´</t>
  </si>
  <si>
    <t>112.2.5</t>
  </si>
  <si>
    <t>Coreopsis verticillata ´Moonbeam´, ´Zagreb´</t>
  </si>
  <si>
    <t>112.2.6</t>
  </si>
  <si>
    <t>Geum coccineum ´Cooky´</t>
  </si>
  <si>
    <t>112.2.7</t>
  </si>
  <si>
    <t>Platycodon grandiflorum ´Mariesii´</t>
  </si>
  <si>
    <t>112.2.8</t>
  </si>
  <si>
    <t>Iris - barbata pumila</t>
  </si>
  <si>
    <t>112.3.1</t>
  </si>
  <si>
    <t>Thymus pulegioides</t>
  </si>
  <si>
    <t>112.3.2</t>
  </si>
  <si>
    <t>Veronica incana ´Silberteppich´ (syn. Pseudolysimachion incanum)</t>
  </si>
  <si>
    <t>112.3.3</t>
  </si>
  <si>
    <t>Geranium x cantabrigiense</t>
  </si>
  <si>
    <t>112.4.1</t>
  </si>
  <si>
    <t>Linum perenne/L. naborense</t>
  </si>
  <si>
    <t>112.4.2</t>
  </si>
  <si>
    <t>Eschsholzia californica (letnička, přesévá se sama)</t>
  </si>
  <si>
    <t>112.5.1</t>
  </si>
  <si>
    <t>Tulipa praestans ´Unicum´</t>
  </si>
  <si>
    <t>112.5.2</t>
  </si>
  <si>
    <t>Tulipa batalinii ´Bright Gem´</t>
  </si>
  <si>
    <t>112.5.3</t>
  </si>
  <si>
    <t>Muscaria armeniacum</t>
  </si>
  <si>
    <t>112.5.4</t>
  </si>
  <si>
    <t>Allium sphaeroceaphalon</t>
  </si>
  <si>
    <t>112.5.5</t>
  </si>
  <si>
    <t>Allium cernuum</t>
  </si>
  <si>
    <t>112.6.1</t>
  </si>
  <si>
    <t>Symphoricarpos chenaultii ´Hancock´ (pámelník Chenaultův)</t>
  </si>
  <si>
    <t>113.1</t>
  </si>
  <si>
    <t>113.2</t>
  </si>
  <si>
    <t>Cotoneaster dammeri ´Miranda´ (skalník)</t>
  </si>
  <si>
    <t>114.1</t>
  </si>
  <si>
    <t>115.1</t>
  </si>
  <si>
    <t>Euonymus europaeus (brslen)</t>
  </si>
  <si>
    <t>115.2</t>
  </si>
  <si>
    <t>Rosa canina (šípková růže)</t>
  </si>
  <si>
    <t>115.3</t>
  </si>
  <si>
    <t>lonicera xylosteum (zimolez)</t>
  </si>
  <si>
    <t>116.1</t>
  </si>
  <si>
    <t>Acer platanoides 'Cleveland' (javor), ok 14/16, v. kmene min. 200 cm</t>
  </si>
  <si>
    <t>116.2</t>
  </si>
  <si>
    <t>Acer platanoides ''Emerald Queen' (javor), ok 14/16, v. kmene min. 200 cm</t>
  </si>
  <si>
    <t>116.3</t>
  </si>
  <si>
    <t>Tilia cordata (lípa), ok 18/20, v. kmene min. 200 cm</t>
  </si>
  <si>
    <t>116.4</t>
  </si>
  <si>
    <t>Ulmus glabra (jilm), ok 18/20, v. kmene min. 200 cm</t>
  </si>
  <si>
    <t>116.5</t>
  </si>
  <si>
    <t>Sorbus Aucuparia, ok 18/20, v. kmene min. 200 cm</t>
  </si>
  <si>
    <t>181301112R00</t>
  </si>
  <si>
    <t>Rozprostření ornice, rovina, tl.10-15 cm,nad 500m2</t>
  </si>
  <si>
    <t xml:space="preserve">osev trávníků vč. přípravy : </t>
  </si>
  <si>
    <t xml:space="preserve">rozprostření ohumusování pro plochy trávníků, vrstva tl. 0,15 m : </t>
  </si>
  <si>
    <t>502,67</t>
  </si>
  <si>
    <t xml:space="preserve">ohumusování vegetační vrstvou, tl.0,15 m : </t>
  </si>
  <si>
    <t>41,22</t>
  </si>
  <si>
    <t>25,74</t>
  </si>
  <si>
    <t>12,40</t>
  </si>
  <si>
    <t>30,00</t>
  </si>
  <si>
    <t>180401211R00</t>
  </si>
  <si>
    <t>Založení trávníku lučního výsevem v rovině</t>
  </si>
  <si>
    <t xml:space="preserve">travní směs se zastoupením bylin : </t>
  </si>
  <si>
    <t>862,97</t>
  </si>
  <si>
    <t>110</t>
  </si>
  <si>
    <t>travní směs, 96% travin, 3,5% bylin, 0,5% jetelovin, výsev 10-15 g/m2</t>
  </si>
  <si>
    <t>182001111R00</t>
  </si>
  <si>
    <t>Plošná úprava terénu, nerovnosti do 10 cm v rovině</t>
  </si>
  <si>
    <t xml:space="preserve">urovnání plochy pro výsev trávníků (hrabání a válcování) : </t>
  </si>
  <si>
    <t>182001151R00</t>
  </si>
  <si>
    <t>Prokypření půdy rotavátorem</t>
  </si>
  <si>
    <t>185803111R00</t>
  </si>
  <si>
    <t>Ošetření trávníku v rovině</t>
  </si>
  <si>
    <t>289972111R00</t>
  </si>
  <si>
    <t>Položení geomříže, ochrana svahů a skalních těles</t>
  </si>
  <si>
    <t xml:space="preserve">hatě pro zpevnění svahu : </t>
  </si>
  <si>
    <t>jutová/kokosová rohož, š. 2 m : 40</t>
  </si>
  <si>
    <t>67313127R</t>
  </si>
  <si>
    <t>jutová/kokosová rohož, š. 2 m</t>
  </si>
  <si>
    <t>jutová/kokosová rohož, š. 2 m : 40*1,15</t>
  </si>
  <si>
    <t>289972138R00</t>
  </si>
  <si>
    <t>Kotvení ochrany svahů trny z žebír.oceli dl.800 mm</t>
  </si>
  <si>
    <t>kotvení rohoží : 40</t>
  </si>
  <si>
    <t>466988111RX1</t>
  </si>
  <si>
    <t>D+M lískové hatě, v. 0.8 m, dub./akát. kůly dl. 1,3 m prům. 5-10 cm osová vzdálenost 0,5 m hatě lískovými pruhy prům. 2 cm, vč. pomocných prací, doplňků</t>
  </si>
  <si>
    <t>lískové hatě, v. 0.8 m, dub./akát. kůly dl. 1,3 m prům. 5-10 cm osová vzdálenost 0,5 m, hatě lískovými pruhy prům. 2 cm : 20</t>
  </si>
  <si>
    <t>917862111RX1</t>
  </si>
  <si>
    <t>D+M kovový obrubník, pozink ocel. pásovina tl. 8 mm, v. 0,1 m, vč. pomocných prací, doplňků</t>
  </si>
  <si>
    <t>záhon v nároží křižovatky Sušilova x Sv. Čecha : 3</t>
  </si>
  <si>
    <t>998231311R00</t>
  </si>
  <si>
    <t>Přesun hmot pro sadovnické a krajin. úpravy do 5km</t>
  </si>
  <si>
    <t xml:space="preserve">výkop stavební jámy : </t>
  </si>
  <si>
    <t xml:space="preserve">výkop, průřez 10 m2, š. 2,4 m : </t>
  </si>
  <si>
    <t>24,00</t>
  </si>
  <si>
    <t xml:space="preserve">zásyp kontejneru vč. hutnění ručním pěchem do 100 kg : </t>
  </si>
  <si>
    <t xml:space="preserve">podkladní vyrovnávací vrstva, tl. 0,05 m, fr. 0/16 : </t>
  </si>
  <si>
    <t>0,636</t>
  </si>
  <si>
    <t xml:space="preserve">spodní zásypová vrst., průřez 9,9 m2, tl. 0,5 m, fr. 16/32, hutněno po 0,25 m : </t>
  </si>
  <si>
    <t>4,95</t>
  </si>
  <si>
    <t xml:space="preserve">vrchní zásypová vrst., průřez 11,04 m2, tl. 0,635 m, fr. 0/16, hutněno po 0,21 m : </t>
  </si>
  <si>
    <t>7,0104</t>
  </si>
  <si>
    <t>583426831R</t>
  </si>
  <si>
    <t>4,95*1,8*1,1*1,01</t>
  </si>
  <si>
    <t>7,0104*1,8*1,1*1,01</t>
  </si>
  <si>
    <t>38*24,00</t>
  </si>
  <si>
    <t xml:space="preserve">hutněná plocha : </t>
  </si>
  <si>
    <t>12,72</t>
  </si>
  <si>
    <t xml:space="preserve">celková hutněná plocha (2x průřez 9,9 m2 po vrstvách 0,25 m) : </t>
  </si>
  <si>
    <t>19,80</t>
  </si>
  <si>
    <t xml:space="preserve">celková hutněná plocha (3x průřez 11,04 m2 po vrstvách 0,21 m) : </t>
  </si>
  <si>
    <t>33,12</t>
  </si>
  <si>
    <t>podkladní vyrovnávací vrstva, tl. 0,05 m, fr. 0/16 : 0,636</t>
  </si>
  <si>
    <t>9X1</t>
  </si>
  <si>
    <t>D+M instalace kontejnerů - jeřáb pro osazení kontejnerů, instalační práce vč. pomocných prací, doplňků</t>
  </si>
  <si>
    <t>NAK</t>
  </si>
  <si>
    <t>ON001</t>
  </si>
  <si>
    <t>Zabezpečení staveniště</t>
  </si>
  <si>
    <t xml:space="preserve">zabezpečení staveniště : </t>
  </si>
  <si>
    <t xml:space="preserve">dřevěný sloupek s cedulí zákaz vstupu - 4 ks : </t>
  </si>
  <si>
    <t xml:space="preserve">oplocenky (k zamezení vstupu chodců) - 20 m : </t>
  </si>
  <si>
    <t>ON002</t>
  </si>
  <si>
    <t>Administrativa kolaudačního řízení</t>
  </si>
  <si>
    <t>005121010R</t>
  </si>
  <si>
    <t>Vybudování zařízení staveniště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</si>
  <si>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</si>
  <si>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 xml:space="preserve">bude osazen 1 mobilní záchod a jeden kontejner/buňka na nářadí a kusový materiál : </t>
  </si>
  <si>
    <t xml:space="preserve">(s rozsáhlejším zařízením staveniště se nepočítá) : 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</si>
  <si>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</si>
  <si>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</si>
  <si>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</si>
  <si>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</si>
  <si>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</si>
  <si>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</si>
  <si>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</si>
  <si>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</si>
  <si>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</si>
  <si>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 xml:space="preserve">DIO - dopravně inženýrská opatření (dočasné dopravní značení) - délka stavby 2 měsíce : </t>
  </si>
  <si>
    <t xml:space="preserve">zábrana, 2m, (Z2) : </t>
  </si>
  <si>
    <t xml:space="preserve">zákazová značka + dodatková tabulka (B1 + E13) : </t>
  </si>
  <si>
    <t xml:space="preserve">slepá ulice + dodatková tabulka (IP10a + E13) : </t>
  </si>
  <si>
    <t xml:space="preserve">směrovací cedule objížďky s textem (IS11b) : </t>
  </si>
  <si>
    <t xml:space="preserve">směrovací cedule objížďky bez textu (IS11c) : </t>
  </si>
  <si>
    <t xml:space="preserve">pozor práce na silnici Axx : </t>
  </si>
  <si>
    <t xml:space="preserve">přikázaný směr objíždění : </t>
  </si>
  <si>
    <t xml:space="preserve">směrovací desky (Z4d/e) : 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</si>
  <si>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</si>
  <si>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</si>
  <si>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</si>
  <si>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</si>
  <si>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</si>
  <si>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</si>
  <si>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005281010R1</t>
  </si>
  <si>
    <t>Informační banner o stavbě a dotačním titulu</t>
  </si>
  <si>
    <t>Informační banner o stavbě a poskytnuté dotaci, rozměr min. 2,0 x 2,1 m, odolný proti venkovním povětrnostním vlivům, na dočasné samostatné nosné konstrukci, zajištěno betonovými bloky, umístěno na stavbě po celou dobu výstavby, vč. výroby baneru dle vlastního vzoru, dopravy, montáže, demontáže a všech potřebných součástí</t>
  </si>
  <si>
    <t>005281010R2</t>
  </si>
  <si>
    <t>Pamětní deska stavby</t>
  </si>
  <si>
    <t>sendvičová BOND deska polepená fólií s potiskem, laminace UV, černobílý tisk, rozměr 300x400 mm, deska kotvena na kamenný blok lepením, kamenný blok z přírodního místního kamene velikosti min. 0,4m3, vč. výroby pamětní desky dle vlastního vzoru, dopravy a montáže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</si>
</sst>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4" fontId="17" fillId="0" borderId="46" xfId="0" applyNumberFormat="1" applyFont="1" applyBorder="1" applyAlignment="1">
      <alignment vertical="top" shrinkToFit="1"/>
    </xf>
    <xf numFmtId="0" fontId="20" fillId="0" borderId="18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0" fontId="20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 shrinkToFit="1"/>
    </xf>
    <xf numFmtId="165" fontId="23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Border="1" applyAlignment="1">
      <alignment vertical="top" wrapText="1"/>
    </xf>
    <xf numFmtId="0" fontId="24" fillId="0" borderId="0" xfId="0" applyNumberFormat="1" applyFont="1" applyAlignment="1">
      <alignment wrapText="1"/>
    </xf>
    <xf numFmtId="0" fontId="20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</cellXfs>
  <cellStyles count="2">
    <cellStyle name="Normal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5" x14ac:dyDescent="0.25"/>
  <sheetData>
    <row r="1" spans="1:7" ht="13" x14ac:dyDescent="0.3">
      <c r="A1" s="21" t="s">
        <v>40</v>
      </c>
    </row>
    <row r="2" spans="1:7" ht="57.75" customHeight="1" x14ac:dyDescent="0.25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6FAA1-E34B-41E7-A061-92FD33D1B19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64</v>
      </c>
      <c r="C3" s="201" t="s">
        <v>65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66</v>
      </c>
      <c r="C4" s="204" t="s">
        <v>65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SUMIF(AG9:AG43,"&lt;&gt;NOR",G9:G43)</f>
        <v>0</v>
      </c>
      <c r="H8" s="242"/>
      <c r="I8" s="242">
        <f>SUM(I9:I43)</f>
        <v>0</v>
      </c>
      <c r="J8" s="242"/>
      <c r="K8" s="242">
        <f>SUM(K9:K43)</f>
        <v>0</v>
      </c>
      <c r="L8" s="242"/>
      <c r="M8" s="242">
        <f>SUM(M9:M43)</f>
        <v>0</v>
      </c>
      <c r="N8" s="241"/>
      <c r="O8" s="241">
        <f>SUM(O9:O43)</f>
        <v>23.92</v>
      </c>
      <c r="P8" s="241"/>
      <c r="Q8" s="241">
        <f>SUM(Q9:Q43)</f>
        <v>0</v>
      </c>
      <c r="R8" s="242"/>
      <c r="S8" s="242"/>
      <c r="T8" s="243"/>
      <c r="U8" s="237"/>
      <c r="V8" s="237">
        <f>SUM(V9:V43)</f>
        <v>27.03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850</v>
      </c>
      <c r="C9" s="261" t="s">
        <v>851</v>
      </c>
      <c r="D9" s="247" t="s">
        <v>258</v>
      </c>
      <c r="E9" s="248">
        <v>24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198</v>
      </c>
      <c r="T9" s="251" t="s">
        <v>199</v>
      </c>
      <c r="U9" s="232">
        <v>0.26666000000000001</v>
      </c>
      <c r="V9" s="232">
        <f>ROUND(E9*U9,2)</f>
        <v>6.4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1155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5">
      <c r="A11" s="229"/>
      <c r="B11" s="230"/>
      <c r="C11" s="262" t="s">
        <v>1156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5">
      <c r="A12" s="229"/>
      <c r="B12" s="230"/>
      <c r="C12" s="262" t="s">
        <v>1157</v>
      </c>
      <c r="D12" s="233"/>
      <c r="E12" s="234">
        <v>24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52">
        <v>2</v>
      </c>
      <c r="B13" s="253" t="s">
        <v>339</v>
      </c>
      <c r="C13" s="264" t="s">
        <v>340</v>
      </c>
      <c r="D13" s="254" t="s">
        <v>258</v>
      </c>
      <c r="E13" s="255">
        <v>24</v>
      </c>
      <c r="F13" s="256"/>
      <c r="G13" s="257">
        <f>ROUND(E13*F13,2)</f>
        <v>0</v>
      </c>
      <c r="H13" s="256"/>
      <c r="I13" s="257">
        <f>ROUND(E13*H13,2)</f>
        <v>0</v>
      </c>
      <c r="J13" s="256"/>
      <c r="K13" s="257">
        <f>ROUND(E13*J13,2)</f>
        <v>0</v>
      </c>
      <c r="L13" s="257">
        <v>21</v>
      </c>
      <c r="M13" s="257">
        <f>G13*(1+L13/100)</f>
        <v>0</v>
      </c>
      <c r="N13" s="255">
        <v>0</v>
      </c>
      <c r="O13" s="255">
        <f>ROUND(E13*N13,2)</f>
        <v>0</v>
      </c>
      <c r="P13" s="255">
        <v>0</v>
      </c>
      <c r="Q13" s="255">
        <f>ROUND(E13*P13,2)</f>
        <v>0</v>
      </c>
      <c r="R13" s="257"/>
      <c r="S13" s="257" t="s">
        <v>198</v>
      </c>
      <c r="T13" s="258" t="s">
        <v>199</v>
      </c>
      <c r="U13" s="232">
        <v>1.0999999999999999E-2</v>
      </c>
      <c r="V13" s="232">
        <f>ROUND(E13*U13,2)</f>
        <v>0.26</v>
      </c>
      <c r="W13" s="232"/>
      <c r="X13" s="232" t="s">
        <v>200</v>
      </c>
      <c r="Y13" s="232" t="s">
        <v>201</v>
      </c>
      <c r="Z13" s="212"/>
      <c r="AA13" s="212"/>
      <c r="AB13" s="212"/>
      <c r="AC13" s="212"/>
      <c r="AD13" s="212"/>
      <c r="AE13" s="212"/>
      <c r="AF13" s="212"/>
      <c r="AG13" s="212" t="s">
        <v>202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5">
        <v>3</v>
      </c>
      <c r="B14" s="246" t="s">
        <v>855</v>
      </c>
      <c r="C14" s="261" t="s">
        <v>856</v>
      </c>
      <c r="D14" s="247" t="s">
        <v>258</v>
      </c>
      <c r="E14" s="248">
        <v>24</v>
      </c>
      <c r="F14" s="249"/>
      <c r="G14" s="250">
        <f>ROUND(E14*F14,2)</f>
        <v>0</v>
      </c>
      <c r="H14" s="249"/>
      <c r="I14" s="250">
        <f>ROUND(E14*H14,2)</f>
        <v>0</v>
      </c>
      <c r="J14" s="249"/>
      <c r="K14" s="250">
        <f>ROUND(E14*J14,2)</f>
        <v>0</v>
      </c>
      <c r="L14" s="250">
        <v>21</v>
      </c>
      <c r="M14" s="250">
        <f>G14*(1+L14/100)</f>
        <v>0</v>
      </c>
      <c r="N14" s="248">
        <v>0</v>
      </c>
      <c r="O14" s="248">
        <f>ROUND(E14*N14,2)</f>
        <v>0</v>
      </c>
      <c r="P14" s="248">
        <v>0</v>
      </c>
      <c r="Q14" s="248">
        <f>ROUND(E14*P14,2)</f>
        <v>0</v>
      </c>
      <c r="R14" s="250"/>
      <c r="S14" s="250" t="s">
        <v>198</v>
      </c>
      <c r="T14" s="251" t="s">
        <v>199</v>
      </c>
      <c r="U14" s="232">
        <v>3.1E-2</v>
      </c>
      <c r="V14" s="232">
        <f>ROUND(E14*U14,2)</f>
        <v>0.74</v>
      </c>
      <c r="W14" s="232"/>
      <c r="X14" s="232" t="s">
        <v>200</v>
      </c>
      <c r="Y14" s="232" t="s">
        <v>201</v>
      </c>
      <c r="Z14" s="212"/>
      <c r="AA14" s="212"/>
      <c r="AB14" s="212"/>
      <c r="AC14" s="212"/>
      <c r="AD14" s="212"/>
      <c r="AE14" s="212"/>
      <c r="AF14" s="212"/>
      <c r="AG14" s="212" t="s">
        <v>202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29"/>
      <c r="B15" s="230"/>
      <c r="C15" s="265" t="s">
        <v>857</v>
      </c>
      <c r="D15" s="259"/>
      <c r="E15" s="259"/>
      <c r="F15" s="259"/>
      <c r="G15" s="259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289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80" t="str">
        <f>C15</f>
        <v>Uložení sypaniny do násypů nebo na skládku s rozprostřením sypaniny ve vrstvách a s hrubým urovnáním.</v>
      </c>
      <c r="BB15" s="212"/>
      <c r="BC15" s="212"/>
      <c r="BD15" s="212"/>
      <c r="BE15" s="212"/>
      <c r="BF15" s="212"/>
      <c r="BG15" s="212"/>
      <c r="BH15" s="212"/>
    </row>
    <row r="16" spans="1:60" outlineLevel="1" x14ac:dyDescent="0.25">
      <c r="A16" s="252">
        <v>4</v>
      </c>
      <c r="B16" s="253" t="s">
        <v>858</v>
      </c>
      <c r="C16" s="264" t="s">
        <v>859</v>
      </c>
      <c r="D16" s="254" t="s">
        <v>258</v>
      </c>
      <c r="E16" s="255">
        <v>24</v>
      </c>
      <c r="F16" s="256"/>
      <c r="G16" s="257">
        <f>ROUND(E16*F16,2)</f>
        <v>0</v>
      </c>
      <c r="H16" s="256"/>
      <c r="I16" s="257">
        <f>ROUND(E16*H16,2)</f>
        <v>0</v>
      </c>
      <c r="J16" s="256"/>
      <c r="K16" s="257">
        <f>ROUND(E16*J16,2)</f>
        <v>0</v>
      </c>
      <c r="L16" s="257">
        <v>21</v>
      </c>
      <c r="M16" s="257">
        <f>G16*(1+L16/100)</f>
        <v>0</v>
      </c>
      <c r="N16" s="255">
        <v>0</v>
      </c>
      <c r="O16" s="255">
        <f>ROUND(E16*N16,2)</f>
        <v>0</v>
      </c>
      <c r="P16" s="255">
        <v>0</v>
      </c>
      <c r="Q16" s="255">
        <f>ROUND(E16*P16,2)</f>
        <v>0</v>
      </c>
      <c r="R16" s="257"/>
      <c r="S16" s="257" t="s">
        <v>198</v>
      </c>
      <c r="T16" s="258" t="s">
        <v>199</v>
      </c>
      <c r="U16" s="232">
        <v>0.65200000000000002</v>
      </c>
      <c r="V16" s="232">
        <f>ROUND(E16*U16,2)</f>
        <v>15.65</v>
      </c>
      <c r="W16" s="232"/>
      <c r="X16" s="232" t="s">
        <v>200</v>
      </c>
      <c r="Y16" s="232" t="s">
        <v>201</v>
      </c>
      <c r="Z16" s="212"/>
      <c r="AA16" s="212"/>
      <c r="AB16" s="212"/>
      <c r="AC16" s="212"/>
      <c r="AD16" s="212"/>
      <c r="AE16" s="212"/>
      <c r="AF16" s="212"/>
      <c r="AG16" s="212" t="s">
        <v>202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5">
        <v>5</v>
      </c>
      <c r="B17" s="246" t="s">
        <v>345</v>
      </c>
      <c r="C17" s="261" t="s">
        <v>346</v>
      </c>
      <c r="D17" s="247" t="s">
        <v>258</v>
      </c>
      <c r="E17" s="248">
        <v>12.596399999999999</v>
      </c>
      <c r="F17" s="249"/>
      <c r="G17" s="250">
        <f>ROUND(E17*F17,2)</f>
        <v>0</v>
      </c>
      <c r="H17" s="249"/>
      <c r="I17" s="250">
        <f>ROUND(E17*H17,2)</f>
        <v>0</v>
      </c>
      <c r="J17" s="249"/>
      <c r="K17" s="250">
        <f>ROUND(E17*J17,2)</f>
        <v>0</v>
      </c>
      <c r="L17" s="250">
        <v>21</v>
      </c>
      <c r="M17" s="250">
        <f>G17*(1+L17/100)</f>
        <v>0</v>
      </c>
      <c r="N17" s="248">
        <v>0</v>
      </c>
      <c r="O17" s="248">
        <f>ROUND(E17*N17,2)</f>
        <v>0</v>
      </c>
      <c r="P17" s="248">
        <v>0</v>
      </c>
      <c r="Q17" s="248">
        <f>ROUND(E17*P17,2)</f>
        <v>0</v>
      </c>
      <c r="R17" s="250"/>
      <c r="S17" s="250" t="s">
        <v>198</v>
      </c>
      <c r="T17" s="251" t="s">
        <v>199</v>
      </c>
      <c r="U17" s="232">
        <v>0.20200000000000001</v>
      </c>
      <c r="V17" s="232">
        <f>ROUND(E17*U17,2)</f>
        <v>2.54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5">
      <c r="A18" s="229"/>
      <c r="B18" s="230"/>
      <c r="C18" s="265" t="s">
        <v>347</v>
      </c>
      <c r="D18" s="259"/>
      <c r="E18" s="259"/>
      <c r="F18" s="259"/>
      <c r="G18" s="259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289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29"/>
      <c r="B19" s="230"/>
      <c r="C19" s="262" t="s">
        <v>1158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29"/>
      <c r="B20" s="230"/>
      <c r="C20" s="262" t="s">
        <v>1159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29"/>
      <c r="B21" s="230"/>
      <c r="C21" s="262" t="s">
        <v>1160</v>
      </c>
      <c r="D21" s="233"/>
      <c r="E21" s="234">
        <v>0.63600000000000001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204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0" outlineLevel="3" x14ac:dyDescent="0.25">
      <c r="A22" s="229"/>
      <c r="B22" s="230"/>
      <c r="C22" s="262" t="s">
        <v>1161</v>
      </c>
      <c r="D22" s="233"/>
      <c r="E22" s="234"/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29"/>
      <c r="B23" s="230"/>
      <c r="C23" s="262" t="s">
        <v>1162</v>
      </c>
      <c r="D23" s="233"/>
      <c r="E23" s="234">
        <v>4.95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0" outlineLevel="3" x14ac:dyDescent="0.25">
      <c r="A24" s="229"/>
      <c r="B24" s="230"/>
      <c r="C24" s="262" t="s">
        <v>1163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5">
      <c r="A25" s="229"/>
      <c r="B25" s="230"/>
      <c r="C25" s="262" t="s">
        <v>1164</v>
      </c>
      <c r="D25" s="233"/>
      <c r="E25" s="234">
        <v>7.0103999999999997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204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45">
        <v>6</v>
      </c>
      <c r="B26" s="246" t="s">
        <v>1165</v>
      </c>
      <c r="C26" s="261" t="s">
        <v>927</v>
      </c>
      <c r="D26" s="247" t="s">
        <v>277</v>
      </c>
      <c r="E26" s="248">
        <v>23.918410000000002</v>
      </c>
      <c r="F26" s="249"/>
      <c r="G26" s="250">
        <f>ROUND(E26*F26,2)</f>
        <v>0</v>
      </c>
      <c r="H26" s="249"/>
      <c r="I26" s="250">
        <f>ROUND(E26*H26,2)</f>
        <v>0</v>
      </c>
      <c r="J26" s="249"/>
      <c r="K26" s="250">
        <f>ROUND(E26*J26,2)</f>
        <v>0</v>
      </c>
      <c r="L26" s="250">
        <v>21</v>
      </c>
      <c r="M26" s="250">
        <f>G26*(1+L26/100)</f>
        <v>0</v>
      </c>
      <c r="N26" s="248">
        <v>1</v>
      </c>
      <c r="O26" s="248">
        <f>ROUND(E26*N26,2)</f>
        <v>23.92</v>
      </c>
      <c r="P26" s="248">
        <v>0</v>
      </c>
      <c r="Q26" s="248">
        <f>ROUND(E26*P26,2)</f>
        <v>0</v>
      </c>
      <c r="R26" s="250" t="s">
        <v>251</v>
      </c>
      <c r="S26" s="250" t="s">
        <v>198</v>
      </c>
      <c r="T26" s="251" t="s">
        <v>199</v>
      </c>
      <c r="U26" s="232">
        <v>0</v>
      </c>
      <c r="V26" s="232">
        <f>ROUND(E26*U26,2)</f>
        <v>0</v>
      </c>
      <c r="W26" s="232"/>
      <c r="X26" s="232" t="s">
        <v>232</v>
      </c>
      <c r="Y26" s="232" t="s">
        <v>201</v>
      </c>
      <c r="Z26" s="212"/>
      <c r="AA26" s="212"/>
      <c r="AB26" s="212"/>
      <c r="AC26" s="212"/>
      <c r="AD26" s="212"/>
      <c r="AE26" s="212"/>
      <c r="AF26" s="212"/>
      <c r="AG26" s="212" t="s">
        <v>233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0" outlineLevel="2" x14ac:dyDescent="0.25">
      <c r="A27" s="229"/>
      <c r="B27" s="230"/>
      <c r="C27" s="262" t="s">
        <v>1161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204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5">
      <c r="A28" s="229"/>
      <c r="B28" s="230"/>
      <c r="C28" s="262" t="s">
        <v>1166</v>
      </c>
      <c r="D28" s="233"/>
      <c r="E28" s="234">
        <v>9.8990100000000005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0" outlineLevel="3" x14ac:dyDescent="0.25">
      <c r="A29" s="229"/>
      <c r="B29" s="230"/>
      <c r="C29" s="262" t="s">
        <v>1163</v>
      </c>
      <c r="D29" s="233"/>
      <c r="E29" s="234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5">
      <c r="A30" s="229"/>
      <c r="B30" s="230"/>
      <c r="C30" s="262" t="s">
        <v>1167</v>
      </c>
      <c r="D30" s="233"/>
      <c r="E30" s="234">
        <v>14.019399999999999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204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5">
      <c r="A31" s="252">
        <v>7</v>
      </c>
      <c r="B31" s="253" t="s">
        <v>352</v>
      </c>
      <c r="C31" s="264" t="s">
        <v>353</v>
      </c>
      <c r="D31" s="254" t="s">
        <v>258</v>
      </c>
      <c r="E31" s="255">
        <v>24</v>
      </c>
      <c r="F31" s="256"/>
      <c r="G31" s="257">
        <f>ROUND(E31*F31,2)</f>
        <v>0</v>
      </c>
      <c r="H31" s="256"/>
      <c r="I31" s="257">
        <f>ROUND(E31*H31,2)</f>
        <v>0</v>
      </c>
      <c r="J31" s="256"/>
      <c r="K31" s="257">
        <f>ROUND(E31*J31,2)</f>
        <v>0</v>
      </c>
      <c r="L31" s="257">
        <v>21</v>
      </c>
      <c r="M31" s="257">
        <f>G31*(1+L31/100)</f>
        <v>0</v>
      </c>
      <c r="N31" s="255">
        <v>0</v>
      </c>
      <c r="O31" s="255">
        <f>ROUND(E31*N31,2)</f>
        <v>0</v>
      </c>
      <c r="P31" s="255">
        <v>0</v>
      </c>
      <c r="Q31" s="255">
        <f>ROUND(E31*P31,2)</f>
        <v>0</v>
      </c>
      <c r="R31" s="257"/>
      <c r="S31" s="257" t="s">
        <v>198</v>
      </c>
      <c r="T31" s="258" t="s">
        <v>199</v>
      </c>
      <c r="U31" s="232">
        <v>1.0999999999999999E-2</v>
      </c>
      <c r="V31" s="232">
        <f>ROUND(E31*U31,2)</f>
        <v>0.26</v>
      </c>
      <c r="W31" s="232"/>
      <c r="X31" s="232" t="s">
        <v>200</v>
      </c>
      <c r="Y31" s="232" t="s">
        <v>201</v>
      </c>
      <c r="Z31" s="212"/>
      <c r="AA31" s="212"/>
      <c r="AB31" s="212"/>
      <c r="AC31" s="212"/>
      <c r="AD31" s="212"/>
      <c r="AE31" s="212"/>
      <c r="AF31" s="212"/>
      <c r="AG31" s="212" t="s">
        <v>209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45">
        <v>8</v>
      </c>
      <c r="B32" s="246" t="s">
        <v>358</v>
      </c>
      <c r="C32" s="261" t="s">
        <v>359</v>
      </c>
      <c r="D32" s="247" t="s">
        <v>258</v>
      </c>
      <c r="E32" s="248">
        <v>912</v>
      </c>
      <c r="F32" s="249"/>
      <c r="G32" s="250">
        <f>ROUND(E32*F32,2)</f>
        <v>0</v>
      </c>
      <c r="H32" s="249"/>
      <c r="I32" s="250">
        <f>ROUND(E32*H32,2)</f>
        <v>0</v>
      </c>
      <c r="J32" s="249"/>
      <c r="K32" s="250">
        <f>ROUND(E32*J32,2)</f>
        <v>0</v>
      </c>
      <c r="L32" s="250">
        <v>21</v>
      </c>
      <c r="M32" s="250">
        <f>G32*(1+L32/100)</f>
        <v>0</v>
      </c>
      <c r="N32" s="248">
        <v>0</v>
      </c>
      <c r="O32" s="248">
        <f>ROUND(E32*N32,2)</f>
        <v>0</v>
      </c>
      <c r="P32" s="248">
        <v>0</v>
      </c>
      <c r="Q32" s="248">
        <f>ROUND(E32*P32,2)</f>
        <v>0</v>
      </c>
      <c r="R32" s="250"/>
      <c r="S32" s="250" t="s">
        <v>198</v>
      </c>
      <c r="T32" s="251" t="s">
        <v>199</v>
      </c>
      <c r="U32" s="232">
        <v>0</v>
      </c>
      <c r="V32" s="232">
        <f>ROUND(E32*U32,2)</f>
        <v>0</v>
      </c>
      <c r="W32" s="232"/>
      <c r="X32" s="232" t="s">
        <v>200</v>
      </c>
      <c r="Y32" s="232" t="s">
        <v>201</v>
      </c>
      <c r="Z32" s="212"/>
      <c r="AA32" s="212"/>
      <c r="AB32" s="212"/>
      <c r="AC32" s="212"/>
      <c r="AD32" s="212"/>
      <c r="AE32" s="212"/>
      <c r="AF32" s="212"/>
      <c r="AG32" s="212" t="s">
        <v>209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5">
      <c r="A33" s="229"/>
      <c r="B33" s="230"/>
      <c r="C33" s="262" t="s">
        <v>311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5">
      <c r="A34" s="229"/>
      <c r="B34" s="230"/>
      <c r="C34" s="262" t="s">
        <v>1168</v>
      </c>
      <c r="D34" s="233"/>
      <c r="E34" s="234">
        <v>912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204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0" outlineLevel="1" x14ac:dyDescent="0.25">
      <c r="A35" s="252">
        <v>9</v>
      </c>
      <c r="B35" s="253" t="s">
        <v>361</v>
      </c>
      <c r="C35" s="264" t="s">
        <v>362</v>
      </c>
      <c r="D35" s="254" t="s">
        <v>258</v>
      </c>
      <c r="E35" s="255">
        <v>24</v>
      </c>
      <c r="F35" s="256"/>
      <c r="G35" s="257">
        <f>ROUND(E35*F35,2)</f>
        <v>0</v>
      </c>
      <c r="H35" s="256"/>
      <c r="I35" s="257">
        <f>ROUND(E35*H35,2)</f>
        <v>0</v>
      </c>
      <c r="J35" s="256"/>
      <c r="K35" s="257">
        <f>ROUND(E35*J35,2)</f>
        <v>0</v>
      </c>
      <c r="L35" s="257">
        <v>21</v>
      </c>
      <c r="M35" s="257">
        <f>G35*(1+L35/100)</f>
        <v>0</v>
      </c>
      <c r="N35" s="255">
        <v>0</v>
      </c>
      <c r="O35" s="255">
        <f>ROUND(E35*N35,2)</f>
        <v>0</v>
      </c>
      <c r="P35" s="255">
        <v>0</v>
      </c>
      <c r="Q35" s="255">
        <f>ROUND(E35*P35,2)</f>
        <v>0</v>
      </c>
      <c r="R35" s="257"/>
      <c r="S35" s="257" t="s">
        <v>198</v>
      </c>
      <c r="T35" s="258" t="s">
        <v>199</v>
      </c>
      <c r="U35" s="232">
        <v>0</v>
      </c>
      <c r="V35" s="232">
        <f>ROUND(E35*U35,2)</f>
        <v>0</v>
      </c>
      <c r="W35" s="232"/>
      <c r="X35" s="232" t="s">
        <v>200</v>
      </c>
      <c r="Y35" s="232" t="s">
        <v>201</v>
      </c>
      <c r="Z35" s="212"/>
      <c r="AA35" s="212"/>
      <c r="AB35" s="212"/>
      <c r="AC35" s="212"/>
      <c r="AD35" s="212"/>
      <c r="AE35" s="212"/>
      <c r="AF35" s="212"/>
      <c r="AG35" s="212" t="s">
        <v>209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45">
        <v>10</v>
      </c>
      <c r="B36" s="246" t="s">
        <v>195</v>
      </c>
      <c r="C36" s="261" t="s">
        <v>196</v>
      </c>
      <c r="D36" s="247" t="s">
        <v>197</v>
      </c>
      <c r="E36" s="248">
        <v>65.64</v>
      </c>
      <c r="F36" s="249"/>
      <c r="G36" s="250">
        <f>ROUND(E36*F36,2)</f>
        <v>0</v>
      </c>
      <c r="H36" s="249"/>
      <c r="I36" s="250">
        <f>ROUND(E36*H36,2)</f>
        <v>0</v>
      </c>
      <c r="J36" s="249"/>
      <c r="K36" s="250">
        <f>ROUND(E36*J36,2)</f>
        <v>0</v>
      </c>
      <c r="L36" s="250">
        <v>21</v>
      </c>
      <c r="M36" s="250">
        <f>G36*(1+L36/100)</f>
        <v>0</v>
      </c>
      <c r="N36" s="248">
        <v>0</v>
      </c>
      <c r="O36" s="248">
        <f>ROUND(E36*N36,2)</f>
        <v>0</v>
      </c>
      <c r="P36" s="248">
        <v>0</v>
      </c>
      <c r="Q36" s="248">
        <f>ROUND(E36*P36,2)</f>
        <v>0</v>
      </c>
      <c r="R36" s="250"/>
      <c r="S36" s="250" t="s">
        <v>198</v>
      </c>
      <c r="T36" s="251" t="s">
        <v>199</v>
      </c>
      <c r="U36" s="232">
        <v>1.7999999999999999E-2</v>
      </c>
      <c r="V36" s="232">
        <f>ROUND(E36*U36,2)</f>
        <v>1.18</v>
      </c>
      <c r="W36" s="232"/>
      <c r="X36" s="232" t="s">
        <v>200</v>
      </c>
      <c r="Y36" s="232" t="s">
        <v>201</v>
      </c>
      <c r="Z36" s="212"/>
      <c r="AA36" s="212"/>
      <c r="AB36" s="212"/>
      <c r="AC36" s="212"/>
      <c r="AD36" s="212"/>
      <c r="AE36" s="212"/>
      <c r="AF36" s="212"/>
      <c r="AG36" s="212" t="s">
        <v>209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5">
      <c r="A37" s="229"/>
      <c r="B37" s="230"/>
      <c r="C37" s="262" t="s">
        <v>1158</v>
      </c>
      <c r="D37" s="233"/>
      <c r="E37" s="234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204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5">
      <c r="A38" s="229"/>
      <c r="B38" s="230"/>
      <c r="C38" s="262" t="s">
        <v>1169</v>
      </c>
      <c r="D38" s="233"/>
      <c r="E38" s="234"/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5">
      <c r="A39" s="229"/>
      <c r="B39" s="230"/>
      <c r="C39" s="262" t="s">
        <v>1170</v>
      </c>
      <c r="D39" s="233"/>
      <c r="E39" s="234">
        <v>12.72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204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0" outlineLevel="3" x14ac:dyDescent="0.25">
      <c r="A40" s="229"/>
      <c r="B40" s="230"/>
      <c r="C40" s="262" t="s">
        <v>1171</v>
      </c>
      <c r="D40" s="233"/>
      <c r="E40" s="234"/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5">
      <c r="A41" s="229"/>
      <c r="B41" s="230"/>
      <c r="C41" s="262" t="s">
        <v>1172</v>
      </c>
      <c r="D41" s="233"/>
      <c r="E41" s="234">
        <v>19.8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204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0" outlineLevel="3" x14ac:dyDescent="0.25">
      <c r="A42" s="229"/>
      <c r="B42" s="230"/>
      <c r="C42" s="262" t="s">
        <v>1173</v>
      </c>
      <c r="D42" s="233"/>
      <c r="E42" s="234"/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5">
      <c r="A43" s="229"/>
      <c r="B43" s="230"/>
      <c r="C43" s="262" t="s">
        <v>1174</v>
      </c>
      <c r="D43" s="233"/>
      <c r="E43" s="234">
        <v>33.119999999999997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204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13" x14ac:dyDescent="0.25">
      <c r="A44" s="238" t="s">
        <v>193</v>
      </c>
      <c r="B44" s="239" t="s">
        <v>122</v>
      </c>
      <c r="C44" s="260" t="s">
        <v>123</v>
      </c>
      <c r="D44" s="240"/>
      <c r="E44" s="241"/>
      <c r="F44" s="242"/>
      <c r="G44" s="242">
        <f>SUMIF(AG45:AG47,"&lt;&gt;NOR",G45:G47)</f>
        <v>0</v>
      </c>
      <c r="H44" s="242"/>
      <c r="I44" s="242">
        <f>SUM(I45:I47)</f>
        <v>0</v>
      </c>
      <c r="J44" s="242"/>
      <c r="K44" s="242">
        <f>SUM(K45:K47)</f>
        <v>0</v>
      </c>
      <c r="L44" s="242"/>
      <c r="M44" s="242">
        <f>SUM(M45:M47)</f>
        <v>0</v>
      </c>
      <c r="N44" s="241"/>
      <c r="O44" s="241">
        <f>SUM(O45:O47)</f>
        <v>1.34</v>
      </c>
      <c r="P44" s="241"/>
      <c r="Q44" s="241">
        <f>SUM(Q45:Q47)</f>
        <v>0</v>
      </c>
      <c r="R44" s="242"/>
      <c r="S44" s="242"/>
      <c r="T44" s="243"/>
      <c r="U44" s="237"/>
      <c r="V44" s="237">
        <f>SUM(V45:V47)</f>
        <v>0.61</v>
      </c>
      <c r="W44" s="237"/>
      <c r="X44" s="237"/>
      <c r="Y44" s="237"/>
      <c r="AG44" t="s">
        <v>194</v>
      </c>
    </row>
    <row r="45" spans="1:60" outlineLevel="1" x14ac:dyDescent="0.25">
      <c r="A45" s="245">
        <v>11</v>
      </c>
      <c r="B45" s="246" t="s">
        <v>862</v>
      </c>
      <c r="C45" s="261" t="s">
        <v>863</v>
      </c>
      <c r="D45" s="247" t="s">
        <v>258</v>
      </c>
      <c r="E45" s="248">
        <v>0.63600000000000001</v>
      </c>
      <c r="F45" s="249"/>
      <c r="G45" s="250">
        <f>ROUND(E45*F45,2)</f>
        <v>0</v>
      </c>
      <c r="H45" s="249"/>
      <c r="I45" s="250">
        <f>ROUND(E45*H45,2)</f>
        <v>0</v>
      </c>
      <c r="J45" s="249"/>
      <c r="K45" s="250">
        <f>ROUND(E45*J45,2)</f>
        <v>0</v>
      </c>
      <c r="L45" s="250">
        <v>21</v>
      </c>
      <c r="M45" s="250">
        <f>G45*(1+L45/100)</f>
        <v>0</v>
      </c>
      <c r="N45" s="248">
        <v>2.1</v>
      </c>
      <c r="O45" s="248">
        <f>ROUND(E45*N45,2)</f>
        <v>1.34</v>
      </c>
      <c r="P45" s="248">
        <v>0</v>
      </c>
      <c r="Q45" s="248">
        <f>ROUND(E45*P45,2)</f>
        <v>0</v>
      </c>
      <c r="R45" s="250"/>
      <c r="S45" s="250" t="s">
        <v>198</v>
      </c>
      <c r="T45" s="251" t="s">
        <v>199</v>
      </c>
      <c r="U45" s="232">
        <v>0.96499999999999997</v>
      </c>
      <c r="V45" s="232">
        <f>ROUND(E45*U45,2)</f>
        <v>0.61</v>
      </c>
      <c r="W45" s="232"/>
      <c r="X45" s="232" t="s">
        <v>200</v>
      </c>
      <c r="Y45" s="232" t="s">
        <v>201</v>
      </c>
      <c r="Z45" s="212"/>
      <c r="AA45" s="212"/>
      <c r="AB45" s="212"/>
      <c r="AC45" s="212"/>
      <c r="AD45" s="212"/>
      <c r="AE45" s="212"/>
      <c r="AF45" s="212"/>
      <c r="AG45" s="212" t="s">
        <v>209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5">
      <c r="A46" s="229"/>
      <c r="B46" s="230"/>
      <c r="C46" s="262" t="s">
        <v>1158</v>
      </c>
      <c r="D46" s="233"/>
      <c r="E46" s="234"/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204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5">
      <c r="A47" s="229"/>
      <c r="B47" s="230"/>
      <c r="C47" s="262" t="s">
        <v>1175</v>
      </c>
      <c r="D47" s="233"/>
      <c r="E47" s="234">
        <v>0.63600000000000001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13" x14ac:dyDescent="0.25">
      <c r="A48" s="238" t="s">
        <v>193</v>
      </c>
      <c r="B48" s="239" t="s">
        <v>132</v>
      </c>
      <c r="C48" s="260" t="s">
        <v>133</v>
      </c>
      <c r="D48" s="240"/>
      <c r="E48" s="241"/>
      <c r="F48" s="242"/>
      <c r="G48" s="242">
        <f>SUMIF(AG49:AG49,"&lt;&gt;NOR",G49:G49)</f>
        <v>0</v>
      </c>
      <c r="H48" s="242"/>
      <c r="I48" s="242">
        <f>SUM(I49:I49)</f>
        <v>0</v>
      </c>
      <c r="J48" s="242"/>
      <c r="K48" s="242">
        <f>SUM(K49:K49)</f>
        <v>0</v>
      </c>
      <c r="L48" s="242"/>
      <c r="M48" s="242">
        <f>SUM(M49:M49)</f>
        <v>0</v>
      </c>
      <c r="N48" s="241"/>
      <c r="O48" s="241">
        <f>SUM(O49:O49)</f>
        <v>0</v>
      </c>
      <c r="P48" s="241"/>
      <c r="Q48" s="241">
        <f>SUM(Q49:Q49)</f>
        <v>0</v>
      </c>
      <c r="R48" s="242"/>
      <c r="S48" s="242"/>
      <c r="T48" s="243"/>
      <c r="U48" s="237"/>
      <c r="V48" s="237">
        <f>SUM(V49:V49)</f>
        <v>0</v>
      </c>
      <c r="W48" s="237"/>
      <c r="X48" s="237"/>
      <c r="Y48" s="237"/>
      <c r="AG48" t="s">
        <v>194</v>
      </c>
    </row>
    <row r="49" spans="1:60" ht="20" outlineLevel="1" x14ac:dyDescent="0.25">
      <c r="A49" s="245">
        <v>12</v>
      </c>
      <c r="B49" s="246" t="s">
        <v>1176</v>
      </c>
      <c r="C49" s="261" t="s">
        <v>1177</v>
      </c>
      <c r="D49" s="247" t="s">
        <v>494</v>
      </c>
      <c r="E49" s="248">
        <v>1</v>
      </c>
      <c r="F49" s="249"/>
      <c r="G49" s="250">
        <f>ROUND(E49*F49,2)</f>
        <v>0</v>
      </c>
      <c r="H49" s="249"/>
      <c r="I49" s="250">
        <f>ROUND(E49*H49,2)</f>
        <v>0</v>
      </c>
      <c r="J49" s="249"/>
      <c r="K49" s="250">
        <f>ROUND(E49*J49,2)</f>
        <v>0</v>
      </c>
      <c r="L49" s="250">
        <v>21</v>
      </c>
      <c r="M49" s="250">
        <f>G49*(1+L49/100)</f>
        <v>0</v>
      </c>
      <c r="N49" s="248">
        <v>0</v>
      </c>
      <c r="O49" s="248">
        <f>ROUND(E49*N49,2)</f>
        <v>0</v>
      </c>
      <c r="P49" s="248">
        <v>0</v>
      </c>
      <c r="Q49" s="248">
        <f>ROUND(E49*P49,2)</f>
        <v>0</v>
      </c>
      <c r="R49" s="250"/>
      <c r="S49" s="250" t="s">
        <v>230</v>
      </c>
      <c r="T49" s="251" t="s">
        <v>231</v>
      </c>
      <c r="U49" s="232">
        <v>0</v>
      </c>
      <c r="V49" s="232">
        <f>ROUND(E49*U49,2)</f>
        <v>0</v>
      </c>
      <c r="W49" s="232"/>
      <c r="X49" s="232" t="s">
        <v>200</v>
      </c>
      <c r="Y49" s="232" t="s">
        <v>201</v>
      </c>
      <c r="Z49" s="212"/>
      <c r="AA49" s="212"/>
      <c r="AB49" s="212"/>
      <c r="AC49" s="212"/>
      <c r="AD49" s="212"/>
      <c r="AE49" s="212"/>
      <c r="AF49" s="212"/>
      <c r="AG49" s="212" t="s">
        <v>209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x14ac:dyDescent="0.25">
      <c r="A50" s="3"/>
      <c r="B50" s="4"/>
      <c r="C50" s="266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v>12</v>
      </c>
      <c r="AF50">
        <v>21</v>
      </c>
      <c r="AG50" t="s">
        <v>179</v>
      </c>
    </row>
    <row r="51" spans="1:60" ht="13" x14ac:dyDescent="0.25">
      <c r="A51" s="215"/>
      <c r="B51" s="216" t="s">
        <v>31</v>
      </c>
      <c r="C51" s="267"/>
      <c r="D51" s="217"/>
      <c r="E51" s="218"/>
      <c r="F51" s="218"/>
      <c r="G51" s="244">
        <f>G8+G44+G48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f>SUMIF(L7:L49,AE50,G7:G49)</f>
        <v>0</v>
      </c>
      <c r="AF51">
        <f>SUMIF(L7:L49,AF50,G7:G49)</f>
        <v>0</v>
      </c>
      <c r="AG51" t="s">
        <v>290</v>
      </c>
    </row>
    <row r="52" spans="1:60" x14ac:dyDescent="0.25">
      <c r="A52" s="3"/>
      <c r="B52" s="4"/>
      <c r="C52" s="266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60" x14ac:dyDescent="0.25">
      <c r="A53" s="3"/>
      <c r="B53" s="4"/>
      <c r="C53" s="266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60" x14ac:dyDescent="0.25">
      <c r="A54" s="219" t="s">
        <v>291</v>
      </c>
      <c r="B54" s="219"/>
      <c r="C54" s="268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5">
      <c r="A55" s="220"/>
      <c r="B55" s="221"/>
      <c r="C55" s="269"/>
      <c r="D55" s="221"/>
      <c r="E55" s="221"/>
      <c r="F55" s="221"/>
      <c r="G55" s="222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G55" t="s">
        <v>292</v>
      </c>
    </row>
    <row r="56" spans="1:60" x14ac:dyDescent="0.25">
      <c r="A56" s="223"/>
      <c r="B56" s="224"/>
      <c r="C56" s="270"/>
      <c r="D56" s="224"/>
      <c r="E56" s="224"/>
      <c r="F56" s="224"/>
      <c r="G56" s="225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5">
      <c r="A57" s="223"/>
      <c r="B57" s="224"/>
      <c r="C57" s="270"/>
      <c r="D57" s="224"/>
      <c r="E57" s="224"/>
      <c r="F57" s="224"/>
      <c r="G57" s="225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5">
      <c r="A58" s="223"/>
      <c r="B58" s="224"/>
      <c r="C58" s="270"/>
      <c r="D58" s="224"/>
      <c r="E58" s="224"/>
      <c r="F58" s="224"/>
      <c r="G58" s="225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5">
      <c r="A59" s="226"/>
      <c r="B59" s="227"/>
      <c r="C59" s="271"/>
      <c r="D59" s="227"/>
      <c r="E59" s="227"/>
      <c r="F59" s="227"/>
      <c r="G59" s="228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5">
      <c r="A60" s="3"/>
      <c r="B60" s="4"/>
      <c r="C60" s="266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5">
      <c r="C61" s="272"/>
      <c r="D61" s="10"/>
      <c r="AG61" t="s">
        <v>293</v>
      </c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8">
    <mergeCell ref="A1:G1"/>
    <mergeCell ref="C2:G2"/>
    <mergeCell ref="C3:G3"/>
    <mergeCell ref="C4:G4"/>
    <mergeCell ref="A54:C54"/>
    <mergeCell ref="A55:G59"/>
    <mergeCell ref="C15:G15"/>
    <mergeCell ref="C18:G18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471DC-EA6D-4ACC-89DC-27D61115B9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67</v>
      </c>
      <c r="C3" s="201" t="s">
        <v>68</v>
      </c>
      <c r="D3" s="199"/>
      <c r="E3" s="199"/>
      <c r="F3" s="199"/>
      <c r="G3" s="200"/>
      <c r="AC3" s="176" t="s">
        <v>1178</v>
      </c>
      <c r="AG3" t="s">
        <v>169</v>
      </c>
    </row>
    <row r="4" spans="1:60" ht="25" customHeight="1" x14ac:dyDescent="0.25">
      <c r="A4" s="202" t="s">
        <v>10</v>
      </c>
      <c r="B4" s="203" t="s">
        <v>67</v>
      </c>
      <c r="C4" s="204" t="s">
        <v>68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165</v>
      </c>
      <c r="C8" s="260" t="s">
        <v>29</v>
      </c>
      <c r="D8" s="240"/>
      <c r="E8" s="241"/>
      <c r="F8" s="242"/>
      <c r="G8" s="242">
        <f>SUMIF(AG9:AG25,"&lt;&gt;NOR",G9:G25)</f>
        <v>0</v>
      </c>
      <c r="H8" s="242"/>
      <c r="I8" s="242">
        <f>SUM(I9:I25)</f>
        <v>0</v>
      </c>
      <c r="J8" s="242"/>
      <c r="K8" s="242">
        <f>SUM(K9:K25)</f>
        <v>0</v>
      </c>
      <c r="L8" s="242"/>
      <c r="M8" s="242">
        <f>SUM(M9:M25)</f>
        <v>0</v>
      </c>
      <c r="N8" s="241"/>
      <c r="O8" s="241">
        <f>SUM(O9:O25)</f>
        <v>0</v>
      </c>
      <c r="P8" s="241"/>
      <c r="Q8" s="241">
        <f>SUM(Q9:Q25)</f>
        <v>0</v>
      </c>
      <c r="R8" s="242"/>
      <c r="S8" s="242"/>
      <c r="T8" s="243"/>
      <c r="U8" s="237"/>
      <c r="V8" s="237">
        <f>SUM(V9:V25)</f>
        <v>0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1179</v>
      </c>
      <c r="C9" s="261" t="s">
        <v>1180</v>
      </c>
      <c r="D9" s="247" t="s">
        <v>494</v>
      </c>
      <c r="E9" s="248">
        <v>1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230</v>
      </c>
      <c r="T9" s="251" t="s">
        <v>231</v>
      </c>
      <c r="U9" s="232">
        <v>0</v>
      </c>
      <c r="V9" s="232">
        <f>ROUND(E9*U9,2)</f>
        <v>0</v>
      </c>
      <c r="W9" s="232"/>
      <c r="X9" s="232" t="s">
        <v>67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651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1181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5">
      <c r="A11" s="229"/>
      <c r="B11" s="230"/>
      <c r="C11" s="262" t="s">
        <v>1182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5">
      <c r="A12" s="229"/>
      <c r="B12" s="230"/>
      <c r="C12" s="262" t="s">
        <v>1183</v>
      </c>
      <c r="D12" s="233"/>
      <c r="E12" s="234"/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5">
      <c r="A13" s="229"/>
      <c r="B13" s="230"/>
      <c r="C13" s="262" t="s">
        <v>94</v>
      </c>
      <c r="D13" s="233"/>
      <c r="E13" s="234">
        <v>1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204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52">
        <v>2</v>
      </c>
      <c r="B14" s="253" t="s">
        <v>1184</v>
      </c>
      <c r="C14" s="264" t="s">
        <v>1185</v>
      </c>
      <c r="D14" s="254" t="s">
        <v>494</v>
      </c>
      <c r="E14" s="255">
        <v>1</v>
      </c>
      <c r="F14" s="256"/>
      <c r="G14" s="257">
        <f>ROUND(E14*F14,2)</f>
        <v>0</v>
      </c>
      <c r="H14" s="256"/>
      <c r="I14" s="257">
        <f>ROUND(E14*H14,2)</f>
        <v>0</v>
      </c>
      <c r="J14" s="256"/>
      <c r="K14" s="257">
        <f>ROUND(E14*J14,2)</f>
        <v>0</v>
      </c>
      <c r="L14" s="257">
        <v>21</v>
      </c>
      <c r="M14" s="257">
        <f>G14*(1+L14/100)</f>
        <v>0</v>
      </c>
      <c r="N14" s="255">
        <v>0</v>
      </c>
      <c r="O14" s="255">
        <f>ROUND(E14*N14,2)</f>
        <v>0</v>
      </c>
      <c r="P14" s="255">
        <v>0</v>
      </c>
      <c r="Q14" s="255">
        <f>ROUND(E14*P14,2)</f>
        <v>0</v>
      </c>
      <c r="R14" s="257"/>
      <c r="S14" s="257" t="s">
        <v>230</v>
      </c>
      <c r="T14" s="258" t="s">
        <v>231</v>
      </c>
      <c r="U14" s="232">
        <v>0</v>
      </c>
      <c r="V14" s="232">
        <f>ROUND(E14*U14,2)</f>
        <v>0</v>
      </c>
      <c r="W14" s="232"/>
      <c r="X14" s="232" t="s">
        <v>67</v>
      </c>
      <c r="Y14" s="232" t="s">
        <v>201</v>
      </c>
      <c r="Z14" s="212"/>
      <c r="AA14" s="212"/>
      <c r="AB14" s="212"/>
      <c r="AC14" s="212"/>
      <c r="AD14" s="212"/>
      <c r="AE14" s="212"/>
      <c r="AF14" s="212"/>
      <c r="AG14" s="212" t="s">
        <v>651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45">
        <v>3</v>
      </c>
      <c r="B15" s="246" t="s">
        <v>736</v>
      </c>
      <c r="C15" s="261" t="s">
        <v>737</v>
      </c>
      <c r="D15" s="247" t="s">
        <v>735</v>
      </c>
      <c r="E15" s="248">
        <v>1</v>
      </c>
      <c r="F15" s="249"/>
      <c r="G15" s="250">
        <f>ROUND(E15*F15,2)</f>
        <v>0</v>
      </c>
      <c r="H15" s="249"/>
      <c r="I15" s="250">
        <f>ROUND(E15*H15,2)</f>
        <v>0</v>
      </c>
      <c r="J15" s="249"/>
      <c r="K15" s="250">
        <f>ROUND(E15*J15,2)</f>
        <v>0</v>
      </c>
      <c r="L15" s="250">
        <v>21</v>
      </c>
      <c r="M15" s="250">
        <f>G15*(1+L15/100)</f>
        <v>0</v>
      </c>
      <c r="N15" s="248">
        <v>0</v>
      </c>
      <c r="O15" s="248">
        <f>ROUND(E15*N15,2)</f>
        <v>0</v>
      </c>
      <c r="P15" s="248">
        <v>0</v>
      </c>
      <c r="Q15" s="248">
        <f>ROUND(E15*P15,2)</f>
        <v>0</v>
      </c>
      <c r="R15" s="250"/>
      <c r="S15" s="250" t="s">
        <v>198</v>
      </c>
      <c r="T15" s="251" t="s">
        <v>231</v>
      </c>
      <c r="U15" s="232">
        <v>0</v>
      </c>
      <c r="V15" s="232">
        <f>ROUND(E15*U15,2)</f>
        <v>0</v>
      </c>
      <c r="W15" s="232"/>
      <c r="X15" s="232" t="s">
        <v>67</v>
      </c>
      <c r="Y15" s="232" t="s">
        <v>201</v>
      </c>
      <c r="Z15" s="212"/>
      <c r="AA15" s="212"/>
      <c r="AB15" s="212"/>
      <c r="AC15" s="212"/>
      <c r="AD15" s="212"/>
      <c r="AE15" s="212"/>
      <c r="AF15" s="212"/>
      <c r="AG15" s="212" t="s">
        <v>651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5">
      <c r="A16" s="229"/>
      <c r="B16" s="230"/>
      <c r="C16" s="265" t="s">
        <v>738</v>
      </c>
      <c r="D16" s="259"/>
      <c r="E16" s="259"/>
      <c r="F16" s="259"/>
      <c r="G16" s="259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289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80" t="str">
        <f>C16</f>
        <v>Zaměření a vytýčení stávajících inženýrských sítí v místě stavby z hlediska jejich ochrany při provádění stavby.</v>
      </c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5">
        <v>4</v>
      </c>
      <c r="B17" s="246" t="s">
        <v>1186</v>
      </c>
      <c r="C17" s="261" t="s">
        <v>1187</v>
      </c>
      <c r="D17" s="247" t="s">
        <v>735</v>
      </c>
      <c r="E17" s="248">
        <v>1</v>
      </c>
      <c r="F17" s="249"/>
      <c r="G17" s="250">
        <f>ROUND(E17*F17,2)</f>
        <v>0</v>
      </c>
      <c r="H17" s="249"/>
      <c r="I17" s="250">
        <f>ROUND(E17*H17,2)</f>
        <v>0</v>
      </c>
      <c r="J17" s="249"/>
      <c r="K17" s="250">
        <f>ROUND(E17*J17,2)</f>
        <v>0</v>
      </c>
      <c r="L17" s="250">
        <v>21</v>
      </c>
      <c r="M17" s="250">
        <f>G17*(1+L17/100)</f>
        <v>0</v>
      </c>
      <c r="N17" s="248">
        <v>0</v>
      </c>
      <c r="O17" s="248">
        <f>ROUND(E17*N17,2)</f>
        <v>0</v>
      </c>
      <c r="P17" s="248">
        <v>0</v>
      </c>
      <c r="Q17" s="248">
        <f>ROUND(E17*P17,2)</f>
        <v>0</v>
      </c>
      <c r="R17" s="250"/>
      <c r="S17" s="250" t="s">
        <v>198</v>
      </c>
      <c r="T17" s="251" t="s">
        <v>231</v>
      </c>
      <c r="U17" s="232">
        <v>0</v>
      </c>
      <c r="V17" s="232">
        <f>ROUND(E17*U17,2)</f>
        <v>0</v>
      </c>
      <c r="W17" s="232"/>
      <c r="X17" s="232" t="s">
        <v>67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651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30.5" outlineLevel="2" x14ac:dyDescent="0.25">
      <c r="A18" s="229"/>
      <c r="B18" s="230"/>
      <c r="C18" s="265" t="s">
        <v>1188</v>
      </c>
      <c r="D18" s="259"/>
      <c r="E18" s="259"/>
      <c r="F18" s="259"/>
      <c r="G18" s="259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289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80" t="str">
        <f>C18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8" s="212"/>
      <c r="BC18" s="212"/>
      <c r="BD18" s="212"/>
      <c r="BE18" s="212"/>
      <c r="BF18" s="212"/>
      <c r="BG18" s="212"/>
      <c r="BH18" s="212"/>
    </row>
    <row r="19" spans="1:60" ht="20" outlineLevel="2" x14ac:dyDescent="0.25">
      <c r="A19" s="229"/>
      <c r="B19" s="230"/>
      <c r="C19" s="262" t="s">
        <v>1189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29"/>
      <c r="B20" s="230"/>
      <c r="C20" s="262" t="s">
        <v>1190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29"/>
      <c r="B21" s="230"/>
      <c r="C21" s="262" t="s">
        <v>94</v>
      </c>
      <c r="D21" s="233"/>
      <c r="E21" s="234">
        <v>1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204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45">
        <v>5</v>
      </c>
      <c r="B22" s="246" t="s">
        <v>1191</v>
      </c>
      <c r="C22" s="261" t="s">
        <v>1192</v>
      </c>
      <c r="D22" s="247" t="s">
        <v>735</v>
      </c>
      <c r="E22" s="248">
        <v>1</v>
      </c>
      <c r="F22" s="249"/>
      <c r="G22" s="250">
        <f>ROUND(E22*F22,2)</f>
        <v>0</v>
      </c>
      <c r="H22" s="249"/>
      <c r="I22" s="250">
        <f>ROUND(E22*H22,2)</f>
        <v>0</v>
      </c>
      <c r="J22" s="249"/>
      <c r="K22" s="250">
        <f>ROUND(E22*J22,2)</f>
        <v>0</v>
      </c>
      <c r="L22" s="250">
        <v>21</v>
      </c>
      <c r="M22" s="250">
        <f>G22*(1+L22/100)</f>
        <v>0</v>
      </c>
      <c r="N22" s="248">
        <v>0</v>
      </c>
      <c r="O22" s="248">
        <f>ROUND(E22*N22,2)</f>
        <v>0</v>
      </c>
      <c r="P22" s="248">
        <v>0</v>
      </c>
      <c r="Q22" s="248">
        <f>ROUND(E22*P22,2)</f>
        <v>0</v>
      </c>
      <c r="R22" s="250"/>
      <c r="S22" s="250" t="s">
        <v>198</v>
      </c>
      <c r="T22" s="251" t="s">
        <v>231</v>
      </c>
      <c r="U22" s="232">
        <v>0</v>
      </c>
      <c r="V22" s="232">
        <f>ROUND(E22*U22,2)</f>
        <v>0</v>
      </c>
      <c r="W22" s="232"/>
      <c r="X22" s="232" t="s">
        <v>67</v>
      </c>
      <c r="Y22" s="232" t="s">
        <v>201</v>
      </c>
      <c r="Z22" s="212"/>
      <c r="AA22" s="212"/>
      <c r="AB22" s="212"/>
      <c r="AC22" s="212"/>
      <c r="AD22" s="212"/>
      <c r="AE22" s="212"/>
      <c r="AF22" s="212"/>
      <c r="AG22" s="212" t="s">
        <v>651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0.5" outlineLevel="2" x14ac:dyDescent="0.25">
      <c r="A23" s="229"/>
      <c r="B23" s="230"/>
      <c r="C23" s="265" t="s">
        <v>1193</v>
      </c>
      <c r="D23" s="259"/>
      <c r="E23" s="259"/>
      <c r="F23" s="259"/>
      <c r="G23" s="259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289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80" t="str">
        <f>C23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45">
        <v>6</v>
      </c>
      <c r="B24" s="246" t="s">
        <v>1194</v>
      </c>
      <c r="C24" s="261" t="s">
        <v>1195</v>
      </c>
      <c r="D24" s="247" t="s">
        <v>735</v>
      </c>
      <c r="E24" s="248">
        <v>1</v>
      </c>
      <c r="F24" s="249"/>
      <c r="G24" s="250">
        <f>ROUND(E24*F24,2)</f>
        <v>0</v>
      </c>
      <c r="H24" s="249"/>
      <c r="I24" s="250">
        <f>ROUND(E24*H24,2)</f>
        <v>0</v>
      </c>
      <c r="J24" s="249"/>
      <c r="K24" s="250">
        <f>ROUND(E24*J24,2)</f>
        <v>0</v>
      </c>
      <c r="L24" s="250">
        <v>21</v>
      </c>
      <c r="M24" s="250">
        <f>G24*(1+L24/100)</f>
        <v>0</v>
      </c>
      <c r="N24" s="248">
        <v>0</v>
      </c>
      <c r="O24" s="248">
        <f>ROUND(E24*N24,2)</f>
        <v>0</v>
      </c>
      <c r="P24" s="248">
        <v>0</v>
      </c>
      <c r="Q24" s="248">
        <f>ROUND(E24*P24,2)</f>
        <v>0</v>
      </c>
      <c r="R24" s="250"/>
      <c r="S24" s="250" t="s">
        <v>198</v>
      </c>
      <c r="T24" s="251" t="s">
        <v>231</v>
      </c>
      <c r="U24" s="232">
        <v>0</v>
      </c>
      <c r="V24" s="232">
        <f>ROUND(E24*U24,2)</f>
        <v>0</v>
      </c>
      <c r="W24" s="232"/>
      <c r="X24" s="232" t="s">
        <v>67</v>
      </c>
      <c r="Y24" s="232" t="s">
        <v>201</v>
      </c>
      <c r="Z24" s="212"/>
      <c r="AA24" s="212"/>
      <c r="AB24" s="212"/>
      <c r="AC24" s="212"/>
      <c r="AD24" s="212"/>
      <c r="AE24" s="212"/>
      <c r="AF24" s="212"/>
      <c r="AG24" s="212" t="s">
        <v>651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0.5" outlineLevel="2" x14ac:dyDescent="0.25">
      <c r="A25" s="229"/>
      <c r="B25" s="230"/>
      <c r="C25" s="265" t="s">
        <v>1196</v>
      </c>
      <c r="D25" s="259"/>
      <c r="E25" s="259"/>
      <c r="F25" s="259"/>
      <c r="G25" s="259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289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80" t="str">
        <f>C25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25" s="212"/>
      <c r="BC25" s="212"/>
      <c r="BD25" s="212"/>
      <c r="BE25" s="212"/>
      <c r="BF25" s="212"/>
      <c r="BG25" s="212"/>
      <c r="BH25" s="212"/>
    </row>
    <row r="26" spans="1:60" ht="13" x14ac:dyDescent="0.25">
      <c r="A26" s="238" t="s">
        <v>193</v>
      </c>
      <c r="B26" s="239" t="s">
        <v>166</v>
      </c>
      <c r="C26" s="260" t="s">
        <v>30</v>
      </c>
      <c r="D26" s="240"/>
      <c r="E26" s="241"/>
      <c r="F26" s="242"/>
      <c r="G26" s="242">
        <f>SUMIF(AG27:AG46,"&lt;&gt;NOR",G27:G46)</f>
        <v>0</v>
      </c>
      <c r="H26" s="242"/>
      <c r="I26" s="242">
        <f>SUM(I27:I46)</f>
        <v>0</v>
      </c>
      <c r="J26" s="242"/>
      <c r="K26" s="242">
        <f>SUM(K27:K46)</f>
        <v>0</v>
      </c>
      <c r="L26" s="242"/>
      <c r="M26" s="242">
        <f>SUM(M27:M46)</f>
        <v>0</v>
      </c>
      <c r="N26" s="241"/>
      <c r="O26" s="241">
        <f>SUM(O27:O46)</f>
        <v>0</v>
      </c>
      <c r="P26" s="241"/>
      <c r="Q26" s="241">
        <f>SUM(Q27:Q46)</f>
        <v>0</v>
      </c>
      <c r="R26" s="242"/>
      <c r="S26" s="242"/>
      <c r="T26" s="243"/>
      <c r="U26" s="237"/>
      <c r="V26" s="237">
        <f>SUM(V27:V46)</f>
        <v>0</v>
      </c>
      <c r="W26" s="237"/>
      <c r="X26" s="237"/>
      <c r="Y26" s="237"/>
      <c r="AG26" t="s">
        <v>194</v>
      </c>
    </row>
    <row r="27" spans="1:60" outlineLevel="1" x14ac:dyDescent="0.25">
      <c r="A27" s="245">
        <v>7</v>
      </c>
      <c r="B27" s="246" t="s">
        <v>1197</v>
      </c>
      <c r="C27" s="261" t="s">
        <v>1198</v>
      </c>
      <c r="D27" s="247" t="s">
        <v>494</v>
      </c>
      <c r="E27" s="248">
        <v>1</v>
      </c>
      <c r="F27" s="249"/>
      <c r="G27" s="250">
        <f>ROUND(E27*F27,2)</f>
        <v>0</v>
      </c>
      <c r="H27" s="249"/>
      <c r="I27" s="250">
        <f>ROUND(E27*H27,2)</f>
        <v>0</v>
      </c>
      <c r="J27" s="249"/>
      <c r="K27" s="250">
        <f>ROUND(E27*J27,2)</f>
        <v>0</v>
      </c>
      <c r="L27" s="250">
        <v>21</v>
      </c>
      <c r="M27" s="250">
        <f>G27*(1+L27/100)</f>
        <v>0</v>
      </c>
      <c r="N27" s="248">
        <v>0</v>
      </c>
      <c r="O27" s="248">
        <f>ROUND(E27*N27,2)</f>
        <v>0</v>
      </c>
      <c r="P27" s="248">
        <v>0</v>
      </c>
      <c r="Q27" s="248">
        <f>ROUND(E27*P27,2)</f>
        <v>0</v>
      </c>
      <c r="R27" s="250"/>
      <c r="S27" s="250" t="s">
        <v>198</v>
      </c>
      <c r="T27" s="251" t="s">
        <v>231</v>
      </c>
      <c r="U27" s="232">
        <v>0</v>
      </c>
      <c r="V27" s="232">
        <f>ROUND(E27*U27,2)</f>
        <v>0</v>
      </c>
      <c r="W27" s="232"/>
      <c r="X27" s="232" t="s">
        <v>67</v>
      </c>
      <c r="Y27" s="232" t="s">
        <v>201</v>
      </c>
      <c r="Z27" s="212"/>
      <c r="AA27" s="212"/>
      <c r="AB27" s="212"/>
      <c r="AC27" s="212"/>
      <c r="AD27" s="212"/>
      <c r="AE27" s="212"/>
      <c r="AF27" s="212"/>
      <c r="AG27" s="212" t="s">
        <v>651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30.5" outlineLevel="2" x14ac:dyDescent="0.25">
      <c r="A28" s="229"/>
      <c r="B28" s="230"/>
      <c r="C28" s="265" t="s">
        <v>1199</v>
      </c>
      <c r="D28" s="259"/>
      <c r="E28" s="259"/>
      <c r="F28" s="259"/>
      <c r="G28" s="259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289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80" t="str">
        <f>C28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8" s="212"/>
      <c r="BC28" s="212"/>
      <c r="BD28" s="212"/>
      <c r="BE28" s="212"/>
      <c r="BF28" s="212"/>
      <c r="BG28" s="212"/>
      <c r="BH28" s="212"/>
    </row>
    <row r="29" spans="1:60" ht="20" outlineLevel="2" x14ac:dyDescent="0.25">
      <c r="A29" s="229"/>
      <c r="B29" s="230"/>
      <c r="C29" s="262" t="s">
        <v>1200</v>
      </c>
      <c r="D29" s="233"/>
      <c r="E29" s="234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5">
      <c r="A30" s="229"/>
      <c r="B30" s="230"/>
      <c r="C30" s="262" t="s">
        <v>1201</v>
      </c>
      <c r="D30" s="233"/>
      <c r="E30" s="234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204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5">
      <c r="A31" s="229"/>
      <c r="B31" s="230"/>
      <c r="C31" s="262" t="s">
        <v>1202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5">
      <c r="A32" s="229"/>
      <c r="B32" s="230"/>
      <c r="C32" s="262" t="s">
        <v>1203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204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5">
      <c r="A33" s="229"/>
      <c r="B33" s="230"/>
      <c r="C33" s="262" t="s">
        <v>1204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5">
      <c r="A34" s="229"/>
      <c r="B34" s="230"/>
      <c r="C34" s="262" t="s">
        <v>1205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204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5">
      <c r="A35" s="229"/>
      <c r="B35" s="230"/>
      <c r="C35" s="262" t="s">
        <v>1206</v>
      </c>
      <c r="D35" s="233"/>
      <c r="E35" s="234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204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5">
      <c r="A36" s="229"/>
      <c r="B36" s="230"/>
      <c r="C36" s="262" t="s">
        <v>1207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5">
      <c r="A37" s="229"/>
      <c r="B37" s="230"/>
      <c r="C37" s="262" t="s">
        <v>1208</v>
      </c>
      <c r="D37" s="233"/>
      <c r="E37" s="234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204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5">
      <c r="A38" s="229"/>
      <c r="B38" s="230"/>
      <c r="C38" s="262" t="s">
        <v>94</v>
      </c>
      <c r="D38" s="233"/>
      <c r="E38" s="234">
        <v>1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45">
        <v>8</v>
      </c>
      <c r="B39" s="246" t="s">
        <v>1209</v>
      </c>
      <c r="C39" s="261" t="s">
        <v>1210</v>
      </c>
      <c r="D39" s="247" t="s">
        <v>735</v>
      </c>
      <c r="E39" s="248">
        <v>1</v>
      </c>
      <c r="F39" s="249"/>
      <c r="G39" s="250">
        <f>ROUND(E39*F39,2)</f>
        <v>0</v>
      </c>
      <c r="H39" s="249"/>
      <c r="I39" s="250">
        <f>ROUND(E39*H39,2)</f>
        <v>0</v>
      </c>
      <c r="J39" s="249"/>
      <c r="K39" s="250">
        <f>ROUND(E39*J39,2)</f>
        <v>0</v>
      </c>
      <c r="L39" s="250">
        <v>21</v>
      </c>
      <c r="M39" s="250">
        <f>G39*(1+L39/100)</f>
        <v>0</v>
      </c>
      <c r="N39" s="248">
        <v>0</v>
      </c>
      <c r="O39" s="248">
        <f>ROUND(E39*N39,2)</f>
        <v>0</v>
      </c>
      <c r="P39" s="248">
        <v>0</v>
      </c>
      <c r="Q39" s="248">
        <f>ROUND(E39*P39,2)</f>
        <v>0</v>
      </c>
      <c r="R39" s="250"/>
      <c r="S39" s="250" t="s">
        <v>198</v>
      </c>
      <c r="T39" s="251" t="s">
        <v>231</v>
      </c>
      <c r="U39" s="232">
        <v>0</v>
      </c>
      <c r="V39" s="232">
        <f>ROUND(E39*U39,2)</f>
        <v>0</v>
      </c>
      <c r="W39" s="232"/>
      <c r="X39" s="232" t="s">
        <v>67</v>
      </c>
      <c r="Y39" s="232" t="s">
        <v>201</v>
      </c>
      <c r="Z39" s="212"/>
      <c r="AA39" s="212"/>
      <c r="AB39" s="212"/>
      <c r="AC39" s="212"/>
      <c r="AD39" s="212"/>
      <c r="AE39" s="212"/>
      <c r="AF39" s="212"/>
      <c r="AG39" s="212" t="s">
        <v>651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0.5" outlineLevel="2" x14ac:dyDescent="0.25">
      <c r="A40" s="229"/>
      <c r="B40" s="230"/>
      <c r="C40" s="265" t="s">
        <v>1211</v>
      </c>
      <c r="D40" s="259"/>
      <c r="E40" s="259"/>
      <c r="F40" s="259"/>
      <c r="G40" s="259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289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80" t="str">
        <f>C40</f>
        <v>Náklady na vyhotovení dokumentace skutečného provedení stavby a její předání objednateli v požadované formě a požadovaném počtu.</v>
      </c>
      <c r="BB40" s="212"/>
      <c r="BC40" s="212"/>
      <c r="BD40" s="212"/>
      <c r="BE40" s="212"/>
      <c r="BF40" s="212"/>
      <c r="BG40" s="212"/>
      <c r="BH40" s="212"/>
    </row>
    <row r="41" spans="1:60" outlineLevel="1" x14ac:dyDescent="0.25">
      <c r="A41" s="245">
        <v>9</v>
      </c>
      <c r="B41" s="246" t="s">
        <v>1212</v>
      </c>
      <c r="C41" s="261" t="s">
        <v>1213</v>
      </c>
      <c r="D41" s="247" t="s">
        <v>735</v>
      </c>
      <c r="E41" s="248">
        <v>1</v>
      </c>
      <c r="F41" s="249"/>
      <c r="G41" s="250">
        <f>ROUND(E41*F41,2)</f>
        <v>0</v>
      </c>
      <c r="H41" s="249"/>
      <c r="I41" s="250">
        <f>ROUND(E41*H41,2)</f>
        <v>0</v>
      </c>
      <c r="J41" s="249"/>
      <c r="K41" s="250">
        <f>ROUND(E41*J41,2)</f>
        <v>0</v>
      </c>
      <c r="L41" s="250">
        <v>21</v>
      </c>
      <c r="M41" s="250">
        <f>G41*(1+L41/100)</f>
        <v>0</v>
      </c>
      <c r="N41" s="248">
        <v>0</v>
      </c>
      <c r="O41" s="248">
        <f>ROUND(E41*N41,2)</f>
        <v>0</v>
      </c>
      <c r="P41" s="248">
        <v>0</v>
      </c>
      <c r="Q41" s="248">
        <f>ROUND(E41*P41,2)</f>
        <v>0</v>
      </c>
      <c r="R41" s="250"/>
      <c r="S41" s="250" t="s">
        <v>198</v>
      </c>
      <c r="T41" s="251" t="s">
        <v>231</v>
      </c>
      <c r="U41" s="232">
        <v>0</v>
      </c>
      <c r="V41" s="232">
        <f>ROUND(E41*U41,2)</f>
        <v>0</v>
      </c>
      <c r="W41" s="232"/>
      <c r="X41" s="232" t="s">
        <v>67</v>
      </c>
      <c r="Y41" s="232" t="s">
        <v>201</v>
      </c>
      <c r="Z41" s="212"/>
      <c r="AA41" s="212"/>
      <c r="AB41" s="212"/>
      <c r="AC41" s="212"/>
      <c r="AD41" s="212"/>
      <c r="AE41" s="212"/>
      <c r="AF41" s="212"/>
      <c r="AG41" s="212" t="s">
        <v>651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5">
      <c r="A42" s="229"/>
      <c r="B42" s="230"/>
      <c r="C42" s="265" t="s">
        <v>1214</v>
      </c>
      <c r="D42" s="259"/>
      <c r="E42" s="259"/>
      <c r="F42" s="259"/>
      <c r="G42" s="259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289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80" t="str">
        <f>C42</f>
        <v>Náklady na provedení skutečného zaměření stavby v rozsahu nezbytném pro zápis změny do katastru nemovitostí.</v>
      </c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45">
        <v>10</v>
      </c>
      <c r="B43" s="246" t="s">
        <v>1215</v>
      </c>
      <c r="C43" s="261" t="s">
        <v>1216</v>
      </c>
      <c r="D43" s="247" t="s">
        <v>735</v>
      </c>
      <c r="E43" s="248">
        <v>1</v>
      </c>
      <c r="F43" s="249"/>
      <c r="G43" s="250">
        <f>ROUND(E43*F43,2)</f>
        <v>0</v>
      </c>
      <c r="H43" s="249"/>
      <c r="I43" s="250">
        <f>ROUND(E43*H43,2)</f>
        <v>0</v>
      </c>
      <c r="J43" s="249"/>
      <c r="K43" s="250">
        <f>ROUND(E43*J43,2)</f>
        <v>0</v>
      </c>
      <c r="L43" s="250">
        <v>21</v>
      </c>
      <c r="M43" s="250">
        <f>G43*(1+L43/100)</f>
        <v>0</v>
      </c>
      <c r="N43" s="248">
        <v>0</v>
      </c>
      <c r="O43" s="248">
        <f>ROUND(E43*N43,2)</f>
        <v>0</v>
      </c>
      <c r="P43" s="248">
        <v>0</v>
      </c>
      <c r="Q43" s="248">
        <f>ROUND(E43*P43,2)</f>
        <v>0</v>
      </c>
      <c r="R43" s="250"/>
      <c r="S43" s="250" t="s">
        <v>230</v>
      </c>
      <c r="T43" s="251" t="s">
        <v>231</v>
      </c>
      <c r="U43" s="232">
        <v>0</v>
      </c>
      <c r="V43" s="232">
        <f>ROUND(E43*U43,2)</f>
        <v>0</v>
      </c>
      <c r="W43" s="232"/>
      <c r="X43" s="232" t="s">
        <v>67</v>
      </c>
      <c r="Y43" s="232" t="s">
        <v>201</v>
      </c>
      <c r="Z43" s="212"/>
      <c r="AA43" s="212"/>
      <c r="AB43" s="212"/>
      <c r="AC43" s="212"/>
      <c r="AD43" s="212"/>
      <c r="AE43" s="212"/>
      <c r="AF43" s="212"/>
      <c r="AG43" s="212" t="s">
        <v>651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30.5" outlineLevel="2" x14ac:dyDescent="0.25">
      <c r="A44" s="229"/>
      <c r="B44" s="230"/>
      <c r="C44" s="265" t="s">
        <v>1217</v>
      </c>
      <c r="D44" s="259"/>
      <c r="E44" s="259"/>
      <c r="F44" s="259"/>
      <c r="G44" s="259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289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80" t="str">
        <f>C44</f>
        <v>Informační banner o stavbě a poskytnuté dotaci, rozměr min. 2,0 x 2,1 m, odolný proti venkovním povětrnostním vlivům, na dočasné samostatné nosné konstrukci, zajištěno betonovými bloky, umístěno na stavbě po celou dobu výstavby, vč. výroby baneru dle vlastního vzoru, dopravy, montáže, demontáže a všech potřebných součástí</v>
      </c>
      <c r="BB44" s="212"/>
      <c r="BC44" s="212"/>
      <c r="BD44" s="212"/>
      <c r="BE44" s="212"/>
      <c r="BF44" s="212"/>
      <c r="BG44" s="212"/>
      <c r="BH44" s="212"/>
    </row>
    <row r="45" spans="1:60" outlineLevel="1" x14ac:dyDescent="0.25">
      <c r="A45" s="245">
        <v>11</v>
      </c>
      <c r="B45" s="246" t="s">
        <v>1218</v>
      </c>
      <c r="C45" s="261" t="s">
        <v>1219</v>
      </c>
      <c r="D45" s="247" t="s">
        <v>735</v>
      </c>
      <c r="E45" s="248">
        <v>1</v>
      </c>
      <c r="F45" s="249"/>
      <c r="G45" s="250">
        <f>ROUND(E45*F45,2)</f>
        <v>0</v>
      </c>
      <c r="H45" s="249"/>
      <c r="I45" s="250">
        <f>ROUND(E45*H45,2)</f>
        <v>0</v>
      </c>
      <c r="J45" s="249"/>
      <c r="K45" s="250">
        <f>ROUND(E45*J45,2)</f>
        <v>0</v>
      </c>
      <c r="L45" s="250">
        <v>21</v>
      </c>
      <c r="M45" s="250">
        <f>G45*(1+L45/100)</f>
        <v>0</v>
      </c>
      <c r="N45" s="248">
        <v>0</v>
      </c>
      <c r="O45" s="248">
        <f>ROUND(E45*N45,2)</f>
        <v>0</v>
      </c>
      <c r="P45" s="248">
        <v>0</v>
      </c>
      <c r="Q45" s="248">
        <f>ROUND(E45*P45,2)</f>
        <v>0</v>
      </c>
      <c r="R45" s="250"/>
      <c r="S45" s="250" t="s">
        <v>230</v>
      </c>
      <c r="T45" s="251" t="s">
        <v>231</v>
      </c>
      <c r="U45" s="232">
        <v>0</v>
      </c>
      <c r="V45" s="232">
        <f>ROUND(E45*U45,2)</f>
        <v>0</v>
      </c>
      <c r="W45" s="232"/>
      <c r="X45" s="232" t="s">
        <v>67</v>
      </c>
      <c r="Y45" s="232" t="s">
        <v>201</v>
      </c>
      <c r="Z45" s="212"/>
      <c r="AA45" s="212"/>
      <c r="AB45" s="212"/>
      <c r="AC45" s="212"/>
      <c r="AD45" s="212"/>
      <c r="AE45" s="212"/>
      <c r="AF45" s="212"/>
      <c r="AG45" s="212" t="s">
        <v>651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30.5" outlineLevel="2" x14ac:dyDescent="0.25">
      <c r="A46" s="229"/>
      <c r="B46" s="230"/>
      <c r="C46" s="265" t="s">
        <v>1220</v>
      </c>
      <c r="D46" s="259"/>
      <c r="E46" s="259"/>
      <c r="F46" s="259"/>
      <c r="G46" s="259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289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80" t="str">
        <f>C46</f>
        <v>sendvičová BOND deska polepená fólií s potiskem, laminace UV, černobílý tisk, rozměr 300x400 mm, deska kotvena na kamenný blok lepením, kamenný blok z přírodního místního kamene velikosti min. 0,4m3, vč. výroby pamětní desky dle vlastního vzoru, dopravy a montáže</v>
      </c>
      <c r="BB46" s="212"/>
      <c r="BC46" s="212"/>
      <c r="BD46" s="212"/>
      <c r="BE46" s="212"/>
      <c r="BF46" s="212"/>
      <c r="BG46" s="212"/>
      <c r="BH46" s="212"/>
    </row>
    <row r="47" spans="1:60" x14ac:dyDescent="0.25">
      <c r="A47" s="3"/>
      <c r="B47" s="4"/>
      <c r="C47" s="266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179</v>
      </c>
    </row>
    <row r="48" spans="1:60" ht="13" x14ac:dyDescent="0.25">
      <c r="A48" s="215"/>
      <c r="B48" s="216" t="s">
        <v>31</v>
      </c>
      <c r="C48" s="267"/>
      <c r="D48" s="217"/>
      <c r="E48" s="218"/>
      <c r="F48" s="218"/>
      <c r="G48" s="244">
        <f>G8+G26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290</v>
      </c>
    </row>
    <row r="49" spans="1:33" x14ac:dyDescent="0.25">
      <c r="A49" s="3"/>
      <c r="B49" s="4"/>
      <c r="C49" s="266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5">
      <c r="A50" s="3"/>
      <c r="B50" s="4"/>
      <c r="C50" s="266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219" t="s">
        <v>291</v>
      </c>
      <c r="B51" s="219"/>
      <c r="C51" s="268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A52" s="220"/>
      <c r="B52" s="221"/>
      <c r="C52" s="269"/>
      <c r="D52" s="221"/>
      <c r="E52" s="221"/>
      <c r="F52" s="221"/>
      <c r="G52" s="222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G52" t="s">
        <v>292</v>
      </c>
    </row>
    <row r="53" spans="1:33" x14ac:dyDescent="0.25">
      <c r="A53" s="223"/>
      <c r="B53" s="224"/>
      <c r="C53" s="270"/>
      <c r="D53" s="224"/>
      <c r="E53" s="224"/>
      <c r="F53" s="224"/>
      <c r="G53" s="225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5">
      <c r="A54" s="223"/>
      <c r="B54" s="224"/>
      <c r="C54" s="270"/>
      <c r="D54" s="224"/>
      <c r="E54" s="224"/>
      <c r="F54" s="224"/>
      <c r="G54" s="225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5">
      <c r="A55" s="223"/>
      <c r="B55" s="224"/>
      <c r="C55" s="270"/>
      <c r="D55" s="224"/>
      <c r="E55" s="224"/>
      <c r="F55" s="224"/>
      <c r="G55" s="225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5">
      <c r="A56" s="226"/>
      <c r="B56" s="227"/>
      <c r="C56" s="271"/>
      <c r="D56" s="227"/>
      <c r="E56" s="227"/>
      <c r="F56" s="227"/>
      <c r="G56" s="228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5">
      <c r="A57" s="3"/>
      <c r="B57" s="4"/>
      <c r="C57" s="266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5">
      <c r="C58" s="272"/>
      <c r="D58" s="10"/>
      <c r="AG58" t="s">
        <v>293</v>
      </c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5">
    <mergeCell ref="C28:G28"/>
    <mergeCell ref="C40:G40"/>
    <mergeCell ref="C42:G42"/>
    <mergeCell ref="C44:G44"/>
    <mergeCell ref="C46:G46"/>
    <mergeCell ref="A1:G1"/>
    <mergeCell ref="C2:G2"/>
    <mergeCell ref="C3:G3"/>
    <mergeCell ref="C4:G4"/>
    <mergeCell ref="A51:C51"/>
    <mergeCell ref="A52:G56"/>
    <mergeCell ref="C16:G16"/>
    <mergeCell ref="C18:G18"/>
    <mergeCell ref="C23:G23"/>
    <mergeCell ref="C25:G25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0"/>
  <sheetViews>
    <sheetView showGridLines="0" tabSelected="1" topLeftCell="B19" zoomScaleNormal="100" zoomScaleSheetLayoutView="75" workbookViewId="0">
      <selection activeCell="A28" sqref="A28"/>
    </sheetView>
  </sheetViews>
  <sheetFormatPr defaultColWidth="9" defaultRowHeight="12.5" x14ac:dyDescent="0.25"/>
  <cols>
    <col min="1" max="1" width="8.453125" hidden="1" customWidth="1"/>
    <col min="2" max="2" width="13.453125" customWidth="1"/>
    <col min="3" max="3" width="7.453125" style="52" customWidth="1"/>
    <col min="4" max="4" width="13" style="52" customWidth="1"/>
    <col min="5" max="5" width="9.7265625" style="52" customWidth="1"/>
    <col min="6" max="6" width="11.7265625" customWidth="1"/>
    <col min="7" max="9" width="13" customWidth="1"/>
    <col min="10" max="10" width="5.54296875" customWidth="1"/>
    <col min="11" max="11" width="4.26953125" customWidth="1"/>
    <col min="12" max="15" width="10.7265625" customWidth="1"/>
    <col min="52" max="52" width="95.26953125" customWidth="1"/>
  </cols>
  <sheetData>
    <row r="1" spans="1:15" ht="33.75" customHeight="1" x14ac:dyDescent="0.25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5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5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5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5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5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5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5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SUMIF(F80:F116,A16,I80:I116)+SUMIF(F80:F116,"PSU",I80:I116)</f>
        <v>0</v>
      </c>
      <c r="J16" s="85"/>
    </row>
    <row r="17" spans="1:10" ht="23.25" customHeight="1" x14ac:dyDescent="0.25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SUMIF(F80:F116,A17,I80:I116)</f>
        <v>0</v>
      </c>
      <c r="J17" s="85"/>
    </row>
    <row r="18" spans="1:10" ht="23.25" customHeight="1" x14ac:dyDescent="0.25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SUMIF(F80:F116,A18,I80:I116)</f>
        <v>0</v>
      </c>
      <c r="J18" s="85"/>
    </row>
    <row r="19" spans="1:10" ht="23.25" customHeight="1" x14ac:dyDescent="0.25">
      <c r="A19" s="196" t="s">
        <v>165</v>
      </c>
      <c r="B19" s="38" t="s">
        <v>29</v>
      </c>
      <c r="C19" s="62"/>
      <c r="D19" s="63"/>
      <c r="E19" s="83"/>
      <c r="F19" s="84"/>
      <c r="G19" s="83"/>
      <c r="H19" s="84"/>
      <c r="I19" s="83">
        <f>SUMIF(F80:F116,A19,I80:I116)</f>
        <v>0</v>
      </c>
      <c r="J19" s="85"/>
    </row>
    <row r="20" spans="1:10" ht="23.25" customHeight="1" x14ac:dyDescent="0.25">
      <c r="A20" s="196" t="s">
        <v>166</v>
      </c>
      <c r="B20" s="38" t="s">
        <v>30</v>
      </c>
      <c r="C20" s="62"/>
      <c r="D20" s="63"/>
      <c r="E20" s="83"/>
      <c r="F20" s="84"/>
      <c r="G20" s="83"/>
      <c r="H20" s="84"/>
      <c r="I20" s="83">
        <f>SUMIF(F80:F116,A20,I80:I116)</f>
        <v>0</v>
      </c>
      <c r="J20" s="85"/>
    </row>
    <row r="21" spans="1:10" ht="23.25" customHeight="1" x14ac:dyDescent="0.3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70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5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45</v>
      </c>
      <c r="C39" s="145"/>
      <c r="D39" s="145"/>
      <c r="E39" s="145"/>
      <c r="F39" s="146">
        <f>'SO 101 SO 101_N Pol'!AE95+'SO 101 SO 101_U Pol'!AE398+'SO 401 SO 401_U Pol'!AE97+'SO 402 SO 402_U Pol'!AE93+'SO 403 SO 403_N Pol'!AE68+'SO 801 SO 801a_U Pol'!AE264+'SO 901 SO 901_N Pol'!AE51+'VRN VRN Naklady'!AE48</f>
        <v>0</v>
      </c>
      <c r="G39" s="147">
        <f>'SO 101 SO 101_N Pol'!AF95+'SO 101 SO 101_U Pol'!AF398+'SO 401 SO 401_U Pol'!AF97+'SO 402 SO 402_U Pol'!AF93+'SO 403 SO 403_N Pol'!AF68+'SO 801 SO 801a_U Pol'!AF264+'SO 901 SO 901_N Pol'!AF51+'VRN VRN Naklady'!AF48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5">
      <c r="A40" s="134">
        <v>2</v>
      </c>
      <c r="B40" s="150" t="s">
        <v>46</v>
      </c>
      <c r="C40" s="151" t="s">
        <v>47</v>
      </c>
      <c r="D40" s="151"/>
      <c r="E40" s="151"/>
      <c r="F40" s="152">
        <f>'SO 101 SO 101_N Pol'!AE95+'SO 101 SO 101_U Pol'!AE398</f>
        <v>0</v>
      </c>
      <c r="G40" s="153">
        <f>'SO 101 SO 101_N Pol'!AF95+'SO 101 SO 101_U Pol'!AF398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5">
      <c r="A41" s="134">
        <v>3</v>
      </c>
      <c r="B41" s="155" t="s">
        <v>48</v>
      </c>
      <c r="C41" s="145" t="s">
        <v>49</v>
      </c>
      <c r="D41" s="145"/>
      <c r="E41" s="145"/>
      <c r="F41" s="156">
        <f>'SO 101 SO 101_N Pol'!AE95</f>
        <v>0</v>
      </c>
      <c r="G41" s="148">
        <f>'SO 101 SO 101_N Pol'!AF95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5">
      <c r="A42" s="134">
        <v>3</v>
      </c>
      <c r="B42" s="155" t="s">
        <v>50</v>
      </c>
      <c r="C42" s="145" t="s">
        <v>51</v>
      </c>
      <c r="D42" s="145"/>
      <c r="E42" s="145"/>
      <c r="F42" s="156">
        <f>'SO 101 SO 101_U Pol'!AE398</f>
        <v>0</v>
      </c>
      <c r="G42" s="148">
        <f>'SO 101 SO 101_U Pol'!AF398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5">
      <c r="A43" s="134">
        <v>2</v>
      </c>
      <c r="B43" s="150" t="s">
        <v>52</v>
      </c>
      <c r="C43" s="151" t="s">
        <v>53</v>
      </c>
      <c r="D43" s="151"/>
      <c r="E43" s="151"/>
      <c r="F43" s="152">
        <f>'SO 401 SO 401_U Pol'!AE97</f>
        <v>0</v>
      </c>
      <c r="G43" s="153">
        <f>'SO 401 SO 401_U Pol'!AF97</f>
        <v>0</v>
      </c>
      <c r="H43" s="153">
        <f>(F43*SazbaDPH1/100)+(G43*SazbaDPH2/100)</f>
        <v>0</v>
      </c>
      <c r="I43" s="153">
        <f>F43+G43+H43</f>
        <v>0</v>
      </c>
      <c r="J43" s="154" t="str">
        <f>IF(_xlfn.SINGLE(CenaCelkemVypocet)=0,"",I43/_xlfn.SINGLE(CenaCelkemVypocet)*100)</f>
        <v/>
      </c>
    </row>
    <row r="44" spans="1:10" ht="25.5" customHeight="1" x14ac:dyDescent="0.25">
      <c r="A44" s="134">
        <v>3</v>
      </c>
      <c r="B44" s="155" t="s">
        <v>54</v>
      </c>
      <c r="C44" s="145" t="s">
        <v>53</v>
      </c>
      <c r="D44" s="145"/>
      <c r="E44" s="145"/>
      <c r="F44" s="156">
        <f>'SO 401 SO 401_U Pol'!AE97</f>
        <v>0</v>
      </c>
      <c r="G44" s="148">
        <f>'SO 401 SO 401_U Pol'!AF97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5">
      <c r="A45" s="134">
        <v>2</v>
      </c>
      <c r="B45" s="150" t="s">
        <v>55</v>
      </c>
      <c r="C45" s="151" t="s">
        <v>56</v>
      </c>
      <c r="D45" s="151"/>
      <c r="E45" s="151"/>
      <c r="F45" s="152">
        <f>'SO 402 SO 402_U Pol'!AE93</f>
        <v>0</v>
      </c>
      <c r="G45" s="153">
        <f>'SO 402 SO 402_U Pol'!AF93</f>
        <v>0</v>
      </c>
      <c r="H45" s="153">
        <f>(F45*SazbaDPH1/100)+(G45*SazbaDPH2/100)</f>
        <v>0</v>
      </c>
      <c r="I45" s="153">
        <f>F45+G45+H45</f>
        <v>0</v>
      </c>
      <c r="J45" s="154" t="str">
        <f>IF(_xlfn.SINGLE(CenaCelkemVypocet)=0,"",I45/_xlfn.SINGLE(CenaCelkemVypocet)*100)</f>
        <v/>
      </c>
    </row>
    <row r="46" spans="1:10" ht="25.5" customHeight="1" x14ac:dyDescent="0.25">
      <c r="A46" s="134">
        <v>3</v>
      </c>
      <c r="B46" s="155" t="s">
        <v>57</v>
      </c>
      <c r="C46" s="145" t="s">
        <v>56</v>
      </c>
      <c r="D46" s="145"/>
      <c r="E46" s="145"/>
      <c r="F46" s="156">
        <f>'SO 402 SO 402_U Pol'!AE93</f>
        <v>0</v>
      </c>
      <c r="G46" s="148">
        <f>'SO 402 SO 402_U Pol'!AF93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5">
      <c r="A47" s="134">
        <v>2</v>
      </c>
      <c r="B47" s="150" t="s">
        <v>58</v>
      </c>
      <c r="C47" s="151" t="s">
        <v>59</v>
      </c>
      <c r="D47" s="151"/>
      <c r="E47" s="151"/>
      <c r="F47" s="152">
        <f>'SO 403 SO 403_N Pol'!AE68</f>
        <v>0</v>
      </c>
      <c r="G47" s="153">
        <f>'SO 403 SO 403_N Pol'!AF68</f>
        <v>0</v>
      </c>
      <c r="H47" s="153">
        <f>(F47*SazbaDPH1/100)+(G47*SazbaDPH2/100)</f>
        <v>0</v>
      </c>
      <c r="I47" s="153">
        <f>F47+G47+H47</f>
        <v>0</v>
      </c>
      <c r="J47" s="154" t="str">
        <f>IF(_xlfn.SINGLE(CenaCelkemVypocet)=0,"",I47/_xlfn.SINGLE(CenaCelkemVypocet)*100)</f>
        <v/>
      </c>
    </row>
    <row r="48" spans="1:10" ht="25.5" customHeight="1" x14ac:dyDescent="0.25">
      <c r="A48" s="134">
        <v>3</v>
      </c>
      <c r="B48" s="155" t="s">
        <v>60</v>
      </c>
      <c r="C48" s="145" t="s">
        <v>59</v>
      </c>
      <c r="D48" s="145"/>
      <c r="E48" s="145"/>
      <c r="F48" s="156">
        <f>'SO 403 SO 403_N Pol'!AE68</f>
        <v>0</v>
      </c>
      <c r="G48" s="148">
        <f>'SO 403 SO 403_N Pol'!AF68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52" ht="25.5" customHeight="1" x14ac:dyDescent="0.25">
      <c r="A49" s="134">
        <v>2</v>
      </c>
      <c r="B49" s="150" t="s">
        <v>61</v>
      </c>
      <c r="C49" s="151" t="s">
        <v>62</v>
      </c>
      <c r="D49" s="151"/>
      <c r="E49" s="151"/>
      <c r="F49" s="152">
        <f>'SO 801 SO 801a_U Pol'!AE264</f>
        <v>0</v>
      </c>
      <c r="G49" s="153">
        <f>'SO 801 SO 801a_U Pol'!AF264</f>
        <v>0</v>
      </c>
      <c r="H49" s="153">
        <f>(F49*SazbaDPH1/100)+(G49*SazbaDPH2/100)</f>
        <v>0</v>
      </c>
      <c r="I49" s="153">
        <f>F49+G49+H49</f>
        <v>0</v>
      </c>
      <c r="J49" s="154" t="str">
        <f>IF(_xlfn.SINGLE(CenaCelkemVypocet)=0,"",I49/_xlfn.SINGLE(CenaCelkemVypocet)*100)</f>
        <v/>
      </c>
    </row>
    <row r="50" spans="1:52" ht="25.5" customHeight="1" x14ac:dyDescent="0.25">
      <c r="A50" s="134">
        <v>3</v>
      </c>
      <c r="B50" s="155" t="s">
        <v>63</v>
      </c>
      <c r="C50" s="145" t="s">
        <v>62</v>
      </c>
      <c r="D50" s="145"/>
      <c r="E50" s="145"/>
      <c r="F50" s="156">
        <f>'SO 801 SO 801a_U Pol'!AE264</f>
        <v>0</v>
      </c>
      <c r="G50" s="148">
        <f>'SO 801 SO 801a_U Pol'!AF264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52" ht="25.5" customHeight="1" x14ac:dyDescent="0.25">
      <c r="A51" s="134">
        <v>2</v>
      </c>
      <c r="B51" s="150" t="s">
        <v>64</v>
      </c>
      <c r="C51" s="151" t="s">
        <v>65</v>
      </c>
      <c r="D51" s="151"/>
      <c r="E51" s="151"/>
      <c r="F51" s="152">
        <f>'SO 901 SO 901_N Pol'!AE51</f>
        <v>0</v>
      </c>
      <c r="G51" s="153">
        <f>'SO 901 SO 901_N Pol'!AF51</f>
        <v>0</v>
      </c>
      <c r="H51" s="153">
        <f>(F51*SazbaDPH1/100)+(G51*SazbaDPH2/100)</f>
        <v>0</v>
      </c>
      <c r="I51" s="153">
        <f>F51+G51+H51</f>
        <v>0</v>
      </c>
      <c r="J51" s="154" t="str">
        <f>IF(_xlfn.SINGLE(CenaCelkemVypocet)=0,"",I51/_xlfn.SINGLE(CenaCelkemVypocet)*100)</f>
        <v/>
      </c>
    </row>
    <row r="52" spans="1:52" ht="25.5" customHeight="1" x14ac:dyDescent="0.25">
      <c r="A52" s="134">
        <v>3</v>
      </c>
      <c r="B52" s="155" t="s">
        <v>66</v>
      </c>
      <c r="C52" s="145" t="s">
        <v>65</v>
      </c>
      <c r="D52" s="145"/>
      <c r="E52" s="145"/>
      <c r="F52" s="156">
        <f>'SO 901 SO 901_N Pol'!AE51</f>
        <v>0</v>
      </c>
      <c r="G52" s="148">
        <f>'SO 901 SO 901_N Pol'!AF51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52" ht="25.5" customHeight="1" x14ac:dyDescent="0.25">
      <c r="A53" s="134">
        <v>2</v>
      </c>
      <c r="B53" s="150" t="s">
        <v>67</v>
      </c>
      <c r="C53" s="151" t="s">
        <v>68</v>
      </c>
      <c r="D53" s="151"/>
      <c r="E53" s="151"/>
      <c r="F53" s="152">
        <f>'VRN VRN Naklady'!AE48</f>
        <v>0</v>
      </c>
      <c r="G53" s="153">
        <f>'VRN VRN Naklady'!AF48</f>
        <v>0</v>
      </c>
      <c r="H53" s="153">
        <f>(F53*SazbaDPH1/100)+(G53*SazbaDPH2/100)</f>
        <v>0</v>
      </c>
      <c r="I53" s="153">
        <f>F53+G53+H53</f>
        <v>0</v>
      </c>
      <c r="J53" s="154" t="str">
        <f>IF(_xlfn.SINGLE(CenaCelkemVypocet)=0,"",I53/_xlfn.SINGLE(CenaCelkemVypocet)*100)</f>
        <v/>
      </c>
    </row>
    <row r="54" spans="1:52" ht="25.5" customHeight="1" x14ac:dyDescent="0.25">
      <c r="A54" s="134">
        <v>3</v>
      </c>
      <c r="B54" s="155" t="s">
        <v>67</v>
      </c>
      <c r="C54" s="145" t="s">
        <v>68</v>
      </c>
      <c r="D54" s="145"/>
      <c r="E54" s="145"/>
      <c r="F54" s="156">
        <f>'VRN VRN Naklady'!AE48</f>
        <v>0</v>
      </c>
      <c r="G54" s="148">
        <f>'VRN VRN Naklady'!AF48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52" ht="25.5" customHeight="1" x14ac:dyDescent="0.25">
      <c r="A55" s="134"/>
      <c r="B55" s="157" t="s">
        <v>69</v>
      </c>
      <c r="C55" s="158"/>
      <c r="D55" s="158"/>
      <c r="E55" s="159"/>
      <c r="F55" s="160">
        <f>SUMIF(A39:A54,"=1",F39:F54)</f>
        <v>0</v>
      </c>
      <c r="G55" s="161">
        <f>SUMIF(A39:A54,"=1",G39:G54)</f>
        <v>0</v>
      </c>
      <c r="H55" s="161">
        <f>SUMIF(A39:A54,"=1",H39:H54)</f>
        <v>0</v>
      </c>
      <c r="I55" s="161">
        <f>SUMIF(A39:A54,"=1",I39:I54)</f>
        <v>0</v>
      </c>
      <c r="J55" s="162">
        <f>SUMIF(A39:A54,"=1",J39:J54)</f>
        <v>0</v>
      </c>
    </row>
    <row r="57" spans="1:52" x14ac:dyDescent="0.25">
      <c r="A57" t="s">
        <v>71</v>
      </c>
      <c r="B57" t="s">
        <v>72</v>
      </c>
    </row>
    <row r="58" spans="1:52" ht="25" x14ac:dyDescent="0.25">
      <c r="B58" s="174" t="s">
        <v>73</v>
      </c>
      <c r="C58" s="174"/>
      <c r="D58" s="174"/>
      <c r="E58" s="174"/>
      <c r="F58" s="174"/>
      <c r="G58" s="174"/>
      <c r="H58" s="174"/>
      <c r="I58" s="174"/>
      <c r="J58" s="174"/>
      <c r="AZ58" s="173" t="str">
        <f>B58</f>
        <v>Položky označené D+M (dodávka + montáž) se oceňují včetně přesunu hmot. Ostatní vlastní položky jsou založeny na cenové soustavě RTS.</v>
      </c>
    </row>
    <row r="59" spans="1:52" ht="25" x14ac:dyDescent="0.25">
      <c r="B59" s="174" t="s">
        <v>74</v>
      </c>
      <c r="C59" s="174"/>
      <c r="D59" s="174"/>
      <c r="E59" s="174"/>
      <c r="F59" s="174"/>
      <c r="G59" s="174"/>
      <c r="H59" s="174"/>
      <c r="I59" s="174"/>
      <c r="J59" s="174"/>
      <c r="AZ59" s="173" t="str">
        <f>B59</f>
        <v>Veškeré prvky a konstrukce se oceňují jako kompletní, včetně detailů, pomocných prací (vysekání drážek, doklinkování, vysekání kapes, lože apod.).</v>
      </c>
    </row>
    <row r="60" spans="1:52" x14ac:dyDescent="0.25">
      <c r="A60" t="s">
        <v>75</v>
      </c>
      <c r="B60" t="s">
        <v>76</v>
      </c>
    </row>
    <row r="61" spans="1:52" x14ac:dyDescent="0.25">
      <c r="A61" t="s">
        <v>77</v>
      </c>
      <c r="B61" t="s">
        <v>78</v>
      </c>
    </row>
    <row r="62" spans="1:52" x14ac:dyDescent="0.25">
      <c r="A62" t="s">
        <v>77</v>
      </c>
      <c r="B62" t="s">
        <v>79</v>
      </c>
    </row>
    <row r="63" spans="1:52" x14ac:dyDescent="0.25">
      <c r="A63" t="s">
        <v>75</v>
      </c>
      <c r="B63" t="s">
        <v>80</v>
      </c>
    </row>
    <row r="64" spans="1:52" x14ac:dyDescent="0.25">
      <c r="A64" t="s">
        <v>77</v>
      </c>
      <c r="B64" t="s">
        <v>81</v>
      </c>
    </row>
    <row r="65" spans="1:10" x14ac:dyDescent="0.25">
      <c r="A65" t="s">
        <v>75</v>
      </c>
      <c r="B65" t="s">
        <v>82</v>
      </c>
    </row>
    <row r="66" spans="1:10" x14ac:dyDescent="0.25">
      <c r="A66" t="s">
        <v>77</v>
      </c>
      <c r="B66" t="s">
        <v>83</v>
      </c>
    </row>
    <row r="67" spans="1:10" x14ac:dyDescent="0.25">
      <c r="A67" t="s">
        <v>75</v>
      </c>
      <c r="B67" t="s">
        <v>84</v>
      </c>
    </row>
    <row r="68" spans="1:10" x14ac:dyDescent="0.25">
      <c r="A68" t="s">
        <v>77</v>
      </c>
      <c r="B68" t="s">
        <v>85</v>
      </c>
    </row>
    <row r="69" spans="1:10" x14ac:dyDescent="0.25">
      <c r="A69" t="s">
        <v>75</v>
      </c>
      <c r="B69" t="s">
        <v>86</v>
      </c>
    </row>
    <row r="70" spans="1:10" x14ac:dyDescent="0.25">
      <c r="A70" t="s">
        <v>77</v>
      </c>
      <c r="B70" t="s">
        <v>87</v>
      </c>
    </row>
    <row r="71" spans="1:10" x14ac:dyDescent="0.25">
      <c r="A71" t="s">
        <v>75</v>
      </c>
      <c r="B71" t="s">
        <v>88</v>
      </c>
    </row>
    <row r="72" spans="1:10" x14ac:dyDescent="0.25">
      <c r="A72" t="s">
        <v>77</v>
      </c>
      <c r="B72" t="s">
        <v>89</v>
      </c>
    </row>
    <row r="73" spans="1:10" x14ac:dyDescent="0.25">
      <c r="A73" t="s">
        <v>75</v>
      </c>
      <c r="B73" t="s">
        <v>90</v>
      </c>
    </row>
    <row r="74" spans="1:10" x14ac:dyDescent="0.25">
      <c r="A74" t="s">
        <v>77</v>
      </c>
      <c r="B74" t="s">
        <v>91</v>
      </c>
    </row>
    <row r="77" spans="1:10" ht="15.5" x14ac:dyDescent="0.35">
      <c r="B77" s="175" t="s">
        <v>92</v>
      </c>
    </row>
    <row r="79" spans="1:10" ht="25.5" customHeight="1" x14ac:dyDescent="0.25">
      <c r="A79" s="177"/>
      <c r="B79" s="180" t="s">
        <v>18</v>
      </c>
      <c r="C79" s="180" t="s">
        <v>6</v>
      </c>
      <c r="D79" s="181"/>
      <c r="E79" s="181"/>
      <c r="F79" s="182" t="s">
        <v>93</v>
      </c>
      <c r="G79" s="182"/>
      <c r="H79" s="182"/>
      <c r="I79" s="182" t="s">
        <v>31</v>
      </c>
      <c r="J79" s="182" t="s">
        <v>0</v>
      </c>
    </row>
    <row r="80" spans="1:10" ht="36.75" customHeight="1" x14ac:dyDescent="0.25">
      <c r="A80" s="178"/>
      <c r="B80" s="183" t="s">
        <v>94</v>
      </c>
      <c r="C80" s="184" t="s">
        <v>95</v>
      </c>
      <c r="D80" s="185"/>
      <c r="E80" s="185"/>
      <c r="F80" s="192" t="s">
        <v>26</v>
      </c>
      <c r="G80" s="193"/>
      <c r="H80" s="193"/>
      <c r="I80" s="193">
        <f>'SO 101 SO 101_N Pol'!G8+'SO 101 SO 101_U Pol'!G8+'SO 401 SO 401_U Pol'!G8+'SO 402 SO 402_U Pol'!G8+'SO 403 SO 403_N Pol'!G8+'SO 801 SO 801a_U Pol'!G8+'SO 901 SO 901_N Pol'!G8</f>
        <v>0</v>
      </c>
      <c r="J80" s="189" t="str">
        <f>IF(I117=0,"",I80/I117*100)</f>
        <v/>
      </c>
    </row>
    <row r="81" spans="1:10" ht="36.75" customHeight="1" x14ac:dyDescent="0.25">
      <c r="A81" s="178"/>
      <c r="B81" s="183" t="s">
        <v>96</v>
      </c>
      <c r="C81" s="184" t="s">
        <v>97</v>
      </c>
      <c r="D81" s="185"/>
      <c r="E81" s="185"/>
      <c r="F81" s="192" t="s">
        <v>26</v>
      </c>
      <c r="G81" s="193"/>
      <c r="H81" s="193"/>
      <c r="I81" s="193">
        <f>'SO 101 SO 101_N Pol'!G12+'SO 101 SO 101_U Pol'!G93</f>
        <v>0</v>
      </c>
      <c r="J81" s="189" t="str">
        <f>IF(I117=0,"",I81/I117*100)</f>
        <v/>
      </c>
    </row>
    <row r="82" spans="1:10" ht="36.75" customHeight="1" x14ac:dyDescent="0.25">
      <c r="A82" s="178"/>
      <c r="B82" s="183" t="s">
        <v>98</v>
      </c>
      <c r="C82" s="184" t="s">
        <v>99</v>
      </c>
      <c r="D82" s="185"/>
      <c r="E82" s="185"/>
      <c r="F82" s="192" t="s">
        <v>26</v>
      </c>
      <c r="G82" s="193"/>
      <c r="H82" s="193"/>
      <c r="I82" s="193">
        <f>'SO 801 SO 801a_U Pol'!G164</f>
        <v>0</v>
      </c>
      <c r="J82" s="189" t="str">
        <f>IF(I117=0,"",I82/I117*100)</f>
        <v/>
      </c>
    </row>
    <row r="83" spans="1:10" ht="36.75" customHeight="1" x14ac:dyDescent="0.25">
      <c r="A83" s="178"/>
      <c r="B83" s="183" t="s">
        <v>100</v>
      </c>
      <c r="C83" s="184" t="s">
        <v>101</v>
      </c>
      <c r="D83" s="185"/>
      <c r="E83" s="185"/>
      <c r="F83" s="192" t="s">
        <v>26</v>
      </c>
      <c r="G83" s="193"/>
      <c r="H83" s="193"/>
      <c r="I83" s="193">
        <f>'SO 801 SO 801a_U Pol'!G167</f>
        <v>0</v>
      </c>
      <c r="J83" s="189" t="str">
        <f>IF(I117=0,"",I83/I117*100)</f>
        <v/>
      </c>
    </row>
    <row r="84" spans="1:10" ht="36.75" customHeight="1" x14ac:dyDescent="0.25">
      <c r="A84" s="178"/>
      <c r="B84" s="183" t="s">
        <v>102</v>
      </c>
      <c r="C84" s="184" t="s">
        <v>103</v>
      </c>
      <c r="D84" s="185"/>
      <c r="E84" s="185"/>
      <c r="F84" s="192" t="s">
        <v>26</v>
      </c>
      <c r="G84" s="193"/>
      <c r="H84" s="193"/>
      <c r="I84" s="193">
        <f>'SO 801 SO 801a_U Pol'!G172</f>
        <v>0</v>
      </c>
      <c r="J84" s="189" t="str">
        <f>IF(I117=0,"",I84/I117*100)</f>
        <v/>
      </c>
    </row>
    <row r="85" spans="1:10" ht="36.75" customHeight="1" x14ac:dyDescent="0.25">
      <c r="A85" s="178"/>
      <c r="B85" s="183" t="s">
        <v>104</v>
      </c>
      <c r="C85" s="184" t="s">
        <v>105</v>
      </c>
      <c r="D85" s="185"/>
      <c r="E85" s="185"/>
      <c r="F85" s="192" t="s">
        <v>26</v>
      </c>
      <c r="G85" s="193"/>
      <c r="H85" s="193"/>
      <c r="I85" s="193">
        <f>'SO 801 SO 801a_U Pol'!G181</f>
        <v>0</v>
      </c>
      <c r="J85" s="189" t="str">
        <f>IF(I117=0,"",I85/I117*100)</f>
        <v/>
      </c>
    </row>
    <row r="86" spans="1:10" ht="36.75" customHeight="1" x14ac:dyDescent="0.25">
      <c r="A86" s="178"/>
      <c r="B86" s="183" t="s">
        <v>106</v>
      </c>
      <c r="C86" s="184" t="s">
        <v>107</v>
      </c>
      <c r="D86" s="185"/>
      <c r="E86" s="185"/>
      <c r="F86" s="192" t="s">
        <v>26</v>
      </c>
      <c r="G86" s="193"/>
      <c r="H86" s="193"/>
      <c r="I86" s="193">
        <f>'SO 801 SO 801a_U Pol'!G185</f>
        <v>0</v>
      </c>
      <c r="J86" s="189" t="str">
        <f>IF(I117=0,"",I86/I117*100)</f>
        <v/>
      </c>
    </row>
    <row r="87" spans="1:10" ht="36.75" customHeight="1" x14ac:dyDescent="0.25">
      <c r="A87" s="178"/>
      <c r="B87" s="183" t="s">
        <v>108</v>
      </c>
      <c r="C87" s="184" t="s">
        <v>109</v>
      </c>
      <c r="D87" s="185"/>
      <c r="E87" s="185"/>
      <c r="F87" s="192" t="s">
        <v>26</v>
      </c>
      <c r="G87" s="193"/>
      <c r="H87" s="193"/>
      <c r="I87" s="193">
        <f>'SO 801 SO 801a_U Pol'!G188</f>
        <v>0</v>
      </c>
      <c r="J87" s="189" t="str">
        <f>IF(I117=0,"",I87/I117*100)</f>
        <v/>
      </c>
    </row>
    <row r="88" spans="1:10" ht="36.75" customHeight="1" x14ac:dyDescent="0.25">
      <c r="A88" s="178"/>
      <c r="B88" s="183" t="s">
        <v>110</v>
      </c>
      <c r="C88" s="184" t="s">
        <v>111</v>
      </c>
      <c r="D88" s="185"/>
      <c r="E88" s="185"/>
      <c r="F88" s="192" t="s">
        <v>26</v>
      </c>
      <c r="G88" s="193"/>
      <c r="H88" s="193"/>
      <c r="I88" s="193">
        <f>'SO 801 SO 801a_U Pol'!G194</f>
        <v>0</v>
      </c>
      <c r="J88" s="189" t="str">
        <f>IF(I117=0,"",I88/I117*100)</f>
        <v/>
      </c>
    </row>
    <row r="89" spans="1:10" ht="36.75" customHeight="1" x14ac:dyDescent="0.25">
      <c r="A89" s="178"/>
      <c r="B89" s="183" t="s">
        <v>112</v>
      </c>
      <c r="C89" s="184" t="s">
        <v>113</v>
      </c>
      <c r="D89" s="185"/>
      <c r="E89" s="185"/>
      <c r="F89" s="192" t="s">
        <v>26</v>
      </c>
      <c r="G89" s="193"/>
      <c r="H89" s="193"/>
      <c r="I89" s="193">
        <f>'SO 801 SO 801a_U Pol'!G196</f>
        <v>0</v>
      </c>
      <c r="J89" s="189" t="str">
        <f>IF(I117=0,"",I89/I117*100)</f>
        <v/>
      </c>
    </row>
    <row r="90" spans="1:10" ht="36.75" customHeight="1" x14ac:dyDescent="0.25">
      <c r="A90" s="178"/>
      <c r="B90" s="183" t="s">
        <v>114</v>
      </c>
      <c r="C90" s="184" t="s">
        <v>115</v>
      </c>
      <c r="D90" s="185"/>
      <c r="E90" s="185"/>
      <c r="F90" s="192" t="s">
        <v>26</v>
      </c>
      <c r="G90" s="193"/>
      <c r="H90" s="193"/>
      <c r="I90" s="193">
        <f>'SO 801 SO 801a_U Pol'!G199</f>
        <v>0</v>
      </c>
      <c r="J90" s="189" t="str">
        <f>IF(I117=0,"",I90/I117*100)</f>
        <v/>
      </c>
    </row>
    <row r="91" spans="1:10" ht="36.75" customHeight="1" x14ac:dyDescent="0.25">
      <c r="A91" s="178"/>
      <c r="B91" s="183" t="s">
        <v>116</v>
      </c>
      <c r="C91" s="184" t="s">
        <v>117</v>
      </c>
      <c r="D91" s="185"/>
      <c r="E91" s="185"/>
      <c r="F91" s="192" t="s">
        <v>26</v>
      </c>
      <c r="G91" s="193"/>
      <c r="H91" s="193"/>
      <c r="I91" s="193">
        <f>'SO 801 SO 801a_U Pol'!G201</f>
        <v>0</v>
      </c>
      <c r="J91" s="189" t="str">
        <f>IF(I117=0,"",I91/I117*100)</f>
        <v/>
      </c>
    </row>
    <row r="92" spans="1:10" ht="36.75" customHeight="1" x14ac:dyDescent="0.25">
      <c r="A92" s="178"/>
      <c r="B92" s="183" t="s">
        <v>118</v>
      </c>
      <c r="C92" s="184" t="s">
        <v>119</v>
      </c>
      <c r="D92" s="185"/>
      <c r="E92" s="185"/>
      <c r="F92" s="192" t="s">
        <v>26</v>
      </c>
      <c r="G92" s="193"/>
      <c r="H92" s="193"/>
      <c r="I92" s="193">
        <f>'SO 801 SO 801a_U Pol'!G205</f>
        <v>0</v>
      </c>
      <c r="J92" s="189" t="str">
        <f>IF(I117=0,"",I92/I117*100)</f>
        <v/>
      </c>
    </row>
    <row r="93" spans="1:10" ht="36.75" customHeight="1" x14ac:dyDescent="0.25">
      <c r="A93" s="178"/>
      <c r="B93" s="183" t="s">
        <v>120</v>
      </c>
      <c r="C93" s="184" t="s">
        <v>121</v>
      </c>
      <c r="D93" s="185"/>
      <c r="E93" s="185"/>
      <c r="F93" s="192" t="s">
        <v>26</v>
      </c>
      <c r="G93" s="193"/>
      <c r="H93" s="193"/>
      <c r="I93" s="193">
        <f>'SO 101 SO 101_U Pol'!G102+'SO 801 SO 801a_U Pol'!G211</f>
        <v>0</v>
      </c>
      <c r="J93" s="189" t="str">
        <f>IF(I117=0,"",I93/I117*100)</f>
        <v/>
      </c>
    </row>
    <row r="94" spans="1:10" ht="36.75" customHeight="1" x14ac:dyDescent="0.25">
      <c r="A94" s="178"/>
      <c r="B94" s="183" t="s">
        <v>122</v>
      </c>
      <c r="C94" s="184" t="s">
        <v>123</v>
      </c>
      <c r="D94" s="185"/>
      <c r="E94" s="185"/>
      <c r="F94" s="192" t="s">
        <v>26</v>
      </c>
      <c r="G94" s="193"/>
      <c r="H94" s="193"/>
      <c r="I94" s="193">
        <f>'SO 101 SO 101_U Pol'!G107+'SO 402 SO 402_U Pol'!G12+'SO 403 SO 403_N Pol'!G25+'SO 801 SO 801a_U Pol'!G244+'SO 901 SO 901_N Pol'!G44</f>
        <v>0</v>
      </c>
      <c r="J94" s="189" t="str">
        <f>IF(I117=0,"",I94/I117*100)</f>
        <v/>
      </c>
    </row>
    <row r="95" spans="1:10" ht="36.75" customHeight="1" x14ac:dyDescent="0.25">
      <c r="A95" s="178"/>
      <c r="B95" s="183" t="s">
        <v>124</v>
      </c>
      <c r="C95" s="184" t="s">
        <v>125</v>
      </c>
      <c r="D95" s="185"/>
      <c r="E95" s="185"/>
      <c r="F95" s="192" t="s">
        <v>26</v>
      </c>
      <c r="G95" s="193"/>
      <c r="H95" s="193"/>
      <c r="I95" s="193">
        <f>'SO 101 SO 101_U Pol'!G130</f>
        <v>0</v>
      </c>
      <c r="J95" s="189" t="str">
        <f>IF(I117=0,"",I95/I117*100)</f>
        <v/>
      </c>
    </row>
    <row r="96" spans="1:10" ht="36.75" customHeight="1" x14ac:dyDescent="0.25">
      <c r="A96" s="178"/>
      <c r="B96" s="183" t="s">
        <v>126</v>
      </c>
      <c r="C96" s="184" t="s">
        <v>127</v>
      </c>
      <c r="D96" s="185"/>
      <c r="E96" s="185"/>
      <c r="F96" s="192" t="s">
        <v>26</v>
      </c>
      <c r="G96" s="193"/>
      <c r="H96" s="193"/>
      <c r="I96" s="193">
        <f>'SO 101 SO 101_U Pol'!G143+'SO 401 SO 401_U Pol'!G13+'SO 801 SO 801a_U Pol'!G254</f>
        <v>0</v>
      </c>
      <c r="J96" s="189" t="str">
        <f>IF(I117=0,"",I96/I117*100)</f>
        <v/>
      </c>
    </row>
    <row r="97" spans="1:10" ht="36.75" customHeight="1" x14ac:dyDescent="0.25">
      <c r="A97" s="178"/>
      <c r="B97" s="183" t="s">
        <v>128</v>
      </c>
      <c r="C97" s="184" t="s">
        <v>129</v>
      </c>
      <c r="D97" s="185"/>
      <c r="E97" s="185"/>
      <c r="F97" s="192" t="s">
        <v>26</v>
      </c>
      <c r="G97" s="193"/>
      <c r="H97" s="193"/>
      <c r="I97" s="193">
        <f>'SO 101 SO 101_N Pol'!G21+'SO 101 SO 101_U Pol'!G150+'SO 401 SO 401_U Pol'!G15</f>
        <v>0</v>
      </c>
      <c r="J97" s="189" t="str">
        <f>IF(I117=0,"",I97/I117*100)</f>
        <v/>
      </c>
    </row>
    <row r="98" spans="1:10" ht="36.75" customHeight="1" x14ac:dyDescent="0.25">
      <c r="A98" s="178"/>
      <c r="B98" s="183" t="s">
        <v>130</v>
      </c>
      <c r="C98" s="184" t="s">
        <v>131</v>
      </c>
      <c r="D98" s="185"/>
      <c r="E98" s="185"/>
      <c r="F98" s="192" t="s">
        <v>26</v>
      </c>
      <c r="G98" s="193"/>
      <c r="H98" s="193"/>
      <c r="I98" s="193">
        <f>'SO 101 SO 101_U Pol'!G216</f>
        <v>0</v>
      </c>
      <c r="J98" s="189" t="str">
        <f>IF(I117=0,"",I98/I117*100)</f>
        <v/>
      </c>
    </row>
    <row r="99" spans="1:10" ht="36.75" customHeight="1" x14ac:dyDescent="0.25">
      <c r="A99" s="178"/>
      <c r="B99" s="183" t="s">
        <v>132</v>
      </c>
      <c r="C99" s="184" t="s">
        <v>133</v>
      </c>
      <c r="D99" s="185"/>
      <c r="E99" s="185"/>
      <c r="F99" s="192" t="s">
        <v>26</v>
      </c>
      <c r="G99" s="193"/>
      <c r="H99" s="193"/>
      <c r="I99" s="193">
        <f>'SO 901 SO 901_N Pol'!G48</f>
        <v>0</v>
      </c>
      <c r="J99" s="189" t="str">
        <f>IF(I117=0,"",I99/I117*100)</f>
        <v/>
      </c>
    </row>
    <row r="100" spans="1:10" ht="36.75" customHeight="1" x14ac:dyDescent="0.25">
      <c r="A100" s="178"/>
      <c r="B100" s="183" t="s">
        <v>134</v>
      </c>
      <c r="C100" s="184" t="s">
        <v>135</v>
      </c>
      <c r="D100" s="185"/>
      <c r="E100" s="185"/>
      <c r="F100" s="192" t="s">
        <v>26</v>
      </c>
      <c r="G100" s="193"/>
      <c r="H100" s="193"/>
      <c r="I100" s="193">
        <f>'SO 101 SO 101_U Pol'!G224</f>
        <v>0</v>
      </c>
      <c r="J100" s="189" t="str">
        <f>IF(I117=0,"",I100/I117*100)</f>
        <v/>
      </c>
    </row>
    <row r="101" spans="1:10" ht="36.75" customHeight="1" x14ac:dyDescent="0.25">
      <c r="A101" s="178"/>
      <c r="B101" s="183" t="s">
        <v>136</v>
      </c>
      <c r="C101" s="184" t="s">
        <v>137</v>
      </c>
      <c r="D101" s="185"/>
      <c r="E101" s="185"/>
      <c r="F101" s="192" t="s">
        <v>26</v>
      </c>
      <c r="G101" s="193"/>
      <c r="H101" s="193"/>
      <c r="I101" s="193">
        <f>'SO 101 SO 101_N Pol'!G43+'SO 101 SO 101_U Pol'!G229+'SO 801 SO 801a_U Pol'!G258</f>
        <v>0</v>
      </c>
      <c r="J101" s="189" t="str">
        <f>IF(I117=0,"",I101/I117*100)</f>
        <v/>
      </c>
    </row>
    <row r="102" spans="1:10" ht="36.75" customHeight="1" x14ac:dyDescent="0.25">
      <c r="A102" s="178"/>
      <c r="B102" s="183" t="s">
        <v>138</v>
      </c>
      <c r="C102" s="184" t="s">
        <v>139</v>
      </c>
      <c r="D102" s="185"/>
      <c r="E102" s="185"/>
      <c r="F102" s="192" t="s">
        <v>26</v>
      </c>
      <c r="G102" s="193"/>
      <c r="H102" s="193"/>
      <c r="I102" s="193">
        <f>'SO 101 SO 101_N Pol'!G78+'SO 101 SO 101_U Pol'!G323</f>
        <v>0</v>
      </c>
      <c r="J102" s="189" t="str">
        <f>IF(I117=0,"",I102/I117*100)</f>
        <v/>
      </c>
    </row>
    <row r="103" spans="1:10" ht="36.75" customHeight="1" x14ac:dyDescent="0.25">
      <c r="A103" s="178"/>
      <c r="B103" s="183" t="s">
        <v>140</v>
      </c>
      <c r="C103" s="184" t="s">
        <v>141</v>
      </c>
      <c r="D103" s="185"/>
      <c r="E103" s="185"/>
      <c r="F103" s="192" t="s">
        <v>26</v>
      </c>
      <c r="G103" s="193"/>
      <c r="H103" s="193"/>
      <c r="I103" s="193">
        <f>'SO 101 SO 101_N Pol'!G87+'SO 101 SO 101_U Pol'!G366+'SO 801 SO 801a_U Pol'!G261</f>
        <v>0</v>
      </c>
      <c r="J103" s="189" t="str">
        <f>IF(I117=0,"",I103/I117*100)</f>
        <v/>
      </c>
    </row>
    <row r="104" spans="1:10" ht="36.75" customHeight="1" x14ac:dyDescent="0.25">
      <c r="A104" s="178"/>
      <c r="B104" s="183" t="s">
        <v>142</v>
      </c>
      <c r="C104" s="184" t="s">
        <v>143</v>
      </c>
      <c r="D104" s="185"/>
      <c r="E104" s="185"/>
      <c r="F104" s="192" t="s">
        <v>27</v>
      </c>
      <c r="G104" s="193"/>
      <c r="H104" s="193"/>
      <c r="I104" s="193">
        <f>'SO 101 SO 101_U Pol'!G368</f>
        <v>0</v>
      </c>
      <c r="J104" s="189" t="str">
        <f>IF(I117=0,"",I104/I117*100)</f>
        <v/>
      </c>
    </row>
    <row r="105" spans="1:10" ht="36.75" customHeight="1" x14ac:dyDescent="0.25">
      <c r="A105" s="178"/>
      <c r="B105" s="183" t="s">
        <v>144</v>
      </c>
      <c r="C105" s="184" t="s">
        <v>145</v>
      </c>
      <c r="D105" s="185"/>
      <c r="E105" s="185"/>
      <c r="F105" s="192" t="s">
        <v>27</v>
      </c>
      <c r="G105" s="193"/>
      <c r="H105" s="193"/>
      <c r="I105" s="193">
        <f>'SO 101 SO 101_U Pol'!G373</f>
        <v>0</v>
      </c>
      <c r="J105" s="189" t="str">
        <f>IF(I117=0,"",I105/I117*100)</f>
        <v/>
      </c>
    </row>
    <row r="106" spans="1:10" ht="36.75" customHeight="1" x14ac:dyDescent="0.25">
      <c r="A106" s="178"/>
      <c r="B106" s="183" t="s">
        <v>146</v>
      </c>
      <c r="C106" s="184" t="s">
        <v>147</v>
      </c>
      <c r="D106" s="185"/>
      <c r="E106" s="185"/>
      <c r="F106" s="192" t="s">
        <v>28</v>
      </c>
      <c r="G106" s="193"/>
      <c r="H106" s="193"/>
      <c r="I106" s="193">
        <f>'SO 401 SO 401_U Pol'!G21+'SO 402 SO 402_U Pol'!G15+'SO 403 SO 403_N Pol'!G34</f>
        <v>0</v>
      </c>
      <c r="J106" s="189" t="str">
        <f>IF(I117=0,"",I106/I117*100)</f>
        <v/>
      </c>
    </row>
    <row r="107" spans="1:10" ht="36.75" customHeight="1" x14ac:dyDescent="0.25">
      <c r="A107" s="178"/>
      <c r="B107" s="183" t="s">
        <v>148</v>
      </c>
      <c r="C107" s="184" t="s">
        <v>149</v>
      </c>
      <c r="D107" s="185"/>
      <c r="E107" s="185"/>
      <c r="F107" s="192" t="s">
        <v>28</v>
      </c>
      <c r="G107" s="193"/>
      <c r="H107" s="193"/>
      <c r="I107" s="193">
        <f>'SO 401 SO 401_U Pol'!G47</f>
        <v>0</v>
      </c>
      <c r="J107" s="189" t="str">
        <f>IF(I117=0,"",I107/I117*100)</f>
        <v/>
      </c>
    </row>
    <row r="108" spans="1:10" ht="36.75" customHeight="1" x14ac:dyDescent="0.25">
      <c r="A108" s="178"/>
      <c r="B108" s="183" t="s">
        <v>150</v>
      </c>
      <c r="C108" s="184" t="s">
        <v>151</v>
      </c>
      <c r="D108" s="185"/>
      <c r="E108" s="185"/>
      <c r="F108" s="192" t="s">
        <v>28</v>
      </c>
      <c r="G108" s="193"/>
      <c r="H108" s="193"/>
      <c r="I108" s="193">
        <f>'SO 401 SO 401_U Pol'!G62</f>
        <v>0</v>
      </c>
      <c r="J108" s="189" t="str">
        <f>IF(I117=0,"",I108/I117*100)</f>
        <v/>
      </c>
    </row>
    <row r="109" spans="1:10" ht="36.75" customHeight="1" x14ac:dyDescent="0.25">
      <c r="A109" s="178"/>
      <c r="B109" s="183" t="s">
        <v>152</v>
      </c>
      <c r="C109" s="184" t="s">
        <v>153</v>
      </c>
      <c r="D109" s="185"/>
      <c r="E109" s="185"/>
      <c r="F109" s="192" t="s">
        <v>28</v>
      </c>
      <c r="G109" s="193"/>
      <c r="H109" s="193"/>
      <c r="I109" s="193">
        <f>'SO 402 SO 402_U Pol'!G18</f>
        <v>0</v>
      </c>
      <c r="J109" s="189" t="str">
        <f>IF(I117=0,"",I109/I117*100)</f>
        <v/>
      </c>
    </row>
    <row r="110" spans="1:10" ht="36.75" customHeight="1" x14ac:dyDescent="0.25">
      <c r="A110" s="178"/>
      <c r="B110" s="183" t="s">
        <v>154</v>
      </c>
      <c r="C110" s="184" t="s">
        <v>155</v>
      </c>
      <c r="D110" s="185"/>
      <c r="E110" s="185"/>
      <c r="F110" s="192" t="s">
        <v>28</v>
      </c>
      <c r="G110" s="193"/>
      <c r="H110" s="193"/>
      <c r="I110" s="193">
        <f>'SO 402 SO 402_U Pol'!G37</f>
        <v>0</v>
      </c>
      <c r="J110" s="189" t="str">
        <f>IF(I117=0,"",I110/I117*100)</f>
        <v/>
      </c>
    </row>
    <row r="111" spans="1:10" ht="36.75" customHeight="1" x14ac:dyDescent="0.25">
      <c r="A111" s="178"/>
      <c r="B111" s="183" t="s">
        <v>156</v>
      </c>
      <c r="C111" s="184" t="s">
        <v>157</v>
      </c>
      <c r="D111" s="185"/>
      <c r="E111" s="185"/>
      <c r="F111" s="192" t="s">
        <v>28</v>
      </c>
      <c r="G111" s="193"/>
      <c r="H111" s="193"/>
      <c r="I111" s="193">
        <f>'SO 401 SO 401_U Pol'!G64+'SO 402 SO 402_U Pol'!G67+'SO 403 SO 403_N Pol'!G41</f>
        <v>0</v>
      </c>
      <c r="J111" s="189" t="str">
        <f>IF(I117=0,"",I111/I117*100)</f>
        <v/>
      </c>
    </row>
    <row r="112" spans="1:10" ht="36.75" customHeight="1" x14ac:dyDescent="0.25">
      <c r="A112" s="178"/>
      <c r="B112" s="183" t="s">
        <v>158</v>
      </c>
      <c r="C112" s="184" t="s">
        <v>159</v>
      </c>
      <c r="D112" s="185"/>
      <c r="E112" s="185"/>
      <c r="F112" s="192" t="s">
        <v>28</v>
      </c>
      <c r="G112" s="193"/>
      <c r="H112" s="193"/>
      <c r="I112" s="193">
        <f>'SO 402 SO 402_U Pol'!G80</f>
        <v>0</v>
      </c>
      <c r="J112" s="189" t="str">
        <f>IF(I117=0,"",I112/I117*100)</f>
        <v/>
      </c>
    </row>
    <row r="113" spans="1:10" ht="36.75" customHeight="1" x14ac:dyDescent="0.25">
      <c r="A113" s="178"/>
      <c r="B113" s="183" t="s">
        <v>160</v>
      </c>
      <c r="C113" s="184" t="s">
        <v>161</v>
      </c>
      <c r="D113" s="185"/>
      <c r="E113" s="185"/>
      <c r="F113" s="192" t="s">
        <v>28</v>
      </c>
      <c r="G113" s="193"/>
      <c r="H113" s="193"/>
      <c r="I113" s="193">
        <f>'SO 401 SO 401_U Pol'!G84</f>
        <v>0</v>
      </c>
      <c r="J113" s="189" t="str">
        <f>IF(I117=0,"",I113/I117*100)</f>
        <v/>
      </c>
    </row>
    <row r="114" spans="1:10" ht="36.75" customHeight="1" x14ac:dyDescent="0.25">
      <c r="A114" s="178"/>
      <c r="B114" s="183" t="s">
        <v>162</v>
      </c>
      <c r="C114" s="184" t="s">
        <v>163</v>
      </c>
      <c r="D114" s="185"/>
      <c r="E114" s="185"/>
      <c r="F114" s="192" t="s">
        <v>164</v>
      </c>
      <c r="G114" s="193"/>
      <c r="H114" s="193"/>
      <c r="I114" s="193">
        <f>'SO 101 SO 101_N Pol'!G89+'SO 101 SO 101_U Pol'!G381</f>
        <v>0</v>
      </c>
      <c r="J114" s="189" t="str">
        <f>IF(I117=0,"",I114/I117*100)</f>
        <v/>
      </c>
    </row>
    <row r="115" spans="1:10" ht="36.75" customHeight="1" x14ac:dyDescent="0.25">
      <c r="A115" s="178"/>
      <c r="B115" s="183" t="s">
        <v>165</v>
      </c>
      <c r="C115" s="184" t="s">
        <v>29</v>
      </c>
      <c r="D115" s="185"/>
      <c r="E115" s="185"/>
      <c r="F115" s="192" t="s">
        <v>165</v>
      </c>
      <c r="G115" s="193"/>
      <c r="H115" s="193"/>
      <c r="I115" s="193">
        <f>'SO 401 SO 401_U Pol'!G86+'SO 402 SO 402_U Pol'!G84+'VRN VRN Naklady'!G8</f>
        <v>0</v>
      </c>
      <c r="J115" s="189" t="str">
        <f>IF(I117=0,"",I115/I117*100)</f>
        <v/>
      </c>
    </row>
    <row r="116" spans="1:10" ht="36.75" customHeight="1" x14ac:dyDescent="0.25">
      <c r="A116" s="178"/>
      <c r="B116" s="183" t="s">
        <v>166</v>
      </c>
      <c r="C116" s="184" t="s">
        <v>30</v>
      </c>
      <c r="D116" s="185"/>
      <c r="E116" s="185"/>
      <c r="F116" s="192" t="s">
        <v>166</v>
      </c>
      <c r="G116" s="193"/>
      <c r="H116" s="193"/>
      <c r="I116" s="193">
        <f>'SO 401 SO 401_U Pol'!G92+'SO 402 SO 402_U Pol'!G90+'VRN VRN Naklady'!G26</f>
        <v>0</v>
      </c>
      <c r="J116" s="189" t="str">
        <f>IF(I117=0,"",I116/I117*100)</f>
        <v/>
      </c>
    </row>
    <row r="117" spans="1:10" ht="25.5" customHeight="1" x14ac:dyDescent="0.25">
      <c r="A117" s="179"/>
      <c r="B117" s="186" t="s">
        <v>1</v>
      </c>
      <c r="C117" s="187"/>
      <c r="D117" s="188"/>
      <c r="E117" s="188"/>
      <c r="F117" s="194"/>
      <c r="G117" s="195"/>
      <c r="H117" s="195"/>
      <c r="I117" s="195">
        <f>SUM(I80:I116)</f>
        <v>0</v>
      </c>
      <c r="J117" s="190">
        <f>SUM(J80:J116)</f>
        <v>0</v>
      </c>
    </row>
    <row r="118" spans="1:10" x14ac:dyDescent="0.25">
      <c r="F118" s="133"/>
      <c r="G118" s="133"/>
      <c r="H118" s="133"/>
      <c r="I118" s="133"/>
      <c r="J118" s="191"/>
    </row>
    <row r="119" spans="1:10" x14ac:dyDescent="0.25">
      <c r="F119" s="133"/>
      <c r="G119" s="133"/>
      <c r="H119" s="133"/>
      <c r="I119" s="133"/>
      <c r="J119" s="191"/>
    </row>
    <row r="120" spans="1:10" x14ac:dyDescent="0.25">
      <c r="F120" s="133"/>
      <c r="G120" s="133"/>
      <c r="H120" s="133"/>
      <c r="I120" s="133"/>
      <c r="J120" s="191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7">
    <mergeCell ref="C116:E116"/>
    <mergeCell ref="C111:E111"/>
    <mergeCell ref="C112:E112"/>
    <mergeCell ref="C113:E113"/>
    <mergeCell ref="C114:E114"/>
    <mergeCell ref="C115:E115"/>
    <mergeCell ref="C106:E106"/>
    <mergeCell ref="C107:E107"/>
    <mergeCell ref="C108:E108"/>
    <mergeCell ref="C109:E109"/>
    <mergeCell ref="C110:E11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54:E54"/>
    <mergeCell ref="B55:E55"/>
    <mergeCell ref="B58:J58"/>
    <mergeCell ref="B59:J59"/>
    <mergeCell ref="C80:E80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4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796875" defaultRowHeight="12.5" x14ac:dyDescent="0.25"/>
  <cols>
    <col min="1" max="1" width="4.26953125" style="3" customWidth="1"/>
    <col min="2" max="2" width="14.453125" style="3" customWidth="1"/>
    <col min="3" max="3" width="38.26953125" style="7" customWidth="1"/>
    <col min="4" max="4" width="4.54296875" style="3" customWidth="1"/>
    <col min="5" max="5" width="10.54296875" style="3" customWidth="1"/>
    <col min="6" max="6" width="9.81640625" style="3" customWidth="1"/>
    <col min="7" max="7" width="12.7265625" style="3" customWidth="1"/>
    <col min="8" max="16384" width="9.1796875" style="3"/>
  </cols>
  <sheetData>
    <row r="1" spans="1:7" ht="15.5" x14ac:dyDescent="0.25">
      <c r="A1" s="107" t="s">
        <v>7</v>
      </c>
      <c r="B1" s="107"/>
      <c r="C1" s="108"/>
      <c r="D1" s="107"/>
      <c r="E1" s="107"/>
      <c r="F1" s="107"/>
      <c r="G1" s="107"/>
    </row>
    <row r="2" spans="1:7" ht="25" customHeight="1" x14ac:dyDescent="0.25">
      <c r="A2" s="50" t="s">
        <v>8</v>
      </c>
      <c r="B2" s="49"/>
      <c r="C2" s="109"/>
      <c r="D2" s="109"/>
      <c r="E2" s="109"/>
      <c r="F2" s="109"/>
      <c r="G2" s="110"/>
    </row>
    <row r="3" spans="1:7" ht="25" customHeight="1" x14ac:dyDescent="0.25">
      <c r="A3" s="50" t="s">
        <v>9</v>
      </c>
      <c r="B3" s="49"/>
      <c r="C3" s="109"/>
      <c r="D3" s="109"/>
      <c r="E3" s="109"/>
      <c r="F3" s="109"/>
      <c r="G3" s="110"/>
    </row>
    <row r="4" spans="1:7" ht="25" customHeight="1" x14ac:dyDescent="0.25">
      <c r="A4" s="50" t="s">
        <v>10</v>
      </c>
      <c r="B4" s="49"/>
      <c r="C4" s="109"/>
      <c r="D4" s="109"/>
      <c r="E4" s="109"/>
      <c r="F4" s="109"/>
      <c r="G4" s="110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44F91-387E-4A4B-B3D1-5517622AE85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46</v>
      </c>
      <c r="C3" s="201" t="s">
        <v>47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48</v>
      </c>
      <c r="C4" s="204" t="s">
        <v>49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SUMIF(AG9:AG11,"&lt;&gt;NOR",G9:G11)</f>
        <v>0</v>
      </c>
      <c r="H8" s="242"/>
      <c r="I8" s="242">
        <f>SUM(I9:I11)</f>
        <v>0</v>
      </c>
      <c r="J8" s="242"/>
      <c r="K8" s="242">
        <f>SUM(K9:K11)</f>
        <v>0</v>
      </c>
      <c r="L8" s="242"/>
      <c r="M8" s="242">
        <f>SUM(M9:M11)</f>
        <v>0</v>
      </c>
      <c r="N8" s="241"/>
      <c r="O8" s="241">
        <f>SUM(O9:O11)</f>
        <v>0</v>
      </c>
      <c r="P8" s="241"/>
      <c r="Q8" s="241">
        <f>SUM(Q9:Q11)</f>
        <v>0</v>
      </c>
      <c r="R8" s="242"/>
      <c r="S8" s="242"/>
      <c r="T8" s="243"/>
      <c r="U8" s="237"/>
      <c r="V8" s="237">
        <f>SUM(V9:V11)</f>
        <v>1.47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195</v>
      </c>
      <c r="C9" s="261" t="s">
        <v>196</v>
      </c>
      <c r="D9" s="247" t="s">
        <v>197</v>
      </c>
      <c r="E9" s="248">
        <v>81.47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198</v>
      </c>
      <c r="T9" s="251" t="s">
        <v>199</v>
      </c>
      <c r="U9" s="232">
        <v>1.7999999999999999E-2</v>
      </c>
      <c r="V9" s="232">
        <f>ROUND(E9*U9,2)</f>
        <v>1.47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203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5">
      <c r="A11" s="229"/>
      <c r="B11" s="230"/>
      <c r="C11" s="262" t="s">
        <v>205</v>
      </c>
      <c r="D11" s="233"/>
      <c r="E11" s="234">
        <v>81.47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13" x14ac:dyDescent="0.25">
      <c r="A12" s="238" t="s">
        <v>193</v>
      </c>
      <c r="B12" s="239" t="s">
        <v>96</v>
      </c>
      <c r="C12" s="260" t="s">
        <v>97</v>
      </c>
      <c r="D12" s="240"/>
      <c r="E12" s="241"/>
      <c r="F12" s="242"/>
      <c r="G12" s="242">
        <f>SUMIF(AG13:AG20,"&lt;&gt;NOR",G13:G20)</f>
        <v>0</v>
      </c>
      <c r="H12" s="242"/>
      <c r="I12" s="242">
        <f>SUM(I13:I20)</f>
        <v>0</v>
      </c>
      <c r="J12" s="242"/>
      <c r="K12" s="242">
        <f>SUM(K13:K20)</f>
        <v>0</v>
      </c>
      <c r="L12" s="242"/>
      <c r="M12" s="242">
        <f>SUM(M13:M20)</f>
        <v>0</v>
      </c>
      <c r="N12" s="241"/>
      <c r="O12" s="241">
        <f>SUM(O13:O20)</f>
        <v>0</v>
      </c>
      <c r="P12" s="241"/>
      <c r="Q12" s="241">
        <f>SUM(Q13:Q20)</f>
        <v>18.45</v>
      </c>
      <c r="R12" s="242"/>
      <c r="S12" s="242"/>
      <c r="T12" s="243"/>
      <c r="U12" s="237"/>
      <c r="V12" s="237">
        <f>SUM(V13:V20)</f>
        <v>9.43</v>
      </c>
      <c r="W12" s="237"/>
      <c r="X12" s="237"/>
      <c r="Y12" s="237"/>
      <c r="AG12" t="s">
        <v>194</v>
      </c>
    </row>
    <row r="13" spans="1:60" outlineLevel="1" x14ac:dyDescent="0.25">
      <c r="A13" s="245">
        <v>2</v>
      </c>
      <c r="B13" s="246" t="s">
        <v>206</v>
      </c>
      <c r="C13" s="261" t="s">
        <v>207</v>
      </c>
      <c r="D13" s="247" t="s">
        <v>208</v>
      </c>
      <c r="E13" s="248">
        <v>46.66</v>
      </c>
      <c r="F13" s="249"/>
      <c r="G13" s="250">
        <f>ROUND(E13*F13,2)</f>
        <v>0</v>
      </c>
      <c r="H13" s="249"/>
      <c r="I13" s="250">
        <f>ROUND(E13*H13,2)</f>
        <v>0</v>
      </c>
      <c r="J13" s="249"/>
      <c r="K13" s="250">
        <f>ROUND(E13*J13,2)</f>
        <v>0</v>
      </c>
      <c r="L13" s="250">
        <v>21</v>
      </c>
      <c r="M13" s="250">
        <f>G13*(1+L13/100)</f>
        <v>0</v>
      </c>
      <c r="N13" s="248">
        <v>0</v>
      </c>
      <c r="O13" s="248">
        <f>ROUND(E13*N13,2)</f>
        <v>0</v>
      </c>
      <c r="P13" s="248">
        <v>0.27</v>
      </c>
      <c r="Q13" s="248">
        <f>ROUND(E13*P13,2)</f>
        <v>12.6</v>
      </c>
      <c r="R13" s="250"/>
      <c r="S13" s="250" t="s">
        <v>198</v>
      </c>
      <c r="T13" s="251" t="s">
        <v>199</v>
      </c>
      <c r="U13" s="232">
        <v>0.123</v>
      </c>
      <c r="V13" s="232">
        <f>ROUND(E13*U13,2)</f>
        <v>5.74</v>
      </c>
      <c r="W13" s="232"/>
      <c r="X13" s="232" t="s">
        <v>200</v>
      </c>
      <c r="Y13" s="232" t="s">
        <v>201</v>
      </c>
      <c r="Z13" s="212"/>
      <c r="AA13" s="212"/>
      <c r="AB13" s="212"/>
      <c r="AC13" s="212"/>
      <c r="AD13" s="212"/>
      <c r="AE13" s="212"/>
      <c r="AF13" s="212"/>
      <c r="AG13" s="212" t="s">
        <v>209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5">
      <c r="A14" s="229"/>
      <c r="B14" s="230"/>
      <c r="C14" s="262" t="s">
        <v>210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5">
      <c r="A15" s="229"/>
      <c r="B15" s="230"/>
      <c r="C15" s="262" t="s">
        <v>211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204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5">
      <c r="A16" s="229"/>
      <c r="B16" s="230"/>
      <c r="C16" s="262" t="s">
        <v>212</v>
      </c>
      <c r="D16" s="233"/>
      <c r="E16" s="234">
        <v>46.66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204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5">
        <v>3</v>
      </c>
      <c r="B17" s="246" t="s">
        <v>213</v>
      </c>
      <c r="C17" s="261" t="s">
        <v>214</v>
      </c>
      <c r="D17" s="247" t="s">
        <v>197</v>
      </c>
      <c r="E17" s="248">
        <v>26</v>
      </c>
      <c r="F17" s="249"/>
      <c r="G17" s="250">
        <f>ROUND(E17*F17,2)</f>
        <v>0</v>
      </c>
      <c r="H17" s="249"/>
      <c r="I17" s="250">
        <f>ROUND(E17*H17,2)</f>
        <v>0</v>
      </c>
      <c r="J17" s="249"/>
      <c r="K17" s="250">
        <f>ROUND(E17*J17,2)</f>
        <v>0</v>
      </c>
      <c r="L17" s="250">
        <v>21</v>
      </c>
      <c r="M17" s="250">
        <f>G17*(1+L17/100)</f>
        <v>0</v>
      </c>
      <c r="N17" s="248">
        <v>0</v>
      </c>
      <c r="O17" s="248">
        <f>ROUND(E17*N17,2)</f>
        <v>0</v>
      </c>
      <c r="P17" s="248">
        <v>0.22500000000000001</v>
      </c>
      <c r="Q17" s="248">
        <f>ROUND(E17*P17,2)</f>
        <v>5.85</v>
      </c>
      <c r="R17" s="250"/>
      <c r="S17" s="250" t="s">
        <v>198</v>
      </c>
      <c r="T17" s="251" t="s">
        <v>199</v>
      </c>
      <c r="U17" s="232">
        <v>0.14199999999999999</v>
      </c>
      <c r="V17" s="232">
        <f>ROUND(E17*U17,2)</f>
        <v>3.69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5">
      <c r="A18" s="229"/>
      <c r="B18" s="230"/>
      <c r="C18" s="262" t="s">
        <v>210</v>
      </c>
      <c r="D18" s="233"/>
      <c r="E18" s="234"/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204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0" outlineLevel="3" x14ac:dyDescent="0.25">
      <c r="A19" s="229"/>
      <c r="B19" s="230"/>
      <c r="C19" s="262" t="s">
        <v>215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29"/>
      <c r="B20" s="230"/>
      <c r="C20" s="262" t="s">
        <v>216</v>
      </c>
      <c r="D20" s="233"/>
      <c r="E20" s="234">
        <v>26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13" x14ac:dyDescent="0.25">
      <c r="A21" s="238" t="s">
        <v>193</v>
      </c>
      <c r="B21" s="239" t="s">
        <v>128</v>
      </c>
      <c r="C21" s="260" t="s">
        <v>129</v>
      </c>
      <c r="D21" s="240"/>
      <c r="E21" s="241"/>
      <c r="F21" s="242"/>
      <c r="G21" s="242">
        <f>SUMIF(AG22:AG42,"&lt;&gt;NOR",G22:G42)</f>
        <v>0</v>
      </c>
      <c r="H21" s="242"/>
      <c r="I21" s="242">
        <f>SUM(I22:I42)</f>
        <v>0</v>
      </c>
      <c r="J21" s="242"/>
      <c r="K21" s="242">
        <f>SUM(K22:K42)</f>
        <v>0</v>
      </c>
      <c r="L21" s="242"/>
      <c r="M21" s="242">
        <f>SUM(M22:M42)</f>
        <v>0</v>
      </c>
      <c r="N21" s="241"/>
      <c r="O21" s="241">
        <f>SUM(O22:O42)</f>
        <v>57.94</v>
      </c>
      <c r="P21" s="241"/>
      <c r="Q21" s="241">
        <f>SUM(Q22:Q42)</f>
        <v>0</v>
      </c>
      <c r="R21" s="242"/>
      <c r="S21" s="242"/>
      <c r="T21" s="243"/>
      <c r="U21" s="237"/>
      <c r="V21" s="237">
        <f>SUM(V22:V42)</f>
        <v>40.9</v>
      </c>
      <c r="W21" s="237"/>
      <c r="X21" s="237"/>
      <c r="Y21" s="237"/>
      <c r="AG21" t="s">
        <v>194</v>
      </c>
    </row>
    <row r="22" spans="1:60" ht="20" outlineLevel="1" x14ac:dyDescent="0.25">
      <c r="A22" s="245">
        <v>4</v>
      </c>
      <c r="B22" s="246" t="s">
        <v>217</v>
      </c>
      <c r="C22" s="261" t="s">
        <v>218</v>
      </c>
      <c r="D22" s="247" t="s">
        <v>197</v>
      </c>
      <c r="E22" s="248">
        <v>81.469800000000006</v>
      </c>
      <c r="F22" s="249"/>
      <c r="G22" s="250">
        <f>ROUND(E22*F22,2)</f>
        <v>0</v>
      </c>
      <c r="H22" s="249"/>
      <c r="I22" s="250">
        <f>ROUND(E22*H22,2)</f>
        <v>0</v>
      </c>
      <c r="J22" s="249"/>
      <c r="K22" s="250">
        <f>ROUND(E22*J22,2)</f>
        <v>0</v>
      </c>
      <c r="L22" s="250">
        <v>21</v>
      </c>
      <c r="M22" s="250">
        <f>G22*(1+L22/100)</f>
        <v>0</v>
      </c>
      <c r="N22" s="248">
        <v>0.46</v>
      </c>
      <c r="O22" s="248">
        <f>ROUND(E22*N22,2)</f>
        <v>37.479999999999997</v>
      </c>
      <c r="P22" s="248">
        <v>0</v>
      </c>
      <c r="Q22" s="248">
        <f>ROUND(E22*P22,2)</f>
        <v>0</v>
      </c>
      <c r="R22" s="250"/>
      <c r="S22" s="250" t="s">
        <v>198</v>
      </c>
      <c r="T22" s="251" t="s">
        <v>199</v>
      </c>
      <c r="U22" s="232">
        <v>2.9000000000000001E-2</v>
      </c>
      <c r="V22" s="232">
        <f>ROUND(E22*U22,2)</f>
        <v>2.36</v>
      </c>
      <c r="W22" s="232"/>
      <c r="X22" s="232" t="s">
        <v>200</v>
      </c>
      <c r="Y22" s="232" t="s">
        <v>201</v>
      </c>
      <c r="Z22" s="212"/>
      <c r="AA22" s="212"/>
      <c r="AB22" s="212"/>
      <c r="AC22" s="212"/>
      <c r="AD22" s="212"/>
      <c r="AE22" s="212"/>
      <c r="AF22" s="212"/>
      <c r="AG22" s="212" t="s">
        <v>209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5">
      <c r="A23" s="229"/>
      <c r="B23" s="230"/>
      <c r="C23" s="262" t="s">
        <v>219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0" outlineLevel="3" x14ac:dyDescent="0.25">
      <c r="A24" s="229"/>
      <c r="B24" s="230"/>
      <c r="C24" s="262" t="s">
        <v>220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0" outlineLevel="3" x14ac:dyDescent="0.25">
      <c r="A25" s="229"/>
      <c r="B25" s="230"/>
      <c r="C25" s="262" t="s">
        <v>221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204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5">
      <c r="A26" s="229"/>
      <c r="B26" s="230"/>
      <c r="C26" s="262" t="s">
        <v>222</v>
      </c>
      <c r="D26" s="233"/>
      <c r="E26" s="234">
        <v>81.469800000000006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204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45">
        <v>5</v>
      </c>
      <c r="B27" s="246" t="s">
        <v>223</v>
      </c>
      <c r="C27" s="261" t="s">
        <v>224</v>
      </c>
      <c r="D27" s="247" t="s">
        <v>197</v>
      </c>
      <c r="E27" s="248">
        <v>76.14</v>
      </c>
      <c r="F27" s="249"/>
      <c r="G27" s="250">
        <f>ROUND(E27*F27,2)</f>
        <v>0</v>
      </c>
      <c r="H27" s="249"/>
      <c r="I27" s="250">
        <f>ROUND(E27*H27,2)</f>
        <v>0</v>
      </c>
      <c r="J27" s="249"/>
      <c r="K27" s="250">
        <f>ROUND(E27*J27,2)</f>
        <v>0</v>
      </c>
      <c r="L27" s="250">
        <v>21</v>
      </c>
      <c r="M27" s="250">
        <f>G27*(1+L27/100)</f>
        <v>0</v>
      </c>
      <c r="N27" s="248">
        <v>7.3899999999999993E-2</v>
      </c>
      <c r="O27" s="248">
        <f>ROUND(E27*N27,2)</f>
        <v>5.63</v>
      </c>
      <c r="P27" s="248">
        <v>0</v>
      </c>
      <c r="Q27" s="248">
        <f>ROUND(E27*P27,2)</f>
        <v>0</v>
      </c>
      <c r="R27" s="250"/>
      <c r="S27" s="250" t="s">
        <v>198</v>
      </c>
      <c r="T27" s="251" t="s">
        <v>199</v>
      </c>
      <c r="U27" s="232">
        <v>0.47799999999999998</v>
      </c>
      <c r="V27" s="232">
        <f>ROUND(E27*U27,2)</f>
        <v>36.39</v>
      </c>
      <c r="W27" s="232"/>
      <c r="X27" s="232" t="s">
        <v>200</v>
      </c>
      <c r="Y27" s="232" t="s">
        <v>201</v>
      </c>
      <c r="Z27" s="212"/>
      <c r="AA27" s="212"/>
      <c r="AB27" s="212"/>
      <c r="AC27" s="212"/>
      <c r="AD27" s="212"/>
      <c r="AE27" s="212"/>
      <c r="AF27" s="212"/>
      <c r="AG27" s="212" t="s">
        <v>209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5">
      <c r="A28" s="229"/>
      <c r="B28" s="230"/>
      <c r="C28" s="262" t="s">
        <v>219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0" outlineLevel="3" x14ac:dyDescent="0.25">
      <c r="A29" s="229"/>
      <c r="B29" s="230"/>
      <c r="C29" s="262" t="s">
        <v>220</v>
      </c>
      <c r="D29" s="233"/>
      <c r="E29" s="234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5">
      <c r="A30" s="229"/>
      <c r="B30" s="230"/>
      <c r="C30" s="262" t="s">
        <v>225</v>
      </c>
      <c r="D30" s="233"/>
      <c r="E30" s="234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204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0" outlineLevel="3" x14ac:dyDescent="0.25">
      <c r="A31" s="229"/>
      <c r="B31" s="230"/>
      <c r="C31" s="262" t="s">
        <v>226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5">
      <c r="A32" s="229"/>
      <c r="B32" s="230"/>
      <c r="C32" s="262" t="s">
        <v>227</v>
      </c>
      <c r="D32" s="233"/>
      <c r="E32" s="234">
        <v>76.14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204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45">
        <v>6</v>
      </c>
      <c r="B33" s="246" t="s">
        <v>228</v>
      </c>
      <c r="C33" s="261" t="s">
        <v>229</v>
      </c>
      <c r="D33" s="247" t="s">
        <v>197</v>
      </c>
      <c r="E33" s="248">
        <v>83.754000000000005</v>
      </c>
      <c r="F33" s="249"/>
      <c r="G33" s="250">
        <f>ROUND(E33*F33,2)</f>
        <v>0</v>
      </c>
      <c r="H33" s="249"/>
      <c r="I33" s="250">
        <f>ROUND(E33*H33,2)</f>
        <v>0</v>
      </c>
      <c r="J33" s="249"/>
      <c r="K33" s="250">
        <f>ROUND(E33*J33,2)</f>
        <v>0</v>
      </c>
      <c r="L33" s="250">
        <v>21</v>
      </c>
      <c r="M33" s="250">
        <f>G33*(1+L33/100)</f>
        <v>0</v>
      </c>
      <c r="N33" s="248">
        <v>0.17499999999999999</v>
      </c>
      <c r="O33" s="248">
        <f>ROUND(E33*N33,2)</f>
        <v>14.66</v>
      </c>
      <c r="P33" s="248">
        <v>0</v>
      </c>
      <c r="Q33" s="248">
        <f>ROUND(E33*P33,2)</f>
        <v>0</v>
      </c>
      <c r="R33" s="250"/>
      <c r="S33" s="250" t="s">
        <v>230</v>
      </c>
      <c r="T33" s="251" t="s">
        <v>231</v>
      </c>
      <c r="U33" s="232">
        <v>0</v>
      </c>
      <c r="V33" s="232">
        <f>ROUND(E33*U33,2)</f>
        <v>0</v>
      </c>
      <c r="W33" s="232"/>
      <c r="X33" s="232" t="s">
        <v>232</v>
      </c>
      <c r="Y33" s="232" t="s">
        <v>201</v>
      </c>
      <c r="Z33" s="212"/>
      <c r="AA33" s="212"/>
      <c r="AB33" s="212"/>
      <c r="AC33" s="212"/>
      <c r="AD33" s="212"/>
      <c r="AE33" s="212"/>
      <c r="AF33" s="212"/>
      <c r="AG33" s="212" t="s">
        <v>233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5">
      <c r="A34" s="229"/>
      <c r="B34" s="230"/>
      <c r="C34" s="262" t="s">
        <v>219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204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0" outlineLevel="3" x14ac:dyDescent="0.25">
      <c r="A35" s="229"/>
      <c r="B35" s="230"/>
      <c r="C35" s="262" t="s">
        <v>220</v>
      </c>
      <c r="D35" s="233"/>
      <c r="E35" s="234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204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0" outlineLevel="3" x14ac:dyDescent="0.25">
      <c r="A36" s="229"/>
      <c r="B36" s="230"/>
      <c r="C36" s="262" t="s">
        <v>226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5">
      <c r="A37" s="229"/>
      <c r="B37" s="230"/>
      <c r="C37" s="262" t="s">
        <v>227</v>
      </c>
      <c r="D37" s="233"/>
      <c r="E37" s="234">
        <v>76.14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204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5">
      <c r="A38" s="229"/>
      <c r="B38" s="230"/>
      <c r="C38" s="263" t="s">
        <v>234</v>
      </c>
      <c r="D38" s="235"/>
      <c r="E38" s="236">
        <v>7.6139999999999999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4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45">
        <v>7</v>
      </c>
      <c r="B39" s="246" t="s">
        <v>235</v>
      </c>
      <c r="C39" s="261" t="s">
        <v>236</v>
      </c>
      <c r="D39" s="247" t="s">
        <v>208</v>
      </c>
      <c r="E39" s="248">
        <v>46.75</v>
      </c>
      <c r="F39" s="249"/>
      <c r="G39" s="250">
        <f>ROUND(E39*F39,2)</f>
        <v>0</v>
      </c>
      <c r="H39" s="249"/>
      <c r="I39" s="250">
        <f>ROUND(E39*H39,2)</f>
        <v>0</v>
      </c>
      <c r="J39" s="249"/>
      <c r="K39" s="250">
        <f>ROUND(E39*J39,2)</f>
        <v>0</v>
      </c>
      <c r="L39" s="250">
        <v>21</v>
      </c>
      <c r="M39" s="250">
        <f>G39*(1+L39/100)</f>
        <v>0</v>
      </c>
      <c r="N39" s="248">
        <v>3.5999999999999999E-3</v>
      </c>
      <c r="O39" s="248">
        <f>ROUND(E39*N39,2)</f>
        <v>0.17</v>
      </c>
      <c r="P39" s="248">
        <v>0</v>
      </c>
      <c r="Q39" s="248">
        <f>ROUND(E39*P39,2)</f>
        <v>0</v>
      </c>
      <c r="R39" s="250"/>
      <c r="S39" s="250" t="s">
        <v>198</v>
      </c>
      <c r="T39" s="251" t="s">
        <v>199</v>
      </c>
      <c r="U39" s="232">
        <v>4.5999999999999999E-2</v>
      </c>
      <c r="V39" s="232">
        <f>ROUND(E39*U39,2)</f>
        <v>2.15</v>
      </c>
      <c r="W39" s="232"/>
      <c r="X39" s="232" t="s">
        <v>200</v>
      </c>
      <c r="Y39" s="232" t="s">
        <v>201</v>
      </c>
      <c r="Z39" s="212"/>
      <c r="AA39" s="212"/>
      <c r="AB39" s="212"/>
      <c r="AC39" s="212"/>
      <c r="AD39" s="212"/>
      <c r="AE39" s="212"/>
      <c r="AF39" s="212"/>
      <c r="AG39" s="212" t="s">
        <v>209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5">
      <c r="A40" s="229"/>
      <c r="B40" s="230"/>
      <c r="C40" s="262" t="s">
        <v>237</v>
      </c>
      <c r="D40" s="233"/>
      <c r="E40" s="234"/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0" outlineLevel="3" x14ac:dyDescent="0.25">
      <c r="A41" s="229"/>
      <c r="B41" s="230"/>
      <c r="C41" s="262" t="s">
        <v>238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204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5">
      <c r="A42" s="229"/>
      <c r="B42" s="230"/>
      <c r="C42" s="262" t="s">
        <v>239</v>
      </c>
      <c r="D42" s="233"/>
      <c r="E42" s="234">
        <v>46.75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13" x14ac:dyDescent="0.25">
      <c r="A43" s="238" t="s">
        <v>193</v>
      </c>
      <c r="B43" s="239" t="s">
        <v>136</v>
      </c>
      <c r="C43" s="260" t="s">
        <v>137</v>
      </c>
      <c r="D43" s="240"/>
      <c r="E43" s="241"/>
      <c r="F43" s="242"/>
      <c r="G43" s="242">
        <f>SUMIF(AG44:AG77,"&lt;&gt;NOR",G44:G77)</f>
        <v>0</v>
      </c>
      <c r="H43" s="242"/>
      <c r="I43" s="242">
        <f>SUM(I44:I77)</f>
        <v>0</v>
      </c>
      <c r="J43" s="242"/>
      <c r="K43" s="242">
        <f>SUM(K44:K77)</f>
        <v>0</v>
      </c>
      <c r="L43" s="242"/>
      <c r="M43" s="242">
        <f>SUM(M44:M77)</f>
        <v>0</v>
      </c>
      <c r="N43" s="241"/>
      <c r="O43" s="241">
        <f>SUM(O44:O77)</f>
        <v>35.589999999999996</v>
      </c>
      <c r="P43" s="241"/>
      <c r="Q43" s="241">
        <f>SUM(Q44:Q77)</f>
        <v>0</v>
      </c>
      <c r="R43" s="242"/>
      <c r="S43" s="242"/>
      <c r="T43" s="243"/>
      <c r="U43" s="237"/>
      <c r="V43" s="237">
        <f>SUM(V44:V77)</f>
        <v>34.56</v>
      </c>
      <c r="W43" s="237"/>
      <c r="X43" s="237"/>
      <c r="Y43" s="237"/>
      <c r="AG43" t="s">
        <v>194</v>
      </c>
    </row>
    <row r="44" spans="1:60" ht="20" outlineLevel="1" x14ac:dyDescent="0.25">
      <c r="A44" s="245">
        <v>8</v>
      </c>
      <c r="B44" s="246" t="s">
        <v>240</v>
      </c>
      <c r="C44" s="261" t="s">
        <v>241</v>
      </c>
      <c r="D44" s="247" t="s">
        <v>208</v>
      </c>
      <c r="E44" s="248">
        <v>93.21</v>
      </c>
      <c r="F44" s="249"/>
      <c r="G44" s="250">
        <f>ROUND(E44*F44,2)</f>
        <v>0</v>
      </c>
      <c r="H44" s="249"/>
      <c r="I44" s="250">
        <f>ROUND(E44*H44,2)</f>
        <v>0</v>
      </c>
      <c r="J44" s="249"/>
      <c r="K44" s="250">
        <f>ROUND(E44*J44,2)</f>
        <v>0</v>
      </c>
      <c r="L44" s="250">
        <v>21</v>
      </c>
      <c r="M44" s="250">
        <f>G44*(1+L44/100)</f>
        <v>0</v>
      </c>
      <c r="N44" s="248">
        <v>0.188</v>
      </c>
      <c r="O44" s="248">
        <f>ROUND(E44*N44,2)</f>
        <v>17.52</v>
      </c>
      <c r="P44" s="248">
        <v>0</v>
      </c>
      <c r="Q44" s="248">
        <f>ROUND(E44*P44,2)</f>
        <v>0</v>
      </c>
      <c r="R44" s="250"/>
      <c r="S44" s="250" t="s">
        <v>230</v>
      </c>
      <c r="T44" s="251" t="s">
        <v>199</v>
      </c>
      <c r="U44" s="232">
        <v>0.27200000000000002</v>
      </c>
      <c r="V44" s="232">
        <f>ROUND(E44*U44,2)</f>
        <v>25.35</v>
      </c>
      <c r="W44" s="232"/>
      <c r="X44" s="232" t="s">
        <v>200</v>
      </c>
      <c r="Y44" s="232" t="s">
        <v>201</v>
      </c>
      <c r="Z44" s="212"/>
      <c r="AA44" s="212"/>
      <c r="AB44" s="212"/>
      <c r="AC44" s="212"/>
      <c r="AD44" s="212"/>
      <c r="AE44" s="212"/>
      <c r="AF44" s="212"/>
      <c r="AG44" s="212" t="s">
        <v>209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5">
      <c r="A45" s="229"/>
      <c r="B45" s="230"/>
      <c r="C45" s="262" t="s">
        <v>242</v>
      </c>
      <c r="D45" s="233"/>
      <c r="E45" s="234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204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5">
      <c r="A46" s="229"/>
      <c r="B46" s="230"/>
      <c r="C46" s="262" t="s">
        <v>243</v>
      </c>
      <c r="D46" s="233"/>
      <c r="E46" s="234"/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204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5">
      <c r="A47" s="229"/>
      <c r="B47" s="230"/>
      <c r="C47" s="262" t="s">
        <v>244</v>
      </c>
      <c r="D47" s="233"/>
      <c r="E47" s="234">
        <v>0.66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5">
      <c r="A48" s="229"/>
      <c r="B48" s="230"/>
      <c r="C48" s="262" t="s">
        <v>245</v>
      </c>
      <c r="D48" s="233"/>
      <c r="E48" s="234"/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204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5">
      <c r="A49" s="229"/>
      <c r="B49" s="230"/>
      <c r="C49" s="262" t="s">
        <v>246</v>
      </c>
      <c r="D49" s="233"/>
      <c r="E49" s="234">
        <v>46.91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5">
      <c r="A50" s="229"/>
      <c r="B50" s="230"/>
      <c r="C50" s="262" t="s">
        <v>247</v>
      </c>
      <c r="D50" s="233"/>
      <c r="E50" s="234"/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204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5">
      <c r="A51" s="229"/>
      <c r="B51" s="230"/>
      <c r="C51" s="262" t="s">
        <v>248</v>
      </c>
      <c r="D51" s="233"/>
      <c r="E51" s="234">
        <v>45.64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204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45">
        <v>9</v>
      </c>
      <c r="B52" s="246" t="s">
        <v>249</v>
      </c>
      <c r="C52" s="261" t="s">
        <v>250</v>
      </c>
      <c r="D52" s="247" t="s">
        <v>208</v>
      </c>
      <c r="E52" s="248">
        <v>0.72599999999999998</v>
      </c>
      <c r="F52" s="249"/>
      <c r="G52" s="250">
        <f>ROUND(E52*F52,2)</f>
        <v>0</v>
      </c>
      <c r="H52" s="249"/>
      <c r="I52" s="250">
        <f>ROUND(E52*H52,2)</f>
        <v>0</v>
      </c>
      <c r="J52" s="249"/>
      <c r="K52" s="250">
        <f>ROUND(E52*J52,2)</f>
        <v>0</v>
      </c>
      <c r="L52" s="250">
        <v>21</v>
      </c>
      <c r="M52" s="250">
        <f>G52*(1+L52/100)</f>
        <v>0</v>
      </c>
      <c r="N52" s="248">
        <v>0.13700000000000001</v>
      </c>
      <c r="O52" s="248">
        <f>ROUND(E52*N52,2)</f>
        <v>0.1</v>
      </c>
      <c r="P52" s="248">
        <v>0</v>
      </c>
      <c r="Q52" s="248">
        <f>ROUND(E52*P52,2)</f>
        <v>0</v>
      </c>
      <c r="R52" s="250" t="s">
        <v>251</v>
      </c>
      <c r="S52" s="250" t="s">
        <v>198</v>
      </c>
      <c r="T52" s="251" t="s">
        <v>199</v>
      </c>
      <c r="U52" s="232">
        <v>0</v>
      </c>
      <c r="V52" s="232">
        <f>ROUND(E52*U52,2)</f>
        <v>0</v>
      </c>
      <c r="W52" s="232"/>
      <c r="X52" s="232" t="s">
        <v>232</v>
      </c>
      <c r="Y52" s="232" t="s">
        <v>201</v>
      </c>
      <c r="Z52" s="212"/>
      <c r="AA52" s="212"/>
      <c r="AB52" s="212"/>
      <c r="AC52" s="212"/>
      <c r="AD52" s="212"/>
      <c r="AE52" s="212"/>
      <c r="AF52" s="212"/>
      <c r="AG52" s="212" t="s">
        <v>233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5">
      <c r="A53" s="229"/>
      <c r="B53" s="230"/>
      <c r="C53" s="262" t="s">
        <v>242</v>
      </c>
      <c r="D53" s="233"/>
      <c r="E53" s="234"/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204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5">
      <c r="A54" s="229"/>
      <c r="B54" s="230"/>
      <c r="C54" s="262" t="s">
        <v>243</v>
      </c>
      <c r="D54" s="233"/>
      <c r="E54" s="234"/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204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5">
      <c r="A55" s="229"/>
      <c r="B55" s="230"/>
      <c r="C55" s="262" t="s">
        <v>244</v>
      </c>
      <c r="D55" s="233"/>
      <c r="E55" s="234">
        <v>0.66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204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29"/>
      <c r="B56" s="230"/>
      <c r="C56" s="263" t="s">
        <v>234</v>
      </c>
      <c r="D56" s="235"/>
      <c r="E56" s="236">
        <v>6.6000000000000003E-2</v>
      </c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204</v>
      </c>
      <c r="AH56" s="212">
        <v>4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45">
        <v>10</v>
      </c>
      <c r="B57" s="246" t="s">
        <v>252</v>
      </c>
      <c r="C57" s="261" t="s">
        <v>253</v>
      </c>
      <c r="D57" s="247" t="s">
        <v>208</v>
      </c>
      <c r="E57" s="248">
        <v>51.600999999999999</v>
      </c>
      <c r="F57" s="249"/>
      <c r="G57" s="250">
        <f>ROUND(E57*F57,2)</f>
        <v>0</v>
      </c>
      <c r="H57" s="249"/>
      <c r="I57" s="250">
        <f>ROUND(E57*H57,2)</f>
        <v>0</v>
      </c>
      <c r="J57" s="249"/>
      <c r="K57" s="250">
        <f>ROUND(E57*J57,2)</f>
        <v>0</v>
      </c>
      <c r="L57" s="250">
        <v>21</v>
      </c>
      <c r="M57" s="250">
        <f>G57*(1+L57/100)</f>
        <v>0</v>
      </c>
      <c r="N57" s="248">
        <v>0.08</v>
      </c>
      <c r="O57" s="248">
        <f>ROUND(E57*N57,2)</f>
        <v>4.13</v>
      </c>
      <c r="P57" s="248">
        <v>0</v>
      </c>
      <c r="Q57" s="248">
        <f>ROUND(E57*P57,2)</f>
        <v>0</v>
      </c>
      <c r="R57" s="250" t="s">
        <v>251</v>
      </c>
      <c r="S57" s="250" t="s">
        <v>198</v>
      </c>
      <c r="T57" s="251" t="s">
        <v>199</v>
      </c>
      <c r="U57" s="232">
        <v>0</v>
      </c>
      <c r="V57" s="232">
        <f>ROUND(E57*U57,2)</f>
        <v>0</v>
      </c>
      <c r="W57" s="232"/>
      <c r="X57" s="232" t="s">
        <v>232</v>
      </c>
      <c r="Y57" s="232" t="s">
        <v>201</v>
      </c>
      <c r="Z57" s="212"/>
      <c r="AA57" s="212"/>
      <c r="AB57" s="212"/>
      <c r="AC57" s="212"/>
      <c r="AD57" s="212"/>
      <c r="AE57" s="212"/>
      <c r="AF57" s="212"/>
      <c r="AG57" s="212" t="s">
        <v>233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5">
      <c r="A58" s="229"/>
      <c r="B58" s="230"/>
      <c r="C58" s="262" t="s">
        <v>242</v>
      </c>
      <c r="D58" s="233"/>
      <c r="E58" s="234"/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5">
      <c r="A59" s="229"/>
      <c r="B59" s="230"/>
      <c r="C59" s="262" t="s">
        <v>245</v>
      </c>
      <c r="D59" s="233"/>
      <c r="E59" s="234"/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204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5">
      <c r="A60" s="229"/>
      <c r="B60" s="230"/>
      <c r="C60" s="262" t="s">
        <v>246</v>
      </c>
      <c r="D60" s="233"/>
      <c r="E60" s="234">
        <v>46.91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204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5">
      <c r="A61" s="229"/>
      <c r="B61" s="230"/>
      <c r="C61" s="263" t="s">
        <v>234</v>
      </c>
      <c r="D61" s="235"/>
      <c r="E61" s="236">
        <v>4.6909999999999998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4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5">
      <c r="A62" s="245">
        <v>11</v>
      </c>
      <c r="B62" s="246" t="s">
        <v>254</v>
      </c>
      <c r="C62" s="261" t="s">
        <v>255</v>
      </c>
      <c r="D62" s="247" t="s">
        <v>208</v>
      </c>
      <c r="E62" s="248">
        <v>50.204000000000001</v>
      </c>
      <c r="F62" s="249"/>
      <c r="G62" s="250">
        <f>ROUND(E62*F62,2)</f>
        <v>0</v>
      </c>
      <c r="H62" s="249"/>
      <c r="I62" s="250">
        <f>ROUND(E62*H62,2)</f>
        <v>0</v>
      </c>
      <c r="J62" s="249"/>
      <c r="K62" s="250">
        <f>ROUND(E62*J62,2)</f>
        <v>0</v>
      </c>
      <c r="L62" s="250">
        <v>21</v>
      </c>
      <c r="M62" s="250">
        <f>G62*(1+L62/100)</f>
        <v>0</v>
      </c>
      <c r="N62" s="248">
        <v>6.5000000000000002E-2</v>
      </c>
      <c r="O62" s="248">
        <f>ROUND(E62*N62,2)</f>
        <v>3.26</v>
      </c>
      <c r="P62" s="248">
        <v>0</v>
      </c>
      <c r="Q62" s="248">
        <f>ROUND(E62*P62,2)</f>
        <v>0</v>
      </c>
      <c r="R62" s="250" t="s">
        <v>251</v>
      </c>
      <c r="S62" s="250" t="s">
        <v>198</v>
      </c>
      <c r="T62" s="251" t="s">
        <v>199</v>
      </c>
      <c r="U62" s="232">
        <v>0</v>
      </c>
      <c r="V62" s="232">
        <f>ROUND(E62*U62,2)</f>
        <v>0</v>
      </c>
      <c r="W62" s="232"/>
      <c r="X62" s="232" t="s">
        <v>232</v>
      </c>
      <c r="Y62" s="232" t="s">
        <v>201</v>
      </c>
      <c r="Z62" s="212"/>
      <c r="AA62" s="212"/>
      <c r="AB62" s="212"/>
      <c r="AC62" s="212"/>
      <c r="AD62" s="212"/>
      <c r="AE62" s="212"/>
      <c r="AF62" s="212"/>
      <c r="AG62" s="212" t="s">
        <v>233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5">
      <c r="A63" s="229"/>
      <c r="B63" s="230"/>
      <c r="C63" s="262" t="s">
        <v>242</v>
      </c>
      <c r="D63" s="233"/>
      <c r="E63" s="234"/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204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5">
      <c r="A64" s="229"/>
      <c r="B64" s="230"/>
      <c r="C64" s="262" t="s">
        <v>247</v>
      </c>
      <c r="D64" s="233"/>
      <c r="E64" s="234"/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5">
      <c r="A65" s="229"/>
      <c r="B65" s="230"/>
      <c r="C65" s="262" t="s">
        <v>248</v>
      </c>
      <c r="D65" s="233"/>
      <c r="E65" s="234">
        <v>45.64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5">
      <c r="A66" s="229"/>
      <c r="B66" s="230"/>
      <c r="C66" s="263" t="s">
        <v>234</v>
      </c>
      <c r="D66" s="235"/>
      <c r="E66" s="236">
        <v>4.5640000000000001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204</v>
      </c>
      <c r="AH66" s="212">
        <v>4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0" outlineLevel="1" x14ac:dyDescent="0.25">
      <c r="A67" s="245">
        <v>12</v>
      </c>
      <c r="B67" s="246" t="s">
        <v>256</v>
      </c>
      <c r="C67" s="261" t="s">
        <v>257</v>
      </c>
      <c r="D67" s="247" t="s">
        <v>258</v>
      </c>
      <c r="E67" s="248">
        <v>4.1900000000000004</v>
      </c>
      <c r="F67" s="249"/>
      <c r="G67" s="250">
        <f>ROUND(E67*F67,2)</f>
        <v>0</v>
      </c>
      <c r="H67" s="249"/>
      <c r="I67" s="250">
        <f>ROUND(E67*H67,2)</f>
        <v>0</v>
      </c>
      <c r="J67" s="249"/>
      <c r="K67" s="250">
        <f>ROUND(E67*J67,2)</f>
        <v>0</v>
      </c>
      <c r="L67" s="250">
        <v>21</v>
      </c>
      <c r="M67" s="250">
        <f>G67*(1+L67/100)</f>
        <v>0</v>
      </c>
      <c r="N67" s="248">
        <v>2.5249999999999999</v>
      </c>
      <c r="O67" s="248">
        <f>ROUND(E67*N67,2)</f>
        <v>10.58</v>
      </c>
      <c r="P67" s="248">
        <v>0</v>
      </c>
      <c r="Q67" s="248">
        <f>ROUND(E67*P67,2)</f>
        <v>0</v>
      </c>
      <c r="R67" s="250"/>
      <c r="S67" s="250" t="s">
        <v>230</v>
      </c>
      <c r="T67" s="251" t="s">
        <v>231</v>
      </c>
      <c r="U67" s="232">
        <v>1.4419999999999999</v>
      </c>
      <c r="V67" s="232">
        <f>ROUND(E67*U67,2)</f>
        <v>6.04</v>
      </c>
      <c r="W67" s="232"/>
      <c r="X67" s="232" t="s">
        <v>200</v>
      </c>
      <c r="Y67" s="232" t="s">
        <v>201</v>
      </c>
      <c r="Z67" s="212"/>
      <c r="AA67" s="212"/>
      <c r="AB67" s="212"/>
      <c r="AC67" s="212"/>
      <c r="AD67" s="212"/>
      <c r="AE67" s="212"/>
      <c r="AF67" s="212"/>
      <c r="AG67" s="212" t="s">
        <v>209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5">
      <c r="A68" s="229"/>
      <c r="B68" s="230"/>
      <c r="C68" s="262" t="s">
        <v>259</v>
      </c>
      <c r="D68" s="233"/>
      <c r="E68" s="234"/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204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5">
      <c r="A69" s="229"/>
      <c r="B69" s="230"/>
      <c r="C69" s="262" t="s">
        <v>260</v>
      </c>
      <c r="D69" s="233"/>
      <c r="E69" s="234">
        <v>4.1900000000000004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5">
      <c r="A70" s="245">
        <v>13</v>
      </c>
      <c r="B70" s="246" t="s">
        <v>261</v>
      </c>
      <c r="C70" s="261" t="s">
        <v>262</v>
      </c>
      <c r="D70" s="247" t="s">
        <v>263</v>
      </c>
      <c r="E70" s="248">
        <v>3</v>
      </c>
      <c r="F70" s="249"/>
      <c r="G70" s="250">
        <f>ROUND(E70*F70,2)</f>
        <v>0</v>
      </c>
      <c r="H70" s="249"/>
      <c r="I70" s="250">
        <f>ROUND(E70*H70,2)</f>
        <v>0</v>
      </c>
      <c r="J70" s="249"/>
      <c r="K70" s="250">
        <f>ROUND(E70*J70,2)</f>
        <v>0</v>
      </c>
      <c r="L70" s="250">
        <v>21</v>
      </c>
      <c r="M70" s="250">
        <f>G70*(1+L70/100)</f>
        <v>0</v>
      </c>
      <c r="N70" s="248">
        <v>0</v>
      </c>
      <c r="O70" s="248">
        <f>ROUND(E70*N70,2)</f>
        <v>0</v>
      </c>
      <c r="P70" s="248">
        <v>0</v>
      </c>
      <c r="Q70" s="248">
        <f>ROUND(E70*P70,2)</f>
        <v>0</v>
      </c>
      <c r="R70" s="250"/>
      <c r="S70" s="250" t="s">
        <v>198</v>
      </c>
      <c r="T70" s="251" t="s">
        <v>199</v>
      </c>
      <c r="U70" s="232">
        <v>0.2</v>
      </c>
      <c r="V70" s="232">
        <f>ROUND(E70*U70,2)</f>
        <v>0.6</v>
      </c>
      <c r="W70" s="232"/>
      <c r="X70" s="232" t="s">
        <v>200</v>
      </c>
      <c r="Y70" s="232" t="s">
        <v>201</v>
      </c>
      <c r="Z70" s="212"/>
      <c r="AA70" s="212"/>
      <c r="AB70" s="212"/>
      <c r="AC70" s="212"/>
      <c r="AD70" s="212"/>
      <c r="AE70" s="212"/>
      <c r="AF70" s="212"/>
      <c r="AG70" s="212" t="s">
        <v>209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5">
      <c r="A71" s="229"/>
      <c r="B71" s="230"/>
      <c r="C71" s="262" t="s">
        <v>264</v>
      </c>
      <c r="D71" s="233"/>
      <c r="E71" s="234"/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0" outlineLevel="3" x14ac:dyDescent="0.25">
      <c r="A72" s="229"/>
      <c r="B72" s="230"/>
      <c r="C72" s="262" t="s">
        <v>265</v>
      </c>
      <c r="D72" s="233"/>
      <c r="E72" s="234"/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204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5">
      <c r="A73" s="229"/>
      <c r="B73" s="230"/>
      <c r="C73" s="262" t="s">
        <v>266</v>
      </c>
      <c r="D73" s="233"/>
      <c r="E73" s="234"/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204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5">
      <c r="A74" s="229"/>
      <c r="B74" s="230"/>
      <c r="C74" s="262" t="s">
        <v>124</v>
      </c>
      <c r="D74" s="233"/>
      <c r="E74" s="234">
        <v>3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204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5">
      <c r="A75" s="245">
        <v>14</v>
      </c>
      <c r="B75" s="246" t="s">
        <v>267</v>
      </c>
      <c r="C75" s="261" t="s">
        <v>268</v>
      </c>
      <c r="D75" s="247" t="s">
        <v>208</v>
      </c>
      <c r="E75" s="248">
        <v>46.66</v>
      </c>
      <c r="F75" s="249"/>
      <c r="G75" s="250">
        <f>ROUND(E75*F75,2)</f>
        <v>0</v>
      </c>
      <c r="H75" s="249"/>
      <c r="I75" s="250">
        <f>ROUND(E75*H75,2)</f>
        <v>0</v>
      </c>
      <c r="J75" s="249"/>
      <c r="K75" s="250">
        <f>ROUND(E75*J75,2)</f>
        <v>0</v>
      </c>
      <c r="L75" s="250">
        <v>21</v>
      </c>
      <c r="M75" s="250">
        <f>G75*(1+L75/100)</f>
        <v>0</v>
      </c>
      <c r="N75" s="248">
        <v>0</v>
      </c>
      <c r="O75" s="248">
        <f>ROUND(E75*N75,2)</f>
        <v>0</v>
      </c>
      <c r="P75" s="248">
        <v>0</v>
      </c>
      <c r="Q75" s="248">
        <f>ROUND(E75*P75,2)</f>
        <v>0</v>
      </c>
      <c r="R75" s="250"/>
      <c r="S75" s="250" t="s">
        <v>198</v>
      </c>
      <c r="T75" s="251" t="s">
        <v>199</v>
      </c>
      <c r="U75" s="232">
        <v>5.5E-2</v>
      </c>
      <c r="V75" s="232">
        <f>ROUND(E75*U75,2)</f>
        <v>2.57</v>
      </c>
      <c r="W75" s="232"/>
      <c r="X75" s="232" t="s">
        <v>200</v>
      </c>
      <c r="Y75" s="232" t="s">
        <v>201</v>
      </c>
      <c r="Z75" s="212"/>
      <c r="AA75" s="212"/>
      <c r="AB75" s="212"/>
      <c r="AC75" s="212"/>
      <c r="AD75" s="212"/>
      <c r="AE75" s="212"/>
      <c r="AF75" s="212"/>
      <c r="AG75" s="212" t="s">
        <v>209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5">
      <c r="A76" s="229"/>
      <c r="B76" s="230"/>
      <c r="C76" s="262" t="s">
        <v>210</v>
      </c>
      <c r="D76" s="233"/>
      <c r="E76" s="234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204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5">
      <c r="A77" s="229"/>
      <c r="B77" s="230"/>
      <c r="C77" s="262" t="s">
        <v>212</v>
      </c>
      <c r="D77" s="233"/>
      <c r="E77" s="234">
        <v>46.66</v>
      </c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204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13" x14ac:dyDescent="0.25">
      <c r="A78" s="238" t="s">
        <v>193</v>
      </c>
      <c r="B78" s="239" t="s">
        <v>138</v>
      </c>
      <c r="C78" s="260" t="s">
        <v>139</v>
      </c>
      <c r="D78" s="240"/>
      <c r="E78" s="241"/>
      <c r="F78" s="242"/>
      <c r="G78" s="242">
        <f>SUMIF(AG79:AG86,"&lt;&gt;NOR",G79:G86)</f>
        <v>0</v>
      </c>
      <c r="H78" s="242"/>
      <c r="I78" s="242">
        <f>SUM(I79:I86)</f>
        <v>0</v>
      </c>
      <c r="J78" s="242"/>
      <c r="K78" s="242">
        <f>SUM(K79:K86)</f>
        <v>0</v>
      </c>
      <c r="L78" s="242"/>
      <c r="M78" s="242">
        <f>SUM(M79:M86)</f>
        <v>0</v>
      </c>
      <c r="N78" s="241"/>
      <c r="O78" s="241">
        <f>SUM(O79:O86)</f>
        <v>0</v>
      </c>
      <c r="P78" s="241"/>
      <c r="Q78" s="241">
        <f>SUM(Q79:Q86)</f>
        <v>3.23</v>
      </c>
      <c r="R78" s="242"/>
      <c r="S78" s="242"/>
      <c r="T78" s="243"/>
      <c r="U78" s="237"/>
      <c r="V78" s="237">
        <f>SUM(V79:V86)</f>
        <v>11.35</v>
      </c>
      <c r="W78" s="237"/>
      <c r="X78" s="237"/>
      <c r="Y78" s="237"/>
      <c r="AG78" t="s">
        <v>194</v>
      </c>
    </row>
    <row r="79" spans="1:60" outlineLevel="1" x14ac:dyDescent="0.25">
      <c r="A79" s="245">
        <v>15</v>
      </c>
      <c r="B79" s="246" t="s">
        <v>269</v>
      </c>
      <c r="C79" s="261" t="s">
        <v>270</v>
      </c>
      <c r="D79" s="247" t="s">
        <v>263</v>
      </c>
      <c r="E79" s="248">
        <v>3</v>
      </c>
      <c r="F79" s="249"/>
      <c r="G79" s="250">
        <f>ROUND(E79*F79,2)</f>
        <v>0</v>
      </c>
      <c r="H79" s="249"/>
      <c r="I79" s="250">
        <f>ROUND(E79*H79,2)</f>
        <v>0</v>
      </c>
      <c r="J79" s="249"/>
      <c r="K79" s="250">
        <f>ROUND(E79*J79,2)</f>
        <v>0</v>
      </c>
      <c r="L79" s="250">
        <v>21</v>
      </c>
      <c r="M79" s="250">
        <f>G79*(1+L79/100)</f>
        <v>0</v>
      </c>
      <c r="N79" s="248">
        <v>0</v>
      </c>
      <c r="O79" s="248">
        <f>ROUND(E79*N79,2)</f>
        <v>0</v>
      </c>
      <c r="P79" s="248">
        <v>8.2000000000000003E-2</v>
      </c>
      <c r="Q79" s="248">
        <f>ROUND(E79*P79,2)</f>
        <v>0.25</v>
      </c>
      <c r="R79" s="250"/>
      <c r="S79" s="250" t="s">
        <v>198</v>
      </c>
      <c r="T79" s="251" t="s">
        <v>199</v>
      </c>
      <c r="U79" s="232">
        <v>0.58799999999999997</v>
      </c>
      <c r="V79" s="232">
        <f>ROUND(E79*U79,2)</f>
        <v>1.76</v>
      </c>
      <c r="W79" s="232"/>
      <c r="X79" s="232" t="s">
        <v>200</v>
      </c>
      <c r="Y79" s="232" t="s">
        <v>201</v>
      </c>
      <c r="Z79" s="212"/>
      <c r="AA79" s="212"/>
      <c r="AB79" s="212"/>
      <c r="AC79" s="212"/>
      <c r="AD79" s="212"/>
      <c r="AE79" s="212"/>
      <c r="AF79" s="212"/>
      <c r="AG79" s="212" t="s">
        <v>209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5">
      <c r="A80" s="229"/>
      <c r="B80" s="230"/>
      <c r="C80" s="262" t="s">
        <v>264</v>
      </c>
      <c r="D80" s="233"/>
      <c r="E80" s="234"/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204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ht="20" outlineLevel="3" x14ac:dyDescent="0.25">
      <c r="A81" s="229"/>
      <c r="B81" s="230"/>
      <c r="C81" s="262" t="s">
        <v>265</v>
      </c>
      <c r="D81" s="233"/>
      <c r="E81" s="234"/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204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5">
      <c r="A82" s="229"/>
      <c r="B82" s="230"/>
      <c r="C82" s="262" t="s">
        <v>266</v>
      </c>
      <c r="D82" s="233"/>
      <c r="E82" s="234"/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204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5">
      <c r="A83" s="229"/>
      <c r="B83" s="230"/>
      <c r="C83" s="262" t="s">
        <v>124</v>
      </c>
      <c r="D83" s="233"/>
      <c r="E83" s="234">
        <v>3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204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0" outlineLevel="1" x14ac:dyDescent="0.25">
      <c r="A84" s="245">
        <v>16</v>
      </c>
      <c r="B84" s="246" t="s">
        <v>271</v>
      </c>
      <c r="C84" s="261" t="s">
        <v>272</v>
      </c>
      <c r="D84" s="247" t="s">
        <v>258</v>
      </c>
      <c r="E84" s="248">
        <v>1.49</v>
      </c>
      <c r="F84" s="249"/>
      <c r="G84" s="250">
        <f>ROUND(E84*F84,2)</f>
        <v>0</v>
      </c>
      <c r="H84" s="249"/>
      <c r="I84" s="250">
        <f>ROUND(E84*H84,2)</f>
        <v>0</v>
      </c>
      <c r="J84" s="249"/>
      <c r="K84" s="250">
        <f>ROUND(E84*J84,2)</f>
        <v>0</v>
      </c>
      <c r="L84" s="250">
        <v>21</v>
      </c>
      <c r="M84" s="250">
        <f>G84*(1+L84/100)</f>
        <v>0</v>
      </c>
      <c r="N84" s="248">
        <v>0</v>
      </c>
      <c r="O84" s="248">
        <f>ROUND(E84*N84,2)</f>
        <v>0</v>
      </c>
      <c r="P84" s="248">
        <v>2</v>
      </c>
      <c r="Q84" s="248">
        <f>ROUND(E84*P84,2)</f>
        <v>2.98</v>
      </c>
      <c r="R84" s="250"/>
      <c r="S84" s="250" t="s">
        <v>230</v>
      </c>
      <c r="T84" s="251" t="s">
        <v>231</v>
      </c>
      <c r="U84" s="232">
        <v>6.4359999999999999</v>
      </c>
      <c r="V84" s="232">
        <f>ROUND(E84*U84,2)</f>
        <v>9.59</v>
      </c>
      <c r="W84" s="232"/>
      <c r="X84" s="232" t="s">
        <v>200</v>
      </c>
      <c r="Y84" s="232" t="s">
        <v>201</v>
      </c>
      <c r="Z84" s="212"/>
      <c r="AA84" s="212"/>
      <c r="AB84" s="212"/>
      <c r="AC84" s="212"/>
      <c r="AD84" s="212"/>
      <c r="AE84" s="212"/>
      <c r="AF84" s="212"/>
      <c r="AG84" s="212" t="s">
        <v>209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5">
      <c r="A85" s="229"/>
      <c r="B85" s="230"/>
      <c r="C85" s="262" t="s">
        <v>273</v>
      </c>
      <c r="D85" s="233"/>
      <c r="E85" s="234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204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5">
      <c r="A86" s="229"/>
      <c r="B86" s="230"/>
      <c r="C86" s="262" t="s">
        <v>274</v>
      </c>
      <c r="D86" s="233"/>
      <c r="E86" s="234">
        <v>1.49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204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ht="13" x14ac:dyDescent="0.25">
      <c r="A87" s="238" t="s">
        <v>193</v>
      </c>
      <c r="B87" s="239" t="s">
        <v>140</v>
      </c>
      <c r="C87" s="260" t="s">
        <v>141</v>
      </c>
      <c r="D87" s="240"/>
      <c r="E87" s="241"/>
      <c r="F87" s="242"/>
      <c r="G87" s="242">
        <f>SUMIF(AG88:AG88,"&lt;&gt;NOR",G88:G88)</f>
        <v>0</v>
      </c>
      <c r="H87" s="242"/>
      <c r="I87" s="242">
        <f>SUM(I88:I88)</f>
        <v>0</v>
      </c>
      <c r="J87" s="242"/>
      <c r="K87" s="242">
        <f>SUM(K88:K88)</f>
        <v>0</v>
      </c>
      <c r="L87" s="242"/>
      <c r="M87" s="242">
        <f>SUM(M88:M88)</f>
        <v>0</v>
      </c>
      <c r="N87" s="241"/>
      <c r="O87" s="241">
        <f>SUM(O88:O88)</f>
        <v>0</v>
      </c>
      <c r="P87" s="241"/>
      <c r="Q87" s="241">
        <f>SUM(Q88:Q88)</f>
        <v>0</v>
      </c>
      <c r="R87" s="242"/>
      <c r="S87" s="242"/>
      <c r="T87" s="243"/>
      <c r="U87" s="237"/>
      <c r="V87" s="237">
        <f>SUM(V88:V88)</f>
        <v>36.47</v>
      </c>
      <c r="W87" s="237"/>
      <c r="X87" s="237"/>
      <c r="Y87" s="237"/>
      <c r="AG87" t="s">
        <v>194</v>
      </c>
    </row>
    <row r="88" spans="1:60" outlineLevel="1" x14ac:dyDescent="0.25">
      <c r="A88" s="252">
        <v>17</v>
      </c>
      <c r="B88" s="253" t="s">
        <v>275</v>
      </c>
      <c r="C88" s="264" t="s">
        <v>276</v>
      </c>
      <c r="D88" s="254" t="s">
        <v>277</v>
      </c>
      <c r="E88" s="255">
        <v>93.522139999999993</v>
      </c>
      <c r="F88" s="256"/>
      <c r="G88" s="257">
        <f>ROUND(E88*F88,2)</f>
        <v>0</v>
      </c>
      <c r="H88" s="256"/>
      <c r="I88" s="257">
        <f>ROUND(E88*H88,2)</f>
        <v>0</v>
      </c>
      <c r="J88" s="256"/>
      <c r="K88" s="257">
        <f>ROUND(E88*J88,2)</f>
        <v>0</v>
      </c>
      <c r="L88" s="257">
        <v>21</v>
      </c>
      <c r="M88" s="257">
        <f>G88*(1+L88/100)</f>
        <v>0</v>
      </c>
      <c r="N88" s="255">
        <v>0</v>
      </c>
      <c r="O88" s="255">
        <f>ROUND(E88*N88,2)</f>
        <v>0</v>
      </c>
      <c r="P88" s="255">
        <v>0</v>
      </c>
      <c r="Q88" s="255">
        <f>ROUND(E88*P88,2)</f>
        <v>0</v>
      </c>
      <c r="R88" s="257"/>
      <c r="S88" s="257" t="s">
        <v>198</v>
      </c>
      <c r="T88" s="258" t="s">
        <v>199</v>
      </c>
      <c r="U88" s="232">
        <v>0.39</v>
      </c>
      <c r="V88" s="232">
        <f>ROUND(E88*U88,2)</f>
        <v>36.47</v>
      </c>
      <c r="W88" s="232"/>
      <c r="X88" s="232" t="s">
        <v>278</v>
      </c>
      <c r="Y88" s="232" t="s">
        <v>201</v>
      </c>
      <c r="Z88" s="212"/>
      <c r="AA88" s="212"/>
      <c r="AB88" s="212"/>
      <c r="AC88" s="212"/>
      <c r="AD88" s="212"/>
      <c r="AE88" s="212"/>
      <c r="AF88" s="212"/>
      <c r="AG88" s="212" t="s">
        <v>279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ht="13" x14ac:dyDescent="0.25">
      <c r="A89" s="238" t="s">
        <v>193</v>
      </c>
      <c r="B89" s="239" t="s">
        <v>162</v>
      </c>
      <c r="C89" s="260" t="s">
        <v>163</v>
      </c>
      <c r="D89" s="240"/>
      <c r="E89" s="241"/>
      <c r="F89" s="242"/>
      <c r="G89" s="242">
        <f>SUMIF(AG90:AG93,"&lt;&gt;NOR",G90:G93)</f>
        <v>0</v>
      </c>
      <c r="H89" s="242"/>
      <c r="I89" s="242">
        <f>SUM(I90:I93)</f>
        <v>0</v>
      </c>
      <c r="J89" s="242"/>
      <c r="K89" s="242">
        <f>SUM(K90:K93)</f>
        <v>0</v>
      </c>
      <c r="L89" s="242"/>
      <c r="M89" s="242">
        <f>SUM(M90:M93)</f>
        <v>0</v>
      </c>
      <c r="N89" s="241"/>
      <c r="O89" s="241">
        <f>SUM(O90:O93)</f>
        <v>0</v>
      </c>
      <c r="P89" s="241"/>
      <c r="Q89" s="241">
        <f>SUM(Q90:Q93)</f>
        <v>0</v>
      </c>
      <c r="R89" s="242"/>
      <c r="S89" s="242"/>
      <c r="T89" s="243"/>
      <c r="U89" s="237"/>
      <c r="V89" s="237">
        <f>SUM(V90:V93)</f>
        <v>10.62</v>
      </c>
      <c r="W89" s="237"/>
      <c r="X89" s="237"/>
      <c r="Y89" s="237"/>
      <c r="AG89" t="s">
        <v>194</v>
      </c>
    </row>
    <row r="90" spans="1:60" outlineLevel="1" x14ac:dyDescent="0.25">
      <c r="A90" s="252">
        <v>18</v>
      </c>
      <c r="B90" s="253" t="s">
        <v>280</v>
      </c>
      <c r="C90" s="264" t="s">
        <v>281</v>
      </c>
      <c r="D90" s="254" t="s">
        <v>277</v>
      </c>
      <c r="E90" s="255">
        <v>21.674199999999999</v>
      </c>
      <c r="F90" s="256"/>
      <c r="G90" s="257">
        <f>ROUND(E90*F90,2)</f>
        <v>0</v>
      </c>
      <c r="H90" s="256"/>
      <c r="I90" s="257">
        <f>ROUND(E90*H90,2)</f>
        <v>0</v>
      </c>
      <c r="J90" s="256"/>
      <c r="K90" s="257">
        <f>ROUND(E90*J90,2)</f>
        <v>0</v>
      </c>
      <c r="L90" s="257">
        <v>21</v>
      </c>
      <c r="M90" s="257">
        <f>G90*(1+L90/100)</f>
        <v>0</v>
      </c>
      <c r="N90" s="255">
        <v>0</v>
      </c>
      <c r="O90" s="255">
        <f>ROUND(E90*N90,2)</f>
        <v>0</v>
      </c>
      <c r="P90" s="255">
        <v>0</v>
      </c>
      <c r="Q90" s="255">
        <f>ROUND(E90*P90,2)</f>
        <v>0</v>
      </c>
      <c r="R90" s="257"/>
      <c r="S90" s="257" t="s">
        <v>198</v>
      </c>
      <c r="T90" s="258" t="s">
        <v>199</v>
      </c>
      <c r="U90" s="232">
        <v>0.49</v>
      </c>
      <c r="V90" s="232">
        <f>ROUND(E90*U90,2)</f>
        <v>10.62</v>
      </c>
      <c r="W90" s="232"/>
      <c r="X90" s="232" t="s">
        <v>282</v>
      </c>
      <c r="Y90" s="232" t="s">
        <v>201</v>
      </c>
      <c r="Z90" s="212"/>
      <c r="AA90" s="212"/>
      <c r="AB90" s="212"/>
      <c r="AC90" s="212"/>
      <c r="AD90" s="212"/>
      <c r="AE90" s="212"/>
      <c r="AF90" s="212"/>
      <c r="AG90" s="212" t="s">
        <v>283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5">
      <c r="A91" s="252">
        <v>19</v>
      </c>
      <c r="B91" s="253" t="s">
        <v>284</v>
      </c>
      <c r="C91" s="264" t="s">
        <v>285</v>
      </c>
      <c r="D91" s="254" t="s">
        <v>277</v>
      </c>
      <c r="E91" s="255">
        <v>1018.6874</v>
      </c>
      <c r="F91" s="256"/>
      <c r="G91" s="257">
        <f>ROUND(E91*F91,2)</f>
        <v>0</v>
      </c>
      <c r="H91" s="256"/>
      <c r="I91" s="257">
        <f>ROUND(E91*H91,2)</f>
        <v>0</v>
      </c>
      <c r="J91" s="256"/>
      <c r="K91" s="257">
        <f>ROUND(E91*J91,2)</f>
        <v>0</v>
      </c>
      <c r="L91" s="257">
        <v>21</v>
      </c>
      <c r="M91" s="257">
        <f>G91*(1+L91/100)</f>
        <v>0</v>
      </c>
      <c r="N91" s="255">
        <v>0</v>
      </c>
      <c r="O91" s="255">
        <f>ROUND(E91*N91,2)</f>
        <v>0</v>
      </c>
      <c r="P91" s="255">
        <v>0</v>
      </c>
      <c r="Q91" s="255">
        <f>ROUND(E91*P91,2)</f>
        <v>0</v>
      </c>
      <c r="R91" s="257"/>
      <c r="S91" s="257" t="s">
        <v>198</v>
      </c>
      <c r="T91" s="258" t="s">
        <v>199</v>
      </c>
      <c r="U91" s="232">
        <v>0</v>
      </c>
      <c r="V91" s="232">
        <f>ROUND(E91*U91,2)</f>
        <v>0</v>
      </c>
      <c r="W91" s="232"/>
      <c r="X91" s="232" t="s">
        <v>282</v>
      </c>
      <c r="Y91" s="232" t="s">
        <v>201</v>
      </c>
      <c r="Z91" s="212"/>
      <c r="AA91" s="212"/>
      <c r="AB91" s="212"/>
      <c r="AC91" s="212"/>
      <c r="AD91" s="212"/>
      <c r="AE91" s="212"/>
      <c r="AF91" s="212"/>
      <c r="AG91" s="212" t="s">
        <v>283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20" outlineLevel="1" x14ac:dyDescent="0.25">
      <c r="A92" s="245">
        <v>20</v>
      </c>
      <c r="B92" s="246" t="s">
        <v>286</v>
      </c>
      <c r="C92" s="261" t="s">
        <v>287</v>
      </c>
      <c r="D92" s="247" t="s">
        <v>277</v>
      </c>
      <c r="E92" s="248">
        <v>21.674199999999999</v>
      </c>
      <c r="F92" s="249"/>
      <c r="G92" s="250">
        <f>ROUND(E92*F92,2)</f>
        <v>0</v>
      </c>
      <c r="H92" s="249"/>
      <c r="I92" s="250">
        <f>ROUND(E92*H92,2)</f>
        <v>0</v>
      </c>
      <c r="J92" s="249"/>
      <c r="K92" s="250">
        <f>ROUND(E92*J92,2)</f>
        <v>0</v>
      </c>
      <c r="L92" s="250">
        <v>21</v>
      </c>
      <c r="M92" s="250">
        <f>G92*(1+L92/100)</f>
        <v>0</v>
      </c>
      <c r="N92" s="248">
        <v>0</v>
      </c>
      <c r="O92" s="248">
        <f>ROUND(E92*N92,2)</f>
        <v>0</v>
      </c>
      <c r="P92" s="248">
        <v>0</v>
      </c>
      <c r="Q92" s="248">
        <f>ROUND(E92*P92,2)</f>
        <v>0</v>
      </c>
      <c r="R92" s="250"/>
      <c r="S92" s="250" t="s">
        <v>198</v>
      </c>
      <c r="T92" s="251" t="s">
        <v>199</v>
      </c>
      <c r="U92" s="232">
        <v>0</v>
      </c>
      <c r="V92" s="232">
        <f>ROUND(E92*U92,2)</f>
        <v>0</v>
      </c>
      <c r="W92" s="232"/>
      <c r="X92" s="232" t="s">
        <v>282</v>
      </c>
      <c r="Y92" s="232" t="s">
        <v>201</v>
      </c>
      <c r="Z92" s="212"/>
      <c r="AA92" s="212"/>
      <c r="AB92" s="212"/>
      <c r="AC92" s="212"/>
      <c r="AD92" s="212"/>
      <c r="AE92" s="212"/>
      <c r="AF92" s="212"/>
      <c r="AG92" s="212" t="s">
        <v>283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5">
      <c r="A93" s="229"/>
      <c r="B93" s="230"/>
      <c r="C93" s="265" t="s">
        <v>288</v>
      </c>
      <c r="D93" s="259"/>
      <c r="E93" s="259"/>
      <c r="F93" s="259"/>
      <c r="G93" s="259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289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x14ac:dyDescent="0.25">
      <c r="A94" s="3"/>
      <c r="B94" s="4"/>
      <c r="C94" s="266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179</v>
      </c>
    </row>
    <row r="95" spans="1:60" ht="13" x14ac:dyDescent="0.25">
      <c r="A95" s="215"/>
      <c r="B95" s="216" t="s">
        <v>31</v>
      </c>
      <c r="C95" s="267"/>
      <c r="D95" s="217"/>
      <c r="E95" s="218"/>
      <c r="F95" s="218"/>
      <c r="G95" s="244">
        <f>G8+G12+G21+G43+G78+G87+G89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290</v>
      </c>
    </row>
    <row r="96" spans="1:60" x14ac:dyDescent="0.25">
      <c r="A96" s="3"/>
      <c r="B96" s="4"/>
      <c r="C96" s="266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5">
      <c r="A97" s="3"/>
      <c r="B97" s="4"/>
      <c r="C97" s="26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5">
      <c r="A98" s="219" t="s">
        <v>291</v>
      </c>
      <c r="B98" s="219"/>
      <c r="C98" s="268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5">
      <c r="A99" s="220"/>
      <c r="B99" s="221"/>
      <c r="C99" s="269"/>
      <c r="D99" s="221"/>
      <c r="E99" s="221"/>
      <c r="F99" s="221"/>
      <c r="G99" s="222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G99" t="s">
        <v>292</v>
      </c>
    </row>
    <row r="100" spans="1:33" x14ac:dyDescent="0.25">
      <c r="A100" s="223"/>
      <c r="B100" s="224"/>
      <c r="C100" s="270"/>
      <c r="D100" s="224"/>
      <c r="E100" s="224"/>
      <c r="F100" s="224"/>
      <c r="G100" s="225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5">
      <c r="A101" s="223"/>
      <c r="B101" s="224"/>
      <c r="C101" s="270"/>
      <c r="D101" s="224"/>
      <c r="E101" s="224"/>
      <c r="F101" s="224"/>
      <c r="G101" s="225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5">
      <c r="A102" s="223"/>
      <c r="B102" s="224"/>
      <c r="C102" s="270"/>
      <c r="D102" s="224"/>
      <c r="E102" s="224"/>
      <c r="F102" s="224"/>
      <c r="G102" s="225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5">
      <c r="A103" s="226"/>
      <c r="B103" s="227"/>
      <c r="C103" s="271"/>
      <c r="D103" s="227"/>
      <c r="E103" s="227"/>
      <c r="F103" s="227"/>
      <c r="G103" s="228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5">
      <c r="A104" s="3"/>
      <c r="B104" s="4"/>
      <c r="C104" s="266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5">
      <c r="C105" s="272"/>
      <c r="D105" s="10"/>
      <c r="AG105" t="s">
        <v>293</v>
      </c>
    </row>
    <row r="106" spans="1:33" x14ac:dyDescent="0.25">
      <c r="D106" s="10"/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7">
    <mergeCell ref="A1:G1"/>
    <mergeCell ref="C2:G2"/>
    <mergeCell ref="C3:G3"/>
    <mergeCell ref="C4:G4"/>
    <mergeCell ref="A98:C98"/>
    <mergeCell ref="A99:G103"/>
    <mergeCell ref="C93:G93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1346A-2250-4AB5-90A3-4A2E94D70EE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46</v>
      </c>
      <c r="C3" s="201" t="s">
        <v>47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50</v>
      </c>
      <c r="C4" s="204" t="s">
        <v>51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SUMIF(AG9:AG92,"&lt;&gt;NOR",G9:G92)</f>
        <v>0</v>
      </c>
      <c r="H8" s="242"/>
      <c r="I8" s="242">
        <f>SUM(I9:I92)</f>
        <v>0</v>
      </c>
      <c r="J8" s="242"/>
      <c r="K8" s="242">
        <f>SUM(K9:K92)</f>
        <v>0</v>
      </c>
      <c r="L8" s="242"/>
      <c r="M8" s="242">
        <f>SUM(M9:M92)</f>
        <v>0</v>
      </c>
      <c r="N8" s="241"/>
      <c r="O8" s="241">
        <f>SUM(O9:O92)</f>
        <v>0</v>
      </c>
      <c r="P8" s="241"/>
      <c r="Q8" s="241">
        <f>SUM(Q9:Q92)</f>
        <v>0</v>
      </c>
      <c r="R8" s="242"/>
      <c r="S8" s="242"/>
      <c r="T8" s="243"/>
      <c r="U8" s="237"/>
      <c r="V8" s="237">
        <f>SUM(V9:V92)</f>
        <v>1010.4600000000003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294</v>
      </c>
      <c r="C9" s="261" t="s">
        <v>295</v>
      </c>
      <c r="D9" s="247" t="s">
        <v>258</v>
      </c>
      <c r="E9" s="248">
        <v>266.3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198</v>
      </c>
      <c r="T9" s="251" t="s">
        <v>199</v>
      </c>
      <c r="U9" s="232">
        <v>1.34E-2</v>
      </c>
      <c r="V9" s="232">
        <f>ROUND(E9*U9,2)</f>
        <v>3.57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296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5">
      <c r="A11" s="229"/>
      <c r="B11" s="230"/>
      <c r="C11" s="262" t="s">
        <v>297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5">
      <c r="A12" s="229"/>
      <c r="B12" s="230"/>
      <c r="C12" s="262" t="s">
        <v>298</v>
      </c>
      <c r="D12" s="233"/>
      <c r="E12" s="234">
        <v>266.3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45">
        <v>2</v>
      </c>
      <c r="B13" s="246" t="s">
        <v>299</v>
      </c>
      <c r="C13" s="261" t="s">
        <v>300</v>
      </c>
      <c r="D13" s="247" t="s">
        <v>258</v>
      </c>
      <c r="E13" s="248">
        <v>219</v>
      </c>
      <c r="F13" s="249"/>
      <c r="G13" s="250">
        <f>ROUND(E13*F13,2)</f>
        <v>0</v>
      </c>
      <c r="H13" s="249"/>
      <c r="I13" s="250">
        <f>ROUND(E13*H13,2)</f>
        <v>0</v>
      </c>
      <c r="J13" s="249"/>
      <c r="K13" s="250">
        <f>ROUND(E13*J13,2)</f>
        <v>0</v>
      </c>
      <c r="L13" s="250">
        <v>21</v>
      </c>
      <c r="M13" s="250">
        <f>G13*(1+L13/100)</f>
        <v>0</v>
      </c>
      <c r="N13" s="248">
        <v>0</v>
      </c>
      <c r="O13" s="248">
        <f>ROUND(E13*N13,2)</f>
        <v>0</v>
      </c>
      <c r="P13" s="248">
        <v>0</v>
      </c>
      <c r="Q13" s="248">
        <f>ROUND(E13*P13,2)</f>
        <v>0</v>
      </c>
      <c r="R13" s="250"/>
      <c r="S13" s="250" t="s">
        <v>198</v>
      </c>
      <c r="T13" s="251" t="s">
        <v>199</v>
      </c>
      <c r="U13" s="232">
        <v>6.7000000000000004E-2</v>
      </c>
      <c r="V13" s="232">
        <f>ROUND(E13*U13,2)</f>
        <v>14.67</v>
      </c>
      <c r="W13" s="232"/>
      <c r="X13" s="232" t="s">
        <v>200</v>
      </c>
      <c r="Y13" s="232" t="s">
        <v>201</v>
      </c>
      <c r="Z13" s="212"/>
      <c r="AA13" s="212"/>
      <c r="AB13" s="212"/>
      <c r="AC13" s="212"/>
      <c r="AD13" s="212"/>
      <c r="AE13" s="212"/>
      <c r="AF13" s="212"/>
      <c r="AG13" s="212" t="s">
        <v>209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5">
      <c r="A14" s="229"/>
      <c r="B14" s="230"/>
      <c r="C14" s="262" t="s">
        <v>296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5">
      <c r="A15" s="229"/>
      <c r="B15" s="230"/>
      <c r="C15" s="262" t="s">
        <v>301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204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5">
      <c r="A16" s="229"/>
      <c r="B16" s="230"/>
      <c r="C16" s="262" t="s">
        <v>302</v>
      </c>
      <c r="D16" s="233"/>
      <c r="E16" s="234">
        <v>219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204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5">
        <v>3</v>
      </c>
      <c r="B17" s="246" t="s">
        <v>303</v>
      </c>
      <c r="C17" s="261" t="s">
        <v>304</v>
      </c>
      <c r="D17" s="247" t="s">
        <v>258</v>
      </c>
      <c r="E17" s="248">
        <v>219</v>
      </c>
      <c r="F17" s="249"/>
      <c r="G17" s="250">
        <f>ROUND(E17*F17,2)</f>
        <v>0</v>
      </c>
      <c r="H17" s="249"/>
      <c r="I17" s="250">
        <f>ROUND(E17*H17,2)</f>
        <v>0</v>
      </c>
      <c r="J17" s="249"/>
      <c r="K17" s="250">
        <f>ROUND(E17*J17,2)</f>
        <v>0</v>
      </c>
      <c r="L17" s="250">
        <v>21</v>
      </c>
      <c r="M17" s="250">
        <f>G17*(1+L17/100)</f>
        <v>0</v>
      </c>
      <c r="N17" s="248">
        <v>0</v>
      </c>
      <c r="O17" s="248">
        <f>ROUND(E17*N17,2)</f>
        <v>0</v>
      </c>
      <c r="P17" s="248">
        <v>0</v>
      </c>
      <c r="Q17" s="248">
        <f>ROUND(E17*P17,2)</f>
        <v>0</v>
      </c>
      <c r="R17" s="250"/>
      <c r="S17" s="250" t="s">
        <v>198</v>
      </c>
      <c r="T17" s="251" t="s">
        <v>199</v>
      </c>
      <c r="U17" s="232">
        <v>9.2999999999999999E-2</v>
      </c>
      <c r="V17" s="232">
        <f>ROUND(E17*U17,2)</f>
        <v>20.37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5">
      <c r="A18" s="229"/>
      <c r="B18" s="230"/>
      <c r="C18" s="265" t="s">
        <v>305</v>
      </c>
      <c r="D18" s="259"/>
      <c r="E18" s="259"/>
      <c r="F18" s="259"/>
      <c r="G18" s="259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289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5">
      <c r="A19" s="229"/>
      <c r="B19" s="230"/>
      <c r="C19" s="281" t="s">
        <v>306</v>
      </c>
      <c r="D19" s="279"/>
      <c r="E19" s="279"/>
      <c r="F19" s="279"/>
      <c r="G19" s="279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289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29"/>
      <c r="B20" s="230"/>
      <c r="C20" s="281" t="s">
        <v>307</v>
      </c>
      <c r="D20" s="279"/>
      <c r="E20" s="279"/>
      <c r="F20" s="279"/>
      <c r="G20" s="279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289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80" t="str">
        <f>C20</f>
        <v>- udržování sjízdnosti cest uvnitř násypiště i výkopiště, pokud vrcholky nerovností nejsou   vyšší než +- 0,5 m,</v>
      </c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29"/>
      <c r="B21" s="230"/>
      <c r="C21" s="281" t="s">
        <v>308</v>
      </c>
      <c r="D21" s="279"/>
      <c r="E21" s="279"/>
      <c r="F21" s="279"/>
      <c r="G21" s="279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289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45">
        <v>4</v>
      </c>
      <c r="B22" s="246" t="s">
        <v>309</v>
      </c>
      <c r="C22" s="261" t="s">
        <v>310</v>
      </c>
      <c r="D22" s="247" t="s">
        <v>258</v>
      </c>
      <c r="E22" s="248">
        <v>9417</v>
      </c>
      <c r="F22" s="249"/>
      <c r="G22" s="250">
        <f>ROUND(E22*F22,2)</f>
        <v>0</v>
      </c>
      <c r="H22" s="249"/>
      <c r="I22" s="250">
        <f>ROUND(E22*H22,2)</f>
        <v>0</v>
      </c>
      <c r="J22" s="249"/>
      <c r="K22" s="250">
        <f>ROUND(E22*J22,2)</f>
        <v>0</v>
      </c>
      <c r="L22" s="250">
        <v>21</v>
      </c>
      <c r="M22" s="250">
        <f>G22*(1+L22/100)</f>
        <v>0</v>
      </c>
      <c r="N22" s="248">
        <v>0</v>
      </c>
      <c r="O22" s="248">
        <f>ROUND(E22*N22,2)</f>
        <v>0</v>
      </c>
      <c r="P22" s="248">
        <v>0</v>
      </c>
      <c r="Q22" s="248">
        <f>ROUND(E22*P22,2)</f>
        <v>0</v>
      </c>
      <c r="R22" s="250"/>
      <c r="S22" s="250" t="s">
        <v>198</v>
      </c>
      <c r="T22" s="251" t="s">
        <v>199</v>
      </c>
      <c r="U22" s="232">
        <v>0</v>
      </c>
      <c r="V22" s="232">
        <f>ROUND(E22*U22,2)</f>
        <v>0</v>
      </c>
      <c r="W22" s="232"/>
      <c r="X22" s="232" t="s">
        <v>200</v>
      </c>
      <c r="Y22" s="232" t="s">
        <v>201</v>
      </c>
      <c r="Z22" s="212"/>
      <c r="AA22" s="212"/>
      <c r="AB22" s="212"/>
      <c r="AC22" s="212"/>
      <c r="AD22" s="212"/>
      <c r="AE22" s="212"/>
      <c r="AF22" s="212"/>
      <c r="AG22" s="212" t="s">
        <v>209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5">
      <c r="A23" s="229"/>
      <c r="B23" s="230"/>
      <c r="C23" s="262" t="s">
        <v>311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5">
      <c r="A24" s="229"/>
      <c r="B24" s="230"/>
      <c r="C24" s="262" t="s">
        <v>312</v>
      </c>
      <c r="D24" s="233"/>
      <c r="E24" s="234">
        <v>9417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52">
        <v>5</v>
      </c>
      <c r="B25" s="253" t="s">
        <v>313</v>
      </c>
      <c r="C25" s="264" t="s">
        <v>314</v>
      </c>
      <c r="D25" s="254" t="s">
        <v>258</v>
      </c>
      <c r="E25" s="255">
        <v>219</v>
      </c>
      <c r="F25" s="256"/>
      <c r="G25" s="257">
        <f>ROUND(E25*F25,2)</f>
        <v>0</v>
      </c>
      <c r="H25" s="256"/>
      <c r="I25" s="257">
        <f>ROUND(E25*H25,2)</f>
        <v>0</v>
      </c>
      <c r="J25" s="256"/>
      <c r="K25" s="257">
        <f>ROUND(E25*J25,2)</f>
        <v>0</v>
      </c>
      <c r="L25" s="257">
        <v>21</v>
      </c>
      <c r="M25" s="257">
        <f>G25*(1+L25/100)</f>
        <v>0</v>
      </c>
      <c r="N25" s="255">
        <v>0</v>
      </c>
      <c r="O25" s="255">
        <f>ROUND(E25*N25,2)</f>
        <v>0</v>
      </c>
      <c r="P25" s="255">
        <v>0</v>
      </c>
      <c r="Q25" s="255">
        <f>ROUND(E25*P25,2)</f>
        <v>0</v>
      </c>
      <c r="R25" s="257"/>
      <c r="S25" s="257" t="s">
        <v>198</v>
      </c>
      <c r="T25" s="258" t="s">
        <v>199</v>
      </c>
      <c r="U25" s="232">
        <v>0</v>
      </c>
      <c r="V25" s="232">
        <f>ROUND(E25*U25,2)</f>
        <v>0</v>
      </c>
      <c r="W25" s="232"/>
      <c r="X25" s="232" t="s">
        <v>200</v>
      </c>
      <c r="Y25" s="232" t="s">
        <v>201</v>
      </c>
      <c r="Z25" s="212"/>
      <c r="AA25" s="212"/>
      <c r="AB25" s="212"/>
      <c r="AC25" s="212"/>
      <c r="AD25" s="212"/>
      <c r="AE25" s="212"/>
      <c r="AF25" s="212"/>
      <c r="AG25" s="212" t="s">
        <v>209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45">
        <v>6</v>
      </c>
      <c r="B26" s="246" t="s">
        <v>315</v>
      </c>
      <c r="C26" s="261" t="s">
        <v>316</v>
      </c>
      <c r="D26" s="247" t="s">
        <v>197</v>
      </c>
      <c r="E26" s="248">
        <v>2663</v>
      </c>
      <c r="F26" s="249"/>
      <c r="G26" s="250">
        <f>ROUND(E26*F26,2)</f>
        <v>0</v>
      </c>
      <c r="H26" s="249"/>
      <c r="I26" s="250">
        <f>ROUND(E26*H26,2)</f>
        <v>0</v>
      </c>
      <c r="J26" s="249"/>
      <c r="K26" s="250">
        <f>ROUND(E26*J26,2)</f>
        <v>0</v>
      </c>
      <c r="L26" s="250">
        <v>21</v>
      </c>
      <c r="M26" s="250">
        <f>G26*(1+L26/100)</f>
        <v>0</v>
      </c>
      <c r="N26" s="248">
        <v>0</v>
      </c>
      <c r="O26" s="248">
        <f>ROUND(E26*N26,2)</f>
        <v>0</v>
      </c>
      <c r="P26" s="248">
        <v>0</v>
      </c>
      <c r="Q26" s="248">
        <f>ROUND(E26*P26,2)</f>
        <v>0</v>
      </c>
      <c r="R26" s="250"/>
      <c r="S26" s="250" t="s">
        <v>198</v>
      </c>
      <c r="T26" s="251" t="s">
        <v>199</v>
      </c>
      <c r="U26" s="232">
        <v>0.20899999999999999</v>
      </c>
      <c r="V26" s="232">
        <f>ROUND(E26*U26,2)</f>
        <v>556.57000000000005</v>
      </c>
      <c r="W26" s="232"/>
      <c r="X26" s="232" t="s">
        <v>200</v>
      </c>
      <c r="Y26" s="232" t="s">
        <v>201</v>
      </c>
      <c r="Z26" s="212"/>
      <c r="AA26" s="212"/>
      <c r="AB26" s="212"/>
      <c r="AC26" s="212"/>
      <c r="AD26" s="212"/>
      <c r="AE26" s="212"/>
      <c r="AF26" s="212"/>
      <c r="AG26" s="212" t="s">
        <v>209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5">
      <c r="A27" s="229"/>
      <c r="B27" s="230"/>
      <c r="C27" s="262" t="s">
        <v>296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204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5">
      <c r="A28" s="229"/>
      <c r="B28" s="230"/>
      <c r="C28" s="262" t="s">
        <v>317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5">
      <c r="A29" s="229"/>
      <c r="B29" s="230"/>
      <c r="C29" s="262" t="s">
        <v>318</v>
      </c>
      <c r="D29" s="233"/>
      <c r="E29" s="234">
        <v>2663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52">
        <v>7</v>
      </c>
      <c r="B30" s="253" t="s">
        <v>319</v>
      </c>
      <c r="C30" s="264" t="s">
        <v>320</v>
      </c>
      <c r="D30" s="254" t="s">
        <v>197</v>
      </c>
      <c r="E30" s="255">
        <v>2663</v>
      </c>
      <c r="F30" s="256"/>
      <c r="G30" s="257">
        <f>ROUND(E30*F30,2)</f>
        <v>0</v>
      </c>
      <c r="H30" s="256"/>
      <c r="I30" s="257">
        <f>ROUND(E30*H30,2)</f>
        <v>0</v>
      </c>
      <c r="J30" s="256"/>
      <c r="K30" s="257">
        <f>ROUND(E30*J30,2)</f>
        <v>0</v>
      </c>
      <c r="L30" s="257">
        <v>21</v>
      </c>
      <c r="M30" s="257">
        <f>G30*(1+L30/100)</f>
        <v>0</v>
      </c>
      <c r="N30" s="255">
        <v>0</v>
      </c>
      <c r="O30" s="255">
        <f>ROUND(E30*N30,2)</f>
        <v>0</v>
      </c>
      <c r="P30" s="255">
        <v>0</v>
      </c>
      <c r="Q30" s="255">
        <f>ROUND(E30*P30,2)</f>
        <v>0</v>
      </c>
      <c r="R30" s="257"/>
      <c r="S30" s="257" t="s">
        <v>198</v>
      </c>
      <c r="T30" s="258" t="s">
        <v>199</v>
      </c>
      <c r="U30" s="232">
        <v>5.8000000000000003E-2</v>
      </c>
      <c r="V30" s="232">
        <f>ROUND(E30*U30,2)</f>
        <v>154.44999999999999</v>
      </c>
      <c r="W30" s="232"/>
      <c r="X30" s="232" t="s">
        <v>200</v>
      </c>
      <c r="Y30" s="232" t="s">
        <v>201</v>
      </c>
      <c r="Z30" s="212"/>
      <c r="AA30" s="212"/>
      <c r="AB30" s="212"/>
      <c r="AC30" s="212"/>
      <c r="AD30" s="212"/>
      <c r="AE30" s="212"/>
      <c r="AF30" s="212"/>
      <c r="AG30" s="212" t="s">
        <v>209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5">
      <c r="A31" s="245">
        <v>8</v>
      </c>
      <c r="B31" s="246" t="s">
        <v>321</v>
      </c>
      <c r="C31" s="261" t="s">
        <v>322</v>
      </c>
      <c r="D31" s="247" t="s">
        <v>197</v>
      </c>
      <c r="E31" s="248">
        <v>111846</v>
      </c>
      <c r="F31" s="249"/>
      <c r="G31" s="250">
        <f>ROUND(E31*F31,2)</f>
        <v>0</v>
      </c>
      <c r="H31" s="249"/>
      <c r="I31" s="250">
        <f>ROUND(E31*H31,2)</f>
        <v>0</v>
      </c>
      <c r="J31" s="249"/>
      <c r="K31" s="250">
        <f>ROUND(E31*J31,2)</f>
        <v>0</v>
      </c>
      <c r="L31" s="250">
        <v>21</v>
      </c>
      <c r="M31" s="250">
        <f>G31*(1+L31/100)</f>
        <v>0</v>
      </c>
      <c r="N31" s="248">
        <v>0</v>
      </c>
      <c r="O31" s="248">
        <f>ROUND(E31*N31,2)</f>
        <v>0</v>
      </c>
      <c r="P31" s="248">
        <v>0</v>
      </c>
      <c r="Q31" s="248">
        <f>ROUND(E31*P31,2)</f>
        <v>0</v>
      </c>
      <c r="R31" s="250"/>
      <c r="S31" s="250" t="s">
        <v>198</v>
      </c>
      <c r="T31" s="251" t="s">
        <v>199</v>
      </c>
      <c r="U31" s="232">
        <v>1E-3</v>
      </c>
      <c r="V31" s="232">
        <f>ROUND(E31*U31,2)</f>
        <v>111.85</v>
      </c>
      <c r="W31" s="232"/>
      <c r="X31" s="232" t="s">
        <v>200</v>
      </c>
      <c r="Y31" s="232" t="s">
        <v>201</v>
      </c>
      <c r="Z31" s="212"/>
      <c r="AA31" s="212"/>
      <c r="AB31" s="212"/>
      <c r="AC31" s="212"/>
      <c r="AD31" s="212"/>
      <c r="AE31" s="212"/>
      <c r="AF31" s="212"/>
      <c r="AG31" s="212" t="s">
        <v>209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5">
      <c r="A32" s="229"/>
      <c r="B32" s="230"/>
      <c r="C32" s="262" t="s">
        <v>311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204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5">
      <c r="A33" s="229"/>
      <c r="B33" s="230"/>
      <c r="C33" s="262" t="s">
        <v>323</v>
      </c>
      <c r="D33" s="233"/>
      <c r="E33" s="234">
        <v>111846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5">
      <c r="A34" s="245">
        <v>9</v>
      </c>
      <c r="B34" s="246" t="s">
        <v>324</v>
      </c>
      <c r="C34" s="261" t="s">
        <v>325</v>
      </c>
      <c r="D34" s="247" t="s">
        <v>258</v>
      </c>
      <c r="E34" s="248">
        <v>266.3</v>
      </c>
      <c r="F34" s="249"/>
      <c r="G34" s="250">
        <f>ROUND(E34*F34,2)</f>
        <v>0</v>
      </c>
      <c r="H34" s="249"/>
      <c r="I34" s="250">
        <f>ROUND(E34*H34,2)</f>
        <v>0</v>
      </c>
      <c r="J34" s="249"/>
      <c r="K34" s="250">
        <f>ROUND(E34*J34,2)</f>
        <v>0</v>
      </c>
      <c r="L34" s="250">
        <v>21</v>
      </c>
      <c r="M34" s="250">
        <f>G34*(1+L34/100)</f>
        <v>0</v>
      </c>
      <c r="N34" s="248">
        <v>0</v>
      </c>
      <c r="O34" s="248">
        <f>ROUND(E34*N34,2)</f>
        <v>0</v>
      </c>
      <c r="P34" s="248">
        <v>0</v>
      </c>
      <c r="Q34" s="248">
        <f>ROUND(E34*P34,2)</f>
        <v>0</v>
      </c>
      <c r="R34" s="250"/>
      <c r="S34" s="250" t="s">
        <v>198</v>
      </c>
      <c r="T34" s="251" t="s">
        <v>199</v>
      </c>
      <c r="U34" s="232">
        <v>0</v>
      </c>
      <c r="V34" s="232">
        <f>ROUND(E34*U34,2)</f>
        <v>0</v>
      </c>
      <c r="W34" s="232"/>
      <c r="X34" s="232" t="s">
        <v>200</v>
      </c>
      <c r="Y34" s="232" t="s">
        <v>201</v>
      </c>
      <c r="Z34" s="212"/>
      <c r="AA34" s="212"/>
      <c r="AB34" s="212"/>
      <c r="AC34" s="212"/>
      <c r="AD34" s="212"/>
      <c r="AE34" s="212"/>
      <c r="AF34" s="212"/>
      <c r="AG34" s="212" t="s">
        <v>209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5">
      <c r="A35" s="229"/>
      <c r="B35" s="230"/>
      <c r="C35" s="262" t="s">
        <v>296</v>
      </c>
      <c r="D35" s="233"/>
      <c r="E35" s="234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204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5">
      <c r="A36" s="229"/>
      <c r="B36" s="230"/>
      <c r="C36" s="262" t="s">
        <v>317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5">
      <c r="A37" s="229"/>
      <c r="B37" s="230"/>
      <c r="C37" s="262" t="s">
        <v>298</v>
      </c>
      <c r="D37" s="233"/>
      <c r="E37" s="234">
        <v>266.3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204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5">
      <c r="A38" s="245">
        <v>10</v>
      </c>
      <c r="B38" s="246" t="s">
        <v>326</v>
      </c>
      <c r="C38" s="261" t="s">
        <v>327</v>
      </c>
      <c r="D38" s="247" t="s">
        <v>258</v>
      </c>
      <c r="E38" s="248">
        <v>342.35</v>
      </c>
      <c r="F38" s="249"/>
      <c r="G38" s="250">
        <f>ROUND(E38*F38,2)</f>
        <v>0</v>
      </c>
      <c r="H38" s="249"/>
      <c r="I38" s="250">
        <f>ROUND(E38*H38,2)</f>
        <v>0</v>
      </c>
      <c r="J38" s="249"/>
      <c r="K38" s="250">
        <f>ROUND(E38*J38,2)</f>
        <v>0</v>
      </c>
      <c r="L38" s="250">
        <v>21</v>
      </c>
      <c r="M38" s="250">
        <f>G38*(1+L38/100)</f>
        <v>0</v>
      </c>
      <c r="N38" s="248">
        <v>0</v>
      </c>
      <c r="O38" s="248">
        <f>ROUND(E38*N38,2)</f>
        <v>0</v>
      </c>
      <c r="P38" s="248">
        <v>0</v>
      </c>
      <c r="Q38" s="248">
        <f>ROUND(E38*P38,2)</f>
        <v>0</v>
      </c>
      <c r="R38" s="250"/>
      <c r="S38" s="250" t="s">
        <v>198</v>
      </c>
      <c r="T38" s="251" t="s">
        <v>199</v>
      </c>
      <c r="U38" s="232">
        <v>0.106</v>
      </c>
      <c r="V38" s="232">
        <f>ROUND(E38*U38,2)</f>
        <v>36.29</v>
      </c>
      <c r="W38" s="232"/>
      <c r="X38" s="232" t="s">
        <v>200</v>
      </c>
      <c r="Y38" s="232" t="s">
        <v>201</v>
      </c>
      <c r="Z38" s="212"/>
      <c r="AA38" s="212"/>
      <c r="AB38" s="212"/>
      <c r="AC38" s="212"/>
      <c r="AD38" s="212"/>
      <c r="AE38" s="212"/>
      <c r="AF38" s="212"/>
      <c r="AG38" s="212" t="s">
        <v>202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5">
      <c r="A39" s="229"/>
      <c r="B39" s="230"/>
      <c r="C39" s="262" t="s">
        <v>328</v>
      </c>
      <c r="D39" s="233"/>
      <c r="E39" s="234"/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204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5">
      <c r="A40" s="229"/>
      <c r="B40" s="230"/>
      <c r="C40" s="262" t="s">
        <v>329</v>
      </c>
      <c r="D40" s="233"/>
      <c r="E40" s="234"/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5">
      <c r="A41" s="229"/>
      <c r="B41" s="230"/>
      <c r="C41" s="262" t="s">
        <v>330</v>
      </c>
      <c r="D41" s="233"/>
      <c r="E41" s="234">
        <v>316.60000000000002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204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5">
      <c r="A42" s="229"/>
      <c r="B42" s="230"/>
      <c r="C42" s="282" t="s">
        <v>331</v>
      </c>
      <c r="D42" s="273"/>
      <c r="E42" s="274">
        <v>316.60000000000002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1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5">
      <c r="A43" s="229"/>
      <c r="B43" s="230"/>
      <c r="C43" s="262" t="s">
        <v>332</v>
      </c>
      <c r="D43" s="233"/>
      <c r="E43" s="234"/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204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5">
      <c r="A44" s="229"/>
      <c r="B44" s="230"/>
      <c r="C44" s="262" t="s">
        <v>333</v>
      </c>
      <c r="D44" s="233"/>
      <c r="E44" s="234"/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204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5">
      <c r="A45" s="229"/>
      <c r="B45" s="230"/>
      <c r="C45" s="262" t="s">
        <v>334</v>
      </c>
      <c r="D45" s="233"/>
      <c r="E45" s="234">
        <v>6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204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5">
      <c r="A46" s="229"/>
      <c r="B46" s="230"/>
      <c r="C46" s="262" t="s">
        <v>335</v>
      </c>
      <c r="D46" s="233"/>
      <c r="E46" s="234"/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204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5">
      <c r="A47" s="229"/>
      <c r="B47" s="230"/>
      <c r="C47" s="262" t="s">
        <v>336</v>
      </c>
      <c r="D47" s="233"/>
      <c r="E47" s="234">
        <v>18.75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5">
      <c r="A48" s="229"/>
      <c r="B48" s="230"/>
      <c r="C48" s="282" t="s">
        <v>331</v>
      </c>
      <c r="D48" s="273"/>
      <c r="E48" s="274">
        <v>24.75</v>
      </c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204</v>
      </c>
      <c r="AH48" s="212">
        <v>1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5">
      <c r="A49" s="229"/>
      <c r="B49" s="230"/>
      <c r="C49" s="262" t="s">
        <v>337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5">
      <c r="A50" s="229"/>
      <c r="B50" s="230"/>
      <c r="C50" s="262" t="s">
        <v>338</v>
      </c>
      <c r="D50" s="233"/>
      <c r="E50" s="234">
        <v>1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204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5">
      <c r="A51" s="229"/>
      <c r="B51" s="230"/>
      <c r="C51" s="282" t="s">
        <v>331</v>
      </c>
      <c r="D51" s="273"/>
      <c r="E51" s="274">
        <v>1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204</v>
      </c>
      <c r="AH51" s="212">
        <v>1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52">
        <v>11</v>
      </c>
      <c r="B52" s="253" t="s">
        <v>339</v>
      </c>
      <c r="C52" s="264" t="s">
        <v>340</v>
      </c>
      <c r="D52" s="254" t="s">
        <v>258</v>
      </c>
      <c r="E52" s="255">
        <v>342.35</v>
      </c>
      <c r="F52" s="256"/>
      <c r="G52" s="257">
        <f>ROUND(E52*F52,2)</f>
        <v>0</v>
      </c>
      <c r="H52" s="256"/>
      <c r="I52" s="257">
        <f>ROUND(E52*H52,2)</f>
        <v>0</v>
      </c>
      <c r="J52" s="256"/>
      <c r="K52" s="257">
        <f>ROUND(E52*J52,2)</f>
        <v>0</v>
      </c>
      <c r="L52" s="257">
        <v>21</v>
      </c>
      <c r="M52" s="257">
        <f>G52*(1+L52/100)</f>
        <v>0</v>
      </c>
      <c r="N52" s="255">
        <v>0</v>
      </c>
      <c r="O52" s="255">
        <f>ROUND(E52*N52,2)</f>
        <v>0</v>
      </c>
      <c r="P52" s="255">
        <v>0</v>
      </c>
      <c r="Q52" s="255">
        <f>ROUND(E52*P52,2)</f>
        <v>0</v>
      </c>
      <c r="R52" s="257"/>
      <c r="S52" s="257" t="s">
        <v>198</v>
      </c>
      <c r="T52" s="258" t="s">
        <v>199</v>
      </c>
      <c r="U52" s="232">
        <v>1.0999999999999999E-2</v>
      </c>
      <c r="V52" s="232">
        <f>ROUND(E52*U52,2)</f>
        <v>3.77</v>
      </c>
      <c r="W52" s="232"/>
      <c r="X52" s="232" t="s">
        <v>200</v>
      </c>
      <c r="Y52" s="232" t="s">
        <v>201</v>
      </c>
      <c r="Z52" s="212"/>
      <c r="AA52" s="212"/>
      <c r="AB52" s="212"/>
      <c r="AC52" s="212"/>
      <c r="AD52" s="212"/>
      <c r="AE52" s="212"/>
      <c r="AF52" s="212"/>
      <c r="AG52" s="212" t="s">
        <v>209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52">
        <v>12</v>
      </c>
      <c r="B53" s="253" t="s">
        <v>341</v>
      </c>
      <c r="C53" s="264" t="s">
        <v>342</v>
      </c>
      <c r="D53" s="254" t="s">
        <v>258</v>
      </c>
      <c r="E53" s="255">
        <v>342.35</v>
      </c>
      <c r="F53" s="256"/>
      <c r="G53" s="257">
        <f>ROUND(E53*F53,2)</f>
        <v>0</v>
      </c>
      <c r="H53" s="256"/>
      <c r="I53" s="257">
        <f>ROUND(E53*H53,2)</f>
        <v>0</v>
      </c>
      <c r="J53" s="256"/>
      <c r="K53" s="257">
        <f>ROUND(E53*J53,2)</f>
        <v>0</v>
      </c>
      <c r="L53" s="257">
        <v>21</v>
      </c>
      <c r="M53" s="257">
        <f>G53*(1+L53/100)</f>
        <v>0</v>
      </c>
      <c r="N53" s="255">
        <v>0</v>
      </c>
      <c r="O53" s="255">
        <f>ROUND(E53*N53,2)</f>
        <v>0</v>
      </c>
      <c r="P53" s="255">
        <v>0</v>
      </c>
      <c r="Q53" s="255">
        <f>ROUND(E53*P53,2)</f>
        <v>0</v>
      </c>
      <c r="R53" s="257"/>
      <c r="S53" s="257" t="s">
        <v>198</v>
      </c>
      <c r="T53" s="258" t="s">
        <v>199</v>
      </c>
      <c r="U53" s="232">
        <v>8.9999999999999993E-3</v>
      </c>
      <c r="V53" s="232">
        <f>ROUND(E53*U53,2)</f>
        <v>3.08</v>
      </c>
      <c r="W53" s="232"/>
      <c r="X53" s="232" t="s">
        <v>200</v>
      </c>
      <c r="Y53" s="232" t="s">
        <v>201</v>
      </c>
      <c r="Z53" s="212"/>
      <c r="AA53" s="212"/>
      <c r="AB53" s="212"/>
      <c r="AC53" s="212"/>
      <c r="AD53" s="212"/>
      <c r="AE53" s="212"/>
      <c r="AF53" s="212"/>
      <c r="AG53" s="212" t="s">
        <v>209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5">
      <c r="A54" s="252">
        <v>13</v>
      </c>
      <c r="B54" s="253" t="s">
        <v>343</v>
      </c>
      <c r="C54" s="264" t="s">
        <v>344</v>
      </c>
      <c r="D54" s="254" t="s">
        <v>258</v>
      </c>
      <c r="E54" s="255">
        <v>342.35</v>
      </c>
      <c r="F54" s="256"/>
      <c r="G54" s="257">
        <f>ROUND(E54*F54,2)</f>
        <v>0</v>
      </c>
      <c r="H54" s="256"/>
      <c r="I54" s="257">
        <f>ROUND(E54*H54,2)</f>
        <v>0</v>
      </c>
      <c r="J54" s="256"/>
      <c r="K54" s="257">
        <f>ROUND(E54*J54,2)</f>
        <v>0</v>
      </c>
      <c r="L54" s="257">
        <v>21</v>
      </c>
      <c r="M54" s="257">
        <f>G54*(1+L54/100)</f>
        <v>0</v>
      </c>
      <c r="N54" s="255">
        <v>0</v>
      </c>
      <c r="O54" s="255">
        <f>ROUND(E54*N54,2)</f>
        <v>0</v>
      </c>
      <c r="P54" s="255">
        <v>0</v>
      </c>
      <c r="Q54" s="255">
        <f>ROUND(E54*P54,2)</f>
        <v>0</v>
      </c>
      <c r="R54" s="257"/>
      <c r="S54" s="257" t="s">
        <v>198</v>
      </c>
      <c r="T54" s="258" t="s">
        <v>199</v>
      </c>
      <c r="U54" s="232">
        <v>5.2999999999999999E-2</v>
      </c>
      <c r="V54" s="232">
        <f>ROUND(E54*U54,2)</f>
        <v>18.14</v>
      </c>
      <c r="W54" s="232"/>
      <c r="X54" s="232" t="s">
        <v>200</v>
      </c>
      <c r="Y54" s="232" t="s">
        <v>201</v>
      </c>
      <c r="Z54" s="212"/>
      <c r="AA54" s="212"/>
      <c r="AB54" s="212"/>
      <c r="AC54" s="212"/>
      <c r="AD54" s="212"/>
      <c r="AE54" s="212"/>
      <c r="AF54" s="212"/>
      <c r="AG54" s="212" t="s">
        <v>209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5">
      <c r="A55" s="245">
        <v>14</v>
      </c>
      <c r="B55" s="246" t="s">
        <v>345</v>
      </c>
      <c r="C55" s="261" t="s">
        <v>346</v>
      </c>
      <c r="D55" s="247" t="s">
        <v>258</v>
      </c>
      <c r="E55" s="248">
        <v>211.4</v>
      </c>
      <c r="F55" s="249"/>
      <c r="G55" s="250">
        <f>ROUND(E55*F55,2)</f>
        <v>0</v>
      </c>
      <c r="H55" s="249"/>
      <c r="I55" s="250">
        <f>ROUND(E55*H55,2)</f>
        <v>0</v>
      </c>
      <c r="J55" s="249"/>
      <c r="K55" s="250">
        <f>ROUND(E55*J55,2)</f>
        <v>0</v>
      </c>
      <c r="L55" s="250">
        <v>21</v>
      </c>
      <c r="M55" s="250">
        <f>G55*(1+L55/100)</f>
        <v>0</v>
      </c>
      <c r="N55" s="248">
        <v>0</v>
      </c>
      <c r="O55" s="248">
        <f>ROUND(E55*N55,2)</f>
        <v>0</v>
      </c>
      <c r="P55" s="248">
        <v>0</v>
      </c>
      <c r="Q55" s="248">
        <f>ROUND(E55*P55,2)</f>
        <v>0</v>
      </c>
      <c r="R55" s="250"/>
      <c r="S55" s="250" t="s">
        <v>198</v>
      </c>
      <c r="T55" s="251" t="s">
        <v>199</v>
      </c>
      <c r="U55" s="232">
        <v>0.20200000000000001</v>
      </c>
      <c r="V55" s="232">
        <f>ROUND(E55*U55,2)</f>
        <v>42.7</v>
      </c>
      <c r="W55" s="232"/>
      <c r="X55" s="232" t="s">
        <v>200</v>
      </c>
      <c r="Y55" s="232" t="s">
        <v>201</v>
      </c>
      <c r="Z55" s="212"/>
      <c r="AA55" s="212"/>
      <c r="AB55" s="212"/>
      <c r="AC55" s="212"/>
      <c r="AD55" s="212"/>
      <c r="AE55" s="212"/>
      <c r="AF55" s="212"/>
      <c r="AG55" s="212" t="s">
        <v>209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5">
      <c r="A56" s="229"/>
      <c r="B56" s="230"/>
      <c r="C56" s="265" t="s">
        <v>347</v>
      </c>
      <c r="D56" s="259"/>
      <c r="E56" s="259"/>
      <c r="F56" s="259"/>
      <c r="G56" s="259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289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5">
      <c r="A57" s="229"/>
      <c r="B57" s="230"/>
      <c r="C57" s="262" t="s">
        <v>328</v>
      </c>
      <c r="D57" s="233"/>
      <c r="E57" s="234"/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5">
      <c r="A58" s="229"/>
      <c r="B58" s="230"/>
      <c r="C58" s="262" t="s">
        <v>348</v>
      </c>
      <c r="D58" s="233"/>
      <c r="E58" s="234"/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5">
      <c r="A59" s="229"/>
      <c r="B59" s="230"/>
      <c r="C59" s="262" t="s">
        <v>349</v>
      </c>
      <c r="D59" s="233"/>
      <c r="E59" s="234">
        <v>196.4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204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5">
      <c r="A60" s="229"/>
      <c r="B60" s="230"/>
      <c r="C60" s="282" t="s">
        <v>331</v>
      </c>
      <c r="D60" s="273"/>
      <c r="E60" s="274">
        <v>196.4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204</v>
      </c>
      <c r="AH60" s="212">
        <v>1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5">
      <c r="A61" s="229"/>
      <c r="B61" s="230"/>
      <c r="C61" s="262" t="s">
        <v>332</v>
      </c>
      <c r="D61" s="233"/>
      <c r="E61" s="234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5">
      <c r="A62" s="229"/>
      <c r="B62" s="230"/>
      <c r="C62" s="262" t="s">
        <v>350</v>
      </c>
      <c r="D62" s="233"/>
      <c r="E62" s="234"/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204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5">
      <c r="A63" s="229"/>
      <c r="B63" s="230"/>
      <c r="C63" s="262" t="s">
        <v>351</v>
      </c>
      <c r="D63" s="233"/>
      <c r="E63" s="234">
        <v>15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204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5">
      <c r="A64" s="229"/>
      <c r="B64" s="230"/>
      <c r="C64" s="282" t="s">
        <v>331</v>
      </c>
      <c r="D64" s="273"/>
      <c r="E64" s="274">
        <v>15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1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5">
      <c r="A65" s="245">
        <v>15</v>
      </c>
      <c r="B65" s="246" t="s">
        <v>352</v>
      </c>
      <c r="C65" s="261" t="s">
        <v>353</v>
      </c>
      <c r="D65" s="247" t="s">
        <v>258</v>
      </c>
      <c r="E65" s="248">
        <v>130.94999999999999</v>
      </c>
      <c r="F65" s="249"/>
      <c r="G65" s="250">
        <f>ROUND(E65*F65,2)</f>
        <v>0</v>
      </c>
      <c r="H65" s="249"/>
      <c r="I65" s="250">
        <f>ROUND(E65*H65,2)</f>
        <v>0</v>
      </c>
      <c r="J65" s="249"/>
      <c r="K65" s="250">
        <f>ROUND(E65*J65,2)</f>
        <v>0</v>
      </c>
      <c r="L65" s="250">
        <v>21</v>
      </c>
      <c r="M65" s="250">
        <f>G65*(1+L65/100)</f>
        <v>0</v>
      </c>
      <c r="N65" s="248">
        <v>0</v>
      </c>
      <c r="O65" s="248">
        <f>ROUND(E65*N65,2)</f>
        <v>0</v>
      </c>
      <c r="P65" s="248">
        <v>0</v>
      </c>
      <c r="Q65" s="248">
        <f>ROUND(E65*P65,2)</f>
        <v>0</v>
      </c>
      <c r="R65" s="250"/>
      <c r="S65" s="250" t="s">
        <v>198</v>
      </c>
      <c r="T65" s="251" t="s">
        <v>199</v>
      </c>
      <c r="U65" s="232">
        <v>1.0999999999999999E-2</v>
      </c>
      <c r="V65" s="232">
        <f>ROUND(E65*U65,2)</f>
        <v>1.44</v>
      </c>
      <c r="W65" s="232"/>
      <c r="X65" s="232" t="s">
        <v>200</v>
      </c>
      <c r="Y65" s="232" t="s">
        <v>201</v>
      </c>
      <c r="Z65" s="212"/>
      <c r="AA65" s="212"/>
      <c r="AB65" s="212"/>
      <c r="AC65" s="212"/>
      <c r="AD65" s="212"/>
      <c r="AE65" s="212"/>
      <c r="AF65" s="212"/>
      <c r="AG65" s="212" t="s">
        <v>209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5">
      <c r="A66" s="229"/>
      <c r="B66" s="230"/>
      <c r="C66" s="262" t="s">
        <v>328</v>
      </c>
      <c r="D66" s="233"/>
      <c r="E66" s="234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204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5">
      <c r="A67" s="229"/>
      <c r="B67" s="230"/>
      <c r="C67" s="262" t="s">
        <v>354</v>
      </c>
      <c r="D67" s="233"/>
      <c r="E67" s="234"/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204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5">
      <c r="A68" s="229"/>
      <c r="B68" s="230"/>
      <c r="C68" s="262" t="s">
        <v>355</v>
      </c>
      <c r="D68" s="233"/>
      <c r="E68" s="234">
        <v>120.2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204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5">
      <c r="A69" s="229"/>
      <c r="B69" s="230"/>
      <c r="C69" s="282" t="s">
        <v>331</v>
      </c>
      <c r="D69" s="273"/>
      <c r="E69" s="274">
        <v>120.2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>
        <v>1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5">
      <c r="A70" s="229"/>
      <c r="B70" s="230"/>
      <c r="C70" s="262" t="s">
        <v>332</v>
      </c>
      <c r="D70" s="233"/>
      <c r="E70" s="234"/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204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5">
      <c r="A71" s="229"/>
      <c r="B71" s="230"/>
      <c r="C71" s="262" t="s">
        <v>356</v>
      </c>
      <c r="D71" s="233"/>
      <c r="E71" s="234"/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5">
      <c r="A72" s="229"/>
      <c r="B72" s="230"/>
      <c r="C72" s="262" t="s">
        <v>357</v>
      </c>
      <c r="D72" s="233"/>
      <c r="E72" s="234">
        <v>9.75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204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5">
      <c r="A73" s="229"/>
      <c r="B73" s="230"/>
      <c r="C73" s="282" t="s">
        <v>331</v>
      </c>
      <c r="D73" s="273"/>
      <c r="E73" s="274">
        <v>9.75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204</v>
      </c>
      <c r="AH73" s="212">
        <v>1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5">
      <c r="A74" s="229"/>
      <c r="B74" s="230"/>
      <c r="C74" s="262" t="s">
        <v>337</v>
      </c>
      <c r="D74" s="233"/>
      <c r="E74" s="234"/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204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5">
      <c r="A75" s="229"/>
      <c r="B75" s="230"/>
      <c r="C75" s="262" t="s">
        <v>338</v>
      </c>
      <c r="D75" s="233"/>
      <c r="E75" s="234">
        <v>1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204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5">
      <c r="A76" s="229"/>
      <c r="B76" s="230"/>
      <c r="C76" s="282" t="s">
        <v>331</v>
      </c>
      <c r="D76" s="273"/>
      <c r="E76" s="274">
        <v>1</v>
      </c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204</v>
      </c>
      <c r="AH76" s="212">
        <v>1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5">
      <c r="A77" s="245">
        <v>16</v>
      </c>
      <c r="B77" s="246" t="s">
        <v>358</v>
      </c>
      <c r="C77" s="261" t="s">
        <v>359</v>
      </c>
      <c r="D77" s="247" t="s">
        <v>258</v>
      </c>
      <c r="E77" s="248">
        <v>4976.1000000000004</v>
      </c>
      <c r="F77" s="249"/>
      <c r="G77" s="250">
        <f>ROUND(E77*F77,2)</f>
        <v>0</v>
      </c>
      <c r="H77" s="249"/>
      <c r="I77" s="250">
        <f>ROUND(E77*H77,2)</f>
        <v>0</v>
      </c>
      <c r="J77" s="249"/>
      <c r="K77" s="250">
        <f>ROUND(E77*J77,2)</f>
        <v>0</v>
      </c>
      <c r="L77" s="250">
        <v>21</v>
      </c>
      <c r="M77" s="250">
        <f>G77*(1+L77/100)</f>
        <v>0</v>
      </c>
      <c r="N77" s="248">
        <v>0</v>
      </c>
      <c r="O77" s="248">
        <f>ROUND(E77*N77,2)</f>
        <v>0</v>
      </c>
      <c r="P77" s="248">
        <v>0</v>
      </c>
      <c r="Q77" s="248">
        <f>ROUND(E77*P77,2)</f>
        <v>0</v>
      </c>
      <c r="R77" s="250"/>
      <c r="S77" s="250" t="s">
        <v>198</v>
      </c>
      <c r="T77" s="251" t="s">
        <v>199</v>
      </c>
      <c r="U77" s="232">
        <v>0</v>
      </c>
      <c r="V77" s="232">
        <f>ROUND(E77*U77,2)</f>
        <v>0</v>
      </c>
      <c r="W77" s="232"/>
      <c r="X77" s="232" t="s">
        <v>200</v>
      </c>
      <c r="Y77" s="232" t="s">
        <v>201</v>
      </c>
      <c r="Z77" s="212"/>
      <c r="AA77" s="212"/>
      <c r="AB77" s="212"/>
      <c r="AC77" s="212"/>
      <c r="AD77" s="212"/>
      <c r="AE77" s="212"/>
      <c r="AF77" s="212"/>
      <c r="AG77" s="212" t="s">
        <v>209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5">
      <c r="A78" s="229"/>
      <c r="B78" s="230"/>
      <c r="C78" s="262" t="s">
        <v>311</v>
      </c>
      <c r="D78" s="233"/>
      <c r="E78" s="234"/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204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5">
      <c r="A79" s="229"/>
      <c r="B79" s="230"/>
      <c r="C79" s="262" t="s">
        <v>360</v>
      </c>
      <c r="D79" s="233"/>
      <c r="E79" s="234">
        <v>4976.1000000000004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204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0" outlineLevel="1" x14ac:dyDescent="0.25">
      <c r="A80" s="252">
        <v>17</v>
      </c>
      <c r="B80" s="253" t="s">
        <v>361</v>
      </c>
      <c r="C80" s="264" t="s">
        <v>362</v>
      </c>
      <c r="D80" s="254" t="s">
        <v>258</v>
      </c>
      <c r="E80" s="255">
        <v>130.94999999999999</v>
      </c>
      <c r="F80" s="256"/>
      <c r="G80" s="257">
        <f>ROUND(E80*F80,2)</f>
        <v>0</v>
      </c>
      <c r="H80" s="256"/>
      <c r="I80" s="257">
        <f>ROUND(E80*H80,2)</f>
        <v>0</v>
      </c>
      <c r="J80" s="256"/>
      <c r="K80" s="257">
        <f>ROUND(E80*J80,2)</f>
        <v>0</v>
      </c>
      <c r="L80" s="257">
        <v>21</v>
      </c>
      <c r="M80" s="257">
        <f>G80*(1+L80/100)</f>
        <v>0</v>
      </c>
      <c r="N80" s="255">
        <v>0</v>
      </c>
      <c r="O80" s="255">
        <f>ROUND(E80*N80,2)</f>
        <v>0</v>
      </c>
      <c r="P80" s="255">
        <v>0</v>
      </c>
      <c r="Q80" s="255">
        <f>ROUND(E80*P80,2)</f>
        <v>0</v>
      </c>
      <c r="R80" s="257"/>
      <c r="S80" s="257" t="s">
        <v>198</v>
      </c>
      <c r="T80" s="258" t="s">
        <v>199</v>
      </c>
      <c r="U80" s="232">
        <v>0</v>
      </c>
      <c r="V80" s="232">
        <f>ROUND(E80*U80,2)</f>
        <v>0</v>
      </c>
      <c r="W80" s="232"/>
      <c r="X80" s="232" t="s">
        <v>200</v>
      </c>
      <c r="Y80" s="232" t="s">
        <v>201</v>
      </c>
      <c r="Z80" s="212"/>
      <c r="AA80" s="212"/>
      <c r="AB80" s="212"/>
      <c r="AC80" s="212"/>
      <c r="AD80" s="212"/>
      <c r="AE80" s="212"/>
      <c r="AF80" s="212"/>
      <c r="AG80" s="212" t="s">
        <v>209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5">
      <c r="A81" s="245">
        <v>18</v>
      </c>
      <c r="B81" s="246" t="s">
        <v>195</v>
      </c>
      <c r="C81" s="261" t="s">
        <v>196</v>
      </c>
      <c r="D81" s="247" t="s">
        <v>197</v>
      </c>
      <c r="E81" s="248">
        <v>2419.89</v>
      </c>
      <c r="F81" s="249"/>
      <c r="G81" s="250">
        <f>ROUND(E81*F81,2)</f>
        <v>0</v>
      </c>
      <c r="H81" s="249"/>
      <c r="I81" s="250">
        <f>ROUND(E81*H81,2)</f>
        <v>0</v>
      </c>
      <c r="J81" s="249"/>
      <c r="K81" s="250">
        <f>ROUND(E81*J81,2)</f>
        <v>0</v>
      </c>
      <c r="L81" s="250">
        <v>21</v>
      </c>
      <c r="M81" s="250">
        <f>G81*(1+L81/100)</f>
        <v>0</v>
      </c>
      <c r="N81" s="248">
        <v>0</v>
      </c>
      <c r="O81" s="248">
        <f>ROUND(E81*N81,2)</f>
        <v>0</v>
      </c>
      <c r="P81" s="248">
        <v>0</v>
      </c>
      <c r="Q81" s="248">
        <f>ROUND(E81*P81,2)</f>
        <v>0</v>
      </c>
      <c r="R81" s="250"/>
      <c r="S81" s="250" t="s">
        <v>198</v>
      </c>
      <c r="T81" s="251" t="s">
        <v>199</v>
      </c>
      <c r="U81" s="232">
        <v>1.7999999999999999E-2</v>
      </c>
      <c r="V81" s="232">
        <f>ROUND(E81*U81,2)</f>
        <v>43.56</v>
      </c>
      <c r="W81" s="232"/>
      <c r="X81" s="232" t="s">
        <v>200</v>
      </c>
      <c r="Y81" s="232" t="s">
        <v>201</v>
      </c>
      <c r="Z81" s="212"/>
      <c r="AA81" s="212"/>
      <c r="AB81" s="212"/>
      <c r="AC81" s="212"/>
      <c r="AD81" s="212"/>
      <c r="AE81" s="212"/>
      <c r="AF81" s="212"/>
      <c r="AG81" s="212" t="s">
        <v>202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5">
      <c r="A82" s="229"/>
      <c r="B82" s="230"/>
      <c r="C82" s="262" t="s">
        <v>328</v>
      </c>
      <c r="D82" s="233"/>
      <c r="E82" s="234"/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204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0" outlineLevel="3" x14ac:dyDescent="0.25">
      <c r="A83" s="229"/>
      <c r="B83" s="230"/>
      <c r="C83" s="262" t="s">
        <v>363</v>
      </c>
      <c r="D83" s="233"/>
      <c r="E83" s="234"/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204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5">
      <c r="A84" s="229"/>
      <c r="B84" s="230"/>
      <c r="C84" s="262" t="s">
        <v>364</v>
      </c>
      <c r="D84" s="233"/>
      <c r="E84" s="234">
        <v>619.1</v>
      </c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204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5">
      <c r="A85" s="229"/>
      <c r="B85" s="230"/>
      <c r="C85" s="282" t="s">
        <v>331</v>
      </c>
      <c r="D85" s="273"/>
      <c r="E85" s="274">
        <v>619.1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204</v>
      </c>
      <c r="AH85" s="212">
        <v>1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5">
      <c r="A86" s="229"/>
      <c r="B86" s="230"/>
      <c r="C86" s="262" t="s">
        <v>203</v>
      </c>
      <c r="D86" s="233"/>
      <c r="E86" s="234"/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204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5">
      <c r="A87" s="229"/>
      <c r="B87" s="230"/>
      <c r="C87" s="262" t="s">
        <v>365</v>
      </c>
      <c r="D87" s="233"/>
      <c r="E87" s="234">
        <v>1800.79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204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5">
      <c r="A88" s="229"/>
      <c r="B88" s="230"/>
      <c r="C88" s="282" t="s">
        <v>331</v>
      </c>
      <c r="D88" s="273"/>
      <c r="E88" s="274">
        <v>1800.79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>
        <v>1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5">
      <c r="A89" s="245">
        <v>19</v>
      </c>
      <c r="B89" s="246" t="s">
        <v>366</v>
      </c>
      <c r="C89" s="261" t="s">
        <v>367</v>
      </c>
      <c r="D89" s="247" t="s">
        <v>197</v>
      </c>
      <c r="E89" s="248">
        <v>3814.08</v>
      </c>
      <c r="F89" s="249"/>
      <c r="G89" s="250">
        <f>ROUND(E89*F89,2)</f>
        <v>0</v>
      </c>
      <c r="H89" s="249"/>
      <c r="I89" s="250">
        <f>ROUND(E89*H89,2)</f>
        <v>0</v>
      </c>
      <c r="J89" s="249"/>
      <c r="K89" s="250">
        <f>ROUND(E89*J89,2)</f>
        <v>0</v>
      </c>
      <c r="L89" s="250">
        <v>21</v>
      </c>
      <c r="M89" s="250">
        <f>G89*(1+L89/100)</f>
        <v>0</v>
      </c>
      <c r="N89" s="248">
        <v>0</v>
      </c>
      <c r="O89" s="248">
        <f>ROUND(E89*N89,2)</f>
        <v>0</v>
      </c>
      <c r="P89" s="248">
        <v>0</v>
      </c>
      <c r="Q89" s="248">
        <f>ROUND(E89*P89,2)</f>
        <v>0</v>
      </c>
      <c r="R89" s="250"/>
      <c r="S89" s="250" t="s">
        <v>230</v>
      </c>
      <c r="T89" s="251" t="s">
        <v>231</v>
      </c>
      <c r="U89" s="232">
        <v>0</v>
      </c>
      <c r="V89" s="232">
        <f>ROUND(E89*U89,2)</f>
        <v>0</v>
      </c>
      <c r="W89" s="232"/>
      <c r="X89" s="232" t="s">
        <v>200</v>
      </c>
      <c r="Y89" s="232" t="s">
        <v>201</v>
      </c>
      <c r="Z89" s="212"/>
      <c r="AA89" s="212"/>
      <c r="AB89" s="212"/>
      <c r="AC89" s="212"/>
      <c r="AD89" s="212"/>
      <c r="AE89" s="212"/>
      <c r="AF89" s="212"/>
      <c r="AG89" s="212" t="s">
        <v>209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ht="20" outlineLevel="2" x14ac:dyDescent="0.25">
      <c r="A90" s="229"/>
      <c r="B90" s="230"/>
      <c r="C90" s="262" t="s">
        <v>368</v>
      </c>
      <c r="D90" s="233"/>
      <c r="E90" s="234">
        <v>3814.08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204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5">
      <c r="A91" s="245">
        <v>20</v>
      </c>
      <c r="B91" s="246" t="s">
        <v>369</v>
      </c>
      <c r="C91" s="261" t="s">
        <v>370</v>
      </c>
      <c r="D91" s="247" t="s">
        <v>197</v>
      </c>
      <c r="E91" s="248">
        <v>7628.16</v>
      </c>
      <c r="F91" s="249"/>
      <c r="G91" s="250">
        <f>ROUND(E91*F91,2)</f>
        <v>0</v>
      </c>
      <c r="H91" s="249"/>
      <c r="I91" s="250">
        <f>ROUND(E91*H91,2)</f>
        <v>0</v>
      </c>
      <c r="J91" s="249"/>
      <c r="K91" s="250">
        <f>ROUND(E91*J91,2)</f>
        <v>0</v>
      </c>
      <c r="L91" s="250">
        <v>21</v>
      </c>
      <c r="M91" s="250">
        <f>G91*(1+L91/100)</f>
        <v>0</v>
      </c>
      <c r="N91" s="248">
        <v>0</v>
      </c>
      <c r="O91" s="248">
        <f>ROUND(E91*N91,2)</f>
        <v>0</v>
      </c>
      <c r="P91" s="248">
        <v>0</v>
      </c>
      <c r="Q91" s="248">
        <f>ROUND(E91*P91,2)</f>
        <v>0</v>
      </c>
      <c r="R91" s="250"/>
      <c r="S91" s="250" t="s">
        <v>230</v>
      </c>
      <c r="T91" s="251" t="s">
        <v>231</v>
      </c>
      <c r="U91" s="232">
        <v>0</v>
      </c>
      <c r="V91" s="232">
        <f>ROUND(E91*U91,2)</f>
        <v>0</v>
      </c>
      <c r="W91" s="232"/>
      <c r="X91" s="232" t="s">
        <v>200</v>
      </c>
      <c r="Y91" s="232" t="s">
        <v>201</v>
      </c>
      <c r="Z91" s="212"/>
      <c r="AA91" s="212"/>
      <c r="AB91" s="212"/>
      <c r="AC91" s="212"/>
      <c r="AD91" s="212"/>
      <c r="AE91" s="212"/>
      <c r="AF91" s="212"/>
      <c r="AG91" s="212" t="s">
        <v>209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20" outlineLevel="2" x14ac:dyDescent="0.25">
      <c r="A92" s="229"/>
      <c r="B92" s="230"/>
      <c r="C92" s="262" t="s">
        <v>371</v>
      </c>
      <c r="D92" s="233"/>
      <c r="E92" s="234">
        <v>7628.16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204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ht="13" x14ac:dyDescent="0.25">
      <c r="A93" s="238" t="s">
        <v>193</v>
      </c>
      <c r="B93" s="239" t="s">
        <v>96</v>
      </c>
      <c r="C93" s="260" t="s">
        <v>97</v>
      </c>
      <c r="D93" s="240"/>
      <c r="E93" s="241"/>
      <c r="F93" s="242"/>
      <c r="G93" s="242">
        <f>SUMIF(AG94:AG101,"&lt;&gt;NOR",G94:G101)</f>
        <v>0</v>
      </c>
      <c r="H93" s="242"/>
      <c r="I93" s="242">
        <f>SUM(I94:I101)</f>
        <v>0</v>
      </c>
      <c r="J93" s="242"/>
      <c r="K93" s="242">
        <f>SUM(K94:K101)</f>
        <v>0</v>
      </c>
      <c r="L93" s="242"/>
      <c r="M93" s="242">
        <f>SUM(M94:M101)</f>
        <v>0</v>
      </c>
      <c r="N93" s="241"/>
      <c r="O93" s="241">
        <f>SUM(O94:O101)</f>
        <v>0</v>
      </c>
      <c r="P93" s="241"/>
      <c r="Q93" s="241">
        <f>SUM(Q94:Q101)</f>
        <v>57.56</v>
      </c>
      <c r="R93" s="242"/>
      <c r="S93" s="242"/>
      <c r="T93" s="243"/>
      <c r="U93" s="237"/>
      <c r="V93" s="237">
        <f>SUM(V94:V101)</f>
        <v>39.620000000000005</v>
      </c>
      <c r="W93" s="237"/>
      <c r="X93" s="237"/>
      <c r="Y93" s="237"/>
      <c r="AG93" t="s">
        <v>194</v>
      </c>
    </row>
    <row r="94" spans="1:60" outlineLevel="1" x14ac:dyDescent="0.25">
      <c r="A94" s="245">
        <v>21</v>
      </c>
      <c r="B94" s="246" t="s">
        <v>206</v>
      </c>
      <c r="C94" s="261" t="s">
        <v>207</v>
      </c>
      <c r="D94" s="247" t="s">
        <v>208</v>
      </c>
      <c r="E94" s="248">
        <v>76.349999999999994</v>
      </c>
      <c r="F94" s="249"/>
      <c r="G94" s="250">
        <f>ROUND(E94*F94,2)</f>
        <v>0</v>
      </c>
      <c r="H94" s="249"/>
      <c r="I94" s="250">
        <f>ROUND(E94*H94,2)</f>
        <v>0</v>
      </c>
      <c r="J94" s="249"/>
      <c r="K94" s="250">
        <f>ROUND(E94*J94,2)</f>
        <v>0</v>
      </c>
      <c r="L94" s="250">
        <v>21</v>
      </c>
      <c r="M94" s="250">
        <f>G94*(1+L94/100)</f>
        <v>0</v>
      </c>
      <c r="N94" s="248">
        <v>0</v>
      </c>
      <c r="O94" s="248">
        <f>ROUND(E94*N94,2)</f>
        <v>0</v>
      </c>
      <c r="P94" s="248">
        <v>0.27</v>
      </c>
      <c r="Q94" s="248">
        <f>ROUND(E94*P94,2)</f>
        <v>20.61</v>
      </c>
      <c r="R94" s="250"/>
      <c r="S94" s="250" t="s">
        <v>198</v>
      </c>
      <c r="T94" s="251" t="s">
        <v>199</v>
      </c>
      <c r="U94" s="232">
        <v>0.123</v>
      </c>
      <c r="V94" s="232">
        <f>ROUND(E94*U94,2)</f>
        <v>9.39</v>
      </c>
      <c r="W94" s="232"/>
      <c r="X94" s="232" t="s">
        <v>200</v>
      </c>
      <c r="Y94" s="232" t="s">
        <v>201</v>
      </c>
      <c r="Z94" s="212"/>
      <c r="AA94" s="212"/>
      <c r="AB94" s="212"/>
      <c r="AC94" s="212"/>
      <c r="AD94" s="212"/>
      <c r="AE94" s="212"/>
      <c r="AF94" s="212"/>
      <c r="AG94" s="212" t="s">
        <v>209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5">
      <c r="A95" s="229"/>
      <c r="B95" s="230"/>
      <c r="C95" s="262" t="s">
        <v>210</v>
      </c>
      <c r="D95" s="233"/>
      <c r="E95" s="234"/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204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5">
      <c r="A96" s="229"/>
      <c r="B96" s="230"/>
      <c r="C96" s="262" t="s">
        <v>211</v>
      </c>
      <c r="D96" s="233"/>
      <c r="E96" s="234"/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204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5">
      <c r="A97" s="229"/>
      <c r="B97" s="230"/>
      <c r="C97" s="262" t="s">
        <v>372</v>
      </c>
      <c r="D97" s="233"/>
      <c r="E97" s="234">
        <v>76.349999999999994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204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5">
      <c r="A98" s="245">
        <v>22</v>
      </c>
      <c r="B98" s="246" t="s">
        <v>373</v>
      </c>
      <c r="C98" s="261" t="s">
        <v>374</v>
      </c>
      <c r="D98" s="247" t="s">
        <v>197</v>
      </c>
      <c r="E98" s="248">
        <v>419.92500000000001</v>
      </c>
      <c r="F98" s="249"/>
      <c r="G98" s="250">
        <f>ROUND(E98*F98,2)</f>
        <v>0</v>
      </c>
      <c r="H98" s="249"/>
      <c r="I98" s="250">
        <f>ROUND(E98*H98,2)</f>
        <v>0</v>
      </c>
      <c r="J98" s="249"/>
      <c r="K98" s="250">
        <f>ROUND(E98*J98,2)</f>
        <v>0</v>
      </c>
      <c r="L98" s="250">
        <v>21</v>
      </c>
      <c r="M98" s="250">
        <f>G98*(1+L98/100)</f>
        <v>0</v>
      </c>
      <c r="N98" s="248">
        <v>0</v>
      </c>
      <c r="O98" s="248">
        <f>ROUND(E98*N98,2)</f>
        <v>0</v>
      </c>
      <c r="P98" s="248">
        <v>8.7999999999999995E-2</v>
      </c>
      <c r="Q98" s="248">
        <f>ROUND(E98*P98,2)</f>
        <v>36.950000000000003</v>
      </c>
      <c r="R98" s="250"/>
      <c r="S98" s="250" t="s">
        <v>198</v>
      </c>
      <c r="T98" s="251" t="s">
        <v>199</v>
      </c>
      <c r="U98" s="232">
        <v>7.1999999999999995E-2</v>
      </c>
      <c r="V98" s="232">
        <f>ROUND(E98*U98,2)</f>
        <v>30.23</v>
      </c>
      <c r="W98" s="232"/>
      <c r="X98" s="232" t="s">
        <v>200</v>
      </c>
      <c r="Y98" s="232" t="s">
        <v>201</v>
      </c>
      <c r="Z98" s="212"/>
      <c r="AA98" s="212"/>
      <c r="AB98" s="212"/>
      <c r="AC98" s="212"/>
      <c r="AD98" s="212"/>
      <c r="AE98" s="212"/>
      <c r="AF98" s="212"/>
      <c r="AG98" s="212" t="s">
        <v>209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5">
      <c r="A99" s="229"/>
      <c r="B99" s="230"/>
      <c r="C99" s="262" t="s">
        <v>210</v>
      </c>
      <c r="D99" s="233"/>
      <c r="E99" s="234"/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204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5">
      <c r="A100" s="229"/>
      <c r="B100" s="230"/>
      <c r="C100" s="262" t="s">
        <v>375</v>
      </c>
      <c r="D100" s="233"/>
      <c r="E100" s="234"/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204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5">
      <c r="A101" s="229"/>
      <c r="B101" s="230"/>
      <c r="C101" s="262" t="s">
        <v>376</v>
      </c>
      <c r="D101" s="233"/>
      <c r="E101" s="234">
        <v>419.92500000000001</v>
      </c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204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ht="13" x14ac:dyDescent="0.25">
      <c r="A102" s="238" t="s">
        <v>193</v>
      </c>
      <c r="B102" s="239" t="s">
        <v>120</v>
      </c>
      <c r="C102" s="260" t="s">
        <v>121</v>
      </c>
      <c r="D102" s="240"/>
      <c r="E102" s="241"/>
      <c r="F102" s="242"/>
      <c r="G102" s="242">
        <f>SUMIF(AG103:AG106,"&lt;&gt;NOR",G103:G106)</f>
        <v>0</v>
      </c>
      <c r="H102" s="242"/>
      <c r="I102" s="242">
        <f>SUM(I103:I106)</f>
        <v>0</v>
      </c>
      <c r="J102" s="242"/>
      <c r="K102" s="242">
        <f>SUM(K103:K106)</f>
        <v>0</v>
      </c>
      <c r="L102" s="242"/>
      <c r="M102" s="242">
        <f>SUM(M103:M106)</f>
        <v>0</v>
      </c>
      <c r="N102" s="241"/>
      <c r="O102" s="241">
        <f>SUM(O103:O106)</f>
        <v>0</v>
      </c>
      <c r="P102" s="241"/>
      <c r="Q102" s="241">
        <f>SUM(Q103:Q106)</f>
        <v>0</v>
      </c>
      <c r="R102" s="242"/>
      <c r="S102" s="242"/>
      <c r="T102" s="243"/>
      <c r="U102" s="237"/>
      <c r="V102" s="237">
        <f>SUM(V103:V106)</f>
        <v>61.49</v>
      </c>
      <c r="W102" s="237"/>
      <c r="X102" s="237"/>
      <c r="Y102" s="237"/>
      <c r="AG102" t="s">
        <v>194</v>
      </c>
    </row>
    <row r="103" spans="1:60" outlineLevel="1" x14ac:dyDescent="0.25">
      <c r="A103" s="245">
        <v>23</v>
      </c>
      <c r="B103" s="246" t="s">
        <v>377</v>
      </c>
      <c r="C103" s="261" t="s">
        <v>378</v>
      </c>
      <c r="D103" s="247" t="s">
        <v>197</v>
      </c>
      <c r="E103" s="248">
        <v>473</v>
      </c>
      <c r="F103" s="249"/>
      <c r="G103" s="250">
        <f>ROUND(E103*F103,2)</f>
        <v>0</v>
      </c>
      <c r="H103" s="249"/>
      <c r="I103" s="250">
        <f>ROUND(E103*H103,2)</f>
        <v>0</v>
      </c>
      <c r="J103" s="249"/>
      <c r="K103" s="250">
        <f>ROUND(E103*J103,2)</f>
        <v>0</v>
      </c>
      <c r="L103" s="250">
        <v>21</v>
      </c>
      <c r="M103" s="250">
        <f>G103*(1+L103/100)</f>
        <v>0</v>
      </c>
      <c r="N103" s="248">
        <v>0</v>
      </c>
      <c r="O103" s="248">
        <f>ROUND(E103*N103,2)</f>
        <v>0</v>
      </c>
      <c r="P103" s="248">
        <v>0</v>
      </c>
      <c r="Q103" s="248">
        <f>ROUND(E103*P103,2)</f>
        <v>0</v>
      </c>
      <c r="R103" s="250"/>
      <c r="S103" s="250" t="s">
        <v>198</v>
      </c>
      <c r="T103" s="251" t="s">
        <v>199</v>
      </c>
      <c r="U103" s="232">
        <v>0.13</v>
      </c>
      <c r="V103" s="232">
        <f>ROUND(E103*U103,2)</f>
        <v>61.49</v>
      </c>
      <c r="W103" s="232"/>
      <c r="X103" s="232" t="s">
        <v>200</v>
      </c>
      <c r="Y103" s="232" t="s">
        <v>201</v>
      </c>
      <c r="Z103" s="212"/>
      <c r="AA103" s="212"/>
      <c r="AB103" s="212"/>
      <c r="AC103" s="212"/>
      <c r="AD103" s="212"/>
      <c r="AE103" s="212"/>
      <c r="AF103" s="212"/>
      <c r="AG103" s="212" t="s">
        <v>209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5">
      <c r="A104" s="229"/>
      <c r="B104" s="230"/>
      <c r="C104" s="262" t="s">
        <v>296</v>
      </c>
      <c r="D104" s="233"/>
      <c r="E104" s="234"/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204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5">
      <c r="A105" s="229"/>
      <c r="B105" s="230"/>
      <c r="C105" s="262" t="s">
        <v>379</v>
      </c>
      <c r="D105" s="233"/>
      <c r="E105" s="234"/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204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5">
      <c r="A106" s="229"/>
      <c r="B106" s="230"/>
      <c r="C106" s="262" t="s">
        <v>380</v>
      </c>
      <c r="D106" s="233"/>
      <c r="E106" s="234">
        <v>473</v>
      </c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204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ht="13" x14ac:dyDescent="0.25">
      <c r="A107" s="238" t="s">
        <v>193</v>
      </c>
      <c r="B107" s="239" t="s">
        <v>122</v>
      </c>
      <c r="C107" s="260" t="s">
        <v>123</v>
      </c>
      <c r="D107" s="240"/>
      <c r="E107" s="241"/>
      <c r="F107" s="242"/>
      <c r="G107" s="242">
        <f>SUMIF(AG108:AG129,"&lt;&gt;NOR",G108:G129)</f>
        <v>0</v>
      </c>
      <c r="H107" s="242"/>
      <c r="I107" s="242">
        <f>SUM(I108:I129)</f>
        <v>0</v>
      </c>
      <c r="J107" s="242"/>
      <c r="K107" s="242">
        <f>SUM(K108:K129)</f>
        <v>0</v>
      </c>
      <c r="L107" s="242"/>
      <c r="M107" s="242">
        <f>SUM(M108:M129)</f>
        <v>0</v>
      </c>
      <c r="N107" s="241"/>
      <c r="O107" s="241">
        <f>SUM(O108:O129)</f>
        <v>71</v>
      </c>
      <c r="P107" s="241"/>
      <c r="Q107" s="241">
        <f>SUM(Q108:Q129)</f>
        <v>0</v>
      </c>
      <c r="R107" s="242"/>
      <c r="S107" s="242"/>
      <c r="T107" s="243"/>
      <c r="U107" s="237"/>
      <c r="V107" s="237">
        <f>SUM(V108:V129)</f>
        <v>9.49</v>
      </c>
      <c r="W107" s="237"/>
      <c r="X107" s="237"/>
      <c r="Y107" s="237"/>
      <c r="AG107" t="s">
        <v>194</v>
      </c>
    </row>
    <row r="108" spans="1:60" outlineLevel="1" x14ac:dyDescent="0.25">
      <c r="A108" s="245">
        <v>24</v>
      </c>
      <c r="B108" s="246" t="s">
        <v>381</v>
      </c>
      <c r="C108" s="261" t="s">
        <v>382</v>
      </c>
      <c r="D108" s="247" t="s">
        <v>258</v>
      </c>
      <c r="E108" s="248">
        <v>9.0299999999999994</v>
      </c>
      <c r="F108" s="249"/>
      <c r="G108" s="250">
        <f>ROUND(E108*F108,2)</f>
        <v>0</v>
      </c>
      <c r="H108" s="249"/>
      <c r="I108" s="250">
        <f>ROUND(E108*H108,2)</f>
        <v>0</v>
      </c>
      <c r="J108" s="249"/>
      <c r="K108" s="250">
        <f>ROUND(E108*J108,2)</f>
        <v>0</v>
      </c>
      <c r="L108" s="250">
        <v>21</v>
      </c>
      <c r="M108" s="250">
        <f>G108*(1+L108/100)</f>
        <v>0</v>
      </c>
      <c r="N108" s="248">
        <v>1.63</v>
      </c>
      <c r="O108" s="248">
        <f>ROUND(E108*N108,2)</f>
        <v>14.72</v>
      </c>
      <c r="P108" s="248">
        <v>0</v>
      </c>
      <c r="Q108" s="248">
        <f>ROUND(E108*P108,2)</f>
        <v>0</v>
      </c>
      <c r="R108" s="250"/>
      <c r="S108" s="250" t="s">
        <v>198</v>
      </c>
      <c r="T108" s="251" t="s">
        <v>199</v>
      </c>
      <c r="U108" s="232">
        <v>0.92</v>
      </c>
      <c r="V108" s="232">
        <f>ROUND(E108*U108,2)</f>
        <v>8.31</v>
      </c>
      <c r="W108" s="232"/>
      <c r="X108" s="232" t="s">
        <v>200</v>
      </c>
      <c r="Y108" s="232" t="s">
        <v>201</v>
      </c>
      <c r="Z108" s="212"/>
      <c r="AA108" s="212"/>
      <c r="AB108" s="212"/>
      <c r="AC108" s="212"/>
      <c r="AD108" s="212"/>
      <c r="AE108" s="212"/>
      <c r="AF108" s="212"/>
      <c r="AG108" s="212" t="s">
        <v>209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5">
      <c r="A109" s="229"/>
      <c r="B109" s="230"/>
      <c r="C109" s="262" t="s">
        <v>332</v>
      </c>
      <c r="D109" s="233"/>
      <c r="E109" s="234"/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204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5">
      <c r="A110" s="229"/>
      <c r="B110" s="230"/>
      <c r="C110" s="262" t="s">
        <v>383</v>
      </c>
      <c r="D110" s="233"/>
      <c r="E110" s="234"/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204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5">
      <c r="A111" s="229"/>
      <c r="B111" s="230"/>
      <c r="C111" s="262" t="s">
        <v>384</v>
      </c>
      <c r="D111" s="233"/>
      <c r="E111" s="234">
        <v>5.28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204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5">
      <c r="A112" s="229"/>
      <c r="B112" s="230"/>
      <c r="C112" s="262" t="s">
        <v>385</v>
      </c>
      <c r="D112" s="233"/>
      <c r="E112" s="234">
        <v>3.75</v>
      </c>
      <c r="F112" s="232"/>
      <c r="G112" s="232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204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5">
      <c r="A113" s="245">
        <v>25</v>
      </c>
      <c r="B113" s="246" t="s">
        <v>386</v>
      </c>
      <c r="C113" s="261" t="s">
        <v>387</v>
      </c>
      <c r="D113" s="247" t="s">
        <v>258</v>
      </c>
      <c r="E113" s="248">
        <v>0.48</v>
      </c>
      <c r="F113" s="249"/>
      <c r="G113" s="250">
        <f>ROUND(E113*F113,2)</f>
        <v>0</v>
      </c>
      <c r="H113" s="249"/>
      <c r="I113" s="250">
        <f>ROUND(E113*H113,2)</f>
        <v>0</v>
      </c>
      <c r="J113" s="249"/>
      <c r="K113" s="250">
        <f>ROUND(E113*J113,2)</f>
        <v>0</v>
      </c>
      <c r="L113" s="250">
        <v>21</v>
      </c>
      <c r="M113" s="250">
        <f>G113*(1+L113/100)</f>
        <v>0</v>
      </c>
      <c r="N113" s="248">
        <v>1.665</v>
      </c>
      <c r="O113" s="248">
        <f>ROUND(E113*N113,2)</f>
        <v>0.8</v>
      </c>
      <c r="P113" s="248">
        <v>0</v>
      </c>
      <c r="Q113" s="248">
        <f>ROUND(E113*P113,2)</f>
        <v>0</v>
      </c>
      <c r="R113" s="250"/>
      <c r="S113" s="250" t="s">
        <v>198</v>
      </c>
      <c r="T113" s="251" t="s">
        <v>199</v>
      </c>
      <c r="U113" s="232">
        <v>0.92</v>
      </c>
      <c r="V113" s="232">
        <f>ROUND(E113*U113,2)</f>
        <v>0.44</v>
      </c>
      <c r="W113" s="232"/>
      <c r="X113" s="232" t="s">
        <v>200</v>
      </c>
      <c r="Y113" s="232" t="s">
        <v>201</v>
      </c>
      <c r="Z113" s="212"/>
      <c r="AA113" s="212"/>
      <c r="AB113" s="212"/>
      <c r="AC113" s="212"/>
      <c r="AD113" s="212"/>
      <c r="AE113" s="212"/>
      <c r="AF113" s="212"/>
      <c r="AG113" s="212" t="s">
        <v>209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5">
      <c r="A114" s="229"/>
      <c r="B114" s="230"/>
      <c r="C114" s="262" t="s">
        <v>332</v>
      </c>
      <c r="D114" s="233"/>
      <c r="E114" s="234"/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204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5">
      <c r="A115" s="229"/>
      <c r="B115" s="230"/>
      <c r="C115" s="262" t="s">
        <v>388</v>
      </c>
      <c r="D115" s="233"/>
      <c r="E115" s="234">
        <v>0.48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204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5">
      <c r="A116" s="245">
        <v>26</v>
      </c>
      <c r="B116" s="246" t="s">
        <v>389</v>
      </c>
      <c r="C116" s="261" t="s">
        <v>390</v>
      </c>
      <c r="D116" s="247" t="s">
        <v>197</v>
      </c>
      <c r="E116" s="248">
        <v>9.9</v>
      </c>
      <c r="F116" s="249"/>
      <c r="G116" s="250">
        <f>ROUND(E116*F116,2)</f>
        <v>0</v>
      </c>
      <c r="H116" s="249"/>
      <c r="I116" s="250">
        <f>ROUND(E116*H116,2)</f>
        <v>0</v>
      </c>
      <c r="J116" s="249"/>
      <c r="K116" s="250">
        <f>ROUND(E116*J116,2)</f>
        <v>0</v>
      </c>
      <c r="L116" s="250">
        <v>21</v>
      </c>
      <c r="M116" s="250">
        <f>G116*(1+L116/100)</f>
        <v>0</v>
      </c>
      <c r="N116" s="248">
        <v>1.7000000000000001E-4</v>
      </c>
      <c r="O116" s="248">
        <f>ROUND(E116*N116,2)</f>
        <v>0</v>
      </c>
      <c r="P116" s="248">
        <v>0</v>
      </c>
      <c r="Q116" s="248">
        <f>ROUND(E116*P116,2)</f>
        <v>0</v>
      </c>
      <c r="R116" s="250"/>
      <c r="S116" s="250" t="s">
        <v>198</v>
      </c>
      <c r="T116" s="251" t="s">
        <v>199</v>
      </c>
      <c r="U116" s="232">
        <v>7.4999999999999997E-2</v>
      </c>
      <c r="V116" s="232">
        <f>ROUND(E116*U116,2)</f>
        <v>0.74</v>
      </c>
      <c r="W116" s="232"/>
      <c r="X116" s="232" t="s">
        <v>200</v>
      </c>
      <c r="Y116" s="232" t="s">
        <v>201</v>
      </c>
      <c r="Z116" s="212"/>
      <c r="AA116" s="212"/>
      <c r="AB116" s="212"/>
      <c r="AC116" s="212"/>
      <c r="AD116" s="212"/>
      <c r="AE116" s="212"/>
      <c r="AF116" s="212"/>
      <c r="AG116" s="212" t="s">
        <v>209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5">
      <c r="A117" s="229"/>
      <c r="B117" s="230"/>
      <c r="C117" s="262" t="s">
        <v>332</v>
      </c>
      <c r="D117" s="233"/>
      <c r="E117" s="234"/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2"/>
      <c r="AA117" s="212"/>
      <c r="AB117" s="212"/>
      <c r="AC117" s="212"/>
      <c r="AD117" s="212"/>
      <c r="AE117" s="212"/>
      <c r="AF117" s="212"/>
      <c r="AG117" s="212" t="s">
        <v>204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5">
      <c r="A118" s="229"/>
      <c r="B118" s="230"/>
      <c r="C118" s="262" t="s">
        <v>391</v>
      </c>
      <c r="D118" s="233"/>
      <c r="E118" s="234">
        <v>9.9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204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5">
      <c r="A119" s="245">
        <v>27</v>
      </c>
      <c r="B119" s="246" t="s">
        <v>392</v>
      </c>
      <c r="C119" s="261" t="s">
        <v>393</v>
      </c>
      <c r="D119" s="247" t="s">
        <v>197</v>
      </c>
      <c r="E119" s="248">
        <v>11.88</v>
      </c>
      <c r="F119" s="249"/>
      <c r="G119" s="250">
        <f>ROUND(E119*F119,2)</f>
        <v>0</v>
      </c>
      <c r="H119" s="249"/>
      <c r="I119" s="250">
        <f>ROUND(E119*H119,2)</f>
        <v>0</v>
      </c>
      <c r="J119" s="249"/>
      <c r="K119" s="250">
        <f>ROUND(E119*J119,2)</f>
        <v>0</v>
      </c>
      <c r="L119" s="250">
        <v>21</v>
      </c>
      <c r="M119" s="250">
        <f>G119*(1+L119/100)</f>
        <v>0</v>
      </c>
      <c r="N119" s="248">
        <v>2.9999999999999997E-4</v>
      </c>
      <c r="O119" s="248">
        <f>ROUND(E119*N119,2)</f>
        <v>0</v>
      </c>
      <c r="P119" s="248">
        <v>0</v>
      </c>
      <c r="Q119" s="248">
        <f>ROUND(E119*P119,2)</f>
        <v>0</v>
      </c>
      <c r="R119" s="250" t="s">
        <v>251</v>
      </c>
      <c r="S119" s="250" t="s">
        <v>198</v>
      </c>
      <c r="T119" s="251" t="s">
        <v>199</v>
      </c>
      <c r="U119" s="232">
        <v>0</v>
      </c>
      <c r="V119" s="232">
        <f>ROUND(E119*U119,2)</f>
        <v>0</v>
      </c>
      <c r="W119" s="232"/>
      <c r="X119" s="232" t="s">
        <v>232</v>
      </c>
      <c r="Y119" s="232" t="s">
        <v>201</v>
      </c>
      <c r="Z119" s="212"/>
      <c r="AA119" s="212"/>
      <c r="AB119" s="212"/>
      <c r="AC119" s="212"/>
      <c r="AD119" s="212"/>
      <c r="AE119" s="212"/>
      <c r="AF119" s="212"/>
      <c r="AG119" s="212" t="s">
        <v>233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5">
      <c r="A120" s="229"/>
      <c r="B120" s="230"/>
      <c r="C120" s="262" t="s">
        <v>332</v>
      </c>
      <c r="D120" s="233"/>
      <c r="E120" s="234"/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204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5">
      <c r="A121" s="229"/>
      <c r="B121" s="230"/>
      <c r="C121" s="262" t="s">
        <v>394</v>
      </c>
      <c r="D121" s="233"/>
      <c r="E121" s="234">
        <v>11.88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204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ht="20" outlineLevel="1" x14ac:dyDescent="0.25">
      <c r="A122" s="245">
        <v>28</v>
      </c>
      <c r="B122" s="246" t="s">
        <v>395</v>
      </c>
      <c r="C122" s="261" t="s">
        <v>396</v>
      </c>
      <c r="D122" s="247" t="s">
        <v>208</v>
      </c>
      <c r="E122" s="248">
        <v>12</v>
      </c>
      <c r="F122" s="249"/>
      <c r="G122" s="250">
        <f>ROUND(E122*F122,2)</f>
        <v>0</v>
      </c>
      <c r="H122" s="249"/>
      <c r="I122" s="250">
        <f>ROUND(E122*H122,2)</f>
        <v>0</v>
      </c>
      <c r="J122" s="249"/>
      <c r="K122" s="250">
        <f>ROUND(E122*J122,2)</f>
        <v>0</v>
      </c>
      <c r="L122" s="250">
        <v>21</v>
      </c>
      <c r="M122" s="250">
        <f>G122*(1+L122/100)</f>
        <v>0</v>
      </c>
      <c r="N122" s="248">
        <v>0.43698999999999999</v>
      </c>
      <c r="O122" s="248">
        <f>ROUND(E122*N122,2)</f>
        <v>5.24</v>
      </c>
      <c r="P122" s="248">
        <v>0</v>
      </c>
      <c r="Q122" s="248">
        <f>ROUND(E122*P122,2)</f>
        <v>0</v>
      </c>
      <c r="R122" s="250"/>
      <c r="S122" s="250" t="s">
        <v>198</v>
      </c>
      <c r="T122" s="251" t="s">
        <v>397</v>
      </c>
      <c r="U122" s="232">
        <v>0</v>
      </c>
      <c r="V122" s="232">
        <f>ROUND(E122*U122,2)</f>
        <v>0</v>
      </c>
      <c r="W122" s="232"/>
      <c r="X122" s="232" t="s">
        <v>398</v>
      </c>
      <c r="Y122" s="232" t="s">
        <v>201</v>
      </c>
      <c r="Z122" s="212"/>
      <c r="AA122" s="212"/>
      <c r="AB122" s="212"/>
      <c r="AC122" s="212"/>
      <c r="AD122" s="212"/>
      <c r="AE122" s="212"/>
      <c r="AF122" s="212"/>
      <c r="AG122" s="212" t="s">
        <v>399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5">
      <c r="A123" s="229"/>
      <c r="B123" s="230"/>
      <c r="C123" s="262" t="s">
        <v>332</v>
      </c>
      <c r="D123" s="233"/>
      <c r="E123" s="234"/>
      <c r="F123" s="232"/>
      <c r="G123" s="232"/>
      <c r="H123" s="232"/>
      <c r="I123" s="232"/>
      <c r="J123" s="232"/>
      <c r="K123" s="232"/>
      <c r="L123" s="232"/>
      <c r="M123" s="232"/>
      <c r="N123" s="231"/>
      <c r="O123" s="231"/>
      <c r="P123" s="231"/>
      <c r="Q123" s="231"/>
      <c r="R123" s="232"/>
      <c r="S123" s="232"/>
      <c r="T123" s="232"/>
      <c r="U123" s="232"/>
      <c r="V123" s="232"/>
      <c r="W123" s="232"/>
      <c r="X123" s="232"/>
      <c r="Y123" s="232"/>
      <c r="Z123" s="212"/>
      <c r="AA123" s="212"/>
      <c r="AB123" s="212"/>
      <c r="AC123" s="212"/>
      <c r="AD123" s="212"/>
      <c r="AE123" s="212"/>
      <c r="AF123" s="212"/>
      <c r="AG123" s="212" t="s">
        <v>204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3" x14ac:dyDescent="0.25">
      <c r="A124" s="229"/>
      <c r="B124" s="230"/>
      <c r="C124" s="262" t="s">
        <v>400</v>
      </c>
      <c r="D124" s="233"/>
      <c r="E124" s="234">
        <v>12</v>
      </c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2"/>
      <c r="AA124" s="212"/>
      <c r="AB124" s="212"/>
      <c r="AC124" s="212"/>
      <c r="AD124" s="212"/>
      <c r="AE124" s="212"/>
      <c r="AF124" s="212"/>
      <c r="AG124" s="212" t="s">
        <v>204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ht="20" outlineLevel="1" x14ac:dyDescent="0.25">
      <c r="A125" s="245">
        <v>29</v>
      </c>
      <c r="B125" s="246" t="s">
        <v>401</v>
      </c>
      <c r="C125" s="261" t="s">
        <v>402</v>
      </c>
      <c r="D125" s="247" t="s">
        <v>208</v>
      </c>
      <c r="E125" s="248">
        <v>115</v>
      </c>
      <c r="F125" s="249"/>
      <c r="G125" s="250">
        <f>ROUND(E125*F125,2)</f>
        <v>0</v>
      </c>
      <c r="H125" s="249"/>
      <c r="I125" s="250">
        <f>ROUND(E125*H125,2)</f>
        <v>0</v>
      </c>
      <c r="J125" s="249"/>
      <c r="K125" s="250">
        <f>ROUND(E125*J125,2)</f>
        <v>0</v>
      </c>
      <c r="L125" s="250">
        <v>21</v>
      </c>
      <c r="M125" s="250">
        <f>G125*(1+L125/100)</f>
        <v>0</v>
      </c>
      <c r="N125" s="248">
        <v>0.43683</v>
      </c>
      <c r="O125" s="248">
        <f>ROUND(E125*N125,2)</f>
        <v>50.24</v>
      </c>
      <c r="P125" s="248">
        <v>0</v>
      </c>
      <c r="Q125" s="248">
        <f>ROUND(E125*P125,2)</f>
        <v>0</v>
      </c>
      <c r="R125" s="250"/>
      <c r="S125" s="250" t="s">
        <v>230</v>
      </c>
      <c r="T125" s="251" t="s">
        <v>231</v>
      </c>
      <c r="U125" s="232">
        <v>0</v>
      </c>
      <c r="V125" s="232">
        <f>ROUND(E125*U125,2)</f>
        <v>0</v>
      </c>
      <c r="W125" s="232"/>
      <c r="X125" s="232" t="s">
        <v>398</v>
      </c>
      <c r="Y125" s="232" t="s">
        <v>201</v>
      </c>
      <c r="Z125" s="212"/>
      <c r="AA125" s="212"/>
      <c r="AB125" s="212"/>
      <c r="AC125" s="212"/>
      <c r="AD125" s="212"/>
      <c r="AE125" s="212"/>
      <c r="AF125" s="212"/>
      <c r="AG125" s="212" t="s">
        <v>399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5">
      <c r="A126" s="229"/>
      <c r="B126" s="230"/>
      <c r="C126" s="262" t="s">
        <v>403</v>
      </c>
      <c r="D126" s="233"/>
      <c r="E126" s="234">
        <v>115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2"/>
      <c r="AA126" s="212"/>
      <c r="AB126" s="212"/>
      <c r="AC126" s="212"/>
      <c r="AD126" s="212"/>
      <c r="AE126" s="212"/>
      <c r="AF126" s="212"/>
      <c r="AG126" s="212" t="s">
        <v>204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5">
      <c r="A127" s="229"/>
      <c r="B127" s="230"/>
      <c r="C127" s="262" t="s">
        <v>404</v>
      </c>
      <c r="D127" s="233"/>
      <c r="E127" s="234"/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204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ht="20" outlineLevel="3" x14ac:dyDescent="0.25">
      <c r="A128" s="229"/>
      <c r="B128" s="230"/>
      <c r="C128" s="262" t="s">
        <v>405</v>
      </c>
      <c r="D128" s="233"/>
      <c r="E128" s="234"/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2"/>
      <c r="AA128" s="212"/>
      <c r="AB128" s="212"/>
      <c r="AC128" s="212"/>
      <c r="AD128" s="212"/>
      <c r="AE128" s="212"/>
      <c r="AF128" s="212"/>
      <c r="AG128" s="212" t="s">
        <v>204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5">
      <c r="A129" s="229"/>
      <c r="B129" s="230"/>
      <c r="C129" s="262" t="s">
        <v>406</v>
      </c>
      <c r="D129" s="233"/>
      <c r="E129" s="234"/>
      <c r="F129" s="232"/>
      <c r="G129" s="232"/>
      <c r="H129" s="232"/>
      <c r="I129" s="232"/>
      <c r="J129" s="232"/>
      <c r="K129" s="232"/>
      <c r="L129" s="232"/>
      <c r="M129" s="232"/>
      <c r="N129" s="231"/>
      <c r="O129" s="231"/>
      <c r="P129" s="231"/>
      <c r="Q129" s="231"/>
      <c r="R129" s="232"/>
      <c r="S129" s="232"/>
      <c r="T129" s="232"/>
      <c r="U129" s="232"/>
      <c r="V129" s="232"/>
      <c r="W129" s="232"/>
      <c r="X129" s="232"/>
      <c r="Y129" s="232"/>
      <c r="Z129" s="212"/>
      <c r="AA129" s="212"/>
      <c r="AB129" s="212"/>
      <c r="AC129" s="212"/>
      <c r="AD129" s="212"/>
      <c r="AE129" s="212"/>
      <c r="AF129" s="212"/>
      <c r="AG129" s="212" t="s">
        <v>204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ht="13" x14ac:dyDescent="0.25">
      <c r="A130" s="238" t="s">
        <v>193</v>
      </c>
      <c r="B130" s="239" t="s">
        <v>124</v>
      </c>
      <c r="C130" s="260" t="s">
        <v>125</v>
      </c>
      <c r="D130" s="240"/>
      <c r="E130" s="241"/>
      <c r="F130" s="242"/>
      <c r="G130" s="242">
        <f>SUMIF(AG131:AG142,"&lt;&gt;NOR",G131:G142)</f>
        <v>0</v>
      </c>
      <c r="H130" s="242"/>
      <c r="I130" s="242">
        <f>SUM(I131:I142)</f>
        <v>0</v>
      </c>
      <c r="J130" s="242"/>
      <c r="K130" s="242">
        <f>SUM(K131:K142)</f>
        <v>0</v>
      </c>
      <c r="L130" s="242"/>
      <c r="M130" s="242">
        <f>SUM(M131:M142)</f>
        <v>0</v>
      </c>
      <c r="N130" s="241"/>
      <c r="O130" s="241">
        <f>SUM(O131:O142)</f>
        <v>13.79</v>
      </c>
      <c r="P130" s="241"/>
      <c r="Q130" s="241">
        <f>SUM(Q131:Q142)</f>
        <v>0</v>
      </c>
      <c r="R130" s="242"/>
      <c r="S130" s="242"/>
      <c r="T130" s="243"/>
      <c r="U130" s="237"/>
      <c r="V130" s="237">
        <f>SUM(V131:V142)</f>
        <v>97.2</v>
      </c>
      <c r="W130" s="237"/>
      <c r="X130" s="237"/>
      <c r="Y130" s="237"/>
      <c r="AG130" t="s">
        <v>194</v>
      </c>
    </row>
    <row r="131" spans="1:60" outlineLevel="1" x14ac:dyDescent="0.25">
      <c r="A131" s="245">
        <v>30</v>
      </c>
      <c r="B131" s="246" t="s">
        <v>407</v>
      </c>
      <c r="C131" s="261" t="s">
        <v>408</v>
      </c>
      <c r="D131" s="247" t="s">
        <v>208</v>
      </c>
      <c r="E131" s="248">
        <v>27.82</v>
      </c>
      <c r="F131" s="249"/>
      <c r="G131" s="250">
        <f>ROUND(E131*F131,2)</f>
        <v>0</v>
      </c>
      <c r="H131" s="249"/>
      <c r="I131" s="250">
        <f>ROUND(E131*H131,2)</f>
        <v>0</v>
      </c>
      <c r="J131" s="249"/>
      <c r="K131" s="250">
        <f>ROUND(E131*J131,2)</f>
        <v>0</v>
      </c>
      <c r="L131" s="250">
        <v>21</v>
      </c>
      <c r="M131" s="250">
        <f>G131*(1+L131/100)</f>
        <v>0</v>
      </c>
      <c r="N131" s="248">
        <v>0.45500000000000002</v>
      </c>
      <c r="O131" s="248">
        <f>ROUND(E131*N131,2)</f>
        <v>12.66</v>
      </c>
      <c r="P131" s="248">
        <v>0</v>
      </c>
      <c r="Q131" s="248">
        <f>ROUND(E131*P131,2)</f>
        <v>0</v>
      </c>
      <c r="R131" s="250"/>
      <c r="S131" s="250" t="s">
        <v>198</v>
      </c>
      <c r="T131" s="251" t="s">
        <v>199</v>
      </c>
      <c r="U131" s="232">
        <v>3.4937999999999998</v>
      </c>
      <c r="V131" s="232">
        <f>ROUND(E131*U131,2)</f>
        <v>97.2</v>
      </c>
      <c r="W131" s="232"/>
      <c r="X131" s="232" t="s">
        <v>200</v>
      </c>
      <c r="Y131" s="232" t="s">
        <v>201</v>
      </c>
      <c r="Z131" s="212"/>
      <c r="AA131" s="212"/>
      <c r="AB131" s="212"/>
      <c r="AC131" s="212"/>
      <c r="AD131" s="212"/>
      <c r="AE131" s="212"/>
      <c r="AF131" s="212"/>
      <c r="AG131" s="212" t="s">
        <v>209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5">
      <c r="A132" s="229"/>
      <c r="B132" s="230"/>
      <c r="C132" s="262" t="s">
        <v>409</v>
      </c>
      <c r="D132" s="233"/>
      <c r="E132" s="234"/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204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5">
      <c r="A133" s="229"/>
      <c r="B133" s="230"/>
      <c r="C133" s="262" t="s">
        <v>410</v>
      </c>
      <c r="D133" s="233"/>
      <c r="E133" s="234"/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2"/>
      <c r="AA133" s="212"/>
      <c r="AB133" s="212"/>
      <c r="AC133" s="212"/>
      <c r="AD133" s="212"/>
      <c r="AE133" s="212"/>
      <c r="AF133" s="212"/>
      <c r="AG133" s="212" t="s">
        <v>204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5">
      <c r="A134" s="229"/>
      <c r="B134" s="230"/>
      <c r="C134" s="262" t="s">
        <v>411</v>
      </c>
      <c r="D134" s="233"/>
      <c r="E134" s="234">
        <v>27.82</v>
      </c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204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5">
      <c r="A135" s="245">
        <v>31</v>
      </c>
      <c r="B135" s="246" t="s">
        <v>412</v>
      </c>
      <c r="C135" s="261" t="s">
        <v>413</v>
      </c>
      <c r="D135" s="247" t="s">
        <v>263</v>
      </c>
      <c r="E135" s="248">
        <v>31</v>
      </c>
      <c r="F135" s="249"/>
      <c r="G135" s="250">
        <f>ROUND(E135*F135,2)</f>
        <v>0</v>
      </c>
      <c r="H135" s="249"/>
      <c r="I135" s="250">
        <f>ROUND(E135*H135,2)</f>
        <v>0</v>
      </c>
      <c r="J135" s="249"/>
      <c r="K135" s="250">
        <f>ROUND(E135*J135,2)</f>
        <v>0</v>
      </c>
      <c r="L135" s="250">
        <v>21</v>
      </c>
      <c r="M135" s="250">
        <f>G135*(1+L135/100)</f>
        <v>0</v>
      </c>
      <c r="N135" s="248">
        <v>3.6499999999999998E-2</v>
      </c>
      <c r="O135" s="248">
        <f>ROUND(E135*N135,2)</f>
        <v>1.1299999999999999</v>
      </c>
      <c r="P135" s="248">
        <v>0</v>
      </c>
      <c r="Q135" s="248">
        <f>ROUND(E135*P135,2)</f>
        <v>0</v>
      </c>
      <c r="R135" s="250" t="s">
        <v>251</v>
      </c>
      <c r="S135" s="250" t="s">
        <v>198</v>
      </c>
      <c r="T135" s="251" t="s">
        <v>199</v>
      </c>
      <c r="U135" s="232">
        <v>0</v>
      </c>
      <c r="V135" s="232">
        <f>ROUND(E135*U135,2)</f>
        <v>0</v>
      </c>
      <c r="W135" s="232"/>
      <c r="X135" s="232" t="s">
        <v>232</v>
      </c>
      <c r="Y135" s="232" t="s">
        <v>201</v>
      </c>
      <c r="Z135" s="212"/>
      <c r="AA135" s="212"/>
      <c r="AB135" s="212"/>
      <c r="AC135" s="212"/>
      <c r="AD135" s="212"/>
      <c r="AE135" s="212"/>
      <c r="AF135" s="212"/>
      <c r="AG135" s="212" t="s">
        <v>233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5">
      <c r="A136" s="229"/>
      <c r="B136" s="230"/>
      <c r="C136" s="283" t="s">
        <v>414</v>
      </c>
      <c r="D136" s="275"/>
      <c r="E136" s="276"/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2"/>
      <c r="AA136" s="212"/>
      <c r="AB136" s="212"/>
      <c r="AC136" s="212"/>
      <c r="AD136" s="212"/>
      <c r="AE136" s="212"/>
      <c r="AF136" s="212"/>
      <c r="AG136" s="212" t="s">
        <v>204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5">
      <c r="A137" s="229"/>
      <c r="B137" s="230"/>
      <c r="C137" s="284" t="s">
        <v>415</v>
      </c>
      <c r="D137" s="275"/>
      <c r="E137" s="276"/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2"/>
      <c r="AA137" s="212"/>
      <c r="AB137" s="212"/>
      <c r="AC137" s="212"/>
      <c r="AD137" s="212"/>
      <c r="AE137" s="212"/>
      <c r="AF137" s="212"/>
      <c r="AG137" s="212" t="s">
        <v>204</v>
      </c>
      <c r="AH137" s="212">
        <v>2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5">
      <c r="A138" s="229"/>
      <c r="B138" s="230"/>
      <c r="C138" s="284" t="s">
        <v>416</v>
      </c>
      <c r="D138" s="275"/>
      <c r="E138" s="276"/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204</v>
      </c>
      <c r="AH138" s="212">
        <v>2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3" x14ac:dyDescent="0.25">
      <c r="A139" s="229"/>
      <c r="B139" s="230"/>
      <c r="C139" s="284" t="s">
        <v>417</v>
      </c>
      <c r="D139" s="275"/>
      <c r="E139" s="276">
        <v>30.602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204</v>
      </c>
      <c r="AH139" s="212">
        <v>2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5">
      <c r="A140" s="229"/>
      <c r="B140" s="230"/>
      <c r="C140" s="285" t="s">
        <v>418</v>
      </c>
      <c r="D140" s="277"/>
      <c r="E140" s="278">
        <v>30.602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204</v>
      </c>
      <c r="AH140" s="212">
        <v>3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5">
      <c r="A141" s="229"/>
      <c r="B141" s="230"/>
      <c r="C141" s="283" t="s">
        <v>419</v>
      </c>
      <c r="D141" s="275"/>
      <c r="E141" s="276"/>
      <c r="F141" s="232"/>
      <c r="G141" s="232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2"/>
      <c r="AA141" s="212"/>
      <c r="AB141" s="212"/>
      <c r="AC141" s="212"/>
      <c r="AD141" s="212"/>
      <c r="AE141" s="212"/>
      <c r="AF141" s="212"/>
      <c r="AG141" s="212" t="s">
        <v>204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3" x14ac:dyDescent="0.25">
      <c r="A142" s="229"/>
      <c r="B142" s="230"/>
      <c r="C142" s="262" t="s">
        <v>420</v>
      </c>
      <c r="D142" s="233"/>
      <c r="E142" s="234">
        <v>31</v>
      </c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2"/>
      <c r="AA142" s="212"/>
      <c r="AB142" s="212"/>
      <c r="AC142" s="212"/>
      <c r="AD142" s="212"/>
      <c r="AE142" s="212"/>
      <c r="AF142" s="212"/>
      <c r="AG142" s="212" t="s">
        <v>204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ht="13" x14ac:dyDescent="0.25">
      <c r="A143" s="238" t="s">
        <v>193</v>
      </c>
      <c r="B143" s="239" t="s">
        <v>126</v>
      </c>
      <c r="C143" s="260" t="s">
        <v>127</v>
      </c>
      <c r="D143" s="240"/>
      <c r="E143" s="241"/>
      <c r="F143" s="242"/>
      <c r="G143" s="242">
        <f>SUMIF(AG144:AG149,"&lt;&gt;NOR",G144:G149)</f>
        <v>0</v>
      </c>
      <c r="H143" s="242"/>
      <c r="I143" s="242">
        <f>SUM(I144:I149)</f>
        <v>0</v>
      </c>
      <c r="J143" s="242"/>
      <c r="K143" s="242">
        <f>SUM(K144:K149)</f>
        <v>0</v>
      </c>
      <c r="L143" s="242"/>
      <c r="M143" s="242">
        <f>SUM(M144:M149)</f>
        <v>0</v>
      </c>
      <c r="N143" s="241"/>
      <c r="O143" s="241">
        <f>SUM(O144:O149)</f>
        <v>3.52</v>
      </c>
      <c r="P143" s="241"/>
      <c r="Q143" s="241">
        <f>SUM(Q144:Q149)</f>
        <v>0</v>
      </c>
      <c r="R143" s="242"/>
      <c r="S143" s="242"/>
      <c r="T143" s="243"/>
      <c r="U143" s="237"/>
      <c r="V143" s="237">
        <f>SUM(V144:V149)</f>
        <v>7.73</v>
      </c>
      <c r="W143" s="237"/>
      <c r="X143" s="237"/>
      <c r="Y143" s="237"/>
      <c r="AG143" t="s">
        <v>194</v>
      </c>
    </row>
    <row r="144" spans="1:60" outlineLevel="1" x14ac:dyDescent="0.25">
      <c r="A144" s="245">
        <v>32</v>
      </c>
      <c r="B144" s="246" t="s">
        <v>421</v>
      </c>
      <c r="C144" s="261" t="s">
        <v>422</v>
      </c>
      <c r="D144" s="247" t="s">
        <v>208</v>
      </c>
      <c r="E144" s="248">
        <v>9</v>
      </c>
      <c r="F144" s="249"/>
      <c r="G144" s="250">
        <f>ROUND(E144*F144,2)</f>
        <v>0</v>
      </c>
      <c r="H144" s="249"/>
      <c r="I144" s="250">
        <f>ROUND(E144*H144,2)</f>
        <v>0</v>
      </c>
      <c r="J144" s="249"/>
      <c r="K144" s="250">
        <f>ROUND(E144*J144,2)</f>
        <v>0</v>
      </c>
      <c r="L144" s="250">
        <v>21</v>
      </c>
      <c r="M144" s="250">
        <f>G144*(1+L144/100)</f>
        <v>0</v>
      </c>
      <c r="N144" s="248">
        <v>0.11369</v>
      </c>
      <c r="O144" s="248">
        <f>ROUND(E144*N144,2)</f>
        <v>1.02</v>
      </c>
      <c r="P144" s="248">
        <v>0</v>
      </c>
      <c r="Q144" s="248">
        <f>ROUND(E144*P144,2)</f>
        <v>0</v>
      </c>
      <c r="R144" s="250"/>
      <c r="S144" s="250" t="s">
        <v>198</v>
      </c>
      <c r="T144" s="251" t="s">
        <v>199</v>
      </c>
      <c r="U144" s="232">
        <v>0.56850000000000001</v>
      </c>
      <c r="V144" s="232">
        <f>ROUND(E144*U144,2)</f>
        <v>5.12</v>
      </c>
      <c r="W144" s="232"/>
      <c r="X144" s="232" t="s">
        <v>200</v>
      </c>
      <c r="Y144" s="232" t="s">
        <v>201</v>
      </c>
      <c r="Z144" s="212"/>
      <c r="AA144" s="212"/>
      <c r="AB144" s="212"/>
      <c r="AC144" s="212"/>
      <c r="AD144" s="212"/>
      <c r="AE144" s="212"/>
      <c r="AF144" s="212"/>
      <c r="AG144" s="212" t="s">
        <v>209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5">
      <c r="A145" s="229"/>
      <c r="B145" s="230"/>
      <c r="C145" s="262" t="s">
        <v>423</v>
      </c>
      <c r="D145" s="233"/>
      <c r="E145" s="234">
        <v>9</v>
      </c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2"/>
      <c r="AA145" s="212"/>
      <c r="AB145" s="212"/>
      <c r="AC145" s="212"/>
      <c r="AD145" s="212"/>
      <c r="AE145" s="212"/>
      <c r="AF145" s="212"/>
      <c r="AG145" s="212" t="s">
        <v>204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5">
      <c r="A146" s="252">
        <v>33</v>
      </c>
      <c r="B146" s="253" t="s">
        <v>424</v>
      </c>
      <c r="C146" s="264" t="s">
        <v>425</v>
      </c>
      <c r="D146" s="254" t="s">
        <v>263</v>
      </c>
      <c r="E146" s="255">
        <v>6</v>
      </c>
      <c r="F146" s="256"/>
      <c r="G146" s="257">
        <f>ROUND(E146*F146,2)</f>
        <v>0</v>
      </c>
      <c r="H146" s="256"/>
      <c r="I146" s="257">
        <f>ROUND(E146*H146,2)</f>
        <v>0</v>
      </c>
      <c r="J146" s="256"/>
      <c r="K146" s="257">
        <f>ROUND(E146*J146,2)</f>
        <v>0</v>
      </c>
      <c r="L146" s="257">
        <v>21</v>
      </c>
      <c r="M146" s="257">
        <f>G146*(1+L146/100)</f>
        <v>0</v>
      </c>
      <c r="N146" s="255">
        <v>0.11899999999999999</v>
      </c>
      <c r="O146" s="255">
        <f>ROUND(E146*N146,2)</f>
        <v>0.71</v>
      </c>
      <c r="P146" s="255">
        <v>0</v>
      </c>
      <c r="Q146" s="255">
        <f>ROUND(E146*P146,2)</f>
        <v>0</v>
      </c>
      <c r="R146" s="257"/>
      <c r="S146" s="257" t="s">
        <v>230</v>
      </c>
      <c r="T146" s="258" t="s">
        <v>231</v>
      </c>
      <c r="U146" s="232">
        <v>0</v>
      </c>
      <c r="V146" s="232">
        <f>ROUND(E146*U146,2)</f>
        <v>0</v>
      </c>
      <c r="W146" s="232"/>
      <c r="X146" s="232" t="s">
        <v>232</v>
      </c>
      <c r="Y146" s="232" t="s">
        <v>201</v>
      </c>
      <c r="Z146" s="212"/>
      <c r="AA146" s="212"/>
      <c r="AB146" s="212"/>
      <c r="AC146" s="212"/>
      <c r="AD146" s="212"/>
      <c r="AE146" s="212"/>
      <c r="AF146" s="212"/>
      <c r="AG146" s="212" t="s">
        <v>233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5">
      <c r="A147" s="245">
        <v>34</v>
      </c>
      <c r="B147" s="246" t="s">
        <v>426</v>
      </c>
      <c r="C147" s="261" t="s">
        <v>427</v>
      </c>
      <c r="D147" s="247" t="s">
        <v>258</v>
      </c>
      <c r="E147" s="248">
        <v>0.71</v>
      </c>
      <c r="F147" s="249"/>
      <c r="G147" s="250">
        <f>ROUND(E147*F147,2)</f>
        <v>0</v>
      </c>
      <c r="H147" s="249"/>
      <c r="I147" s="250">
        <f>ROUND(E147*H147,2)</f>
        <v>0</v>
      </c>
      <c r="J147" s="249"/>
      <c r="K147" s="250">
        <f>ROUND(E147*J147,2)</f>
        <v>0</v>
      </c>
      <c r="L147" s="250">
        <v>21</v>
      </c>
      <c r="M147" s="250">
        <f>G147*(1+L147/100)</f>
        <v>0</v>
      </c>
      <c r="N147" s="248">
        <v>2.52508</v>
      </c>
      <c r="O147" s="248">
        <f>ROUND(E147*N147,2)</f>
        <v>1.79</v>
      </c>
      <c r="P147" s="248">
        <v>0</v>
      </c>
      <c r="Q147" s="248">
        <f>ROUND(E147*P147,2)</f>
        <v>0</v>
      </c>
      <c r="R147" s="250"/>
      <c r="S147" s="250" t="s">
        <v>198</v>
      </c>
      <c r="T147" s="251" t="s">
        <v>199</v>
      </c>
      <c r="U147" s="232">
        <v>3.6749999999999998</v>
      </c>
      <c r="V147" s="232">
        <f>ROUND(E147*U147,2)</f>
        <v>2.61</v>
      </c>
      <c r="W147" s="232"/>
      <c r="X147" s="232" t="s">
        <v>200</v>
      </c>
      <c r="Y147" s="232" t="s">
        <v>201</v>
      </c>
      <c r="Z147" s="212"/>
      <c r="AA147" s="212"/>
      <c r="AB147" s="212"/>
      <c r="AC147" s="212"/>
      <c r="AD147" s="212"/>
      <c r="AE147" s="212"/>
      <c r="AF147" s="212"/>
      <c r="AG147" s="212" t="s">
        <v>209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5">
      <c r="A148" s="229"/>
      <c r="B148" s="230"/>
      <c r="C148" s="262" t="s">
        <v>428</v>
      </c>
      <c r="D148" s="233"/>
      <c r="E148" s="234"/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2"/>
      <c r="AA148" s="212"/>
      <c r="AB148" s="212"/>
      <c r="AC148" s="212"/>
      <c r="AD148" s="212"/>
      <c r="AE148" s="212"/>
      <c r="AF148" s="212"/>
      <c r="AG148" s="212" t="s">
        <v>204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5">
      <c r="A149" s="229"/>
      <c r="B149" s="230"/>
      <c r="C149" s="262" t="s">
        <v>429</v>
      </c>
      <c r="D149" s="233"/>
      <c r="E149" s="234">
        <v>0.71</v>
      </c>
      <c r="F149" s="232"/>
      <c r="G149" s="232"/>
      <c r="H149" s="232"/>
      <c r="I149" s="232"/>
      <c r="J149" s="232"/>
      <c r="K149" s="232"/>
      <c r="L149" s="232"/>
      <c r="M149" s="232"/>
      <c r="N149" s="231"/>
      <c r="O149" s="231"/>
      <c r="P149" s="231"/>
      <c r="Q149" s="231"/>
      <c r="R149" s="232"/>
      <c r="S149" s="232"/>
      <c r="T149" s="232"/>
      <c r="U149" s="232"/>
      <c r="V149" s="232"/>
      <c r="W149" s="232"/>
      <c r="X149" s="232"/>
      <c r="Y149" s="232"/>
      <c r="Z149" s="212"/>
      <c r="AA149" s="212"/>
      <c r="AB149" s="212"/>
      <c r="AC149" s="212"/>
      <c r="AD149" s="212"/>
      <c r="AE149" s="212"/>
      <c r="AF149" s="212"/>
      <c r="AG149" s="212" t="s">
        <v>204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ht="13" x14ac:dyDescent="0.25">
      <c r="A150" s="238" t="s">
        <v>193</v>
      </c>
      <c r="B150" s="239" t="s">
        <v>128</v>
      </c>
      <c r="C150" s="260" t="s">
        <v>129</v>
      </c>
      <c r="D150" s="240"/>
      <c r="E150" s="241"/>
      <c r="F150" s="242"/>
      <c r="G150" s="242">
        <f>SUMIF(AG151:AG215,"&lt;&gt;NOR",G151:G215)</f>
        <v>0</v>
      </c>
      <c r="H150" s="242"/>
      <c r="I150" s="242">
        <f>SUM(I151:I215)</f>
        <v>0</v>
      </c>
      <c r="J150" s="242"/>
      <c r="K150" s="242">
        <f>SUM(K151:K215)</f>
        <v>0</v>
      </c>
      <c r="L150" s="242"/>
      <c r="M150" s="242">
        <f>SUM(M151:M215)</f>
        <v>0</v>
      </c>
      <c r="N150" s="241"/>
      <c r="O150" s="241">
        <f>SUM(O151:O215)</f>
        <v>924.92</v>
      </c>
      <c r="P150" s="241"/>
      <c r="Q150" s="241">
        <f>SUM(Q151:Q215)</f>
        <v>0</v>
      </c>
      <c r="R150" s="242"/>
      <c r="S150" s="242"/>
      <c r="T150" s="243"/>
      <c r="U150" s="237"/>
      <c r="V150" s="237">
        <f>SUM(V151:V215)</f>
        <v>1200.48</v>
      </c>
      <c r="W150" s="237"/>
      <c r="X150" s="237"/>
      <c r="Y150" s="237"/>
      <c r="AG150" t="s">
        <v>194</v>
      </c>
    </row>
    <row r="151" spans="1:60" ht="20" outlineLevel="1" x14ac:dyDescent="0.25">
      <c r="A151" s="245">
        <v>35</v>
      </c>
      <c r="B151" s="246" t="s">
        <v>430</v>
      </c>
      <c r="C151" s="261" t="s">
        <v>431</v>
      </c>
      <c r="D151" s="247" t="s">
        <v>197</v>
      </c>
      <c r="E151" s="248">
        <v>219.62819999999999</v>
      </c>
      <c r="F151" s="249"/>
      <c r="G151" s="250">
        <f>ROUND(E151*F151,2)</f>
        <v>0</v>
      </c>
      <c r="H151" s="249"/>
      <c r="I151" s="250">
        <f>ROUND(E151*H151,2)</f>
        <v>0</v>
      </c>
      <c r="J151" s="249"/>
      <c r="K151" s="250">
        <f>ROUND(E151*J151,2)</f>
        <v>0</v>
      </c>
      <c r="L151" s="250">
        <v>21</v>
      </c>
      <c r="M151" s="250">
        <f>G151*(1+L151/100)</f>
        <v>0</v>
      </c>
      <c r="N151" s="248">
        <v>0.378</v>
      </c>
      <c r="O151" s="248">
        <f>ROUND(E151*N151,2)</f>
        <v>83.02</v>
      </c>
      <c r="P151" s="248">
        <v>0</v>
      </c>
      <c r="Q151" s="248">
        <f>ROUND(E151*P151,2)</f>
        <v>0</v>
      </c>
      <c r="R151" s="250"/>
      <c r="S151" s="250" t="s">
        <v>198</v>
      </c>
      <c r="T151" s="251" t="s">
        <v>199</v>
      </c>
      <c r="U151" s="232">
        <v>2.5999999999999999E-2</v>
      </c>
      <c r="V151" s="232">
        <f>ROUND(E151*U151,2)</f>
        <v>5.71</v>
      </c>
      <c r="W151" s="232"/>
      <c r="X151" s="232" t="s">
        <v>200</v>
      </c>
      <c r="Y151" s="232" t="s">
        <v>201</v>
      </c>
      <c r="Z151" s="212"/>
      <c r="AA151" s="212"/>
      <c r="AB151" s="212"/>
      <c r="AC151" s="212"/>
      <c r="AD151" s="212"/>
      <c r="AE151" s="212"/>
      <c r="AF151" s="212"/>
      <c r="AG151" s="212" t="s">
        <v>209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5">
      <c r="A152" s="229"/>
      <c r="B152" s="230"/>
      <c r="C152" s="262" t="s">
        <v>432</v>
      </c>
      <c r="D152" s="233"/>
      <c r="E152" s="234"/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2"/>
      <c r="AA152" s="212"/>
      <c r="AB152" s="212"/>
      <c r="AC152" s="212"/>
      <c r="AD152" s="212"/>
      <c r="AE152" s="212"/>
      <c r="AF152" s="212"/>
      <c r="AG152" s="212" t="s">
        <v>204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ht="20" outlineLevel="3" x14ac:dyDescent="0.25">
      <c r="A153" s="229"/>
      <c r="B153" s="230"/>
      <c r="C153" s="262" t="s">
        <v>433</v>
      </c>
      <c r="D153" s="233"/>
      <c r="E153" s="234"/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2"/>
      <c r="AA153" s="212"/>
      <c r="AB153" s="212"/>
      <c r="AC153" s="212"/>
      <c r="AD153" s="212"/>
      <c r="AE153" s="212"/>
      <c r="AF153" s="212"/>
      <c r="AG153" s="212" t="s">
        <v>204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5">
      <c r="A154" s="229"/>
      <c r="B154" s="230"/>
      <c r="C154" s="262" t="s">
        <v>434</v>
      </c>
      <c r="D154" s="233"/>
      <c r="E154" s="234">
        <v>68.244600000000005</v>
      </c>
      <c r="F154" s="232"/>
      <c r="G154" s="232"/>
      <c r="H154" s="232"/>
      <c r="I154" s="232"/>
      <c r="J154" s="232"/>
      <c r="K154" s="232"/>
      <c r="L154" s="232"/>
      <c r="M154" s="232"/>
      <c r="N154" s="231"/>
      <c r="O154" s="231"/>
      <c r="P154" s="231"/>
      <c r="Q154" s="231"/>
      <c r="R154" s="232"/>
      <c r="S154" s="232"/>
      <c r="T154" s="232"/>
      <c r="U154" s="232"/>
      <c r="V154" s="232"/>
      <c r="W154" s="232"/>
      <c r="X154" s="232"/>
      <c r="Y154" s="232"/>
      <c r="Z154" s="212"/>
      <c r="AA154" s="212"/>
      <c r="AB154" s="212"/>
      <c r="AC154" s="212"/>
      <c r="AD154" s="212"/>
      <c r="AE154" s="212"/>
      <c r="AF154" s="212"/>
      <c r="AG154" s="212" t="s">
        <v>204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3" x14ac:dyDescent="0.25">
      <c r="A155" s="229"/>
      <c r="B155" s="230"/>
      <c r="C155" s="282" t="s">
        <v>331</v>
      </c>
      <c r="D155" s="273"/>
      <c r="E155" s="274">
        <v>68.244600000000005</v>
      </c>
      <c r="F155" s="232"/>
      <c r="G155" s="232"/>
      <c r="H155" s="232"/>
      <c r="I155" s="232"/>
      <c r="J155" s="232"/>
      <c r="K155" s="232"/>
      <c r="L155" s="232"/>
      <c r="M155" s="232"/>
      <c r="N155" s="231"/>
      <c r="O155" s="231"/>
      <c r="P155" s="231"/>
      <c r="Q155" s="231"/>
      <c r="R155" s="232"/>
      <c r="S155" s="232"/>
      <c r="T155" s="232"/>
      <c r="U155" s="232"/>
      <c r="V155" s="232"/>
      <c r="W155" s="232"/>
      <c r="X155" s="232"/>
      <c r="Y155" s="232"/>
      <c r="Z155" s="212"/>
      <c r="AA155" s="212"/>
      <c r="AB155" s="212"/>
      <c r="AC155" s="212"/>
      <c r="AD155" s="212"/>
      <c r="AE155" s="212"/>
      <c r="AF155" s="212"/>
      <c r="AG155" s="212" t="s">
        <v>204</v>
      </c>
      <c r="AH155" s="212">
        <v>1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5">
      <c r="A156" s="229"/>
      <c r="B156" s="230"/>
      <c r="C156" s="262" t="s">
        <v>435</v>
      </c>
      <c r="D156" s="233"/>
      <c r="E156" s="234"/>
      <c r="F156" s="232"/>
      <c r="G156" s="232"/>
      <c r="H156" s="232"/>
      <c r="I156" s="232"/>
      <c r="J156" s="232"/>
      <c r="K156" s="232"/>
      <c r="L156" s="232"/>
      <c r="M156" s="232"/>
      <c r="N156" s="231"/>
      <c r="O156" s="231"/>
      <c r="P156" s="231"/>
      <c r="Q156" s="231"/>
      <c r="R156" s="232"/>
      <c r="S156" s="232"/>
      <c r="T156" s="232"/>
      <c r="U156" s="232"/>
      <c r="V156" s="232"/>
      <c r="W156" s="232"/>
      <c r="X156" s="232"/>
      <c r="Y156" s="232"/>
      <c r="Z156" s="212"/>
      <c r="AA156" s="212"/>
      <c r="AB156" s="212"/>
      <c r="AC156" s="212"/>
      <c r="AD156" s="212"/>
      <c r="AE156" s="212"/>
      <c r="AF156" s="212"/>
      <c r="AG156" s="212" t="s">
        <v>204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ht="20" outlineLevel="3" x14ac:dyDescent="0.25">
      <c r="A157" s="229"/>
      <c r="B157" s="230"/>
      <c r="C157" s="262" t="s">
        <v>433</v>
      </c>
      <c r="D157" s="233"/>
      <c r="E157" s="234"/>
      <c r="F157" s="232"/>
      <c r="G157" s="232"/>
      <c r="H157" s="232"/>
      <c r="I157" s="232"/>
      <c r="J157" s="232"/>
      <c r="K157" s="232"/>
      <c r="L157" s="232"/>
      <c r="M157" s="232"/>
      <c r="N157" s="231"/>
      <c r="O157" s="231"/>
      <c r="P157" s="231"/>
      <c r="Q157" s="231"/>
      <c r="R157" s="232"/>
      <c r="S157" s="232"/>
      <c r="T157" s="232"/>
      <c r="U157" s="232"/>
      <c r="V157" s="232"/>
      <c r="W157" s="232"/>
      <c r="X157" s="232"/>
      <c r="Y157" s="232"/>
      <c r="Z157" s="212"/>
      <c r="AA157" s="212"/>
      <c r="AB157" s="212"/>
      <c r="AC157" s="212"/>
      <c r="AD157" s="212"/>
      <c r="AE157" s="212"/>
      <c r="AF157" s="212"/>
      <c r="AG157" s="212" t="s">
        <v>204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3" x14ac:dyDescent="0.25">
      <c r="A158" s="229"/>
      <c r="B158" s="230"/>
      <c r="C158" s="262" t="s">
        <v>436</v>
      </c>
      <c r="D158" s="233"/>
      <c r="E158" s="234">
        <v>151.3836</v>
      </c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2"/>
      <c r="AA158" s="212"/>
      <c r="AB158" s="212"/>
      <c r="AC158" s="212"/>
      <c r="AD158" s="212"/>
      <c r="AE158" s="212"/>
      <c r="AF158" s="212"/>
      <c r="AG158" s="212" t="s">
        <v>204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5">
      <c r="A159" s="229"/>
      <c r="B159" s="230"/>
      <c r="C159" s="282" t="s">
        <v>331</v>
      </c>
      <c r="D159" s="273"/>
      <c r="E159" s="274">
        <v>151.3836</v>
      </c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2"/>
      <c r="AA159" s="212"/>
      <c r="AB159" s="212"/>
      <c r="AC159" s="212"/>
      <c r="AD159" s="212"/>
      <c r="AE159" s="212"/>
      <c r="AF159" s="212"/>
      <c r="AG159" s="212" t="s">
        <v>204</v>
      </c>
      <c r="AH159" s="212">
        <v>1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ht="20" outlineLevel="1" x14ac:dyDescent="0.25">
      <c r="A160" s="245">
        <v>36</v>
      </c>
      <c r="B160" s="246" t="s">
        <v>437</v>
      </c>
      <c r="C160" s="261" t="s">
        <v>438</v>
      </c>
      <c r="D160" s="247" t="s">
        <v>197</v>
      </c>
      <c r="E160" s="248">
        <v>871.38660000000004</v>
      </c>
      <c r="F160" s="249"/>
      <c r="G160" s="250">
        <f>ROUND(E160*F160,2)</f>
        <v>0</v>
      </c>
      <c r="H160" s="249"/>
      <c r="I160" s="250">
        <f>ROUND(E160*H160,2)</f>
        <v>0</v>
      </c>
      <c r="J160" s="249"/>
      <c r="K160" s="250">
        <f>ROUND(E160*J160,2)</f>
        <v>0</v>
      </c>
      <c r="L160" s="250">
        <v>21</v>
      </c>
      <c r="M160" s="250">
        <f>G160*(1+L160/100)</f>
        <v>0</v>
      </c>
      <c r="N160" s="248">
        <v>0.55125000000000002</v>
      </c>
      <c r="O160" s="248">
        <f>ROUND(E160*N160,2)</f>
        <v>480.35</v>
      </c>
      <c r="P160" s="248">
        <v>0</v>
      </c>
      <c r="Q160" s="248">
        <f>ROUND(E160*P160,2)</f>
        <v>0</v>
      </c>
      <c r="R160" s="250"/>
      <c r="S160" s="250" t="s">
        <v>198</v>
      </c>
      <c r="T160" s="251" t="s">
        <v>199</v>
      </c>
      <c r="U160" s="232">
        <v>2.7E-2</v>
      </c>
      <c r="V160" s="232">
        <f>ROUND(E160*U160,2)</f>
        <v>23.53</v>
      </c>
      <c r="W160" s="232"/>
      <c r="X160" s="232" t="s">
        <v>200</v>
      </c>
      <c r="Y160" s="232" t="s">
        <v>201</v>
      </c>
      <c r="Z160" s="212"/>
      <c r="AA160" s="212"/>
      <c r="AB160" s="212"/>
      <c r="AC160" s="212"/>
      <c r="AD160" s="212"/>
      <c r="AE160" s="212"/>
      <c r="AF160" s="212"/>
      <c r="AG160" s="212" t="s">
        <v>209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5">
      <c r="A161" s="229"/>
      <c r="B161" s="230"/>
      <c r="C161" s="262" t="s">
        <v>439</v>
      </c>
      <c r="D161" s="233"/>
      <c r="E161" s="234"/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2"/>
      <c r="AA161" s="212"/>
      <c r="AB161" s="212"/>
      <c r="AC161" s="212"/>
      <c r="AD161" s="212"/>
      <c r="AE161" s="212"/>
      <c r="AF161" s="212"/>
      <c r="AG161" s="212" t="s">
        <v>204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ht="20" outlineLevel="3" x14ac:dyDescent="0.25">
      <c r="A162" s="229"/>
      <c r="B162" s="230"/>
      <c r="C162" s="262" t="s">
        <v>440</v>
      </c>
      <c r="D162" s="233"/>
      <c r="E162" s="234"/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2"/>
      <c r="AA162" s="212"/>
      <c r="AB162" s="212"/>
      <c r="AC162" s="212"/>
      <c r="AD162" s="212"/>
      <c r="AE162" s="212"/>
      <c r="AF162" s="212"/>
      <c r="AG162" s="212" t="s">
        <v>204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3" x14ac:dyDescent="0.25">
      <c r="A163" s="229"/>
      <c r="B163" s="230"/>
      <c r="C163" s="262" t="s">
        <v>441</v>
      </c>
      <c r="D163" s="233"/>
      <c r="E163" s="234">
        <v>871.38660000000004</v>
      </c>
      <c r="F163" s="232"/>
      <c r="G163" s="232"/>
      <c r="H163" s="232"/>
      <c r="I163" s="232"/>
      <c r="J163" s="232"/>
      <c r="K163" s="232"/>
      <c r="L163" s="232"/>
      <c r="M163" s="232"/>
      <c r="N163" s="231"/>
      <c r="O163" s="231"/>
      <c r="P163" s="231"/>
      <c r="Q163" s="231"/>
      <c r="R163" s="232"/>
      <c r="S163" s="232"/>
      <c r="T163" s="232"/>
      <c r="U163" s="232"/>
      <c r="V163" s="232"/>
      <c r="W163" s="232"/>
      <c r="X163" s="232"/>
      <c r="Y163" s="232"/>
      <c r="Z163" s="212"/>
      <c r="AA163" s="212"/>
      <c r="AB163" s="212"/>
      <c r="AC163" s="212"/>
      <c r="AD163" s="212"/>
      <c r="AE163" s="212"/>
      <c r="AF163" s="212"/>
      <c r="AG163" s="212" t="s">
        <v>204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ht="20" outlineLevel="1" x14ac:dyDescent="0.25">
      <c r="A164" s="245">
        <v>37</v>
      </c>
      <c r="B164" s="246" t="s">
        <v>442</v>
      </c>
      <c r="C164" s="261" t="s">
        <v>443</v>
      </c>
      <c r="D164" s="247" t="s">
        <v>197</v>
      </c>
      <c r="E164" s="248">
        <v>954.65</v>
      </c>
      <c r="F164" s="249"/>
      <c r="G164" s="250">
        <f>ROUND(E164*F164,2)</f>
        <v>0</v>
      </c>
      <c r="H164" s="249"/>
      <c r="I164" s="250">
        <f>ROUND(E164*H164,2)</f>
        <v>0</v>
      </c>
      <c r="J164" s="249"/>
      <c r="K164" s="250">
        <f>ROUND(E164*J164,2)</f>
        <v>0</v>
      </c>
      <c r="L164" s="250">
        <v>21</v>
      </c>
      <c r="M164" s="250">
        <f>G164*(1+L164/100)</f>
        <v>0</v>
      </c>
      <c r="N164" s="248">
        <v>0.11</v>
      </c>
      <c r="O164" s="248">
        <f>ROUND(E164*N164,2)</f>
        <v>105.01</v>
      </c>
      <c r="P164" s="248">
        <v>0</v>
      </c>
      <c r="Q164" s="248">
        <f>ROUND(E164*P164,2)</f>
        <v>0</v>
      </c>
      <c r="R164" s="250"/>
      <c r="S164" s="250" t="s">
        <v>230</v>
      </c>
      <c r="T164" s="251" t="s">
        <v>231</v>
      </c>
      <c r="U164" s="232">
        <v>1.1930000000000001</v>
      </c>
      <c r="V164" s="232">
        <f>ROUND(E164*U164,2)</f>
        <v>1138.9000000000001</v>
      </c>
      <c r="W164" s="232"/>
      <c r="X164" s="232" t="s">
        <v>200</v>
      </c>
      <c r="Y164" s="232" t="s">
        <v>201</v>
      </c>
      <c r="Z164" s="212"/>
      <c r="AA164" s="212"/>
      <c r="AB164" s="212"/>
      <c r="AC164" s="212"/>
      <c r="AD164" s="212"/>
      <c r="AE164" s="212"/>
      <c r="AF164" s="212"/>
      <c r="AG164" s="212" t="s">
        <v>209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5">
      <c r="A165" s="229"/>
      <c r="B165" s="230"/>
      <c r="C165" s="262" t="s">
        <v>439</v>
      </c>
      <c r="D165" s="233"/>
      <c r="E165" s="234"/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2"/>
      <c r="AA165" s="212"/>
      <c r="AB165" s="212"/>
      <c r="AC165" s="212"/>
      <c r="AD165" s="212"/>
      <c r="AE165" s="212"/>
      <c r="AF165" s="212"/>
      <c r="AG165" s="212" t="s">
        <v>204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5">
      <c r="A166" s="229"/>
      <c r="B166" s="230"/>
      <c r="C166" s="262" t="s">
        <v>225</v>
      </c>
      <c r="D166" s="233"/>
      <c r="E166" s="234"/>
      <c r="F166" s="232"/>
      <c r="G166" s="232"/>
      <c r="H166" s="232"/>
      <c r="I166" s="232"/>
      <c r="J166" s="232"/>
      <c r="K166" s="232"/>
      <c r="L166" s="232"/>
      <c r="M166" s="232"/>
      <c r="N166" s="231"/>
      <c r="O166" s="231"/>
      <c r="P166" s="231"/>
      <c r="Q166" s="231"/>
      <c r="R166" s="232"/>
      <c r="S166" s="232"/>
      <c r="T166" s="232"/>
      <c r="U166" s="232"/>
      <c r="V166" s="232"/>
      <c r="W166" s="232"/>
      <c r="X166" s="232"/>
      <c r="Y166" s="232"/>
      <c r="Z166" s="212"/>
      <c r="AA166" s="212"/>
      <c r="AB166" s="212"/>
      <c r="AC166" s="212"/>
      <c r="AD166" s="212"/>
      <c r="AE166" s="212"/>
      <c r="AF166" s="212"/>
      <c r="AG166" s="212" t="s">
        <v>204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5">
      <c r="A167" s="229"/>
      <c r="B167" s="230"/>
      <c r="C167" s="262" t="s">
        <v>444</v>
      </c>
      <c r="D167" s="233"/>
      <c r="E167" s="234"/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2"/>
      <c r="AA167" s="212"/>
      <c r="AB167" s="212"/>
      <c r="AC167" s="212"/>
      <c r="AD167" s="212"/>
      <c r="AE167" s="212"/>
      <c r="AF167" s="212"/>
      <c r="AG167" s="212" t="s">
        <v>204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5">
      <c r="A168" s="229"/>
      <c r="B168" s="230"/>
      <c r="C168" s="262" t="s">
        <v>445</v>
      </c>
      <c r="D168" s="233"/>
      <c r="E168" s="234">
        <v>814.38</v>
      </c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2"/>
      <c r="AA168" s="212"/>
      <c r="AB168" s="212"/>
      <c r="AC168" s="212"/>
      <c r="AD168" s="212"/>
      <c r="AE168" s="212"/>
      <c r="AF168" s="212"/>
      <c r="AG168" s="212" t="s">
        <v>204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3" x14ac:dyDescent="0.25">
      <c r="A169" s="229"/>
      <c r="B169" s="230"/>
      <c r="C169" s="282" t="s">
        <v>331</v>
      </c>
      <c r="D169" s="273"/>
      <c r="E169" s="274">
        <v>814.38</v>
      </c>
      <c r="F169" s="232"/>
      <c r="G169" s="232"/>
      <c r="H169" s="232"/>
      <c r="I169" s="232"/>
      <c r="J169" s="232"/>
      <c r="K169" s="232"/>
      <c r="L169" s="232"/>
      <c r="M169" s="232"/>
      <c r="N169" s="231"/>
      <c r="O169" s="231"/>
      <c r="P169" s="231"/>
      <c r="Q169" s="231"/>
      <c r="R169" s="232"/>
      <c r="S169" s="232"/>
      <c r="T169" s="232"/>
      <c r="U169" s="232"/>
      <c r="V169" s="232"/>
      <c r="W169" s="232"/>
      <c r="X169" s="232"/>
      <c r="Y169" s="232"/>
      <c r="Z169" s="212"/>
      <c r="AA169" s="212"/>
      <c r="AB169" s="212"/>
      <c r="AC169" s="212"/>
      <c r="AD169" s="212"/>
      <c r="AE169" s="212"/>
      <c r="AF169" s="212"/>
      <c r="AG169" s="212" t="s">
        <v>204</v>
      </c>
      <c r="AH169" s="212">
        <v>1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3" x14ac:dyDescent="0.25">
      <c r="A170" s="229"/>
      <c r="B170" s="230"/>
      <c r="C170" s="262" t="s">
        <v>435</v>
      </c>
      <c r="D170" s="233"/>
      <c r="E170" s="234"/>
      <c r="F170" s="232"/>
      <c r="G170" s="232"/>
      <c r="H170" s="232"/>
      <c r="I170" s="232"/>
      <c r="J170" s="232"/>
      <c r="K170" s="232"/>
      <c r="L170" s="232"/>
      <c r="M170" s="232"/>
      <c r="N170" s="231"/>
      <c r="O170" s="231"/>
      <c r="P170" s="231"/>
      <c r="Q170" s="231"/>
      <c r="R170" s="232"/>
      <c r="S170" s="232"/>
      <c r="T170" s="232"/>
      <c r="U170" s="232"/>
      <c r="V170" s="232"/>
      <c r="W170" s="232"/>
      <c r="X170" s="232"/>
      <c r="Y170" s="232"/>
      <c r="Z170" s="212"/>
      <c r="AA170" s="212"/>
      <c r="AB170" s="212"/>
      <c r="AC170" s="212"/>
      <c r="AD170" s="212"/>
      <c r="AE170" s="212"/>
      <c r="AF170" s="212"/>
      <c r="AG170" s="212" t="s">
        <v>204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3" x14ac:dyDescent="0.25">
      <c r="A171" s="229"/>
      <c r="B171" s="230"/>
      <c r="C171" s="262" t="s">
        <v>225</v>
      </c>
      <c r="D171" s="233"/>
      <c r="E171" s="234"/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2"/>
      <c r="AA171" s="212"/>
      <c r="AB171" s="212"/>
      <c r="AC171" s="212"/>
      <c r="AD171" s="212"/>
      <c r="AE171" s="212"/>
      <c r="AF171" s="212"/>
      <c r="AG171" s="212" t="s">
        <v>204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5">
      <c r="A172" s="229"/>
      <c r="B172" s="230"/>
      <c r="C172" s="262" t="s">
        <v>446</v>
      </c>
      <c r="D172" s="233"/>
      <c r="E172" s="234"/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2"/>
      <c r="AA172" s="212"/>
      <c r="AB172" s="212"/>
      <c r="AC172" s="212"/>
      <c r="AD172" s="212"/>
      <c r="AE172" s="212"/>
      <c r="AF172" s="212"/>
      <c r="AG172" s="212" t="s">
        <v>204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3" x14ac:dyDescent="0.25">
      <c r="A173" s="229"/>
      <c r="B173" s="230"/>
      <c r="C173" s="262" t="s">
        <v>447</v>
      </c>
      <c r="D173" s="233"/>
      <c r="E173" s="234">
        <v>140.27000000000001</v>
      </c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2"/>
      <c r="AA173" s="212"/>
      <c r="AB173" s="212"/>
      <c r="AC173" s="212"/>
      <c r="AD173" s="212"/>
      <c r="AE173" s="212"/>
      <c r="AF173" s="212"/>
      <c r="AG173" s="212" t="s">
        <v>204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5">
      <c r="A174" s="229"/>
      <c r="B174" s="230"/>
      <c r="C174" s="282" t="s">
        <v>331</v>
      </c>
      <c r="D174" s="273"/>
      <c r="E174" s="274">
        <v>140.27000000000001</v>
      </c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2"/>
      <c r="AA174" s="212"/>
      <c r="AB174" s="212"/>
      <c r="AC174" s="212"/>
      <c r="AD174" s="212"/>
      <c r="AE174" s="212"/>
      <c r="AF174" s="212"/>
      <c r="AG174" s="212" t="s">
        <v>204</v>
      </c>
      <c r="AH174" s="212">
        <v>1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5">
      <c r="A175" s="245">
        <v>38</v>
      </c>
      <c r="B175" s="246" t="s">
        <v>448</v>
      </c>
      <c r="C175" s="261" t="s">
        <v>449</v>
      </c>
      <c r="D175" s="247" t="s">
        <v>197</v>
      </c>
      <c r="E175" s="248">
        <v>154.297</v>
      </c>
      <c r="F175" s="249"/>
      <c r="G175" s="250">
        <f>ROUND(E175*F175,2)</f>
        <v>0</v>
      </c>
      <c r="H175" s="249"/>
      <c r="I175" s="250">
        <f>ROUND(E175*H175,2)</f>
        <v>0</v>
      </c>
      <c r="J175" s="249"/>
      <c r="K175" s="250">
        <f>ROUND(E175*J175,2)</f>
        <v>0</v>
      </c>
      <c r="L175" s="250">
        <v>21</v>
      </c>
      <c r="M175" s="250">
        <f>G175*(1+L175/100)</f>
        <v>0</v>
      </c>
      <c r="N175" s="248">
        <v>0.12</v>
      </c>
      <c r="O175" s="248">
        <f>ROUND(E175*N175,2)</f>
        <v>18.52</v>
      </c>
      <c r="P175" s="248">
        <v>0</v>
      </c>
      <c r="Q175" s="248">
        <f>ROUND(E175*P175,2)</f>
        <v>0</v>
      </c>
      <c r="R175" s="250" t="s">
        <v>251</v>
      </c>
      <c r="S175" s="250" t="s">
        <v>198</v>
      </c>
      <c r="T175" s="251" t="s">
        <v>199</v>
      </c>
      <c r="U175" s="232">
        <v>0</v>
      </c>
      <c r="V175" s="232">
        <f>ROUND(E175*U175,2)</f>
        <v>0</v>
      </c>
      <c r="W175" s="232"/>
      <c r="X175" s="232" t="s">
        <v>232</v>
      </c>
      <c r="Y175" s="232" t="s">
        <v>201</v>
      </c>
      <c r="Z175" s="212"/>
      <c r="AA175" s="212"/>
      <c r="AB175" s="212"/>
      <c r="AC175" s="212"/>
      <c r="AD175" s="212"/>
      <c r="AE175" s="212"/>
      <c r="AF175" s="212"/>
      <c r="AG175" s="212" t="s">
        <v>233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2" x14ac:dyDescent="0.25">
      <c r="A176" s="229"/>
      <c r="B176" s="230"/>
      <c r="C176" s="262" t="s">
        <v>435</v>
      </c>
      <c r="D176" s="233"/>
      <c r="E176" s="234"/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2"/>
      <c r="AA176" s="212"/>
      <c r="AB176" s="212"/>
      <c r="AC176" s="212"/>
      <c r="AD176" s="212"/>
      <c r="AE176" s="212"/>
      <c r="AF176" s="212"/>
      <c r="AG176" s="212" t="s">
        <v>204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3" x14ac:dyDescent="0.25">
      <c r="A177" s="229"/>
      <c r="B177" s="230"/>
      <c r="C177" s="262" t="s">
        <v>446</v>
      </c>
      <c r="D177" s="233"/>
      <c r="E177" s="234"/>
      <c r="F177" s="232"/>
      <c r="G177" s="232"/>
      <c r="H177" s="232"/>
      <c r="I177" s="232"/>
      <c r="J177" s="232"/>
      <c r="K177" s="232"/>
      <c r="L177" s="232"/>
      <c r="M177" s="232"/>
      <c r="N177" s="231"/>
      <c r="O177" s="231"/>
      <c r="P177" s="231"/>
      <c r="Q177" s="231"/>
      <c r="R177" s="232"/>
      <c r="S177" s="232"/>
      <c r="T177" s="232"/>
      <c r="U177" s="232"/>
      <c r="V177" s="232"/>
      <c r="W177" s="232"/>
      <c r="X177" s="232"/>
      <c r="Y177" s="232"/>
      <c r="Z177" s="212"/>
      <c r="AA177" s="212"/>
      <c r="AB177" s="212"/>
      <c r="AC177" s="212"/>
      <c r="AD177" s="212"/>
      <c r="AE177" s="212"/>
      <c r="AF177" s="212"/>
      <c r="AG177" s="212" t="s">
        <v>204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3" x14ac:dyDescent="0.25">
      <c r="A178" s="229"/>
      <c r="B178" s="230"/>
      <c r="C178" s="262" t="s">
        <v>447</v>
      </c>
      <c r="D178" s="233"/>
      <c r="E178" s="234">
        <v>140.27000000000001</v>
      </c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2"/>
      <c r="AA178" s="212"/>
      <c r="AB178" s="212"/>
      <c r="AC178" s="212"/>
      <c r="AD178" s="212"/>
      <c r="AE178" s="212"/>
      <c r="AF178" s="212"/>
      <c r="AG178" s="212" t="s">
        <v>204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5">
      <c r="A179" s="229"/>
      <c r="B179" s="230"/>
      <c r="C179" s="263" t="s">
        <v>234</v>
      </c>
      <c r="D179" s="235"/>
      <c r="E179" s="236">
        <v>14.026999999999999</v>
      </c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2"/>
      <c r="AA179" s="212"/>
      <c r="AB179" s="212"/>
      <c r="AC179" s="212"/>
      <c r="AD179" s="212"/>
      <c r="AE179" s="212"/>
      <c r="AF179" s="212"/>
      <c r="AG179" s="212" t="s">
        <v>204</v>
      </c>
      <c r="AH179" s="212">
        <v>4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20" outlineLevel="1" x14ac:dyDescent="0.25">
      <c r="A180" s="245">
        <v>39</v>
      </c>
      <c r="B180" s="246" t="s">
        <v>450</v>
      </c>
      <c r="C180" s="261" t="s">
        <v>451</v>
      </c>
      <c r="D180" s="247" t="s">
        <v>277</v>
      </c>
      <c r="E180" s="248">
        <v>223.9545</v>
      </c>
      <c r="F180" s="249"/>
      <c r="G180" s="250">
        <f>ROUND(E180*F180,2)</f>
        <v>0</v>
      </c>
      <c r="H180" s="249"/>
      <c r="I180" s="250">
        <f>ROUND(E180*H180,2)</f>
        <v>0</v>
      </c>
      <c r="J180" s="249"/>
      <c r="K180" s="250">
        <f>ROUND(E180*J180,2)</f>
        <v>0</v>
      </c>
      <c r="L180" s="250">
        <v>21</v>
      </c>
      <c r="M180" s="250">
        <f>G180*(1+L180/100)</f>
        <v>0</v>
      </c>
      <c r="N180" s="248">
        <v>1</v>
      </c>
      <c r="O180" s="248">
        <f>ROUND(E180*N180,2)</f>
        <v>223.95</v>
      </c>
      <c r="P180" s="248">
        <v>0</v>
      </c>
      <c r="Q180" s="248">
        <f>ROUND(E180*P180,2)</f>
        <v>0</v>
      </c>
      <c r="R180" s="250" t="s">
        <v>251</v>
      </c>
      <c r="S180" s="250" t="s">
        <v>198</v>
      </c>
      <c r="T180" s="251" t="s">
        <v>199</v>
      </c>
      <c r="U180" s="232">
        <v>0</v>
      </c>
      <c r="V180" s="232">
        <f>ROUND(E180*U180,2)</f>
        <v>0</v>
      </c>
      <c r="W180" s="232"/>
      <c r="X180" s="232" t="s">
        <v>232</v>
      </c>
      <c r="Y180" s="232" t="s">
        <v>201</v>
      </c>
      <c r="Z180" s="212"/>
      <c r="AA180" s="212"/>
      <c r="AB180" s="212"/>
      <c r="AC180" s="212"/>
      <c r="AD180" s="212"/>
      <c r="AE180" s="212"/>
      <c r="AF180" s="212"/>
      <c r="AG180" s="212" t="s">
        <v>233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2" x14ac:dyDescent="0.25">
      <c r="A181" s="229"/>
      <c r="B181" s="230"/>
      <c r="C181" s="262" t="s">
        <v>439</v>
      </c>
      <c r="D181" s="233"/>
      <c r="E181" s="234"/>
      <c r="F181" s="232"/>
      <c r="G181" s="232"/>
      <c r="H181" s="232"/>
      <c r="I181" s="232"/>
      <c r="J181" s="232"/>
      <c r="K181" s="232"/>
      <c r="L181" s="232"/>
      <c r="M181" s="232"/>
      <c r="N181" s="231"/>
      <c r="O181" s="231"/>
      <c r="P181" s="231"/>
      <c r="Q181" s="231"/>
      <c r="R181" s="232"/>
      <c r="S181" s="232"/>
      <c r="T181" s="232"/>
      <c r="U181" s="232"/>
      <c r="V181" s="232"/>
      <c r="W181" s="232"/>
      <c r="X181" s="232"/>
      <c r="Y181" s="232"/>
      <c r="Z181" s="212"/>
      <c r="AA181" s="212"/>
      <c r="AB181" s="212"/>
      <c r="AC181" s="212"/>
      <c r="AD181" s="212"/>
      <c r="AE181" s="212"/>
      <c r="AF181" s="212"/>
      <c r="AG181" s="212" t="s">
        <v>204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5">
      <c r="A182" s="229"/>
      <c r="B182" s="230"/>
      <c r="C182" s="262" t="s">
        <v>444</v>
      </c>
      <c r="D182" s="233"/>
      <c r="E182" s="234"/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2"/>
      <c r="AA182" s="212"/>
      <c r="AB182" s="212"/>
      <c r="AC182" s="212"/>
      <c r="AD182" s="212"/>
      <c r="AE182" s="212"/>
      <c r="AF182" s="212"/>
      <c r="AG182" s="212" t="s">
        <v>204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5">
      <c r="A183" s="229"/>
      <c r="B183" s="230"/>
      <c r="C183" s="262" t="s">
        <v>452</v>
      </c>
      <c r="D183" s="233"/>
      <c r="E183" s="234"/>
      <c r="F183" s="232"/>
      <c r="G183" s="232"/>
      <c r="H183" s="232"/>
      <c r="I183" s="232"/>
      <c r="J183" s="232"/>
      <c r="K183" s="232"/>
      <c r="L183" s="232"/>
      <c r="M183" s="232"/>
      <c r="N183" s="231"/>
      <c r="O183" s="231"/>
      <c r="P183" s="231"/>
      <c r="Q183" s="231"/>
      <c r="R183" s="232"/>
      <c r="S183" s="232"/>
      <c r="T183" s="232"/>
      <c r="U183" s="232"/>
      <c r="V183" s="232"/>
      <c r="W183" s="232"/>
      <c r="X183" s="232"/>
      <c r="Y183" s="232"/>
      <c r="Z183" s="212"/>
      <c r="AA183" s="212"/>
      <c r="AB183" s="212"/>
      <c r="AC183" s="212"/>
      <c r="AD183" s="212"/>
      <c r="AE183" s="212"/>
      <c r="AF183" s="212"/>
      <c r="AG183" s="212" t="s">
        <v>204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3" x14ac:dyDescent="0.25">
      <c r="A184" s="229"/>
      <c r="B184" s="230"/>
      <c r="C184" s="262" t="s">
        <v>453</v>
      </c>
      <c r="D184" s="233"/>
      <c r="E184" s="234">
        <v>203.595</v>
      </c>
      <c r="F184" s="232"/>
      <c r="G184" s="232"/>
      <c r="H184" s="232"/>
      <c r="I184" s="232"/>
      <c r="J184" s="232"/>
      <c r="K184" s="232"/>
      <c r="L184" s="232"/>
      <c r="M184" s="232"/>
      <c r="N184" s="231"/>
      <c r="O184" s="231"/>
      <c r="P184" s="231"/>
      <c r="Q184" s="231"/>
      <c r="R184" s="232"/>
      <c r="S184" s="232"/>
      <c r="T184" s="232"/>
      <c r="U184" s="232"/>
      <c r="V184" s="232"/>
      <c r="W184" s="232"/>
      <c r="X184" s="232"/>
      <c r="Y184" s="232"/>
      <c r="Z184" s="212"/>
      <c r="AA184" s="212"/>
      <c r="AB184" s="212"/>
      <c r="AC184" s="212"/>
      <c r="AD184" s="212"/>
      <c r="AE184" s="212"/>
      <c r="AF184" s="212"/>
      <c r="AG184" s="212" t="s">
        <v>204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3" x14ac:dyDescent="0.25">
      <c r="A185" s="229"/>
      <c r="B185" s="230"/>
      <c r="C185" s="263" t="s">
        <v>234</v>
      </c>
      <c r="D185" s="235"/>
      <c r="E185" s="236">
        <v>20.359500000000001</v>
      </c>
      <c r="F185" s="232"/>
      <c r="G185" s="232"/>
      <c r="H185" s="232"/>
      <c r="I185" s="232"/>
      <c r="J185" s="232"/>
      <c r="K185" s="232"/>
      <c r="L185" s="232"/>
      <c r="M185" s="232"/>
      <c r="N185" s="231"/>
      <c r="O185" s="231"/>
      <c r="P185" s="231"/>
      <c r="Q185" s="231"/>
      <c r="R185" s="232"/>
      <c r="S185" s="232"/>
      <c r="T185" s="232"/>
      <c r="U185" s="232"/>
      <c r="V185" s="232"/>
      <c r="W185" s="232"/>
      <c r="X185" s="232"/>
      <c r="Y185" s="232"/>
      <c r="Z185" s="212"/>
      <c r="AA185" s="212"/>
      <c r="AB185" s="212"/>
      <c r="AC185" s="212"/>
      <c r="AD185" s="212"/>
      <c r="AE185" s="212"/>
      <c r="AF185" s="212"/>
      <c r="AG185" s="212" t="s">
        <v>204</v>
      </c>
      <c r="AH185" s="212">
        <v>4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5">
      <c r="A186" s="245">
        <v>40</v>
      </c>
      <c r="B186" s="246" t="s">
        <v>454</v>
      </c>
      <c r="C186" s="261" t="s">
        <v>455</v>
      </c>
      <c r="D186" s="247" t="s">
        <v>197</v>
      </c>
      <c r="E186" s="248">
        <v>63.78</v>
      </c>
      <c r="F186" s="249"/>
      <c r="G186" s="250">
        <f>ROUND(E186*F186,2)</f>
        <v>0</v>
      </c>
      <c r="H186" s="249"/>
      <c r="I186" s="250">
        <f>ROUND(E186*H186,2)</f>
        <v>0</v>
      </c>
      <c r="J186" s="249"/>
      <c r="K186" s="250">
        <f>ROUND(E186*J186,2)</f>
        <v>0</v>
      </c>
      <c r="L186" s="250">
        <v>21</v>
      </c>
      <c r="M186" s="250">
        <f>G186*(1+L186/100)</f>
        <v>0</v>
      </c>
      <c r="N186" s="248">
        <v>7.3899999999999993E-2</v>
      </c>
      <c r="O186" s="248">
        <f>ROUND(E186*N186,2)</f>
        <v>4.71</v>
      </c>
      <c r="P186" s="248">
        <v>0</v>
      </c>
      <c r="Q186" s="248">
        <f>ROUND(E186*P186,2)</f>
        <v>0</v>
      </c>
      <c r="R186" s="250"/>
      <c r="S186" s="250" t="s">
        <v>198</v>
      </c>
      <c r="T186" s="251" t="s">
        <v>199</v>
      </c>
      <c r="U186" s="232">
        <v>0.45200000000000001</v>
      </c>
      <c r="V186" s="232">
        <f>ROUND(E186*U186,2)</f>
        <v>28.83</v>
      </c>
      <c r="W186" s="232"/>
      <c r="X186" s="232" t="s">
        <v>200</v>
      </c>
      <c r="Y186" s="232" t="s">
        <v>201</v>
      </c>
      <c r="Z186" s="212"/>
      <c r="AA186" s="212"/>
      <c r="AB186" s="212"/>
      <c r="AC186" s="212"/>
      <c r="AD186" s="212"/>
      <c r="AE186" s="212"/>
      <c r="AF186" s="212"/>
      <c r="AG186" s="212" t="s">
        <v>209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5">
      <c r="A187" s="229"/>
      <c r="B187" s="230"/>
      <c r="C187" s="262" t="s">
        <v>432</v>
      </c>
      <c r="D187" s="233"/>
      <c r="E187" s="234"/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2"/>
      <c r="AA187" s="212"/>
      <c r="AB187" s="212"/>
      <c r="AC187" s="212"/>
      <c r="AD187" s="212"/>
      <c r="AE187" s="212"/>
      <c r="AF187" s="212"/>
      <c r="AG187" s="212" t="s">
        <v>204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5">
      <c r="A188" s="229"/>
      <c r="B188" s="230"/>
      <c r="C188" s="262" t="s">
        <v>456</v>
      </c>
      <c r="D188" s="233"/>
      <c r="E188" s="234"/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2"/>
      <c r="AA188" s="212"/>
      <c r="AB188" s="212"/>
      <c r="AC188" s="212"/>
      <c r="AD188" s="212"/>
      <c r="AE188" s="212"/>
      <c r="AF188" s="212"/>
      <c r="AG188" s="212" t="s">
        <v>204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3" x14ac:dyDescent="0.25">
      <c r="A189" s="229"/>
      <c r="B189" s="230"/>
      <c r="C189" s="262" t="s">
        <v>457</v>
      </c>
      <c r="D189" s="233"/>
      <c r="E189" s="234"/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2"/>
      <c r="AA189" s="212"/>
      <c r="AB189" s="212"/>
      <c r="AC189" s="212"/>
      <c r="AD189" s="212"/>
      <c r="AE189" s="212"/>
      <c r="AF189" s="212"/>
      <c r="AG189" s="212" t="s">
        <v>204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5">
      <c r="A190" s="229"/>
      <c r="B190" s="230"/>
      <c r="C190" s="262" t="s">
        <v>458</v>
      </c>
      <c r="D190" s="233"/>
      <c r="E190" s="234">
        <v>60.87</v>
      </c>
      <c r="F190" s="232"/>
      <c r="G190" s="232"/>
      <c r="H190" s="232"/>
      <c r="I190" s="232"/>
      <c r="J190" s="232"/>
      <c r="K190" s="232"/>
      <c r="L190" s="232"/>
      <c r="M190" s="232"/>
      <c r="N190" s="231"/>
      <c r="O190" s="231"/>
      <c r="P190" s="231"/>
      <c r="Q190" s="231"/>
      <c r="R190" s="232"/>
      <c r="S190" s="232"/>
      <c r="T190" s="232"/>
      <c r="U190" s="232"/>
      <c r="V190" s="232"/>
      <c r="W190" s="232"/>
      <c r="X190" s="232"/>
      <c r="Y190" s="232"/>
      <c r="Z190" s="212"/>
      <c r="AA190" s="212"/>
      <c r="AB190" s="212"/>
      <c r="AC190" s="212"/>
      <c r="AD190" s="212"/>
      <c r="AE190" s="212"/>
      <c r="AF190" s="212"/>
      <c r="AG190" s="212" t="s">
        <v>204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ht="20" outlineLevel="3" x14ac:dyDescent="0.25">
      <c r="A191" s="229"/>
      <c r="B191" s="230"/>
      <c r="C191" s="262" t="s">
        <v>459</v>
      </c>
      <c r="D191" s="233"/>
      <c r="E191" s="234"/>
      <c r="F191" s="232"/>
      <c r="G191" s="232"/>
      <c r="H191" s="232"/>
      <c r="I191" s="232"/>
      <c r="J191" s="232"/>
      <c r="K191" s="232"/>
      <c r="L191" s="232"/>
      <c r="M191" s="232"/>
      <c r="N191" s="231"/>
      <c r="O191" s="231"/>
      <c r="P191" s="231"/>
      <c r="Q191" s="231"/>
      <c r="R191" s="232"/>
      <c r="S191" s="232"/>
      <c r="T191" s="232"/>
      <c r="U191" s="232"/>
      <c r="V191" s="232"/>
      <c r="W191" s="232"/>
      <c r="X191" s="232"/>
      <c r="Y191" s="232"/>
      <c r="Z191" s="212"/>
      <c r="AA191" s="212"/>
      <c r="AB191" s="212"/>
      <c r="AC191" s="212"/>
      <c r="AD191" s="212"/>
      <c r="AE191" s="212"/>
      <c r="AF191" s="212"/>
      <c r="AG191" s="212" t="s">
        <v>204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3" x14ac:dyDescent="0.25">
      <c r="A192" s="229"/>
      <c r="B192" s="230"/>
      <c r="C192" s="262" t="s">
        <v>460</v>
      </c>
      <c r="D192" s="233"/>
      <c r="E192" s="234">
        <v>2.91</v>
      </c>
      <c r="F192" s="232"/>
      <c r="G192" s="232"/>
      <c r="H192" s="232"/>
      <c r="I192" s="232"/>
      <c r="J192" s="232"/>
      <c r="K192" s="232"/>
      <c r="L192" s="232"/>
      <c r="M192" s="232"/>
      <c r="N192" s="231"/>
      <c r="O192" s="231"/>
      <c r="P192" s="231"/>
      <c r="Q192" s="231"/>
      <c r="R192" s="232"/>
      <c r="S192" s="232"/>
      <c r="T192" s="232"/>
      <c r="U192" s="232"/>
      <c r="V192" s="232"/>
      <c r="W192" s="232"/>
      <c r="X192" s="232"/>
      <c r="Y192" s="232"/>
      <c r="Z192" s="212"/>
      <c r="AA192" s="212"/>
      <c r="AB192" s="212"/>
      <c r="AC192" s="212"/>
      <c r="AD192" s="212"/>
      <c r="AE192" s="212"/>
      <c r="AF192" s="212"/>
      <c r="AG192" s="212" t="s">
        <v>204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1" x14ac:dyDescent="0.25">
      <c r="A193" s="245">
        <v>41</v>
      </c>
      <c r="B193" s="246" t="s">
        <v>461</v>
      </c>
      <c r="C193" s="261" t="s">
        <v>462</v>
      </c>
      <c r="D193" s="247" t="s">
        <v>197</v>
      </c>
      <c r="E193" s="248">
        <v>3.2010000000000001</v>
      </c>
      <c r="F193" s="249"/>
      <c r="G193" s="250">
        <f>ROUND(E193*F193,2)</f>
        <v>0</v>
      </c>
      <c r="H193" s="249"/>
      <c r="I193" s="250">
        <f>ROUND(E193*H193,2)</f>
        <v>0</v>
      </c>
      <c r="J193" s="249"/>
      <c r="K193" s="250">
        <f>ROUND(E193*J193,2)</f>
        <v>0</v>
      </c>
      <c r="L193" s="250">
        <v>21</v>
      </c>
      <c r="M193" s="250">
        <f>G193*(1+L193/100)</f>
        <v>0</v>
      </c>
      <c r="N193" s="248">
        <v>0.14099999999999999</v>
      </c>
      <c r="O193" s="248">
        <f>ROUND(E193*N193,2)</f>
        <v>0.45</v>
      </c>
      <c r="P193" s="248">
        <v>0</v>
      </c>
      <c r="Q193" s="248">
        <f>ROUND(E193*P193,2)</f>
        <v>0</v>
      </c>
      <c r="R193" s="250" t="s">
        <v>251</v>
      </c>
      <c r="S193" s="250" t="s">
        <v>198</v>
      </c>
      <c r="T193" s="251" t="s">
        <v>199</v>
      </c>
      <c r="U193" s="232">
        <v>0</v>
      </c>
      <c r="V193" s="232">
        <f>ROUND(E193*U193,2)</f>
        <v>0</v>
      </c>
      <c r="W193" s="232"/>
      <c r="X193" s="232" t="s">
        <v>232</v>
      </c>
      <c r="Y193" s="232" t="s">
        <v>201</v>
      </c>
      <c r="Z193" s="212"/>
      <c r="AA193" s="212"/>
      <c r="AB193" s="212"/>
      <c r="AC193" s="212"/>
      <c r="AD193" s="212"/>
      <c r="AE193" s="212"/>
      <c r="AF193" s="212"/>
      <c r="AG193" s="212" t="s">
        <v>233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2" x14ac:dyDescent="0.25">
      <c r="A194" s="229"/>
      <c r="B194" s="230"/>
      <c r="C194" s="262" t="s">
        <v>432</v>
      </c>
      <c r="D194" s="233"/>
      <c r="E194" s="234"/>
      <c r="F194" s="232"/>
      <c r="G194" s="232"/>
      <c r="H194" s="232"/>
      <c r="I194" s="232"/>
      <c r="J194" s="232"/>
      <c r="K194" s="232"/>
      <c r="L194" s="232"/>
      <c r="M194" s="232"/>
      <c r="N194" s="231"/>
      <c r="O194" s="231"/>
      <c r="P194" s="231"/>
      <c r="Q194" s="231"/>
      <c r="R194" s="232"/>
      <c r="S194" s="232"/>
      <c r="T194" s="232"/>
      <c r="U194" s="232"/>
      <c r="V194" s="232"/>
      <c r="W194" s="232"/>
      <c r="X194" s="232"/>
      <c r="Y194" s="232"/>
      <c r="Z194" s="212"/>
      <c r="AA194" s="212"/>
      <c r="AB194" s="212"/>
      <c r="AC194" s="212"/>
      <c r="AD194" s="212"/>
      <c r="AE194" s="212"/>
      <c r="AF194" s="212"/>
      <c r="AG194" s="212" t="s">
        <v>204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ht="20" outlineLevel="3" x14ac:dyDescent="0.25">
      <c r="A195" s="229"/>
      <c r="B195" s="230"/>
      <c r="C195" s="262" t="s">
        <v>459</v>
      </c>
      <c r="D195" s="233"/>
      <c r="E195" s="234"/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2"/>
      <c r="AA195" s="212"/>
      <c r="AB195" s="212"/>
      <c r="AC195" s="212"/>
      <c r="AD195" s="212"/>
      <c r="AE195" s="212"/>
      <c r="AF195" s="212"/>
      <c r="AG195" s="212" t="s">
        <v>204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3" x14ac:dyDescent="0.25">
      <c r="A196" s="229"/>
      <c r="B196" s="230"/>
      <c r="C196" s="262" t="s">
        <v>460</v>
      </c>
      <c r="D196" s="233"/>
      <c r="E196" s="234">
        <v>2.91</v>
      </c>
      <c r="F196" s="232"/>
      <c r="G196" s="232"/>
      <c r="H196" s="232"/>
      <c r="I196" s="232"/>
      <c r="J196" s="232"/>
      <c r="K196" s="232"/>
      <c r="L196" s="232"/>
      <c r="M196" s="232"/>
      <c r="N196" s="231"/>
      <c r="O196" s="231"/>
      <c r="P196" s="231"/>
      <c r="Q196" s="231"/>
      <c r="R196" s="232"/>
      <c r="S196" s="232"/>
      <c r="T196" s="232"/>
      <c r="U196" s="232"/>
      <c r="V196" s="232"/>
      <c r="W196" s="232"/>
      <c r="X196" s="232"/>
      <c r="Y196" s="232"/>
      <c r="Z196" s="212"/>
      <c r="AA196" s="212"/>
      <c r="AB196" s="212"/>
      <c r="AC196" s="212"/>
      <c r="AD196" s="212"/>
      <c r="AE196" s="212"/>
      <c r="AF196" s="212"/>
      <c r="AG196" s="212" t="s">
        <v>204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3" x14ac:dyDescent="0.25">
      <c r="A197" s="229"/>
      <c r="B197" s="230"/>
      <c r="C197" s="263" t="s">
        <v>234</v>
      </c>
      <c r="D197" s="235"/>
      <c r="E197" s="236">
        <v>0.29099999999999998</v>
      </c>
      <c r="F197" s="232"/>
      <c r="G197" s="232"/>
      <c r="H197" s="232"/>
      <c r="I197" s="232"/>
      <c r="J197" s="232"/>
      <c r="K197" s="232"/>
      <c r="L197" s="232"/>
      <c r="M197" s="232"/>
      <c r="N197" s="231"/>
      <c r="O197" s="231"/>
      <c r="P197" s="231"/>
      <c r="Q197" s="231"/>
      <c r="R197" s="232"/>
      <c r="S197" s="232"/>
      <c r="T197" s="232"/>
      <c r="U197" s="232"/>
      <c r="V197" s="232"/>
      <c r="W197" s="232"/>
      <c r="X197" s="232"/>
      <c r="Y197" s="232"/>
      <c r="Z197" s="212"/>
      <c r="AA197" s="212"/>
      <c r="AB197" s="212"/>
      <c r="AC197" s="212"/>
      <c r="AD197" s="212"/>
      <c r="AE197" s="212"/>
      <c r="AF197" s="212"/>
      <c r="AG197" s="212" t="s">
        <v>204</v>
      </c>
      <c r="AH197" s="212">
        <v>4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5">
      <c r="A198" s="245">
        <v>42</v>
      </c>
      <c r="B198" s="246" t="s">
        <v>463</v>
      </c>
      <c r="C198" s="261" t="s">
        <v>464</v>
      </c>
      <c r="D198" s="247" t="s">
        <v>197</v>
      </c>
      <c r="E198" s="248">
        <v>66.956999999999994</v>
      </c>
      <c r="F198" s="249"/>
      <c r="G198" s="250">
        <f>ROUND(E198*F198,2)</f>
        <v>0</v>
      </c>
      <c r="H198" s="249"/>
      <c r="I198" s="250">
        <f>ROUND(E198*H198,2)</f>
        <v>0</v>
      </c>
      <c r="J198" s="249"/>
      <c r="K198" s="250">
        <f>ROUND(E198*J198,2)</f>
        <v>0</v>
      </c>
      <c r="L198" s="250">
        <v>21</v>
      </c>
      <c r="M198" s="250">
        <f>G198*(1+L198/100)</f>
        <v>0</v>
      </c>
      <c r="N198" s="248">
        <v>0.129</v>
      </c>
      <c r="O198" s="248">
        <f>ROUND(E198*N198,2)</f>
        <v>8.64</v>
      </c>
      <c r="P198" s="248">
        <v>0</v>
      </c>
      <c r="Q198" s="248">
        <f>ROUND(E198*P198,2)</f>
        <v>0</v>
      </c>
      <c r="R198" s="250" t="s">
        <v>251</v>
      </c>
      <c r="S198" s="250" t="s">
        <v>198</v>
      </c>
      <c r="T198" s="251" t="s">
        <v>199</v>
      </c>
      <c r="U198" s="232">
        <v>0</v>
      </c>
      <c r="V198" s="232">
        <f>ROUND(E198*U198,2)</f>
        <v>0</v>
      </c>
      <c r="W198" s="232"/>
      <c r="X198" s="232" t="s">
        <v>232</v>
      </c>
      <c r="Y198" s="232" t="s">
        <v>201</v>
      </c>
      <c r="Z198" s="212"/>
      <c r="AA198" s="212"/>
      <c r="AB198" s="212"/>
      <c r="AC198" s="212"/>
      <c r="AD198" s="212"/>
      <c r="AE198" s="212"/>
      <c r="AF198" s="212"/>
      <c r="AG198" s="212" t="s">
        <v>233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5">
      <c r="A199" s="229"/>
      <c r="B199" s="230"/>
      <c r="C199" s="262" t="s">
        <v>432</v>
      </c>
      <c r="D199" s="233"/>
      <c r="E199" s="234"/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2"/>
      <c r="AA199" s="212"/>
      <c r="AB199" s="212"/>
      <c r="AC199" s="212"/>
      <c r="AD199" s="212"/>
      <c r="AE199" s="212"/>
      <c r="AF199" s="212"/>
      <c r="AG199" s="212" t="s">
        <v>204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3" x14ac:dyDescent="0.25">
      <c r="A200" s="229"/>
      <c r="B200" s="230"/>
      <c r="C200" s="262" t="s">
        <v>457</v>
      </c>
      <c r="D200" s="233"/>
      <c r="E200" s="234"/>
      <c r="F200" s="232"/>
      <c r="G200" s="232"/>
      <c r="H200" s="232"/>
      <c r="I200" s="232"/>
      <c r="J200" s="232"/>
      <c r="K200" s="232"/>
      <c r="L200" s="232"/>
      <c r="M200" s="232"/>
      <c r="N200" s="231"/>
      <c r="O200" s="231"/>
      <c r="P200" s="231"/>
      <c r="Q200" s="231"/>
      <c r="R200" s="232"/>
      <c r="S200" s="232"/>
      <c r="T200" s="232"/>
      <c r="U200" s="232"/>
      <c r="V200" s="232"/>
      <c r="W200" s="232"/>
      <c r="X200" s="232"/>
      <c r="Y200" s="232"/>
      <c r="Z200" s="212"/>
      <c r="AA200" s="212"/>
      <c r="AB200" s="212"/>
      <c r="AC200" s="212"/>
      <c r="AD200" s="212"/>
      <c r="AE200" s="212"/>
      <c r="AF200" s="212"/>
      <c r="AG200" s="212" t="s">
        <v>204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3" x14ac:dyDescent="0.25">
      <c r="A201" s="229"/>
      <c r="B201" s="230"/>
      <c r="C201" s="262" t="s">
        <v>458</v>
      </c>
      <c r="D201" s="233"/>
      <c r="E201" s="234">
        <v>60.87</v>
      </c>
      <c r="F201" s="232"/>
      <c r="G201" s="232"/>
      <c r="H201" s="232"/>
      <c r="I201" s="232"/>
      <c r="J201" s="232"/>
      <c r="K201" s="232"/>
      <c r="L201" s="232"/>
      <c r="M201" s="232"/>
      <c r="N201" s="231"/>
      <c r="O201" s="231"/>
      <c r="P201" s="231"/>
      <c r="Q201" s="231"/>
      <c r="R201" s="232"/>
      <c r="S201" s="232"/>
      <c r="T201" s="232"/>
      <c r="U201" s="232"/>
      <c r="V201" s="232"/>
      <c r="W201" s="232"/>
      <c r="X201" s="232"/>
      <c r="Y201" s="232"/>
      <c r="Z201" s="212"/>
      <c r="AA201" s="212"/>
      <c r="AB201" s="212"/>
      <c r="AC201" s="212"/>
      <c r="AD201" s="212"/>
      <c r="AE201" s="212"/>
      <c r="AF201" s="212"/>
      <c r="AG201" s="212" t="s">
        <v>204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5">
      <c r="A202" s="229"/>
      <c r="B202" s="230"/>
      <c r="C202" s="263" t="s">
        <v>234</v>
      </c>
      <c r="D202" s="235"/>
      <c r="E202" s="236">
        <v>6.0869999999999997</v>
      </c>
      <c r="F202" s="232"/>
      <c r="G202" s="232"/>
      <c r="H202" s="232"/>
      <c r="I202" s="232"/>
      <c r="J202" s="232"/>
      <c r="K202" s="232"/>
      <c r="L202" s="232"/>
      <c r="M202" s="232"/>
      <c r="N202" s="231"/>
      <c r="O202" s="231"/>
      <c r="P202" s="231"/>
      <c r="Q202" s="231"/>
      <c r="R202" s="232"/>
      <c r="S202" s="232"/>
      <c r="T202" s="232"/>
      <c r="U202" s="232"/>
      <c r="V202" s="232"/>
      <c r="W202" s="232"/>
      <c r="X202" s="232"/>
      <c r="Y202" s="232"/>
      <c r="Z202" s="212"/>
      <c r="AA202" s="212"/>
      <c r="AB202" s="212"/>
      <c r="AC202" s="212"/>
      <c r="AD202" s="212"/>
      <c r="AE202" s="212"/>
      <c r="AF202" s="212"/>
      <c r="AG202" s="212" t="s">
        <v>204</v>
      </c>
      <c r="AH202" s="212">
        <v>4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5">
      <c r="A203" s="245">
        <v>43</v>
      </c>
      <c r="B203" s="246" t="s">
        <v>235</v>
      </c>
      <c r="C203" s="261" t="s">
        <v>236</v>
      </c>
      <c r="D203" s="247" t="s">
        <v>208</v>
      </c>
      <c r="E203" s="248">
        <v>76.349999999999994</v>
      </c>
      <c r="F203" s="249"/>
      <c r="G203" s="250">
        <f>ROUND(E203*F203,2)</f>
        <v>0</v>
      </c>
      <c r="H203" s="249"/>
      <c r="I203" s="250">
        <f>ROUND(E203*H203,2)</f>
        <v>0</v>
      </c>
      <c r="J203" s="249"/>
      <c r="K203" s="250">
        <f>ROUND(E203*J203,2)</f>
        <v>0</v>
      </c>
      <c r="L203" s="250">
        <v>21</v>
      </c>
      <c r="M203" s="250">
        <f>G203*(1+L203/100)</f>
        <v>0</v>
      </c>
      <c r="N203" s="248">
        <v>3.5999999999999999E-3</v>
      </c>
      <c r="O203" s="248">
        <f>ROUND(E203*N203,2)</f>
        <v>0.27</v>
      </c>
      <c r="P203" s="248">
        <v>0</v>
      </c>
      <c r="Q203" s="248">
        <f>ROUND(E203*P203,2)</f>
        <v>0</v>
      </c>
      <c r="R203" s="250"/>
      <c r="S203" s="250" t="s">
        <v>198</v>
      </c>
      <c r="T203" s="251" t="s">
        <v>199</v>
      </c>
      <c r="U203" s="232">
        <v>4.5999999999999999E-2</v>
      </c>
      <c r="V203" s="232">
        <f>ROUND(E203*U203,2)</f>
        <v>3.51</v>
      </c>
      <c r="W203" s="232"/>
      <c r="X203" s="232" t="s">
        <v>200</v>
      </c>
      <c r="Y203" s="232" t="s">
        <v>201</v>
      </c>
      <c r="Z203" s="212"/>
      <c r="AA203" s="212"/>
      <c r="AB203" s="212"/>
      <c r="AC203" s="212"/>
      <c r="AD203" s="212"/>
      <c r="AE203" s="212"/>
      <c r="AF203" s="212"/>
      <c r="AG203" s="212" t="s">
        <v>209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2" x14ac:dyDescent="0.25">
      <c r="A204" s="229"/>
      <c r="B204" s="230"/>
      <c r="C204" s="262" t="s">
        <v>237</v>
      </c>
      <c r="D204" s="233"/>
      <c r="E204" s="234"/>
      <c r="F204" s="232"/>
      <c r="G204" s="232"/>
      <c r="H204" s="232"/>
      <c r="I204" s="232"/>
      <c r="J204" s="232"/>
      <c r="K204" s="232"/>
      <c r="L204" s="232"/>
      <c r="M204" s="232"/>
      <c r="N204" s="231"/>
      <c r="O204" s="231"/>
      <c r="P204" s="231"/>
      <c r="Q204" s="231"/>
      <c r="R204" s="232"/>
      <c r="S204" s="232"/>
      <c r="T204" s="232"/>
      <c r="U204" s="232"/>
      <c r="V204" s="232"/>
      <c r="W204" s="232"/>
      <c r="X204" s="232"/>
      <c r="Y204" s="232"/>
      <c r="Z204" s="212"/>
      <c r="AA204" s="212"/>
      <c r="AB204" s="212"/>
      <c r="AC204" s="212"/>
      <c r="AD204" s="212"/>
      <c r="AE204" s="212"/>
      <c r="AF204" s="212"/>
      <c r="AG204" s="212" t="s">
        <v>204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ht="20" outlineLevel="3" x14ac:dyDescent="0.25">
      <c r="A205" s="229"/>
      <c r="B205" s="230"/>
      <c r="C205" s="262" t="s">
        <v>238</v>
      </c>
      <c r="D205" s="233"/>
      <c r="E205" s="234"/>
      <c r="F205" s="232"/>
      <c r="G205" s="232"/>
      <c r="H205" s="232"/>
      <c r="I205" s="232"/>
      <c r="J205" s="232"/>
      <c r="K205" s="232"/>
      <c r="L205" s="232"/>
      <c r="M205" s="232"/>
      <c r="N205" s="231"/>
      <c r="O205" s="231"/>
      <c r="P205" s="231"/>
      <c r="Q205" s="231"/>
      <c r="R205" s="232"/>
      <c r="S205" s="232"/>
      <c r="T205" s="232"/>
      <c r="U205" s="232"/>
      <c r="V205" s="232"/>
      <c r="W205" s="232"/>
      <c r="X205" s="232"/>
      <c r="Y205" s="232"/>
      <c r="Z205" s="212"/>
      <c r="AA205" s="212"/>
      <c r="AB205" s="212"/>
      <c r="AC205" s="212"/>
      <c r="AD205" s="212"/>
      <c r="AE205" s="212"/>
      <c r="AF205" s="212"/>
      <c r="AG205" s="212" t="s">
        <v>204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5">
      <c r="A206" s="229"/>
      <c r="B206" s="230"/>
      <c r="C206" s="262" t="s">
        <v>372</v>
      </c>
      <c r="D206" s="233"/>
      <c r="E206" s="234">
        <v>76.349999999999994</v>
      </c>
      <c r="F206" s="232"/>
      <c r="G206" s="232"/>
      <c r="H206" s="232"/>
      <c r="I206" s="232"/>
      <c r="J206" s="232"/>
      <c r="K206" s="232"/>
      <c r="L206" s="232"/>
      <c r="M206" s="232"/>
      <c r="N206" s="231"/>
      <c r="O206" s="231"/>
      <c r="P206" s="231"/>
      <c r="Q206" s="231"/>
      <c r="R206" s="232"/>
      <c r="S206" s="232"/>
      <c r="T206" s="232"/>
      <c r="U206" s="232"/>
      <c r="V206" s="232"/>
      <c r="W206" s="232"/>
      <c r="X206" s="232"/>
      <c r="Y206" s="232"/>
      <c r="Z206" s="212"/>
      <c r="AA206" s="212"/>
      <c r="AB206" s="212"/>
      <c r="AC206" s="212"/>
      <c r="AD206" s="212"/>
      <c r="AE206" s="212"/>
      <c r="AF206" s="212"/>
      <c r="AG206" s="212" t="s">
        <v>204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ht="30" outlineLevel="1" x14ac:dyDescent="0.25">
      <c r="A207" s="245">
        <v>44</v>
      </c>
      <c r="B207" s="246" t="s">
        <v>465</v>
      </c>
      <c r="C207" s="261" t="s">
        <v>466</v>
      </c>
      <c r="D207" s="247" t="s">
        <v>197</v>
      </c>
      <c r="E207" s="248">
        <v>662.13</v>
      </c>
      <c r="F207" s="249"/>
      <c r="G207" s="250">
        <f>ROUND(E207*F207,2)</f>
        <v>0</v>
      </c>
      <c r="H207" s="249"/>
      <c r="I207" s="250">
        <f>ROUND(E207*H207,2)</f>
        <v>0</v>
      </c>
      <c r="J207" s="249"/>
      <c r="K207" s="250">
        <f>ROUND(E207*J207,2)</f>
        <v>0</v>
      </c>
      <c r="L207" s="250">
        <v>21</v>
      </c>
      <c r="M207" s="250">
        <f>G207*(1+L207/100)</f>
        <v>0</v>
      </c>
      <c r="N207" s="248">
        <v>0</v>
      </c>
      <c r="O207" s="248">
        <f>ROUND(E207*N207,2)</f>
        <v>0</v>
      </c>
      <c r="P207" s="248">
        <v>0</v>
      </c>
      <c r="Q207" s="248">
        <f>ROUND(E207*P207,2)</f>
        <v>0</v>
      </c>
      <c r="R207" s="250"/>
      <c r="S207" s="250" t="s">
        <v>230</v>
      </c>
      <c r="T207" s="251" t="s">
        <v>231</v>
      </c>
      <c r="U207" s="232">
        <v>0</v>
      </c>
      <c r="V207" s="232">
        <f>ROUND(E207*U207,2)</f>
        <v>0</v>
      </c>
      <c r="W207" s="232"/>
      <c r="X207" s="232" t="s">
        <v>200</v>
      </c>
      <c r="Y207" s="232" t="s">
        <v>201</v>
      </c>
      <c r="Z207" s="212"/>
      <c r="AA207" s="212"/>
      <c r="AB207" s="212"/>
      <c r="AC207" s="212"/>
      <c r="AD207" s="212"/>
      <c r="AE207" s="212"/>
      <c r="AF207" s="212"/>
      <c r="AG207" s="212" t="s">
        <v>209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5">
      <c r="A208" s="229"/>
      <c r="B208" s="230"/>
      <c r="C208" s="265" t="s">
        <v>467</v>
      </c>
      <c r="D208" s="259"/>
      <c r="E208" s="259"/>
      <c r="F208" s="259"/>
      <c r="G208" s="259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2"/>
      <c r="AA208" s="212"/>
      <c r="AB208" s="212"/>
      <c r="AC208" s="212"/>
      <c r="AD208" s="212"/>
      <c r="AE208" s="212"/>
      <c r="AF208" s="212"/>
      <c r="AG208" s="212" t="s">
        <v>289</v>
      </c>
      <c r="AH208" s="212"/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ht="30" outlineLevel="2" x14ac:dyDescent="0.25">
      <c r="A209" s="229"/>
      <c r="B209" s="230"/>
      <c r="C209" s="262" t="s">
        <v>468</v>
      </c>
      <c r="D209" s="233"/>
      <c r="E209" s="234"/>
      <c r="F209" s="232"/>
      <c r="G209" s="232"/>
      <c r="H209" s="232"/>
      <c r="I209" s="232"/>
      <c r="J209" s="232"/>
      <c r="K209" s="232"/>
      <c r="L209" s="232"/>
      <c r="M209" s="232"/>
      <c r="N209" s="231"/>
      <c r="O209" s="231"/>
      <c r="P209" s="231"/>
      <c r="Q209" s="231"/>
      <c r="R209" s="232"/>
      <c r="S209" s="232"/>
      <c r="T209" s="232"/>
      <c r="U209" s="232"/>
      <c r="V209" s="232"/>
      <c r="W209" s="232"/>
      <c r="X209" s="232"/>
      <c r="Y209" s="232"/>
      <c r="Z209" s="212"/>
      <c r="AA209" s="212"/>
      <c r="AB209" s="212"/>
      <c r="AC209" s="212"/>
      <c r="AD209" s="212"/>
      <c r="AE209" s="212"/>
      <c r="AF209" s="212"/>
      <c r="AG209" s="212" t="s">
        <v>204</v>
      </c>
      <c r="AH209" s="212">
        <v>0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ht="30" outlineLevel="3" x14ac:dyDescent="0.25">
      <c r="A210" s="229"/>
      <c r="B210" s="230"/>
      <c r="C210" s="262" t="s">
        <v>469</v>
      </c>
      <c r="D210" s="233"/>
      <c r="E210" s="234"/>
      <c r="F210" s="232"/>
      <c r="G210" s="232"/>
      <c r="H210" s="232"/>
      <c r="I210" s="232"/>
      <c r="J210" s="232"/>
      <c r="K210" s="232"/>
      <c r="L210" s="232"/>
      <c r="M210" s="232"/>
      <c r="N210" s="231"/>
      <c r="O210" s="231"/>
      <c r="P210" s="231"/>
      <c r="Q210" s="231"/>
      <c r="R210" s="232"/>
      <c r="S210" s="232"/>
      <c r="T210" s="232"/>
      <c r="U210" s="232"/>
      <c r="V210" s="232"/>
      <c r="W210" s="232"/>
      <c r="X210" s="232"/>
      <c r="Y210" s="232"/>
      <c r="Z210" s="212"/>
      <c r="AA210" s="212"/>
      <c r="AB210" s="212"/>
      <c r="AC210" s="212"/>
      <c r="AD210" s="212"/>
      <c r="AE210" s="212"/>
      <c r="AF210" s="212"/>
      <c r="AG210" s="212" t="s">
        <v>204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3" x14ac:dyDescent="0.25">
      <c r="A211" s="229"/>
      <c r="B211" s="230"/>
      <c r="C211" s="262" t="s">
        <v>470</v>
      </c>
      <c r="D211" s="233"/>
      <c r="E211" s="234">
        <v>662.13</v>
      </c>
      <c r="F211" s="232"/>
      <c r="G211" s="232"/>
      <c r="H211" s="232"/>
      <c r="I211" s="232"/>
      <c r="J211" s="232"/>
      <c r="K211" s="232"/>
      <c r="L211" s="232"/>
      <c r="M211" s="232"/>
      <c r="N211" s="231"/>
      <c r="O211" s="231"/>
      <c r="P211" s="231"/>
      <c r="Q211" s="231"/>
      <c r="R211" s="232"/>
      <c r="S211" s="232"/>
      <c r="T211" s="232"/>
      <c r="U211" s="232"/>
      <c r="V211" s="232"/>
      <c r="W211" s="232"/>
      <c r="X211" s="232"/>
      <c r="Y211" s="232"/>
      <c r="Z211" s="212"/>
      <c r="AA211" s="212"/>
      <c r="AB211" s="212"/>
      <c r="AC211" s="212"/>
      <c r="AD211" s="212"/>
      <c r="AE211" s="212"/>
      <c r="AF211" s="212"/>
      <c r="AG211" s="212" t="s">
        <v>204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ht="20" outlineLevel="1" x14ac:dyDescent="0.25">
      <c r="A212" s="252">
        <v>45</v>
      </c>
      <c r="B212" s="253" t="s">
        <v>471</v>
      </c>
      <c r="C212" s="264" t="s">
        <v>472</v>
      </c>
      <c r="D212" s="254" t="s">
        <v>197</v>
      </c>
      <c r="E212" s="255">
        <v>26.45</v>
      </c>
      <c r="F212" s="256"/>
      <c r="G212" s="257">
        <f>ROUND(E212*F212,2)</f>
        <v>0</v>
      </c>
      <c r="H212" s="256"/>
      <c r="I212" s="257">
        <f>ROUND(E212*H212,2)</f>
        <v>0</v>
      </c>
      <c r="J212" s="256"/>
      <c r="K212" s="257">
        <f>ROUND(E212*J212,2)</f>
        <v>0</v>
      </c>
      <c r="L212" s="257">
        <v>21</v>
      </c>
      <c r="M212" s="257">
        <f>G212*(1+L212/100)</f>
        <v>0</v>
      </c>
      <c r="N212" s="255">
        <v>0</v>
      </c>
      <c r="O212" s="255">
        <f>ROUND(E212*N212,2)</f>
        <v>0</v>
      </c>
      <c r="P212" s="255">
        <v>0</v>
      </c>
      <c r="Q212" s="255">
        <f>ROUND(E212*P212,2)</f>
        <v>0</v>
      </c>
      <c r="R212" s="257"/>
      <c r="S212" s="257" t="s">
        <v>230</v>
      </c>
      <c r="T212" s="258" t="s">
        <v>231</v>
      </c>
      <c r="U212" s="232">
        <v>0</v>
      </c>
      <c r="V212" s="232">
        <f>ROUND(E212*U212,2)</f>
        <v>0</v>
      </c>
      <c r="W212" s="232"/>
      <c r="X212" s="232" t="s">
        <v>200</v>
      </c>
      <c r="Y212" s="232" t="s">
        <v>201</v>
      </c>
      <c r="Z212" s="212"/>
      <c r="AA212" s="212"/>
      <c r="AB212" s="212"/>
      <c r="AC212" s="212"/>
      <c r="AD212" s="212"/>
      <c r="AE212" s="212"/>
      <c r="AF212" s="212"/>
      <c r="AG212" s="212" t="s">
        <v>209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ht="20" outlineLevel="1" x14ac:dyDescent="0.25">
      <c r="A213" s="252">
        <v>46</v>
      </c>
      <c r="B213" s="253" t="s">
        <v>473</v>
      </c>
      <c r="C213" s="264" t="s">
        <v>474</v>
      </c>
      <c r="D213" s="254" t="s">
        <v>197</v>
      </c>
      <c r="E213" s="255">
        <v>635.67999999999995</v>
      </c>
      <c r="F213" s="256"/>
      <c r="G213" s="257">
        <f>ROUND(E213*F213,2)</f>
        <v>0</v>
      </c>
      <c r="H213" s="256"/>
      <c r="I213" s="257">
        <f>ROUND(E213*H213,2)</f>
        <v>0</v>
      </c>
      <c r="J213" s="256"/>
      <c r="K213" s="257">
        <f>ROUND(E213*J213,2)</f>
        <v>0</v>
      </c>
      <c r="L213" s="257">
        <v>21</v>
      </c>
      <c r="M213" s="257">
        <f>G213*(1+L213/100)</f>
        <v>0</v>
      </c>
      <c r="N213" s="255">
        <v>0</v>
      </c>
      <c r="O213" s="255">
        <f>ROUND(E213*N213,2)</f>
        <v>0</v>
      </c>
      <c r="P213" s="255">
        <v>0</v>
      </c>
      <c r="Q213" s="255">
        <f>ROUND(E213*P213,2)</f>
        <v>0</v>
      </c>
      <c r="R213" s="257"/>
      <c r="S213" s="257" t="s">
        <v>230</v>
      </c>
      <c r="T213" s="258" t="s">
        <v>231</v>
      </c>
      <c r="U213" s="232">
        <v>0</v>
      </c>
      <c r="V213" s="232">
        <f>ROUND(E213*U213,2)</f>
        <v>0</v>
      </c>
      <c r="W213" s="232"/>
      <c r="X213" s="232" t="s">
        <v>200</v>
      </c>
      <c r="Y213" s="232" t="s">
        <v>201</v>
      </c>
      <c r="Z213" s="212"/>
      <c r="AA213" s="212"/>
      <c r="AB213" s="212"/>
      <c r="AC213" s="212"/>
      <c r="AD213" s="212"/>
      <c r="AE213" s="212"/>
      <c r="AF213" s="212"/>
      <c r="AG213" s="212" t="s">
        <v>209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ht="20" outlineLevel="1" x14ac:dyDescent="0.25">
      <c r="A214" s="252">
        <v>47</v>
      </c>
      <c r="B214" s="253" t="s">
        <v>475</v>
      </c>
      <c r="C214" s="264" t="s">
        <v>476</v>
      </c>
      <c r="D214" s="254" t="s">
        <v>258</v>
      </c>
      <c r="E214" s="255">
        <v>33.11</v>
      </c>
      <c r="F214" s="256"/>
      <c r="G214" s="257">
        <f>ROUND(E214*F214,2)</f>
        <v>0</v>
      </c>
      <c r="H214" s="256"/>
      <c r="I214" s="257">
        <f>ROUND(E214*H214,2)</f>
        <v>0</v>
      </c>
      <c r="J214" s="256"/>
      <c r="K214" s="257">
        <f>ROUND(E214*J214,2)</f>
        <v>0</v>
      </c>
      <c r="L214" s="257">
        <v>21</v>
      </c>
      <c r="M214" s="257">
        <f>G214*(1+L214/100)</f>
        <v>0</v>
      </c>
      <c r="N214" s="255">
        <v>0</v>
      </c>
      <c r="O214" s="255">
        <f>ROUND(E214*N214,2)</f>
        <v>0</v>
      </c>
      <c r="P214" s="255">
        <v>0</v>
      </c>
      <c r="Q214" s="255">
        <f>ROUND(E214*P214,2)</f>
        <v>0</v>
      </c>
      <c r="R214" s="257"/>
      <c r="S214" s="257" t="s">
        <v>230</v>
      </c>
      <c r="T214" s="258" t="s">
        <v>231</v>
      </c>
      <c r="U214" s="232">
        <v>0</v>
      </c>
      <c r="V214" s="232">
        <f>ROUND(E214*U214,2)</f>
        <v>0</v>
      </c>
      <c r="W214" s="232"/>
      <c r="X214" s="232" t="s">
        <v>200</v>
      </c>
      <c r="Y214" s="232" t="s">
        <v>201</v>
      </c>
      <c r="Z214" s="212"/>
      <c r="AA214" s="212"/>
      <c r="AB214" s="212"/>
      <c r="AC214" s="212"/>
      <c r="AD214" s="212"/>
      <c r="AE214" s="212"/>
      <c r="AF214" s="212"/>
      <c r="AG214" s="212" t="s">
        <v>209</v>
      </c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ht="30" outlineLevel="1" x14ac:dyDescent="0.25">
      <c r="A215" s="252">
        <v>48</v>
      </c>
      <c r="B215" s="253" t="s">
        <v>477</v>
      </c>
      <c r="C215" s="264" t="s">
        <v>478</v>
      </c>
      <c r="D215" s="254" t="s">
        <v>258</v>
      </c>
      <c r="E215" s="255">
        <v>172.15</v>
      </c>
      <c r="F215" s="256"/>
      <c r="G215" s="257">
        <f>ROUND(E215*F215,2)</f>
        <v>0</v>
      </c>
      <c r="H215" s="256"/>
      <c r="I215" s="257">
        <f>ROUND(E215*H215,2)</f>
        <v>0</v>
      </c>
      <c r="J215" s="256"/>
      <c r="K215" s="257">
        <f>ROUND(E215*J215,2)</f>
        <v>0</v>
      </c>
      <c r="L215" s="257">
        <v>21</v>
      </c>
      <c r="M215" s="257">
        <f>G215*(1+L215/100)</f>
        <v>0</v>
      </c>
      <c r="N215" s="255">
        <v>0</v>
      </c>
      <c r="O215" s="255">
        <f>ROUND(E215*N215,2)</f>
        <v>0</v>
      </c>
      <c r="P215" s="255">
        <v>0</v>
      </c>
      <c r="Q215" s="255">
        <f>ROUND(E215*P215,2)</f>
        <v>0</v>
      </c>
      <c r="R215" s="257"/>
      <c r="S215" s="257" t="s">
        <v>230</v>
      </c>
      <c r="T215" s="258" t="s">
        <v>231</v>
      </c>
      <c r="U215" s="232">
        <v>0</v>
      </c>
      <c r="V215" s="232">
        <f>ROUND(E215*U215,2)</f>
        <v>0</v>
      </c>
      <c r="W215" s="232"/>
      <c r="X215" s="232" t="s">
        <v>200</v>
      </c>
      <c r="Y215" s="232" t="s">
        <v>201</v>
      </c>
      <c r="Z215" s="212"/>
      <c r="AA215" s="212"/>
      <c r="AB215" s="212"/>
      <c r="AC215" s="212"/>
      <c r="AD215" s="212"/>
      <c r="AE215" s="212"/>
      <c r="AF215" s="212"/>
      <c r="AG215" s="212" t="s">
        <v>209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ht="13" x14ac:dyDescent="0.25">
      <c r="A216" s="238" t="s">
        <v>193</v>
      </c>
      <c r="B216" s="239" t="s">
        <v>130</v>
      </c>
      <c r="C216" s="260" t="s">
        <v>131</v>
      </c>
      <c r="D216" s="240"/>
      <c r="E216" s="241"/>
      <c r="F216" s="242"/>
      <c r="G216" s="242">
        <f>SUMIF(AG217:AG223,"&lt;&gt;NOR",G217:G223)</f>
        <v>0</v>
      </c>
      <c r="H216" s="242"/>
      <c r="I216" s="242">
        <f>SUM(I217:I223)</f>
        <v>0</v>
      </c>
      <c r="J216" s="242"/>
      <c r="K216" s="242">
        <f>SUM(K217:K223)</f>
        <v>0</v>
      </c>
      <c r="L216" s="242"/>
      <c r="M216" s="242">
        <f>SUM(M217:M223)</f>
        <v>0</v>
      </c>
      <c r="N216" s="241"/>
      <c r="O216" s="241">
        <f>SUM(O217:O223)</f>
        <v>1.61</v>
      </c>
      <c r="P216" s="241"/>
      <c r="Q216" s="241">
        <f>SUM(Q217:Q223)</f>
        <v>0</v>
      </c>
      <c r="R216" s="242"/>
      <c r="S216" s="242"/>
      <c r="T216" s="243"/>
      <c r="U216" s="237"/>
      <c r="V216" s="237">
        <f>SUM(V217:V223)</f>
        <v>13</v>
      </c>
      <c r="W216" s="237"/>
      <c r="X216" s="237"/>
      <c r="Y216" s="237"/>
      <c r="AG216" t="s">
        <v>194</v>
      </c>
    </row>
    <row r="217" spans="1:60" outlineLevel="1" x14ac:dyDescent="0.25">
      <c r="A217" s="245">
        <v>49</v>
      </c>
      <c r="B217" s="246" t="s">
        <v>479</v>
      </c>
      <c r="C217" s="261" t="s">
        <v>480</v>
      </c>
      <c r="D217" s="247" t="s">
        <v>263</v>
      </c>
      <c r="E217" s="248">
        <v>3</v>
      </c>
      <c r="F217" s="249"/>
      <c r="G217" s="250">
        <f>ROUND(E217*F217,2)</f>
        <v>0</v>
      </c>
      <c r="H217" s="249"/>
      <c r="I217" s="250">
        <f>ROUND(E217*H217,2)</f>
        <v>0</v>
      </c>
      <c r="J217" s="249"/>
      <c r="K217" s="250">
        <f>ROUND(E217*J217,2)</f>
        <v>0</v>
      </c>
      <c r="L217" s="250">
        <v>21</v>
      </c>
      <c r="M217" s="250">
        <f>G217*(1+L217/100)</f>
        <v>0</v>
      </c>
      <c r="N217" s="248">
        <v>0.43093999999999999</v>
      </c>
      <c r="O217" s="248">
        <f>ROUND(E217*N217,2)</f>
        <v>1.29</v>
      </c>
      <c r="P217" s="248">
        <v>0</v>
      </c>
      <c r="Q217" s="248">
        <f>ROUND(E217*P217,2)</f>
        <v>0</v>
      </c>
      <c r="R217" s="250"/>
      <c r="S217" s="250" t="s">
        <v>198</v>
      </c>
      <c r="T217" s="251" t="s">
        <v>199</v>
      </c>
      <c r="U217" s="232">
        <v>3.8170000000000002</v>
      </c>
      <c r="V217" s="232">
        <f>ROUND(E217*U217,2)</f>
        <v>11.45</v>
      </c>
      <c r="W217" s="232"/>
      <c r="X217" s="232" t="s">
        <v>200</v>
      </c>
      <c r="Y217" s="232" t="s">
        <v>201</v>
      </c>
      <c r="Z217" s="212"/>
      <c r="AA217" s="212"/>
      <c r="AB217" s="212"/>
      <c r="AC217" s="212"/>
      <c r="AD217" s="212"/>
      <c r="AE217" s="212"/>
      <c r="AF217" s="212"/>
      <c r="AG217" s="212" t="s">
        <v>209</v>
      </c>
      <c r="AH217" s="212"/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2" x14ac:dyDescent="0.25">
      <c r="A218" s="229"/>
      <c r="B218" s="230"/>
      <c r="C218" s="262" t="s">
        <v>481</v>
      </c>
      <c r="D218" s="233"/>
      <c r="E218" s="234"/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2"/>
      <c r="AA218" s="212"/>
      <c r="AB218" s="212"/>
      <c r="AC218" s="212"/>
      <c r="AD218" s="212"/>
      <c r="AE218" s="212"/>
      <c r="AF218" s="212"/>
      <c r="AG218" s="212" t="s">
        <v>204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5">
      <c r="A219" s="229"/>
      <c r="B219" s="230"/>
      <c r="C219" s="262" t="s">
        <v>482</v>
      </c>
      <c r="D219" s="233"/>
      <c r="E219" s="234">
        <v>2</v>
      </c>
      <c r="F219" s="232"/>
      <c r="G219" s="232"/>
      <c r="H219" s="232"/>
      <c r="I219" s="232"/>
      <c r="J219" s="232"/>
      <c r="K219" s="232"/>
      <c r="L219" s="232"/>
      <c r="M219" s="232"/>
      <c r="N219" s="231"/>
      <c r="O219" s="231"/>
      <c r="P219" s="231"/>
      <c r="Q219" s="231"/>
      <c r="R219" s="232"/>
      <c r="S219" s="232"/>
      <c r="T219" s="232"/>
      <c r="U219" s="232"/>
      <c r="V219" s="232"/>
      <c r="W219" s="232"/>
      <c r="X219" s="232"/>
      <c r="Y219" s="232"/>
      <c r="Z219" s="212"/>
      <c r="AA219" s="212"/>
      <c r="AB219" s="212"/>
      <c r="AC219" s="212"/>
      <c r="AD219" s="212"/>
      <c r="AE219" s="212"/>
      <c r="AF219" s="212"/>
      <c r="AG219" s="212" t="s">
        <v>204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5">
      <c r="A220" s="229"/>
      <c r="B220" s="230"/>
      <c r="C220" s="262" t="s">
        <v>483</v>
      </c>
      <c r="D220" s="233"/>
      <c r="E220" s="234">
        <v>1</v>
      </c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2"/>
      <c r="AA220" s="212"/>
      <c r="AB220" s="212"/>
      <c r="AC220" s="212"/>
      <c r="AD220" s="212"/>
      <c r="AE220" s="212"/>
      <c r="AF220" s="212"/>
      <c r="AG220" s="212" t="s">
        <v>204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1" x14ac:dyDescent="0.25">
      <c r="A221" s="245">
        <v>50</v>
      </c>
      <c r="B221" s="246" t="s">
        <v>484</v>
      </c>
      <c r="C221" s="261" t="s">
        <v>485</v>
      </c>
      <c r="D221" s="247" t="s">
        <v>263</v>
      </c>
      <c r="E221" s="248">
        <v>1</v>
      </c>
      <c r="F221" s="249"/>
      <c r="G221" s="250">
        <f>ROUND(E221*F221,2)</f>
        <v>0</v>
      </c>
      <c r="H221" s="249"/>
      <c r="I221" s="250">
        <f>ROUND(E221*H221,2)</f>
        <v>0</v>
      </c>
      <c r="J221" s="249"/>
      <c r="K221" s="250">
        <f>ROUND(E221*J221,2)</f>
        <v>0</v>
      </c>
      <c r="L221" s="250">
        <v>21</v>
      </c>
      <c r="M221" s="250">
        <f>G221*(1+L221/100)</f>
        <v>0</v>
      </c>
      <c r="N221" s="248">
        <v>0.31590000000000001</v>
      </c>
      <c r="O221" s="248">
        <f>ROUND(E221*N221,2)</f>
        <v>0.32</v>
      </c>
      <c r="P221" s="248">
        <v>0</v>
      </c>
      <c r="Q221" s="248">
        <f>ROUND(E221*P221,2)</f>
        <v>0</v>
      </c>
      <c r="R221" s="250"/>
      <c r="S221" s="250" t="s">
        <v>198</v>
      </c>
      <c r="T221" s="251" t="s">
        <v>199</v>
      </c>
      <c r="U221" s="232">
        <v>1.5509999999999999</v>
      </c>
      <c r="V221" s="232">
        <f>ROUND(E221*U221,2)</f>
        <v>1.55</v>
      </c>
      <c r="W221" s="232"/>
      <c r="X221" s="232" t="s">
        <v>200</v>
      </c>
      <c r="Y221" s="232" t="s">
        <v>201</v>
      </c>
      <c r="Z221" s="212"/>
      <c r="AA221" s="212"/>
      <c r="AB221" s="212"/>
      <c r="AC221" s="212"/>
      <c r="AD221" s="212"/>
      <c r="AE221" s="212"/>
      <c r="AF221" s="212"/>
      <c r="AG221" s="212" t="s">
        <v>209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2" x14ac:dyDescent="0.25">
      <c r="A222" s="229"/>
      <c r="B222" s="230"/>
      <c r="C222" s="262" t="s">
        <v>481</v>
      </c>
      <c r="D222" s="233"/>
      <c r="E222" s="234"/>
      <c r="F222" s="232"/>
      <c r="G222" s="232"/>
      <c r="H222" s="232"/>
      <c r="I222" s="232"/>
      <c r="J222" s="232"/>
      <c r="K222" s="232"/>
      <c r="L222" s="232"/>
      <c r="M222" s="232"/>
      <c r="N222" s="231"/>
      <c r="O222" s="231"/>
      <c r="P222" s="231"/>
      <c r="Q222" s="231"/>
      <c r="R222" s="232"/>
      <c r="S222" s="232"/>
      <c r="T222" s="232"/>
      <c r="U222" s="232"/>
      <c r="V222" s="232"/>
      <c r="W222" s="232"/>
      <c r="X222" s="232"/>
      <c r="Y222" s="232"/>
      <c r="Z222" s="212"/>
      <c r="AA222" s="212"/>
      <c r="AB222" s="212"/>
      <c r="AC222" s="212"/>
      <c r="AD222" s="212"/>
      <c r="AE222" s="212"/>
      <c r="AF222" s="212"/>
      <c r="AG222" s="212" t="s">
        <v>204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5">
      <c r="A223" s="229"/>
      <c r="B223" s="230"/>
      <c r="C223" s="262" t="s">
        <v>486</v>
      </c>
      <c r="D223" s="233"/>
      <c r="E223" s="234">
        <v>1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2"/>
      <c r="AA223" s="212"/>
      <c r="AB223" s="212"/>
      <c r="AC223" s="212"/>
      <c r="AD223" s="212"/>
      <c r="AE223" s="212"/>
      <c r="AF223" s="212"/>
      <c r="AG223" s="212" t="s">
        <v>204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ht="13" x14ac:dyDescent="0.25">
      <c r="A224" s="238" t="s">
        <v>193</v>
      </c>
      <c r="B224" s="239" t="s">
        <v>134</v>
      </c>
      <c r="C224" s="260" t="s">
        <v>135</v>
      </c>
      <c r="D224" s="240"/>
      <c r="E224" s="241"/>
      <c r="F224" s="242"/>
      <c r="G224" s="242">
        <f>SUMIF(AG225:AG228,"&lt;&gt;NOR",G225:G228)</f>
        <v>0</v>
      </c>
      <c r="H224" s="242"/>
      <c r="I224" s="242">
        <f>SUM(I225:I228)</f>
        <v>0</v>
      </c>
      <c r="J224" s="242"/>
      <c r="K224" s="242">
        <f>SUM(K225:K228)</f>
        <v>0</v>
      </c>
      <c r="L224" s="242"/>
      <c r="M224" s="242">
        <f>SUM(M225:M228)</f>
        <v>0</v>
      </c>
      <c r="N224" s="241"/>
      <c r="O224" s="241">
        <f>SUM(O225:O228)</f>
        <v>8.19</v>
      </c>
      <c r="P224" s="241"/>
      <c r="Q224" s="241">
        <f>SUM(Q225:Q228)</f>
        <v>2.95</v>
      </c>
      <c r="R224" s="242"/>
      <c r="S224" s="242"/>
      <c r="T224" s="243"/>
      <c r="U224" s="237"/>
      <c r="V224" s="237">
        <f>SUM(V225:V228)</f>
        <v>0</v>
      </c>
      <c r="W224" s="237"/>
      <c r="X224" s="237"/>
      <c r="Y224" s="237"/>
      <c r="AG224" t="s">
        <v>194</v>
      </c>
    </row>
    <row r="225" spans="1:60" ht="20" outlineLevel="1" x14ac:dyDescent="0.25">
      <c r="A225" s="245">
        <v>51</v>
      </c>
      <c r="B225" s="246" t="s">
        <v>487</v>
      </c>
      <c r="C225" s="261" t="s">
        <v>488</v>
      </c>
      <c r="D225" s="247" t="s">
        <v>489</v>
      </c>
      <c r="E225" s="248">
        <v>1</v>
      </c>
      <c r="F225" s="249"/>
      <c r="G225" s="250">
        <f>ROUND(E225*F225,2)</f>
        <v>0</v>
      </c>
      <c r="H225" s="249"/>
      <c r="I225" s="250">
        <f>ROUND(E225*H225,2)</f>
        <v>0</v>
      </c>
      <c r="J225" s="249"/>
      <c r="K225" s="250">
        <f>ROUND(E225*J225,2)</f>
        <v>0</v>
      </c>
      <c r="L225" s="250">
        <v>21</v>
      </c>
      <c r="M225" s="250">
        <f>G225*(1+L225/100)</f>
        <v>0</v>
      </c>
      <c r="N225" s="248">
        <v>8.1905599999999996</v>
      </c>
      <c r="O225" s="248">
        <f>ROUND(E225*N225,2)</f>
        <v>8.19</v>
      </c>
      <c r="P225" s="248">
        <v>0</v>
      </c>
      <c r="Q225" s="248">
        <f>ROUND(E225*P225,2)</f>
        <v>0</v>
      </c>
      <c r="R225" s="250"/>
      <c r="S225" s="250" t="s">
        <v>198</v>
      </c>
      <c r="T225" s="251" t="s">
        <v>199</v>
      </c>
      <c r="U225" s="232">
        <v>0</v>
      </c>
      <c r="V225" s="232">
        <f>ROUND(E225*U225,2)</f>
        <v>0</v>
      </c>
      <c r="W225" s="232"/>
      <c r="X225" s="232" t="s">
        <v>398</v>
      </c>
      <c r="Y225" s="232" t="s">
        <v>201</v>
      </c>
      <c r="Z225" s="212"/>
      <c r="AA225" s="212"/>
      <c r="AB225" s="212"/>
      <c r="AC225" s="212"/>
      <c r="AD225" s="212"/>
      <c r="AE225" s="212"/>
      <c r="AF225" s="212"/>
      <c r="AG225" s="212" t="s">
        <v>399</v>
      </c>
      <c r="AH225" s="212"/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2" x14ac:dyDescent="0.25">
      <c r="A226" s="229"/>
      <c r="B226" s="230"/>
      <c r="C226" s="262" t="s">
        <v>490</v>
      </c>
      <c r="D226" s="233"/>
      <c r="E226" s="234"/>
      <c r="F226" s="232"/>
      <c r="G226" s="232"/>
      <c r="H226" s="232"/>
      <c r="I226" s="232"/>
      <c r="J226" s="232"/>
      <c r="K226" s="232"/>
      <c r="L226" s="232"/>
      <c r="M226" s="232"/>
      <c r="N226" s="231"/>
      <c r="O226" s="231"/>
      <c r="P226" s="231"/>
      <c r="Q226" s="231"/>
      <c r="R226" s="232"/>
      <c r="S226" s="232"/>
      <c r="T226" s="232"/>
      <c r="U226" s="232"/>
      <c r="V226" s="232"/>
      <c r="W226" s="232"/>
      <c r="X226" s="232"/>
      <c r="Y226" s="232"/>
      <c r="Z226" s="212"/>
      <c r="AA226" s="212"/>
      <c r="AB226" s="212"/>
      <c r="AC226" s="212"/>
      <c r="AD226" s="212"/>
      <c r="AE226" s="212"/>
      <c r="AF226" s="212"/>
      <c r="AG226" s="212" t="s">
        <v>204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3" x14ac:dyDescent="0.25">
      <c r="A227" s="229"/>
      <c r="B227" s="230"/>
      <c r="C227" s="262" t="s">
        <v>491</v>
      </c>
      <c r="D227" s="233"/>
      <c r="E227" s="234">
        <v>1</v>
      </c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2"/>
      <c r="AA227" s="212"/>
      <c r="AB227" s="212"/>
      <c r="AC227" s="212"/>
      <c r="AD227" s="212"/>
      <c r="AE227" s="212"/>
      <c r="AF227" s="212"/>
      <c r="AG227" s="212" t="s">
        <v>204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ht="20" outlineLevel="1" x14ac:dyDescent="0.25">
      <c r="A228" s="252">
        <v>52</v>
      </c>
      <c r="B228" s="253" t="s">
        <v>492</v>
      </c>
      <c r="C228" s="264" t="s">
        <v>493</v>
      </c>
      <c r="D228" s="254" t="s">
        <v>494</v>
      </c>
      <c r="E228" s="255">
        <v>1</v>
      </c>
      <c r="F228" s="256"/>
      <c r="G228" s="257">
        <f>ROUND(E228*F228,2)</f>
        <v>0</v>
      </c>
      <c r="H228" s="256"/>
      <c r="I228" s="257">
        <f>ROUND(E228*H228,2)</f>
        <v>0</v>
      </c>
      <c r="J228" s="256"/>
      <c r="K228" s="257">
        <f>ROUND(E228*J228,2)</f>
        <v>0</v>
      </c>
      <c r="L228" s="257">
        <v>21</v>
      </c>
      <c r="M228" s="257">
        <f>G228*(1+L228/100)</f>
        <v>0</v>
      </c>
      <c r="N228" s="255">
        <v>0</v>
      </c>
      <c r="O228" s="255">
        <f>ROUND(E228*N228,2)</f>
        <v>0</v>
      </c>
      <c r="P228" s="255">
        <v>2.9470000000000001</v>
      </c>
      <c r="Q228" s="255">
        <f>ROUND(E228*P228,2)</f>
        <v>2.95</v>
      </c>
      <c r="R228" s="257"/>
      <c r="S228" s="257" t="s">
        <v>230</v>
      </c>
      <c r="T228" s="258" t="s">
        <v>231</v>
      </c>
      <c r="U228" s="232">
        <v>0</v>
      </c>
      <c r="V228" s="232">
        <f>ROUND(E228*U228,2)</f>
        <v>0</v>
      </c>
      <c r="W228" s="232"/>
      <c r="X228" s="232" t="s">
        <v>200</v>
      </c>
      <c r="Y228" s="232" t="s">
        <v>201</v>
      </c>
      <c r="Z228" s="212"/>
      <c r="AA228" s="212"/>
      <c r="AB228" s="212"/>
      <c r="AC228" s="212"/>
      <c r="AD228" s="212"/>
      <c r="AE228" s="212"/>
      <c r="AF228" s="212"/>
      <c r="AG228" s="212" t="s">
        <v>209</v>
      </c>
      <c r="AH228" s="212"/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ht="13" x14ac:dyDescent="0.25">
      <c r="A229" s="238" t="s">
        <v>193</v>
      </c>
      <c r="B229" s="239" t="s">
        <v>136</v>
      </c>
      <c r="C229" s="260" t="s">
        <v>137</v>
      </c>
      <c r="D229" s="240"/>
      <c r="E229" s="241"/>
      <c r="F229" s="242"/>
      <c r="G229" s="242">
        <f>SUMIF(AG230:AG322,"&lt;&gt;NOR",G230:G322)</f>
        <v>0</v>
      </c>
      <c r="H229" s="242"/>
      <c r="I229" s="242">
        <f>SUM(I230:I322)</f>
        <v>0</v>
      </c>
      <c r="J229" s="242"/>
      <c r="K229" s="242">
        <f>SUM(K230:K322)</f>
        <v>0</v>
      </c>
      <c r="L229" s="242"/>
      <c r="M229" s="242">
        <f>SUM(M230:M322)</f>
        <v>0</v>
      </c>
      <c r="N229" s="241"/>
      <c r="O229" s="241">
        <f>SUM(O230:O322)</f>
        <v>262.81</v>
      </c>
      <c r="P229" s="241"/>
      <c r="Q229" s="241">
        <f>SUM(Q230:Q322)</f>
        <v>0</v>
      </c>
      <c r="R229" s="242"/>
      <c r="S229" s="242"/>
      <c r="T229" s="243"/>
      <c r="U229" s="237"/>
      <c r="V229" s="237">
        <f>SUM(V230:V322)</f>
        <v>227.31</v>
      </c>
      <c r="W229" s="237"/>
      <c r="X229" s="237"/>
      <c r="Y229" s="237"/>
      <c r="AG229" t="s">
        <v>194</v>
      </c>
    </row>
    <row r="230" spans="1:60" ht="20" outlineLevel="1" x14ac:dyDescent="0.25">
      <c r="A230" s="245">
        <v>53</v>
      </c>
      <c r="B230" s="246" t="s">
        <v>240</v>
      </c>
      <c r="C230" s="261" t="s">
        <v>495</v>
      </c>
      <c r="D230" s="247" t="s">
        <v>208</v>
      </c>
      <c r="E230" s="248">
        <v>642.54</v>
      </c>
      <c r="F230" s="249"/>
      <c r="G230" s="250">
        <f>ROUND(E230*F230,2)</f>
        <v>0</v>
      </c>
      <c r="H230" s="249"/>
      <c r="I230" s="250">
        <f>ROUND(E230*H230,2)</f>
        <v>0</v>
      </c>
      <c r="J230" s="249"/>
      <c r="K230" s="250">
        <f>ROUND(E230*J230,2)</f>
        <v>0</v>
      </c>
      <c r="L230" s="250">
        <v>21</v>
      </c>
      <c r="M230" s="250">
        <f>G230*(1+L230/100)</f>
        <v>0</v>
      </c>
      <c r="N230" s="248">
        <v>0.188</v>
      </c>
      <c r="O230" s="248">
        <f>ROUND(E230*N230,2)</f>
        <v>120.8</v>
      </c>
      <c r="P230" s="248">
        <v>0</v>
      </c>
      <c r="Q230" s="248">
        <f>ROUND(E230*P230,2)</f>
        <v>0</v>
      </c>
      <c r="R230" s="250"/>
      <c r="S230" s="250" t="s">
        <v>230</v>
      </c>
      <c r="T230" s="251" t="s">
        <v>199</v>
      </c>
      <c r="U230" s="232">
        <v>0.27</v>
      </c>
      <c r="V230" s="232">
        <f>ROUND(E230*U230,2)</f>
        <v>173.49</v>
      </c>
      <c r="W230" s="232"/>
      <c r="X230" s="232" t="s">
        <v>200</v>
      </c>
      <c r="Y230" s="232" t="s">
        <v>201</v>
      </c>
      <c r="Z230" s="212"/>
      <c r="AA230" s="212"/>
      <c r="AB230" s="212"/>
      <c r="AC230" s="212"/>
      <c r="AD230" s="212"/>
      <c r="AE230" s="212"/>
      <c r="AF230" s="212"/>
      <c r="AG230" s="212" t="s">
        <v>209</v>
      </c>
      <c r="AH230" s="212"/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2" x14ac:dyDescent="0.25">
      <c r="A231" s="229"/>
      <c r="B231" s="230"/>
      <c r="C231" s="262" t="s">
        <v>409</v>
      </c>
      <c r="D231" s="233"/>
      <c r="E231" s="234"/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2"/>
      <c r="AA231" s="212"/>
      <c r="AB231" s="212"/>
      <c r="AC231" s="212"/>
      <c r="AD231" s="212"/>
      <c r="AE231" s="212"/>
      <c r="AF231" s="212"/>
      <c r="AG231" s="212" t="s">
        <v>204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5">
      <c r="A232" s="229"/>
      <c r="B232" s="230"/>
      <c r="C232" s="262" t="s">
        <v>243</v>
      </c>
      <c r="D232" s="233"/>
      <c r="E232" s="234"/>
      <c r="F232" s="232"/>
      <c r="G232" s="232"/>
      <c r="H232" s="232"/>
      <c r="I232" s="232"/>
      <c r="J232" s="232"/>
      <c r="K232" s="232"/>
      <c r="L232" s="232"/>
      <c r="M232" s="232"/>
      <c r="N232" s="231"/>
      <c r="O232" s="231"/>
      <c r="P232" s="231"/>
      <c r="Q232" s="231"/>
      <c r="R232" s="232"/>
      <c r="S232" s="232"/>
      <c r="T232" s="232"/>
      <c r="U232" s="232"/>
      <c r="V232" s="232"/>
      <c r="W232" s="232"/>
      <c r="X232" s="232"/>
      <c r="Y232" s="232"/>
      <c r="Z232" s="212"/>
      <c r="AA232" s="212"/>
      <c r="AB232" s="212"/>
      <c r="AC232" s="212"/>
      <c r="AD232" s="212"/>
      <c r="AE232" s="212"/>
      <c r="AF232" s="212"/>
      <c r="AG232" s="212" t="s">
        <v>204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3" x14ac:dyDescent="0.25">
      <c r="A233" s="229"/>
      <c r="B233" s="230"/>
      <c r="C233" s="262" t="s">
        <v>496</v>
      </c>
      <c r="D233" s="233"/>
      <c r="E233" s="234">
        <v>133.81</v>
      </c>
      <c r="F233" s="232"/>
      <c r="G233" s="232"/>
      <c r="H233" s="232"/>
      <c r="I233" s="232"/>
      <c r="J233" s="232"/>
      <c r="K233" s="232"/>
      <c r="L233" s="232"/>
      <c r="M233" s="232"/>
      <c r="N233" s="231"/>
      <c r="O233" s="231"/>
      <c r="P233" s="231"/>
      <c r="Q233" s="231"/>
      <c r="R233" s="232"/>
      <c r="S233" s="232"/>
      <c r="T233" s="232"/>
      <c r="U233" s="232"/>
      <c r="V233" s="232"/>
      <c r="W233" s="232"/>
      <c r="X233" s="232"/>
      <c r="Y233" s="232"/>
      <c r="Z233" s="212"/>
      <c r="AA233" s="212"/>
      <c r="AB233" s="212"/>
      <c r="AC233" s="212"/>
      <c r="AD233" s="212"/>
      <c r="AE233" s="212"/>
      <c r="AF233" s="212"/>
      <c r="AG233" s="212" t="s">
        <v>204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5">
      <c r="A234" s="229"/>
      <c r="B234" s="230"/>
      <c r="C234" s="262" t="s">
        <v>245</v>
      </c>
      <c r="D234" s="233"/>
      <c r="E234" s="234"/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2"/>
      <c r="AA234" s="212"/>
      <c r="AB234" s="212"/>
      <c r="AC234" s="212"/>
      <c r="AD234" s="212"/>
      <c r="AE234" s="212"/>
      <c r="AF234" s="212"/>
      <c r="AG234" s="212" t="s">
        <v>204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5">
      <c r="A235" s="229"/>
      <c r="B235" s="230"/>
      <c r="C235" s="262" t="s">
        <v>497</v>
      </c>
      <c r="D235" s="233"/>
      <c r="E235" s="234">
        <v>316.89</v>
      </c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2"/>
      <c r="AA235" s="212"/>
      <c r="AB235" s="212"/>
      <c r="AC235" s="212"/>
      <c r="AD235" s="212"/>
      <c r="AE235" s="212"/>
      <c r="AF235" s="212"/>
      <c r="AG235" s="212" t="s">
        <v>204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5">
      <c r="A236" s="229"/>
      <c r="B236" s="230"/>
      <c r="C236" s="262" t="s">
        <v>498</v>
      </c>
      <c r="D236" s="233"/>
      <c r="E236" s="234"/>
      <c r="F236" s="232"/>
      <c r="G236" s="232"/>
      <c r="H236" s="232"/>
      <c r="I236" s="232"/>
      <c r="J236" s="232"/>
      <c r="K236" s="232"/>
      <c r="L236" s="232"/>
      <c r="M236" s="232"/>
      <c r="N236" s="231"/>
      <c r="O236" s="231"/>
      <c r="P236" s="231"/>
      <c r="Q236" s="231"/>
      <c r="R236" s="232"/>
      <c r="S236" s="232"/>
      <c r="T236" s="232"/>
      <c r="U236" s="232"/>
      <c r="V236" s="232"/>
      <c r="W236" s="232"/>
      <c r="X236" s="232"/>
      <c r="Y236" s="232"/>
      <c r="Z236" s="212"/>
      <c r="AA236" s="212"/>
      <c r="AB236" s="212"/>
      <c r="AC236" s="212"/>
      <c r="AD236" s="212"/>
      <c r="AE236" s="212"/>
      <c r="AF236" s="212"/>
      <c r="AG236" s="212" t="s">
        <v>204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5">
      <c r="A237" s="229"/>
      <c r="B237" s="230"/>
      <c r="C237" s="262" t="s">
        <v>499</v>
      </c>
      <c r="D237" s="233"/>
      <c r="E237" s="234">
        <v>9.42</v>
      </c>
      <c r="F237" s="232"/>
      <c r="G237" s="232"/>
      <c r="H237" s="232"/>
      <c r="I237" s="232"/>
      <c r="J237" s="232"/>
      <c r="K237" s="232"/>
      <c r="L237" s="232"/>
      <c r="M237" s="232"/>
      <c r="N237" s="231"/>
      <c r="O237" s="231"/>
      <c r="P237" s="231"/>
      <c r="Q237" s="231"/>
      <c r="R237" s="232"/>
      <c r="S237" s="232"/>
      <c r="T237" s="232"/>
      <c r="U237" s="232"/>
      <c r="V237" s="232"/>
      <c r="W237" s="232"/>
      <c r="X237" s="232"/>
      <c r="Y237" s="232"/>
      <c r="Z237" s="212"/>
      <c r="AA237" s="212"/>
      <c r="AB237" s="212"/>
      <c r="AC237" s="212"/>
      <c r="AD237" s="212"/>
      <c r="AE237" s="212"/>
      <c r="AF237" s="212"/>
      <c r="AG237" s="212" t="s">
        <v>204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5">
      <c r="A238" s="229"/>
      <c r="B238" s="230"/>
      <c r="C238" s="262" t="s">
        <v>247</v>
      </c>
      <c r="D238" s="233"/>
      <c r="E238" s="234"/>
      <c r="F238" s="232"/>
      <c r="G238" s="232"/>
      <c r="H238" s="232"/>
      <c r="I238" s="232"/>
      <c r="J238" s="232"/>
      <c r="K238" s="232"/>
      <c r="L238" s="232"/>
      <c r="M238" s="232"/>
      <c r="N238" s="231"/>
      <c r="O238" s="231"/>
      <c r="P238" s="231"/>
      <c r="Q238" s="231"/>
      <c r="R238" s="232"/>
      <c r="S238" s="232"/>
      <c r="T238" s="232"/>
      <c r="U238" s="232"/>
      <c r="V238" s="232"/>
      <c r="W238" s="232"/>
      <c r="X238" s="232"/>
      <c r="Y238" s="232"/>
      <c r="Z238" s="212"/>
      <c r="AA238" s="212"/>
      <c r="AB238" s="212"/>
      <c r="AC238" s="212"/>
      <c r="AD238" s="212"/>
      <c r="AE238" s="212"/>
      <c r="AF238" s="212"/>
      <c r="AG238" s="212" t="s">
        <v>204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3" x14ac:dyDescent="0.25">
      <c r="A239" s="229"/>
      <c r="B239" s="230"/>
      <c r="C239" s="262" t="s">
        <v>500</v>
      </c>
      <c r="D239" s="233"/>
      <c r="E239" s="234">
        <v>182.42</v>
      </c>
      <c r="F239" s="232"/>
      <c r="G239" s="232"/>
      <c r="H239" s="232"/>
      <c r="I239" s="232"/>
      <c r="J239" s="232"/>
      <c r="K239" s="232"/>
      <c r="L239" s="232"/>
      <c r="M239" s="232"/>
      <c r="N239" s="231"/>
      <c r="O239" s="231"/>
      <c r="P239" s="231"/>
      <c r="Q239" s="231"/>
      <c r="R239" s="232"/>
      <c r="S239" s="232"/>
      <c r="T239" s="232"/>
      <c r="U239" s="232"/>
      <c r="V239" s="232"/>
      <c r="W239" s="232"/>
      <c r="X239" s="232"/>
      <c r="Y239" s="232"/>
      <c r="Z239" s="212"/>
      <c r="AA239" s="212"/>
      <c r="AB239" s="212"/>
      <c r="AC239" s="212"/>
      <c r="AD239" s="212"/>
      <c r="AE239" s="212"/>
      <c r="AF239" s="212"/>
      <c r="AG239" s="212" t="s">
        <v>204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1" x14ac:dyDescent="0.25">
      <c r="A240" s="245">
        <v>54</v>
      </c>
      <c r="B240" s="246" t="s">
        <v>249</v>
      </c>
      <c r="C240" s="261" t="s">
        <v>250</v>
      </c>
      <c r="D240" s="247" t="s">
        <v>208</v>
      </c>
      <c r="E240" s="248">
        <v>147.191</v>
      </c>
      <c r="F240" s="249"/>
      <c r="G240" s="250">
        <f>ROUND(E240*F240,2)</f>
        <v>0</v>
      </c>
      <c r="H240" s="249"/>
      <c r="I240" s="250">
        <f>ROUND(E240*H240,2)</f>
        <v>0</v>
      </c>
      <c r="J240" s="249"/>
      <c r="K240" s="250">
        <f>ROUND(E240*J240,2)</f>
        <v>0</v>
      </c>
      <c r="L240" s="250">
        <v>21</v>
      </c>
      <c r="M240" s="250">
        <f>G240*(1+L240/100)</f>
        <v>0</v>
      </c>
      <c r="N240" s="248">
        <v>0.13700000000000001</v>
      </c>
      <c r="O240" s="248">
        <f>ROUND(E240*N240,2)</f>
        <v>20.170000000000002</v>
      </c>
      <c r="P240" s="248">
        <v>0</v>
      </c>
      <c r="Q240" s="248">
        <f>ROUND(E240*P240,2)</f>
        <v>0</v>
      </c>
      <c r="R240" s="250" t="s">
        <v>251</v>
      </c>
      <c r="S240" s="250" t="s">
        <v>198</v>
      </c>
      <c r="T240" s="251" t="s">
        <v>199</v>
      </c>
      <c r="U240" s="232">
        <v>0</v>
      </c>
      <c r="V240" s="232">
        <f>ROUND(E240*U240,2)</f>
        <v>0</v>
      </c>
      <c r="W240" s="232"/>
      <c r="X240" s="232" t="s">
        <v>232</v>
      </c>
      <c r="Y240" s="232" t="s">
        <v>201</v>
      </c>
      <c r="Z240" s="212"/>
      <c r="AA240" s="212"/>
      <c r="AB240" s="212"/>
      <c r="AC240" s="212"/>
      <c r="AD240" s="212"/>
      <c r="AE240" s="212"/>
      <c r="AF240" s="212"/>
      <c r="AG240" s="212" t="s">
        <v>233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5">
      <c r="A241" s="229"/>
      <c r="B241" s="230"/>
      <c r="C241" s="262" t="s">
        <v>409</v>
      </c>
      <c r="D241" s="233"/>
      <c r="E241" s="234"/>
      <c r="F241" s="232"/>
      <c r="G241" s="232"/>
      <c r="H241" s="232"/>
      <c r="I241" s="232"/>
      <c r="J241" s="232"/>
      <c r="K241" s="232"/>
      <c r="L241" s="232"/>
      <c r="M241" s="232"/>
      <c r="N241" s="231"/>
      <c r="O241" s="231"/>
      <c r="P241" s="231"/>
      <c r="Q241" s="231"/>
      <c r="R241" s="232"/>
      <c r="S241" s="232"/>
      <c r="T241" s="232"/>
      <c r="U241" s="232"/>
      <c r="V241" s="232"/>
      <c r="W241" s="232"/>
      <c r="X241" s="232"/>
      <c r="Y241" s="232"/>
      <c r="Z241" s="212"/>
      <c r="AA241" s="212"/>
      <c r="AB241" s="212"/>
      <c r="AC241" s="212"/>
      <c r="AD241" s="212"/>
      <c r="AE241" s="212"/>
      <c r="AF241" s="212"/>
      <c r="AG241" s="212" t="s">
        <v>204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3" x14ac:dyDescent="0.25">
      <c r="A242" s="229"/>
      <c r="B242" s="230"/>
      <c r="C242" s="262" t="s">
        <v>243</v>
      </c>
      <c r="D242" s="233"/>
      <c r="E242" s="234"/>
      <c r="F242" s="232"/>
      <c r="G242" s="232"/>
      <c r="H242" s="232"/>
      <c r="I242" s="232"/>
      <c r="J242" s="232"/>
      <c r="K242" s="232"/>
      <c r="L242" s="232"/>
      <c r="M242" s="232"/>
      <c r="N242" s="231"/>
      <c r="O242" s="231"/>
      <c r="P242" s="231"/>
      <c r="Q242" s="231"/>
      <c r="R242" s="232"/>
      <c r="S242" s="232"/>
      <c r="T242" s="232"/>
      <c r="U242" s="232"/>
      <c r="V242" s="232"/>
      <c r="W242" s="232"/>
      <c r="X242" s="232"/>
      <c r="Y242" s="232"/>
      <c r="Z242" s="212"/>
      <c r="AA242" s="212"/>
      <c r="AB242" s="212"/>
      <c r="AC242" s="212"/>
      <c r="AD242" s="212"/>
      <c r="AE242" s="212"/>
      <c r="AF242" s="212"/>
      <c r="AG242" s="212" t="s">
        <v>204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5">
      <c r="A243" s="229"/>
      <c r="B243" s="230"/>
      <c r="C243" s="262" t="s">
        <v>496</v>
      </c>
      <c r="D243" s="233"/>
      <c r="E243" s="234">
        <v>133.81</v>
      </c>
      <c r="F243" s="232"/>
      <c r="G243" s="232"/>
      <c r="H243" s="232"/>
      <c r="I243" s="232"/>
      <c r="J243" s="232"/>
      <c r="K243" s="232"/>
      <c r="L243" s="232"/>
      <c r="M243" s="232"/>
      <c r="N243" s="231"/>
      <c r="O243" s="231"/>
      <c r="P243" s="231"/>
      <c r="Q243" s="231"/>
      <c r="R243" s="232"/>
      <c r="S243" s="232"/>
      <c r="T243" s="232"/>
      <c r="U243" s="232"/>
      <c r="V243" s="232"/>
      <c r="W243" s="232"/>
      <c r="X243" s="232"/>
      <c r="Y243" s="232"/>
      <c r="Z243" s="212"/>
      <c r="AA243" s="212"/>
      <c r="AB243" s="212"/>
      <c r="AC243" s="212"/>
      <c r="AD243" s="212"/>
      <c r="AE243" s="212"/>
      <c r="AF243" s="212"/>
      <c r="AG243" s="212" t="s">
        <v>204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5">
      <c r="A244" s="229"/>
      <c r="B244" s="230"/>
      <c r="C244" s="263" t="s">
        <v>234</v>
      </c>
      <c r="D244" s="235"/>
      <c r="E244" s="236">
        <v>13.381</v>
      </c>
      <c r="F244" s="232"/>
      <c r="G244" s="232"/>
      <c r="H244" s="232"/>
      <c r="I244" s="232"/>
      <c r="J244" s="232"/>
      <c r="K244" s="232"/>
      <c r="L244" s="232"/>
      <c r="M244" s="232"/>
      <c r="N244" s="231"/>
      <c r="O244" s="231"/>
      <c r="P244" s="231"/>
      <c r="Q244" s="231"/>
      <c r="R244" s="232"/>
      <c r="S244" s="232"/>
      <c r="T244" s="232"/>
      <c r="U244" s="232"/>
      <c r="V244" s="232"/>
      <c r="W244" s="232"/>
      <c r="X244" s="232"/>
      <c r="Y244" s="232"/>
      <c r="Z244" s="212"/>
      <c r="AA244" s="212"/>
      <c r="AB244" s="212"/>
      <c r="AC244" s="212"/>
      <c r="AD244" s="212"/>
      <c r="AE244" s="212"/>
      <c r="AF244" s="212"/>
      <c r="AG244" s="212" t="s">
        <v>204</v>
      </c>
      <c r="AH244" s="212">
        <v>4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1" x14ac:dyDescent="0.25">
      <c r="A245" s="245">
        <v>55</v>
      </c>
      <c r="B245" s="246" t="s">
        <v>252</v>
      </c>
      <c r="C245" s="261" t="s">
        <v>253</v>
      </c>
      <c r="D245" s="247" t="s">
        <v>208</v>
      </c>
      <c r="E245" s="248">
        <v>348.57900000000001</v>
      </c>
      <c r="F245" s="249"/>
      <c r="G245" s="250">
        <f>ROUND(E245*F245,2)</f>
        <v>0</v>
      </c>
      <c r="H245" s="249"/>
      <c r="I245" s="250">
        <f>ROUND(E245*H245,2)</f>
        <v>0</v>
      </c>
      <c r="J245" s="249"/>
      <c r="K245" s="250">
        <f>ROUND(E245*J245,2)</f>
        <v>0</v>
      </c>
      <c r="L245" s="250">
        <v>21</v>
      </c>
      <c r="M245" s="250">
        <f>G245*(1+L245/100)</f>
        <v>0</v>
      </c>
      <c r="N245" s="248">
        <v>0.08</v>
      </c>
      <c r="O245" s="248">
        <f>ROUND(E245*N245,2)</f>
        <v>27.89</v>
      </c>
      <c r="P245" s="248">
        <v>0</v>
      </c>
      <c r="Q245" s="248">
        <f>ROUND(E245*P245,2)</f>
        <v>0</v>
      </c>
      <c r="R245" s="250" t="s">
        <v>251</v>
      </c>
      <c r="S245" s="250" t="s">
        <v>198</v>
      </c>
      <c r="T245" s="251" t="s">
        <v>199</v>
      </c>
      <c r="U245" s="232">
        <v>0</v>
      </c>
      <c r="V245" s="232">
        <f>ROUND(E245*U245,2)</f>
        <v>0</v>
      </c>
      <c r="W245" s="232"/>
      <c r="X245" s="232" t="s">
        <v>232</v>
      </c>
      <c r="Y245" s="232" t="s">
        <v>201</v>
      </c>
      <c r="Z245" s="212"/>
      <c r="AA245" s="212"/>
      <c r="AB245" s="212"/>
      <c r="AC245" s="212"/>
      <c r="AD245" s="212"/>
      <c r="AE245" s="212"/>
      <c r="AF245" s="212"/>
      <c r="AG245" s="212" t="s">
        <v>233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2" x14ac:dyDescent="0.25">
      <c r="A246" s="229"/>
      <c r="B246" s="230"/>
      <c r="C246" s="262" t="s">
        <v>409</v>
      </c>
      <c r="D246" s="233"/>
      <c r="E246" s="234"/>
      <c r="F246" s="232"/>
      <c r="G246" s="232"/>
      <c r="H246" s="232"/>
      <c r="I246" s="232"/>
      <c r="J246" s="232"/>
      <c r="K246" s="232"/>
      <c r="L246" s="232"/>
      <c r="M246" s="232"/>
      <c r="N246" s="231"/>
      <c r="O246" s="231"/>
      <c r="P246" s="231"/>
      <c r="Q246" s="231"/>
      <c r="R246" s="232"/>
      <c r="S246" s="232"/>
      <c r="T246" s="232"/>
      <c r="U246" s="232"/>
      <c r="V246" s="232"/>
      <c r="W246" s="232"/>
      <c r="X246" s="232"/>
      <c r="Y246" s="232"/>
      <c r="Z246" s="212"/>
      <c r="AA246" s="212"/>
      <c r="AB246" s="212"/>
      <c r="AC246" s="212"/>
      <c r="AD246" s="212"/>
      <c r="AE246" s="212"/>
      <c r="AF246" s="212"/>
      <c r="AG246" s="212" t="s">
        <v>204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5">
      <c r="A247" s="229"/>
      <c r="B247" s="230"/>
      <c r="C247" s="262" t="s">
        <v>245</v>
      </c>
      <c r="D247" s="233"/>
      <c r="E247" s="234"/>
      <c r="F247" s="232"/>
      <c r="G247" s="232"/>
      <c r="H247" s="232"/>
      <c r="I247" s="232"/>
      <c r="J247" s="232"/>
      <c r="K247" s="232"/>
      <c r="L247" s="232"/>
      <c r="M247" s="232"/>
      <c r="N247" s="231"/>
      <c r="O247" s="231"/>
      <c r="P247" s="231"/>
      <c r="Q247" s="231"/>
      <c r="R247" s="232"/>
      <c r="S247" s="232"/>
      <c r="T247" s="232"/>
      <c r="U247" s="232"/>
      <c r="V247" s="232"/>
      <c r="W247" s="232"/>
      <c r="X247" s="232"/>
      <c r="Y247" s="232"/>
      <c r="Z247" s="212"/>
      <c r="AA247" s="212"/>
      <c r="AB247" s="212"/>
      <c r="AC247" s="212"/>
      <c r="AD247" s="212"/>
      <c r="AE247" s="212"/>
      <c r="AF247" s="212"/>
      <c r="AG247" s="212" t="s">
        <v>204</v>
      </c>
      <c r="AH247" s="212">
        <v>0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5">
      <c r="A248" s="229"/>
      <c r="B248" s="230"/>
      <c r="C248" s="262" t="s">
        <v>497</v>
      </c>
      <c r="D248" s="233"/>
      <c r="E248" s="234">
        <v>316.89</v>
      </c>
      <c r="F248" s="232"/>
      <c r="G248" s="232"/>
      <c r="H248" s="232"/>
      <c r="I248" s="232"/>
      <c r="J248" s="232"/>
      <c r="K248" s="232"/>
      <c r="L248" s="232"/>
      <c r="M248" s="232"/>
      <c r="N248" s="231"/>
      <c r="O248" s="231"/>
      <c r="P248" s="231"/>
      <c r="Q248" s="231"/>
      <c r="R248" s="232"/>
      <c r="S248" s="232"/>
      <c r="T248" s="232"/>
      <c r="U248" s="232"/>
      <c r="V248" s="232"/>
      <c r="W248" s="232"/>
      <c r="X248" s="232"/>
      <c r="Y248" s="232"/>
      <c r="Z248" s="212"/>
      <c r="AA248" s="212"/>
      <c r="AB248" s="212"/>
      <c r="AC248" s="212"/>
      <c r="AD248" s="212"/>
      <c r="AE248" s="212"/>
      <c r="AF248" s="212"/>
      <c r="AG248" s="212" t="s">
        <v>204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5">
      <c r="A249" s="229"/>
      <c r="B249" s="230"/>
      <c r="C249" s="263" t="s">
        <v>234</v>
      </c>
      <c r="D249" s="235"/>
      <c r="E249" s="236">
        <v>31.689</v>
      </c>
      <c r="F249" s="232"/>
      <c r="G249" s="232"/>
      <c r="H249" s="232"/>
      <c r="I249" s="232"/>
      <c r="J249" s="232"/>
      <c r="K249" s="232"/>
      <c r="L249" s="232"/>
      <c r="M249" s="232"/>
      <c r="N249" s="231"/>
      <c r="O249" s="231"/>
      <c r="P249" s="231"/>
      <c r="Q249" s="231"/>
      <c r="R249" s="232"/>
      <c r="S249" s="232"/>
      <c r="T249" s="232"/>
      <c r="U249" s="232"/>
      <c r="V249" s="232"/>
      <c r="W249" s="232"/>
      <c r="X249" s="232"/>
      <c r="Y249" s="232"/>
      <c r="Z249" s="212"/>
      <c r="AA249" s="212"/>
      <c r="AB249" s="212"/>
      <c r="AC249" s="212"/>
      <c r="AD249" s="212"/>
      <c r="AE249" s="212"/>
      <c r="AF249" s="212"/>
      <c r="AG249" s="212" t="s">
        <v>204</v>
      </c>
      <c r="AH249" s="212">
        <v>4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ht="20" outlineLevel="1" x14ac:dyDescent="0.25">
      <c r="A250" s="245">
        <v>56</v>
      </c>
      <c r="B250" s="246" t="s">
        <v>501</v>
      </c>
      <c r="C250" s="261" t="s">
        <v>502</v>
      </c>
      <c r="D250" s="247" t="s">
        <v>208</v>
      </c>
      <c r="E250" s="248">
        <v>10.362</v>
      </c>
      <c r="F250" s="249"/>
      <c r="G250" s="250">
        <f>ROUND(E250*F250,2)</f>
        <v>0</v>
      </c>
      <c r="H250" s="249"/>
      <c r="I250" s="250">
        <f>ROUND(E250*H250,2)</f>
        <v>0</v>
      </c>
      <c r="J250" s="249"/>
      <c r="K250" s="250">
        <f>ROUND(E250*J250,2)</f>
        <v>0</v>
      </c>
      <c r="L250" s="250">
        <v>21</v>
      </c>
      <c r="M250" s="250">
        <f>G250*(1+L250/100)</f>
        <v>0</v>
      </c>
      <c r="N250" s="248">
        <v>0.08</v>
      </c>
      <c r="O250" s="248">
        <f>ROUND(E250*N250,2)</f>
        <v>0.83</v>
      </c>
      <c r="P250" s="248">
        <v>0</v>
      </c>
      <c r="Q250" s="248">
        <f>ROUND(E250*P250,2)</f>
        <v>0</v>
      </c>
      <c r="R250" s="250"/>
      <c r="S250" s="250" t="s">
        <v>230</v>
      </c>
      <c r="T250" s="251" t="s">
        <v>231</v>
      </c>
      <c r="U250" s="232">
        <v>0</v>
      </c>
      <c r="V250" s="232">
        <f>ROUND(E250*U250,2)</f>
        <v>0</v>
      </c>
      <c r="W250" s="232"/>
      <c r="X250" s="232" t="s">
        <v>232</v>
      </c>
      <c r="Y250" s="232" t="s">
        <v>201</v>
      </c>
      <c r="Z250" s="212"/>
      <c r="AA250" s="212"/>
      <c r="AB250" s="212"/>
      <c r="AC250" s="212"/>
      <c r="AD250" s="212"/>
      <c r="AE250" s="212"/>
      <c r="AF250" s="212"/>
      <c r="AG250" s="212" t="s">
        <v>233</v>
      </c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2" x14ac:dyDescent="0.25">
      <c r="A251" s="229"/>
      <c r="B251" s="230"/>
      <c r="C251" s="262" t="s">
        <v>409</v>
      </c>
      <c r="D251" s="233"/>
      <c r="E251" s="234"/>
      <c r="F251" s="232"/>
      <c r="G251" s="232"/>
      <c r="H251" s="232"/>
      <c r="I251" s="232"/>
      <c r="J251" s="232"/>
      <c r="K251" s="232"/>
      <c r="L251" s="232"/>
      <c r="M251" s="232"/>
      <c r="N251" s="231"/>
      <c r="O251" s="231"/>
      <c r="P251" s="231"/>
      <c r="Q251" s="231"/>
      <c r="R251" s="232"/>
      <c r="S251" s="232"/>
      <c r="T251" s="232"/>
      <c r="U251" s="232"/>
      <c r="V251" s="232"/>
      <c r="W251" s="232"/>
      <c r="X251" s="232"/>
      <c r="Y251" s="232"/>
      <c r="Z251" s="212"/>
      <c r="AA251" s="212"/>
      <c r="AB251" s="212"/>
      <c r="AC251" s="212"/>
      <c r="AD251" s="212"/>
      <c r="AE251" s="212"/>
      <c r="AF251" s="212"/>
      <c r="AG251" s="212" t="s">
        <v>204</v>
      </c>
      <c r="AH251" s="212">
        <v>0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5">
      <c r="A252" s="229"/>
      <c r="B252" s="230"/>
      <c r="C252" s="262" t="s">
        <v>498</v>
      </c>
      <c r="D252" s="233"/>
      <c r="E252" s="234"/>
      <c r="F252" s="232"/>
      <c r="G252" s="232"/>
      <c r="H252" s="232"/>
      <c r="I252" s="232"/>
      <c r="J252" s="232"/>
      <c r="K252" s="232"/>
      <c r="L252" s="232"/>
      <c r="M252" s="232"/>
      <c r="N252" s="231"/>
      <c r="O252" s="231"/>
      <c r="P252" s="231"/>
      <c r="Q252" s="231"/>
      <c r="R252" s="232"/>
      <c r="S252" s="232"/>
      <c r="T252" s="232"/>
      <c r="U252" s="232"/>
      <c r="V252" s="232"/>
      <c r="W252" s="232"/>
      <c r="X252" s="232"/>
      <c r="Y252" s="232"/>
      <c r="Z252" s="212"/>
      <c r="AA252" s="212"/>
      <c r="AB252" s="212"/>
      <c r="AC252" s="212"/>
      <c r="AD252" s="212"/>
      <c r="AE252" s="212"/>
      <c r="AF252" s="212"/>
      <c r="AG252" s="212" t="s">
        <v>204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5">
      <c r="A253" s="229"/>
      <c r="B253" s="230"/>
      <c r="C253" s="262" t="s">
        <v>499</v>
      </c>
      <c r="D253" s="233"/>
      <c r="E253" s="234">
        <v>9.42</v>
      </c>
      <c r="F253" s="232"/>
      <c r="G253" s="232"/>
      <c r="H253" s="232"/>
      <c r="I253" s="232"/>
      <c r="J253" s="232"/>
      <c r="K253" s="232"/>
      <c r="L253" s="232"/>
      <c r="M253" s="232"/>
      <c r="N253" s="231"/>
      <c r="O253" s="231"/>
      <c r="P253" s="231"/>
      <c r="Q253" s="231"/>
      <c r="R253" s="232"/>
      <c r="S253" s="232"/>
      <c r="T253" s="232"/>
      <c r="U253" s="232"/>
      <c r="V253" s="232"/>
      <c r="W253" s="232"/>
      <c r="X253" s="232"/>
      <c r="Y253" s="232"/>
      <c r="Z253" s="212"/>
      <c r="AA253" s="212"/>
      <c r="AB253" s="212"/>
      <c r="AC253" s="212"/>
      <c r="AD253" s="212"/>
      <c r="AE253" s="212"/>
      <c r="AF253" s="212"/>
      <c r="AG253" s="212" t="s">
        <v>204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3" x14ac:dyDescent="0.25">
      <c r="A254" s="229"/>
      <c r="B254" s="230"/>
      <c r="C254" s="263" t="s">
        <v>234</v>
      </c>
      <c r="D254" s="235"/>
      <c r="E254" s="236">
        <v>0.94199999999999995</v>
      </c>
      <c r="F254" s="232"/>
      <c r="G254" s="232"/>
      <c r="H254" s="232"/>
      <c r="I254" s="232"/>
      <c r="J254" s="232"/>
      <c r="K254" s="232"/>
      <c r="L254" s="232"/>
      <c r="M254" s="232"/>
      <c r="N254" s="231"/>
      <c r="O254" s="231"/>
      <c r="P254" s="231"/>
      <c r="Q254" s="231"/>
      <c r="R254" s="232"/>
      <c r="S254" s="232"/>
      <c r="T254" s="232"/>
      <c r="U254" s="232"/>
      <c r="V254" s="232"/>
      <c r="W254" s="232"/>
      <c r="X254" s="232"/>
      <c r="Y254" s="232"/>
      <c r="Z254" s="212"/>
      <c r="AA254" s="212"/>
      <c r="AB254" s="212"/>
      <c r="AC254" s="212"/>
      <c r="AD254" s="212"/>
      <c r="AE254" s="212"/>
      <c r="AF254" s="212"/>
      <c r="AG254" s="212" t="s">
        <v>204</v>
      </c>
      <c r="AH254" s="212">
        <v>4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1" x14ac:dyDescent="0.25">
      <c r="A255" s="245">
        <v>57</v>
      </c>
      <c r="B255" s="246" t="s">
        <v>254</v>
      </c>
      <c r="C255" s="261" t="s">
        <v>255</v>
      </c>
      <c r="D255" s="247" t="s">
        <v>208</v>
      </c>
      <c r="E255" s="248">
        <v>200.66200000000001</v>
      </c>
      <c r="F255" s="249"/>
      <c r="G255" s="250">
        <f>ROUND(E255*F255,2)</f>
        <v>0</v>
      </c>
      <c r="H255" s="249"/>
      <c r="I255" s="250">
        <f>ROUND(E255*H255,2)</f>
        <v>0</v>
      </c>
      <c r="J255" s="249"/>
      <c r="K255" s="250">
        <f>ROUND(E255*J255,2)</f>
        <v>0</v>
      </c>
      <c r="L255" s="250">
        <v>21</v>
      </c>
      <c r="M255" s="250">
        <f>G255*(1+L255/100)</f>
        <v>0</v>
      </c>
      <c r="N255" s="248">
        <v>6.5000000000000002E-2</v>
      </c>
      <c r="O255" s="248">
        <f>ROUND(E255*N255,2)</f>
        <v>13.04</v>
      </c>
      <c r="P255" s="248">
        <v>0</v>
      </c>
      <c r="Q255" s="248">
        <f>ROUND(E255*P255,2)</f>
        <v>0</v>
      </c>
      <c r="R255" s="250" t="s">
        <v>251</v>
      </c>
      <c r="S255" s="250" t="s">
        <v>198</v>
      </c>
      <c r="T255" s="251" t="s">
        <v>199</v>
      </c>
      <c r="U255" s="232">
        <v>0</v>
      </c>
      <c r="V255" s="232">
        <f>ROUND(E255*U255,2)</f>
        <v>0</v>
      </c>
      <c r="W255" s="232"/>
      <c r="X255" s="232" t="s">
        <v>232</v>
      </c>
      <c r="Y255" s="232" t="s">
        <v>201</v>
      </c>
      <c r="Z255" s="212"/>
      <c r="AA255" s="212"/>
      <c r="AB255" s="212"/>
      <c r="AC255" s="212"/>
      <c r="AD255" s="212"/>
      <c r="AE255" s="212"/>
      <c r="AF255" s="212"/>
      <c r="AG255" s="212" t="s">
        <v>233</v>
      </c>
      <c r="AH255" s="212"/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2" x14ac:dyDescent="0.25">
      <c r="A256" s="229"/>
      <c r="B256" s="230"/>
      <c r="C256" s="262" t="s">
        <v>409</v>
      </c>
      <c r="D256" s="233"/>
      <c r="E256" s="234"/>
      <c r="F256" s="232"/>
      <c r="G256" s="232"/>
      <c r="H256" s="232"/>
      <c r="I256" s="232"/>
      <c r="J256" s="232"/>
      <c r="K256" s="232"/>
      <c r="L256" s="232"/>
      <c r="M256" s="232"/>
      <c r="N256" s="231"/>
      <c r="O256" s="231"/>
      <c r="P256" s="231"/>
      <c r="Q256" s="231"/>
      <c r="R256" s="232"/>
      <c r="S256" s="232"/>
      <c r="T256" s="232"/>
      <c r="U256" s="232"/>
      <c r="V256" s="232"/>
      <c r="W256" s="232"/>
      <c r="X256" s="232"/>
      <c r="Y256" s="232"/>
      <c r="Z256" s="212"/>
      <c r="AA256" s="212"/>
      <c r="AB256" s="212"/>
      <c r="AC256" s="212"/>
      <c r="AD256" s="212"/>
      <c r="AE256" s="212"/>
      <c r="AF256" s="212"/>
      <c r="AG256" s="212" t="s">
        <v>204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3" x14ac:dyDescent="0.25">
      <c r="A257" s="229"/>
      <c r="B257" s="230"/>
      <c r="C257" s="262" t="s">
        <v>247</v>
      </c>
      <c r="D257" s="233"/>
      <c r="E257" s="234"/>
      <c r="F257" s="232"/>
      <c r="G257" s="232"/>
      <c r="H257" s="232"/>
      <c r="I257" s="232"/>
      <c r="J257" s="232"/>
      <c r="K257" s="232"/>
      <c r="L257" s="232"/>
      <c r="M257" s="232"/>
      <c r="N257" s="231"/>
      <c r="O257" s="231"/>
      <c r="P257" s="231"/>
      <c r="Q257" s="231"/>
      <c r="R257" s="232"/>
      <c r="S257" s="232"/>
      <c r="T257" s="232"/>
      <c r="U257" s="232"/>
      <c r="V257" s="232"/>
      <c r="W257" s="232"/>
      <c r="X257" s="232"/>
      <c r="Y257" s="232"/>
      <c r="Z257" s="212"/>
      <c r="AA257" s="212"/>
      <c r="AB257" s="212"/>
      <c r="AC257" s="212"/>
      <c r="AD257" s="212"/>
      <c r="AE257" s="212"/>
      <c r="AF257" s="212"/>
      <c r="AG257" s="212" t="s">
        <v>204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3" x14ac:dyDescent="0.25">
      <c r="A258" s="229"/>
      <c r="B258" s="230"/>
      <c r="C258" s="262" t="s">
        <v>500</v>
      </c>
      <c r="D258" s="233"/>
      <c r="E258" s="234">
        <v>182.42</v>
      </c>
      <c r="F258" s="232"/>
      <c r="G258" s="232"/>
      <c r="H258" s="232"/>
      <c r="I258" s="232"/>
      <c r="J258" s="232"/>
      <c r="K258" s="232"/>
      <c r="L258" s="232"/>
      <c r="M258" s="232"/>
      <c r="N258" s="231"/>
      <c r="O258" s="231"/>
      <c r="P258" s="231"/>
      <c r="Q258" s="231"/>
      <c r="R258" s="232"/>
      <c r="S258" s="232"/>
      <c r="T258" s="232"/>
      <c r="U258" s="232"/>
      <c r="V258" s="232"/>
      <c r="W258" s="232"/>
      <c r="X258" s="232"/>
      <c r="Y258" s="232"/>
      <c r="Z258" s="212"/>
      <c r="AA258" s="212"/>
      <c r="AB258" s="212"/>
      <c r="AC258" s="212"/>
      <c r="AD258" s="212"/>
      <c r="AE258" s="212"/>
      <c r="AF258" s="212"/>
      <c r="AG258" s="212" t="s">
        <v>204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3" x14ac:dyDescent="0.25">
      <c r="A259" s="229"/>
      <c r="B259" s="230"/>
      <c r="C259" s="263" t="s">
        <v>234</v>
      </c>
      <c r="D259" s="235"/>
      <c r="E259" s="236">
        <v>18.242000000000001</v>
      </c>
      <c r="F259" s="232"/>
      <c r="G259" s="232"/>
      <c r="H259" s="232"/>
      <c r="I259" s="232"/>
      <c r="J259" s="232"/>
      <c r="K259" s="232"/>
      <c r="L259" s="232"/>
      <c r="M259" s="232"/>
      <c r="N259" s="231"/>
      <c r="O259" s="231"/>
      <c r="P259" s="231"/>
      <c r="Q259" s="231"/>
      <c r="R259" s="232"/>
      <c r="S259" s="232"/>
      <c r="T259" s="232"/>
      <c r="U259" s="232"/>
      <c r="V259" s="232"/>
      <c r="W259" s="232"/>
      <c r="X259" s="232"/>
      <c r="Y259" s="232"/>
      <c r="Z259" s="212"/>
      <c r="AA259" s="212"/>
      <c r="AB259" s="212"/>
      <c r="AC259" s="212"/>
      <c r="AD259" s="212"/>
      <c r="AE259" s="212"/>
      <c r="AF259" s="212"/>
      <c r="AG259" s="212" t="s">
        <v>204</v>
      </c>
      <c r="AH259" s="212">
        <v>4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ht="20" outlineLevel="1" x14ac:dyDescent="0.25">
      <c r="A260" s="245">
        <v>58</v>
      </c>
      <c r="B260" s="246" t="s">
        <v>256</v>
      </c>
      <c r="C260" s="261" t="s">
        <v>257</v>
      </c>
      <c r="D260" s="247" t="s">
        <v>258</v>
      </c>
      <c r="E260" s="248">
        <v>31.42</v>
      </c>
      <c r="F260" s="249"/>
      <c r="G260" s="250">
        <f>ROUND(E260*F260,2)</f>
        <v>0</v>
      </c>
      <c r="H260" s="249"/>
      <c r="I260" s="250">
        <f>ROUND(E260*H260,2)</f>
        <v>0</v>
      </c>
      <c r="J260" s="249"/>
      <c r="K260" s="250">
        <f>ROUND(E260*J260,2)</f>
        <v>0</v>
      </c>
      <c r="L260" s="250">
        <v>21</v>
      </c>
      <c r="M260" s="250">
        <f>G260*(1+L260/100)</f>
        <v>0</v>
      </c>
      <c r="N260" s="248">
        <v>2.5249999999999999</v>
      </c>
      <c r="O260" s="248">
        <f>ROUND(E260*N260,2)</f>
        <v>79.34</v>
      </c>
      <c r="P260" s="248">
        <v>0</v>
      </c>
      <c r="Q260" s="248">
        <f>ROUND(E260*P260,2)</f>
        <v>0</v>
      </c>
      <c r="R260" s="250"/>
      <c r="S260" s="250" t="s">
        <v>230</v>
      </c>
      <c r="T260" s="251" t="s">
        <v>231</v>
      </c>
      <c r="U260" s="232">
        <v>1.4419999999999999</v>
      </c>
      <c r="V260" s="232">
        <f>ROUND(E260*U260,2)</f>
        <v>45.31</v>
      </c>
      <c r="W260" s="232"/>
      <c r="X260" s="232" t="s">
        <v>200</v>
      </c>
      <c r="Y260" s="232" t="s">
        <v>201</v>
      </c>
      <c r="Z260" s="212"/>
      <c r="AA260" s="212"/>
      <c r="AB260" s="212"/>
      <c r="AC260" s="212"/>
      <c r="AD260" s="212"/>
      <c r="AE260" s="212"/>
      <c r="AF260" s="212"/>
      <c r="AG260" s="212" t="s">
        <v>209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2" x14ac:dyDescent="0.25">
      <c r="A261" s="229"/>
      <c r="B261" s="230"/>
      <c r="C261" s="262" t="s">
        <v>409</v>
      </c>
      <c r="D261" s="233"/>
      <c r="E261" s="234"/>
      <c r="F261" s="232"/>
      <c r="G261" s="232"/>
      <c r="H261" s="232"/>
      <c r="I261" s="232"/>
      <c r="J261" s="232"/>
      <c r="K261" s="232"/>
      <c r="L261" s="232"/>
      <c r="M261" s="232"/>
      <c r="N261" s="231"/>
      <c r="O261" s="231"/>
      <c r="P261" s="231"/>
      <c r="Q261" s="231"/>
      <c r="R261" s="232"/>
      <c r="S261" s="232"/>
      <c r="T261" s="232"/>
      <c r="U261" s="232"/>
      <c r="V261" s="232"/>
      <c r="W261" s="232"/>
      <c r="X261" s="232"/>
      <c r="Y261" s="232"/>
      <c r="Z261" s="212"/>
      <c r="AA261" s="212"/>
      <c r="AB261" s="212"/>
      <c r="AC261" s="212"/>
      <c r="AD261" s="212"/>
      <c r="AE261" s="212"/>
      <c r="AF261" s="212"/>
      <c r="AG261" s="212" t="s">
        <v>204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5">
      <c r="A262" s="229"/>
      <c r="B262" s="230"/>
      <c r="C262" s="262" t="s">
        <v>503</v>
      </c>
      <c r="D262" s="233"/>
      <c r="E262" s="234"/>
      <c r="F262" s="232"/>
      <c r="G262" s="232"/>
      <c r="H262" s="232"/>
      <c r="I262" s="232"/>
      <c r="J262" s="232"/>
      <c r="K262" s="232"/>
      <c r="L262" s="232"/>
      <c r="M262" s="232"/>
      <c r="N262" s="231"/>
      <c r="O262" s="231"/>
      <c r="P262" s="231"/>
      <c r="Q262" s="231"/>
      <c r="R262" s="232"/>
      <c r="S262" s="232"/>
      <c r="T262" s="232"/>
      <c r="U262" s="232"/>
      <c r="V262" s="232"/>
      <c r="W262" s="232"/>
      <c r="X262" s="232"/>
      <c r="Y262" s="232"/>
      <c r="Z262" s="212"/>
      <c r="AA262" s="212"/>
      <c r="AB262" s="212"/>
      <c r="AC262" s="212"/>
      <c r="AD262" s="212"/>
      <c r="AE262" s="212"/>
      <c r="AF262" s="212"/>
      <c r="AG262" s="212" t="s">
        <v>204</v>
      </c>
      <c r="AH262" s="212">
        <v>0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5">
      <c r="A263" s="229"/>
      <c r="B263" s="230"/>
      <c r="C263" s="262" t="s">
        <v>504</v>
      </c>
      <c r="D263" s="233"/>
      <c r="E263" s="234">
        <v>31.42</v>
      </c>
      <c r="F263" s="232"/>
      <c r="G263" s="232"/>
      <c r="H263" s="232"/>
      <c r="I263" s="232"/>
      <c r="J263" s="232"/>
      <c r="K263" s="232"/>
      <c r="L263" s="232"/>
      <c r="M263" s="232"/>
      <c r="N263" s="231"/>
      <c r="O263" s="231"/>
      <c r="P263" s="231"/>
      <c r="Q263" s="231"/>
      <c r="R263" s="232"/>
      <c r="S263" s="232"/>
      <c r="T263" s="232"/>
      <c r="U263" s="232"/>
      <c r="V263" s="232"/>
      <c r="W263" s="232"/>
      <c r="X263" s="232"/>
      <c r="Y263" s="232"/>
      <c r="Z263" s="212"/>
      <c r="AA263" s="212"/>
      <c r="AB263" s="212"/>
      <c r="AC263" s="212"/>
      <c r="AD263" s="212"/>
      <c r="AE263" s="212"/>
      <c r="AF263" s="212"/>
      <c r="AG263" s="212" t="s">
        <v>204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1" x14ac:dyDescent="0.25">
      <c r="A264" s="245">
        <v>59</v>
      </c>
      <c r="B264" s="246" t="s">
        <v>505</v>
      </c>
      <c r="C264" s="261" t="s">
        <v>506</v>
      </c>
      <c r="D264" s="247" t="s">
        <v>263</v>
      </c>
      <c r="E264" s="248">
        <v>6</v>
      </c>
      <c r="F264" s="249"/>
      <c r="G264" s="250">
        <f>ROUND(E264*F264,2)</f>
        <v>0</v>
      </c>
      <c r="H264" s="249"/>
      <c r="I264" s="250">
        <f>ROUND(E264*H264,2)</f>
        <v>0</v>
      </c>
      <c r="J264" s="249"/>
      <c r="K264" s="250">
        <f>ROUND(E264*J264,2)</f>
        <v>0</v>
      </c>
      <c r="L264" s="250">
        <v>21</v>
      </c>
      <c r="M264" s="250">
        <f>G264*(1+L264/100)</f>
        <v>0</v>
      </c>
      <c r="N264" s="248">
        <v>0.1133</v>
      </c>
      <c r="O264" s="248">
        <f>ROUND(E264*N264,2)</f>
        <v>0.68</v>
      </c>
      <c r="P264" s="248">
        <v>0</v>
      </c>
      <c r="Q264" s="248">
        <f>ROUND(E264*P264,2)</f>
        <v>0</v>
      </c>
      <c r="R264" s="250"/>
      <c r="S264" s="250" t="s">
        <v>198</v>
      </c>
      <c r="T264" s="251" t="s">
        <v>199</v>
      </c>
      <c r="U264" s="232">
        <v>0.91800000000000004</v>
      </c>
      <c r="V264" s="232">
        <f>ROUND(E264*U264,2)</f>
        <v>5.51</v>
      </c>
      <c r="W264" s="232"/>
      <c r="X264" s="232" t="s">
        <v>200</v>
      </c>
      <c r="Y264" s="232" t="s">
        <v>201</v>
      </c>
      <c r="Z264" s="212"/>
      <c r="AA264" s="212"/>
      <c r="AB264" s="212"/>
      <c r="AC264" s="212"/>
      <c r="AD264" s="212"/>
      <c r="AE264" s="212"/>
      <c r="AF264" s="212"/>
      <c r="AG264" s="212" t="s">
        <v>209</v>
      </c>
      <c r="AH264" s="212"/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2" x14ac:dyDescent="0.25">
      <c r="A265" s="229"/>
      <c r="B265" s="230"/>
      <c r="C265" s="262" t="s">
        <v>264</v>
      </c>
      <c r="D265" s="233"/>
      <c r="E265" s="234"/>
      <c r="F265" s="232"/>
      <c r="G265" s="232"/>
      <c r="H265" s="232"/>
      <c r="I265" s="232"/>
      <c r="J265" s="232"/>
      <c r="K265" s="232"/>
      <c r="L265" s="232"/>
      <c r="M265" s="232"/>
      <c r="N265" s="231"/>
      <c r="O265" s="231"/>
      <c r="P265" s="231"/>
      <c r="Q265" s="231"/>
      <c r="R265" s="232"/>
      <c r="S265" s="232"/>
      <c r="T265" s="232"/>
      <c r="U265" s="232"/>
      <c r="V265" s="232"/>
      <c r="W265" s="232"/>
      <c r="X265" s="232"/>
      <c r="Y265" s="232"/>
      <c r="Z265" s="212"/>
      <c r="AA265" s="212"/>
      <c r="AB265" s="212"/>
      <c r="AC265" s="212"/>
      <c r="AD265" s="212"/>
      <c r="AE265" s="212"/>
      <c r="AF265" s="212"/>
      <c r="AG265" s="212" t="s">
        <v>204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ht="20" outlineLevel="3" x14ac:dyDescent="0.25">
      <c r="A266" s="229"/>
      <c r="B266" s="230"/>
      <c r="C266" s="262" t="s">
        <v>265</v>
      </c>
      <c r="D266" s="233"/>
      <c r="E266" s="234"/>
      <c r="F266" s="232"/>
      <c r="G266" s="232"/>
      <c r="H266" s="232"/>
      <c r="I266" s="232"/>
      <c r="J266" s="232"/>
      <c r="K266" s="232"/>
      <c r="L266" s="232"/>
      <c r="M266" s="232"/>
      <c r="N266" s="231"/>
      <c r="O266" s="231"/>
      <c r="P266" s="231"/>
      <c r="Q266" s="231"/>
      <c r="R266" s="232"/>
      <c r="S266" s="232"/>
      <c r="T266" s="232"/>
      <c r="U266" s="232"/>
      <c r="V266" s="232"/>
      <c r="W266" s="232"/>
      <c r="X266" s="232"/>
      <c r="Y266" s="232"/>
      <c r="Z266" s="212"/>
      <c r="AA266" s="212"/>
      <c r="AB266" s="212"/>
      <c r="AC266" s="212"/>
      <c r="AD266" s="212"/>
      <c r="AE266" s="212"/>
      <c r="AF266" s="212"/>
      <c r="AG266" s="212" t="s">
        <v>204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5">
      <c r="A267" s="229"/>
      <c r="B267" s="230"/>
      <c r="C267" s="262" t="s">
        <v>507</v>
      </c>
      <c r="D267" s="233"/>
      <c r="E267" s="234"/>
      <c r="F267" s="232"/>
      <c r="G267" s="232"/>
      <c r="H267" s="232"/>
      <c r="I267" s="232"/>
      <c r="J267" s="232"/>
      <c r="K267" s="232"/>
      <c r="L267" s="232"/>
      <c r="M267" s="232"/>
      <c r="N267" s="231"/>
      <c r="O267" s="231"/>
      <c r="P267" s="231"/>
      <c r="Q267" s="231"/>
      <c r="R267" s="232"/>
      <c r="S267" s="232"/>
      <c r="T267" s="232"/>
      <c r="U267" s="232"/>
      <c r="V267" s="232"/>
      <c r="W267" s="232"/>
      <c r="X267" s="232"/>
      <c r="Y267" s="232"/>
      <c r="Z267" s="212"/>
      <c r="AA267" s="212"/>
      <c r="AB267" s="212"/>
      <c r="AC267" s="212"/>
      <c r="AD267" s="212"/>
      <c r="AE267" s="212"/>
      <c r="AF267" s="212"/>
      <c r="AG267" s="212" t="s">
        <v>204</v>
      </c>
      <c r="AH267" s="212">
        <v>0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3" x14ac:dyDescent="0.25">
      <c r="A268" s="229"/>
      <c r="B268" s="230"/>
      <c r="C268" s="262" t="s">
        <v>122</v>
      </c>
      <c r="D268" s="233"/>
      <c r="E268" s="234">
        <v>2</v>
      </c>
      <c r="F268" s="232"/>
      <c r="G268" s="232"/>
      <c r="H268" s="232"/>
      <c r="I268" s="232"/>
      <c r="J268" s="232"/>
      <c r="K268" s="232"/>
      <c r="L268" s="232"/>
      <c r="M268" s="232"/>
      <c r="N268" s="231"/>
      <c r="O268" s="231"/>
      <c r="P268" s="231"/>
      <c r="Q268" s="231"/>
      <c r="R268" s="232"/>
      <c r="S268" s="232"/>
      <c r="T268" s="232"/>
      <c r="U268" s="232"/>
      <c r="V268" s="232"/>
      <c r="W268" s="232"/>
      <c r="X268" s="232"/>
      <c r="Y268" s="232"/>
      <c r="Z268" s="212"/>
      <c r="AA268" s="212"/>
      <c r="AB268" s="212"/>
      <c r="AC268" s="212"/>
      <c r="AD268" s="212"/>
      <c r="AE268" s="212"/>
      <c r="AF268" s="212"/>
      <c r="AG268" s="212" t="s">
        <v>204</v>
      </c>
      <c r="AH268" s="212">
        <v>0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3" x14ac:dyDescent="0.25">
      <c r="A269" s="229"/>
      <c r="B269" s="230"/>
      <c r="C269" s="282" t="s">
        <v>331</v>
      </c>
      <c r="D269" s="273"/>
      <c r="E269" s="274">
        <v>2</v>
      </c>
      <c r="F269" s="232"/>
      <c r="G269" s="232"/>
      <c r="H269" s="232"/>
      <c r="I269" s="232"/>
      <c r="J269" s="232"/>
      <c r="K269" s="232"/>
      <c r="L269" s="232"/>
      <c r="M269" s="232"/>
      <c r="N269" s="231"/>
      <c r="O269" s="231"/>
      <c r="P269" s="231"/>
      <c r="Q269" s="231"/>
      <c r="R269" s="232"/>
      <c r="S269" s="232"/>
      <c r="T269" s="232"/>
      <c r="U269" s="232"/>
      <c r="V269" s="232"/>
      <c r="W269" s="232"/>
      <c r="X269" s="232"/>
      <c r="Y269" s="232"/>
      <c r="Z269" s="212"/>
      <c r="AA269" s="212"/>
      <c r="AB269" s="212"/>
      <c r="AC269" s="212"/>
      <c r="AD269" s="212"/>
      <c r="AE269" s="212"/>
      <c r="AF269" s="212"/>
      <c r="AG269" s="212" t="s">
        <v>204</v>
      </c>
      <c r="AH269" s="212">
        <v>1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3" x14ac:dyDescent="0.25">
      <c r="A270" s="229"/>
      <c r="B270" s="230"/>
      <c r="C270" s="262" t="s">
        <v>508</v>
      </c>
      <c r="D270" s="233"/>
      <c r="E270" s="234"/>
      <c r="F270" s="232"/>
      <c r="G270" s="232"/>
      <c r="H270" s="232"/>
      <c r="I270" s="232"/>
      <c r="J270" s="232"/>
      <c r="K270" s="232"/>
      <c r="L270" s="232"/>
      <c r="M270" s="232"/>
      <c r="N270" s="231"/>
      <c r="O270" s="231"/>
      <c r="P270" s="231"/>
      <c r="Q270" s="231"/>
      <c r="R270" s="232"/>
      <c r="S270" s="232"/>
      <c r="T270" s="232"/>
      <c r="U270" s="232"/>
      <c r="V270" s="232"/>
      <c r="W270" s="232"/>
      <c r="X270" s="232"/>
      <c r="Y270" s="232"/>
      <c r="Z270" s="212"/>
      <c r="AA270" s="212"/>
      <c r="AB270" s="212"/>
      <c r="AC270" s="212"/>
      <c r="AD270" s="212"/>
      <c r="AE270" s="212"/>
      <c r="AF270" s="212"/>
      <c r="AG270" s="212" t="s">
        <v>204</v>
      </c>
      <c r="AH270" s="212">
        <v>0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3" x14ac:dyDescent="0.25">
      <c r="A271" s="229"/>
      <c r="B271" s="230"/>
      <c r="C271" s="262" t="s">
        <v>126</v>
      </c>
      <c r="D271" s="233"/>
      <c r="E271" s="234">
        <v>4</v>
      </c>
      <c r="F271" s="232"/>
      <c r="G271" s="232"/>
      <c r="H271" s="232"/>
      <c r="I271" s="232"/>
      <c r="J271" s="232"/>
      <c r="K271" s="232"/>
      <c r="L271" s="232"/>
      <c r="M271" s="232"/>
      <c r="N271" s="231"/>
      <c r="O271" s="231"/>
      <c r="P271" s="231"/>
      <c r="Q271" s="231"/>
      <c r="R271" s="232"/>
      <c r="S271" s="232"/>
      <c r="T271" s="232"/>
      <c r="U271" s="232"/>
      <c r="V271" s="232"/>
      <c r="W271" s="232"/>
      <c r="X271" s="232"/>
      <c r="Y271" s="232"/>
      <c r="Z271" s="212"/>
      <c r="AA271" s="212"/>
      <c r="AB271" s="212"/>
      <c r="AC271" s="212"/>
      <c r="AD271" s="212"/>
      <c r="AE271" s="212"/>
      <c r="AF271" s="212"/>
      <c r="AG271" s="212" t="s">
        <v>204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3" x14ac:dyDescent="0.25">
      <c r="A272" s="229"/>
      <c r="B272" s="230"/>
      <c r="C272" s="282" t="s">
        <v>331</v>
      </c>
      <c r="D272" s="273"/>
      <c r="E272" s="274">
        <v>4</v>
      </c>
      <c r="F272" s="232"/>
      <c r="G272" s="232"/>
      <c r="H272" s="232"/>
      <c r="I272" s="232"/>
      <c r="J272" s="232"/>
      <c r="K272" s="232"/>
      <c r="L272" s="232"/>
      <c r="M272" s="232"/>
      <c r="N272" s="231"/>
      <c r="O272" s="231"/>
      <c r="P272" s="231"/>
      <c r="Q272" s="231"/>
      <c r="R272" s="232"/>
      <c r="S272" s="232"/>
      <c r="T272" s="232"/>
      <c r="U272" s="232"/>
      <c r="V272" s="232"/>
      <c r="W272" s="232"/>
      <c r="X272" s="232"/>
      <c r="Y272" s="232"/>
      <c r="Z272" s="212"/>
      <c r="AA272" s="212"/>
      <c r="AB272" s="212"/>
      <c r="AC272" s="212"/>
      <c r="AD272" s="212"/>
      <c r="AE272" s="212"/>
      <c r="AF272" s="212"/>
      <c r="AG272" s="212" t="s">
        <v>204</v>
      </c>
      <c r="AH272" s="212">
        <v>1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1" x14ac:dyDescent="0.25">
      <c r="A273" s="245">
        <v>60</v>
      </c>
      <c r="B273" s="246" t="s">
        <v>509</v>
      </c>
      <c r="C273" s="261" t="s">
        <v>510</v>
      </c>
      <c r="D273" s="247" t="s">
        <v>263</v>
      </c>
      <c r="E273" s="248">
        <v>1</v>
      </c>
      <c r="F273" s="249"/>
      <c r="G273" s="250">
        <f>ROUND(E273*F273,2)</f>
        <v>0</v>
      </c>
      <c r="H273" s="249"/>
      <c r="I273" s="250">
        <f>ROUND(E273*H273,2)</f>
        <v>0</v>
      </c>
      <c r="J273" s="249"/>
      <c r="K273" s="250">
        <f>ROUND(E273*J273,2)</f>
        <v>0</v>
      </c>
      <c r="L273" s="250">
        <v>21</v>
      </c>
      <c r="M273" s="250">
        <f>G273*(1+L273/100)</f>
        <v>0</v>
      </c>
      <c r="N273" s="248">
        <v>0</v>
      </c>
      <c r="O273" s="248">
        <f>ROUND(E273*N273,2)</f>
        <v>0</v>
      </c>
      <c r="P273" s="248">
        <v>0</v>
      </c>
      <c r="Q273" s="248">
        <f>ROUND(E273*P273,2)</f>
        <v>0</v>
      </c>
      <c r="R273" s="250"/>
      <c r="S273" s="250" t="s">
        <v>198</v>
      </c>
      <c r="T273" s="251" t="s">
        <v>199</v>
      </c>
      <c r="U273" s="232">
        <v>0.2</v>
      </c>
      <c r="V273" s="232">
        <f>ROUND(E273*U273,2)</f>
        <v>0.2</v>
      </c>
      <c r="W273" s="232"/>
      <c r="X273" s="232" t="s">
        <v>200</v>
      </c>
      <c r="Y273" s="232" t="s">
        <v>201</v>
      </c>
      <c r="Z273" s="212"/>
      <c r="AA273" s="212"/>
      <c r="AB273" s="212"/>
      <c r="AC273" s="212"/>
      <c r="AD273" s="212"/>
      <c r="AE273" s="212"/>
      <c r="AF273" s="212"/>
      <c r="AG273" s="212" t="s">
        <v>209</v>
      </c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2" x14ac:dyDescent="0.25">
      <c r="A274" s="229"/>
      <c r="B274" s="230"/>
      <c r="C274" s="262" t="s">
        <v>511</v>
      </c>
      <c r="D274" s="233"/>
      <c r="E274" s="234"/>
      <c r="F274" s="232"/>
      <c r="G274" s="232"/>
      <c r="H274" s="232"/>
      <c r="I274" s="232"/>
      <c r="J274" s="232"/>
      <c r="K274" s="232"/>
      <c r="L274" s="232"/>
      <c r="M274" s="232"/>
      <c r="N274" s="231"/>
      <c r="O274" s="231"/>
      <c r="P274" s="231"/>
      <c r="Q274" s="231"/>
      <c r="R274" s="232"/>
      <c r="S274" s="232"/>
      <c r="T274" s="232"/>
      <c r="U274" s="232"/>
      <c r="V274" s="232"/>
      <c r="W274" s="232"/>
      <c r="X274" s="232"/>
      <c r="Y274" s="232"/>
      <c r="Z274" s="212"/>
      <c r="AA274" s="212"/>
      <c r="AB274" s="212"/>
      <c r="AC274" s="212"/>
      <c r="AD274" s="212"/>
      <c r="AE274" s="212"/>
      <c r="AF274" s="212"/>
      <c r="AG274" s="212" t="s">
        <v>204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3" x14ac:dyDescent="0.25">
      <c r="A275" s="229"/>
      <c r="B275" s="230"/>
      <c r="C275" s="262" t="s">
        <v>512</v>
      </c>
      <c r="D275" s="233"/>
      <c r="E275" s="234"/>
      <c r="F275" s="232"/>
      <c r="G275" s="232"/>
      <c r="H275" s="232"/>
      <c r="I275" s="232"/>
      <c r="J275" s="232"/>
      <c r="K275" s="232"/>
      <c r="L275" s="232"/>
      <c r="M275" s="232"/>
      <c r="N275" s="231"/>
      <c r="O275" s="231"/>
      <c r="P275" s="231"/>
      <c r="Q275" s="231"/>
      <c r="R275" s="232"/>
      <c r="S275" s="232"/>
      <c r="T275" s="232"/>
      <c r="U275" s="232"/>
      <c r="V275" s="232"/>
      <c r="W275" s="232"/>
      <c r="X275" s="232"/>
      <c r="Y275" s="232"/>
      <c r="Z275" s="212"/>
      <c r="AA275" s="212"/>
      <c r="AB275" s="212"/>
      <c r="AC275" s="212"/>
      <c r="AD275" s="212"/>
      <c r="AE275" s="212"/>
      <c r="AF275" s="212"/>
      <c r="AG275" s="212" t="s">
        <v>204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5">
      <c r="A276" s="229"/>
      <c r="B276" s="230"/>
      <c r="C276" s="262" t="s">
        <v>94</v>
      </c>
      <c r="D276" s="233"/>
      <c r="E276" s="234">
        <v>1</v>
      </c>
      <c r="F276" s="232"/>
      <c r="G276" s="232"/>
      <c r="H276" s="232"/>
      <c r="I276" s="232"/>
      <c r="J276" s="232"/>
      <c r="K276" s="232"/>
      <c r="L276" s="232"/>
      <c r="M276" s="232"/>
      <c r="N276" s="231"/>
      <c r="O276" s="231"/>
      <c r="P276" s="231"/>
      <c r="Q276" s="231"/>
      <c r="R276" s="232"/>
      <c r="S276" s="232"/>
      <c r="T276" s="232"/>
      <c r="U276" s="232"/>
      <c r="V276" s="232"/>
      <c r="W276" s="232"/>
      <c r="X276" s="232"/>
      <c r="Y276" s="232"/>
      <c r="Z276" s="212"/>
      <c r="AA276" s="212"/>
      <c r="AB276" s="212"/>
      <c r="AC276" s="212"/>
      <c r="AD276" s="212"/>
      <c r="AE276" s="212"/>
      <c r="AF276" s="212"/>
      <c r="AG276" s="212" t="s">
        <v>204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1" x14ac:dyDescent="0.25">
      <c r="A277" s="245">
        <v>61</v>
      </c>
      <c r="B277" s="246" t="s">
        <v>261</v>
      </c>
      <c r="C277" s="261" t="s">
        <v>262</v>
      </c>
      <c r="D277" s="247" t="s">
        <v>263</v>
      </c>
      <c r="E277" s="248">
        <v>14</v>
      </c>
      <c r="F277" s="249"/>
      <c r="G277" s="250">
        <f>ROUND(E277*F277,2)</f>
        <v>0</v>
      </c>
      <c r="H277" s="249"/>
      <c r="I277" s="250">
        <f>ROUND(E277*H277,2)</f>
        <v>0</v>
      </c>
      <c r="J277" s="249"/>
      <c r="K277" s="250">
        <f>ROUND(E277*J277,2)</f>
        <v>0</v>
      </c>
      <c r="L277" s="250">
        <v>21</v>
      </c>
      <c r="M277" s="250">
        <f>G277*(1+L277/100)</f>
        <v>0</v>
      </c>
      <c r="N277" s="248">
        <v>0</v>
      </c>
      <c r="O277" s="248">
        <f>ROUND(E277*N277,2)</f>
        <v>0</v>
      </c>
      <c r="P277" s="248">
        <v>0</v>
      </c>
      <c r="Q277" s="248">
        <f>ROUND(E277*P277,2)</f>
        <v>0</v>
      </c>
      <c r="R277" s="250"/>
      <c r="S277" s="250" t="s">
        <v>198</v>
      </c>
      <c r="T277" s="251" t="s">
        <v>199</v>
      </c>
      <c r="U277" s="232">
        <v>0.2</v>
      </c>
      <c r="V277" s="232">
        <f>ROUND(E277*U277,2)</f>
        <v>2.8</v>
      </c>
      <c r="W277" s="232"/>
      <c r="X277" s="232" t="s">
        <v>200</v>
      </c>
      <c r="Y277" s="232" t="s">
        <v>201</v>
      </c>
      <c r="Z277" s="212"/>
      <c r="AA277" s="212"/>
      <c r="AB277" s="212"/>
      <c r="AC277" s="212"/>
      <c r="AD277" s="212"/>
      <c r="AE277" s="212"/>
      <c r="AF277" s="212"/>
      <c r="AG277" s="212" t="s">
        <v>209</v>
      </c>
      <c r="AH277" s="212"/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2" x14ac:dyDescent="0.25">
      <c r="A278" s="229"/>
      <c r="B278" s="230"/>
      <c r="C278" s="262" t="s">
        <v>511</v>
      </c>
      <c r="D278" s="233"/>
      <c r="E278" s="234"/>
      <c r="F278" s="232"/>
      <c r="G278" s="232"/>
      <c r="H278" s="232"/>
      <c r="I278" s="232"/>
      <c r="J278" s="232"/>
      <c r="K278" s="232"/>
      <c r="L278" s="232"/>
      <c r="M278" s="232"/>
      <c r="N278" s="231"/>
      <c r="O278" s="231"/>
      <c r="P278" s="231"/>
      <c r="Q278" s="231"/>
      <c r="R278" s="232"/>
      <c r="S278" s="232"/>
      <c r="T278" s="232"/>
      <c r="U278" s="232"/>
      <c r="V278" s="232"/>
      <c r="W278" s="232"/>
      <c r="X278" s="232"/>
      <c r="Y278" s="232"/>
      <c r="Z278" s="212"/>
      <c r="AA278" s="212"/>
      <c r="AB278" s="212"/>
      <c r="AC278" s="212"/>
      <c r="AD278" s="212"/>
      <c r="AE278" s="212"/>
      <c r="AF278" s="212"/>
      <c r="AG278" s="212" t="s">
        <v>204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5">
      <c r="A279" s="229"/>
      <c r="B279" s="230"/>
      <c r="C279" s="262" t="s">
        <v>513</v>
      </c>
      <c r="D279" s="233"/>
      <c r="E279" s="234"/>
      <c r="F279" s="232"/>
      <c r="G279" s="232"/>
      <c r="H279" s="232"/>
      <c r="I279" s="232"/>
      <c r="J279" s="232"/>
      <c r="K279" s="232"/>
      <c r="L279" s="232"/>
      <c r="M279" s="232"/>
      <c r="N279" s="231"/>
      <c r="O279" s="231"/>
      <c r="P279" s="231"/>
      <c r="Q279" s="231"/>
      <c r="R279" s="232"/>
      <c r="S279" s="232"/>
      <c r="T279" s="232"/>
      <c r="U279" s="232"/>
      <c r="V279" s="232"/>
      <c r="W279" s="232"/>
      <c r="X279" s="232"/>
      <c r="Y279" s="232"/>
      <c r="Z279" s="212"/>
      <c r="AA279" s="212"/>
      <c r="AB279" s="212"/>
      <c r="AC279" s="212"/>
      <c r="AD279" s="212"/>
      <c r="AE279" s="212"/>
      <c r="AF279" s="212"/>
      <c r="AG279" s="212" t="s">
        <v>204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3" x14ac:dyDescent="0.25">
      <c r="A280" s="229"/>
      <c r="B280" s="230"/>
      <c r="C280" s="262" t="s">
        <v>94</v>
      </c>
      <c r="D280" s="233"/>
      <c r="E280" s="234">
        <v>1</v>
      </c>
      <c r="F280" s="232"/>
      <c r="G280" s="232"/>
      <c r="H280" s="232"/>
      <c r="I280" s="232"/>
      <c r="J280" s="232"/>
      <c r="K280" s="232"/>
      <c r="L280" s="232"/>
      <c r="M280" s="232"/>
      <c r="N280" s="231"/>
      <c r="O280" s="231"/>
      <c r="P280" s="231"/>
      <c r="Q280" s="231"/>
      <c r="R280" s="232"/>
      <c r="S280" s="232"/>
      <c r="T280" s="232"/>
      <c r="U280" s="232"/>
      <c r="V280" s="232"/>
      <c r="W280" s="232"/>
      <c r="X280" s="232"/>
      <c r="Y280" s="232"/>
      <c r="Z280" s="212"/>
      <c r="AA280" s="212"/>
      <c r="AB280" s="212"/>
      <c r="AC280" s="212"/>
      <c r="AD280" s="212"/>
      <c r="AE280" s="212"/>
      <c r="AF280" s="212"/>
      <c r="AG280" s="212" t="s">
        <v>204</v>
      </c>
      <c r="AH280" s="212">
        <v>0</v>
      </c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3" x14ac:dyDescent="0.25">
      <c r="A281" s="229"/>
      <c r="B281" s="230"/>
      <c r="C281" s="262" t="s">
        <v>514</v>
      </c>
      <c r="D281" s="233"/>
      <c r="E281" s="234"/>
      <c r="F281" s="232"/>
      <c r="G281" s="232"/>
      <c r="H281" s="232"/>
      <c r="I281" s="232"/>
      <c r="J281" s="232"/>
      <c r="K281" s="232"/>
      <c r="L281" s="232"/>
      <c r="M281" s="232"/>
      <c r="N281" s="231"/>
      <c r="O281" s="231"/>
      <c r="P281" s="231"/>
      <c r="Q281" s="231"/>
      <c r="R281" s="232"/>
      <c r="S281" s="232"/>
      <c r="T281" s="232"/>
      <c r="U281" s="232"/>
      <c r="V281" s="232"/>
      <c r="W281" s="232"/>
      <c r="X281" s="232"/>
      <c r="Y281" s="232"/>
      <c r="Z281" s="212"/>
      <c r="AA281" s="212"/>
      <c r="AB281" s="212"/>
      <c r="AC281" s="212"/>
      <c r="AD281" s="212"/>
      <c r="AE281" s="212"/>
      <c r="AF281" s="212"/>
      <c r="AG281" s="212" t="s">
        <v>204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3" x14ac:dyDescent="0.25">
      <c r="A282" s="229"/>
      <c r="B282" s="230"/>
      <c r="C282" s="262" t="s">
        <v>94</v>
      </c>
      <c r="D282" s="233"/>
      <c r="E282" s="234">
        <v>1</v>
      </c>
      <c r="F282" s="232"/>
      <c r="G282" s="232"/>
      <c r="H282" s="232"/>
      <c r="I282" s="232"/>
      <c r="J282" s="232"/>
      <c r="K282" s="232"/>
      <c r="L282" s="232"/>
      <c r="M282" s="232"/>
      <c r="N282" s="231"/>
      <c r="O282" s="231"/>
      <c r="P282" s="231"/>
      <c r="Q282" s="231"/>
      <c r="R282" s="232"/>
      <c r="S282" s="232"/>
      <c r="T282" s="232"/>
      <c r="U282" s="232"/>
      <c r="V282" s="232"/>
      <c r="W282" s="232"/>
      <c r="X282" s="232"/>
      <c r="Y282" s="232"/>
      <c r="Z282" s="212"/>
      <c r="AA282" s="212"/>
      <c r="AB282" s="212"/>
      <c r="AC282" s="212"/>
      <c r="AD282" s="212"/>
      <c r="AE282" s="212"/>
      <c r="AF282" s="212"/>
      <c r="AG282" s="212" t="s">
        <v>204</v>
      </c>
      <c r="AH282" s="212">
        <v>0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3" x14ac:dyDescent="0.25">
      <c r="A283" s="229"/>
      <c r="B283" s="230"/>
      <c r="C283" s="262" t="s">
        <v>515</v>
      </c>
      <c r="D283" s="233"/>
      <c r="E283" s="234"/>
      <c r="F283" s="232"/>
      <c r="G283" s="232"/>
      <c r="H283" s="232"/>
      <c r="I283" s="232"/>
      <c r="J283" s="232"/>
      <c r="K283" s="232"/>
      <c r="L283" s="232"/>
      <c r="M283" s="232"/>
      <c r="N283" s="231"/>
      <c r="O283" s="231"/>
      <c r="P283" s="231"/>
      <c r="Q283" s="231"/>
      <c r="R283" s="232"/>
      <c r="S283" s="232"/>
      <c r="T283" s="232"/>
      <c r="U283" s="232"/>
      <c r="V283" s="232"/>
      <c r="W283" s="232"/>
      <c r="X283" s="232"/>
      <c r="Y283" s="232"/>
      <c r="Z283" s="212"/>
      <c r="AA283" s="212"/>
      <c r="AB283" s="212"/>
      <c r="AC283" s="212"/>
      <c r="AD283" s="212"/>
      <c r="AE283" s="212"/>
      <c r="AF283" s="212"/>
      <c r="AG283" s="212" t="s">
        <v>204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3" x14ac:dyDescent="0.25">
      <c r="A284" s="229"/>
      <c r="B284" s="230"/>
      <c r="C284" s="262" t="s">
        <v>94</v>
      </c>
      <c r="D284" s="233"/>
      <c r="E284" s="234">
        <v>1</v>
      </c>
      <c r="F284" s="232"/>
      <c r="G284" s="232"/>
      <c r="H284" s="232"/>
      <c r="I284" s="232"/>
      <c r="J284" s="232"/>
      <c r="K284" s="232"/>
      <c r="L284" s="232"/>
      <c r="M284" s="232"/>
      <c r="N284" s="231"/>
      <c r="O284" s="231"/>
      <c r="P284" s="231"/>
      <c r="Q284" s="231"/>
      <c r="R284" s="232"/>
      <c r="S284" s="232"/>
      <c r="T284" s="232"/>
      <c r="U284" s="232"/>
      <c r="V284" s="232"/>
      <c r="W284" s="232"/>
      <c r="X284" s="232"/>
      <c r="Y284" s="232"/>
      <c r="Z284" s="212"/>
      <c r="AA284" s="212"/>
      <c r="AB284" s="212"/>
      <c r="AC284" s="212"/>
      <c r="AD284" s="212"/>
      <c r="AE284" s="212"/>
      <c r="AF284" s="212"/>
      <c r="AG284" s="212" t="s">
        <v>204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5">
      <c r="A285" s="229"/>
      <c r="B285" s="230"/>
      <c r="C285" s="262" t="s">
        <v>516</v>
      </c>
      <c r="D285" s="233"/>
      <c r="E285" s="234"/>
      <c r="F285" s="232"/>
      <c r="G285" s="232"/>
      <c r="H285" s="232"/>
      <c r="I285" s="232"/>
      <c r="J285" s="232"/>
      <c r="K285" s="232"/>
      <c r="L285" s="232"/>
      <c r="M285" s="232"/>
      <c r="N285" s="231"/>
      <c r="O285" s="231"/>
      <c r="P285" s="231"/>
      <c r="Q285" s="231"/>
      <c r="R285" s="232"/>
      <c r="S285" s="232"/>
      <c r="T285" s="232"/>
      <c r="U285" s="232"/>
      <c r="V285" s="232"/>
      <c r="W285" s="232"/>
      <c r="X285" s="232"/>
      <c r="Y285" s="232"/>
      <c r="Z285" s="212"/>
      <c r="AA285" s="212"/>
      <c r="AB285" s="212"/>
      <c r="AC285" s="212"/>
      <c r="AD285" s="212"/>
      <c r="AE285" s="212"/>
      <c r="AF285" s="212"/>
      <c r="AG285" s="212" t="s">
        <v>204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3" x14ac:dyDescent="0.25">
      <c r="A286" s="229"/>
      <c r="B286" s="230"/>
      <c r="C286" s="262" t="s">
        <v>94</v>
      </c>
      <c r="D286" s="233"/>
      <c r="E286" s="234">
        <v>1</v>
      </c>
      <c r="F286" s="232"/>
      <c r="G286" s="232"/>
      <c r="H286" s="232"/>
      <c r="I286" s="232"/>
      <c r="J286" s="232"/>
      <c r="K286" s="232"/>
      <c r="L286" s="232"/>
      <c r="M286" s="232"/>
      <c r="N286" s="231"/>
      <c r="O286" s="231"/>
      <c r="P286" s="231"/>
      <c r="Q286" s="231"/>
      <c r="R286" s="232"/>
      <c r="S286" s="232"/>
      <c r="T286" s="232"/>
      <c r="U286" s="232"/>
      <c r="V286" s="232"/>
      <c r="W286" s="232"/>
      <c r="X286" s="232"/>
      <c r="Y286" s="232"/>
      <c r="Z286" s="212"/>
      <c r="AA286" s="212"/>
      <c r="AB286" s="212"/>
      <c r="AC286" s="212"/>
      <c r="AD286" s="212"/>
      <c r="AE286" s="212"/>
      <c r="AF286" s="212"/>
      <c r="AG286" s="212" t="s">
        <v>204</v>
      </c>
      <c r="AH286" s="212">
        <v>0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3" x14ac:dyDescent="0.25">
      <c r="A287" s="229"/>
      <c r="B287" s="230"/>
      <c r="C287" s="262" t="s">
        <v>517</v>
      </c>
      <c r="D287" s="233"/>
      <c r="E287" s="234"/>
      <c r="F287" s="232"/>
      <c r="G287" s="232"/>
      <c r="H287" s="232"/>
      <c r="I287" s="232"/>
      <c r="J287" s="232"/>
      <c r="K287" s="232"/>
      <c r="L287" s="232"/>
      <c r="M287" s="232"/>
      <c r="N287" s="231"/>
      <c r="O287" s="231"/>
      <c r="P287" s="231"/>
      <c r="Q287" s="231"/>
      <c r="R287" s="232"/>
      <c r="S287" s="232"/>
      <c r="T287" s="232"/>
      <c r="U287" s="232"/>
      <c r="V287" s="232"/>
      <c r="W287" s="232"/>
      <c r="X287" s="232"/>
      <c r="Y287" s="232"/>
      <c r="Z287" s="212"/>
      <c r="AA287" s="212"/>
      <c r="AB287" s="212"/>
      <c r="AC287" s="212"/>
      <c r="AD287" s="212"/>
      <c r="AE287" s="212"/>
      <c r="AF287" s="212"/>
      <c r="AG287" s="212" t="s">
        <v>204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5">
      <c r="A288" s="229"/>
      <c r="B288" s="230"/>
      <c r="C288" s="262" t="s">
        <v>122</v>
      </c>
      <c r="D288" s="233"/>
      <c r="E288" s="234">
        <v>2</v>
      </c>
      <c r="F288" s="232"/>
      <c r="G288" s="232"/>
      <c r="H288" s="232"/>
      <c r="I288" s="232"/>
      <c r="J288" s="232"/>
      <c r="K288" s="232"/>
      <c r="L288" s="232"/>
      <c r="M288" s="232"/>
      <c r="N288" s="231"/>
      <c r="O288" s="231"/>
      <c r="P288" s="231"/>
      <c r="Q288" s="231"/>
      <c r="R288" s="232"/>
      <c r="S288" s="232"/>
      <c r="T288" s="232"/>
      <c r="U288" s="232"/>
      <c r="V288" s="232"/>
      <c r="W288" s="232"/>
      <c r="X288" s="232"/>
      <c r="Y288" s="232"/>
      <c r="Z288" s="212"/>
      <c r="AA288" s="212"/>
      <c r="AB288" s="212"/>
      <c r="AC288" s="212"/>
      <c r="AD288" s="212"/>
      <c r="AE288" s="212"/>
      <c r="AF288" s="212"/>
      <c r="AG288" s="212" t="s">
        <v>204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5">
      <c r="A289" s="229"/>
      <c r="B289" s="230"/>
      <c r="C289" s="262" t="s">
        <v>518</v>
      </c>
      <c r="D289" s="233"/>
      <c r="E289" s="234"/>
      <c r="F289" s="232"/>
      <c r="G289" s="232"/>
      <c r="H289" s="232"/>
      <c r="I289" s="232"/>
      <c r="J289" s="232"/>
      <c r="K289" s="232"/>
      <c r="L289" s="232"/>
      <c r="M289" s="232"/>
      <c r="N289" s="231"/>
      <c r="O289" s="231"/>
      <c r="P289" s="231"/>
      <c r="Q289" s="231"/>
      <c r="R289" s="232"/>
      <c r="S289" s="232"/>
      <c r="T289" s="232"/>
      <c r="U289" s="232"/>
      <c r="V289" s="232"/>
      <c r="W289" s="232"/>
      <c r="X289" s="232"/>
      <c r="Y289" s="232"/>
      <c r="Z289" s="212"/>
      <c r="AA289" s="212"/>
      <c r="AB289" s="212"/>
      <c r="AC289" s="212"/>
      <c r="AD289" s="212"/>
      <c r="AE289" s="212"/>
      <c r="AF289" s="212"/>
      <c r="AG289" s="212" t="s">
        <v>204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5">
      <c r="A290" s="229"/>
      <c r="B290" s="230"/>
      <c r="C290" s="262" t="s">
        <v>122</v>
      </c>
      <c r="D290" s="233"/>
      <c r="E290" s="234">
        <v>2</v>
      </c>
      <c r="F290" s="232"/>
      <c r="G290" s="232"/>
      <c r="H290" s="232"/>
      <c r="I290" s="232"/>
      <c r="J290" s="232"/>
      <c r="K290" s="232"/>
      <c r="L290" s="232"/>
      <c r="M290" s="232"/>
      <c r="N290" s="231"/>
      <c r="O290" s="231"/>
      <c r="P290" s="231"/>
      <c r="Q290" s="231"/>
      <c r="R290" s="232"/>
      <c r="S290" s="232"/>
      <c r="T290" s="232"/>
      <c r="U290" s="232"/>
      <c r="V290" s="232"/>
      <c r="W290" s="232"/>
      <c r="X290" s="232"/>
      <c r="Y290" s="232"/>
      <c r="Z290" s="212"/>
      <c r="AA290" s="212"/>
      <c r="AB290" s="212"/>
      <c r="AC290" s="212"/>
      <c r="AD290" s="212"/>
      <c r="AE290" s="212"/>
      <c r="AF290" s="212"/>
      <c r="AG290" s="212" t="s">
        <v>204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5">
      <c r="A291" s="229"/>
      <c r="B291" s="230"/>
      <c r="C291" s="282" t="s">
        <v>331</v>
      </c>
      <c r="D291" s="273"/>
      <c r="E291" s="274">
        <v>8</v>
      </c>
      <c r="F291" s="232"/>
      <c r="G291" s="232"/>
      <c r="H291" s="232"/>
      <c r="I291" s="232"/>
      <c r="J291" s="232"/>
      <c r="K291" s="232"/>
      <c r="L291" s="232"/>
      <c r="M291" s="232"/>
      <c r="N291" s="231"/>
      <c r="O291" s="231"/>
      <c r="P291" s="231"/>
      <c r="Q291" s="231"/>
      <c r="R291" s="232"/>
      <c r="S291" s="232"/>
      <c r="T291" s="232"/>
      <c r="U291" s="232"/>
      <c r="V291" s="232"/>
      <c r="W291" s="232"/>
      <c r="X291" s="232"/>
      <c r="Y291" s="232"/>
      <c r="Z291" s="212"/>
      <c r="AA291" s="212"/>
      <c r="AB291" s="212"/>
      <c r="AC291" s="212"/>
      <c r="AD291" s="212"/>
      <c r="AE291" s="212"/>
      <c r="AF291" s="212"/>
      <c r="AG291" s="212" t="s">
        <v>204</v>
      </c>
      <c r="AH291" s="212">
        <v>1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ht="20" outlineLevel="3" x14ac:dyDescent="0.25">
      <c r="A292" s="229"/>
      <c r="B292" s="230"/>
      <c r="C292" s="262" t="s">
        <v>265</v>
      </c>
      <c r="D292" s="233"/>
      <c r="E292" s="234"/>
      <c r="F292" s="232"/>
      <c r="G292" s="232"/>
      <c r="H292" s="232"/>
      <c r="I292" s="232"/>
      <c r="J292" s="232"/>
      <c r="K292" s="232"/>
      <c r="L292" s="232"/>
      <c r="M292" s="232"/>
      <c r="N292" s="231"/>
      <c r="O292" s="231"/>
      <c r="P292" s="231"/>
      <c r="Q292" s="231"/>
      <c r="R292" s="232"/>
      <c r="S292" s="232"/>
      <c r="T292" s="232"/>
      <c r="U292" s="232"/>
      <c r="V292" s="232"/>
      <c r="W292" s="232"/>
      <c r="X292" s="232"/>
      <c r="Y292" s="232"/>
      <c r="Z292" s="212"/>
      <c r="AA292" s="212"/>
      <c r="AB292" s="212"/>
      <c r="AC292" s="212"/>
      <c r="AD292" s="212"/>
      <c r="AE292" s="212"/>
      <c r="AF292" s="212"/>
      <c r="AG292" s="212" t="s">
        <v>204</v>
      </c>
      <c r="AH292" s="212">
        <v>0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3" x14ac:dyDescent="0.25">
      <c r="A293" s="229"/>
      <c r="B293" s="230"/>
      <c r="C293" s="262" t="s">
        <v>507</v>
      </c>
      <c r="D293" s="233"/>
      <c r="E293" s="234"/>
      <c r="F293" s="232"/>
      <c r="G293" s="232"/>
      <c r="H293" s="232"/>
      <c r="I293" s="232"/>
      <c r="J293" s="232"/>
      <c r="K293" s="232"/>
      <c r="L293" s="232"/>
      <c r="M293" s="232"/>
      <c r="N293" s="231"/>
      <c r="O293" s="231"/>
      <c r="P293" s="231"/>
      <c r="Q293" s="231"/>
      <c r="R293" s="232"/>
      <c r="S293" s="232"/>
      <c r="T293" s="232"/>
      <c r="U293" s="232"/>
      <c r="V293" s="232"/>
      <c r="W293" s="232"/>
      <c r="X293" s="232"/>
      <c r="Y293" s="232"/>
      <c r="Z293" s="212"/>
      <c r="AA293" s="212"/>
      <c r="AB293" s="212"/>
      <c r="AC293" s="212"/>
      <c r="AD293" s="212"/>
      <c r="AE293" s="212"/>
      <c r="AF293" s="212"/>
      <c r="AG293" s="212" t="s">
        <v>204</v>
      </c>
      <c r="AH293" s="212">
        <v>0</v>
      </c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3" x14ac:dyDescent="0.25">
      <c r="A294" s="229"/>
      <c r="B294" s="230"/>
      <c r="C294" s="262" t="s">
        <v>519</v>
      </c>
      <c r="D294" s="233"/>
      <c r="E294" s="234">
        <v>6</v>
      </c>
      <c r="F294" s="232"/>
      <c r="G294" s="232"/>
      <c r="H294" s="232"/>
      <c r="I294" s="232"/>
      <c r="J294" s="232"/>
      <c r="K294" s="232"/>
      <c r="L294" s="232"/>
      <c r="M294" s="232"/>
      <c r="N294" s="231"/>
      <c r="O294" s="231"/>
      <c r="P294" s="231"/>
      <c r="Q294" s="231"/>
      <c r="R294" s="232"/>
      <c r="S294" s="232"/>
      <c r="T294" s="232"/>
      <c r="U294" s="232"/>
      <c r="V294" s="232"/>
      <c r="W294" s="232"/>
      <c r="X294" s="232"/>
      <c r="Y294" s="232"/>
      <c r="Z294" s="212"/>
      <c r="AA294" s="212"/>
      <c r="AB294" s="212"/>
      <c r="AC294" s="212"/>
      <c r="AD294" s="212"/>
      <c r="AE294" s="212"/>
      <c r="AF294" s="212"/>
      <c r="AG294" s="212" t="s">
        <v>204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3" x14ac:dyDescent="0.25">
      <c r="A295" s="229"/>
      <c r="B295" s="230"/>
      <c r="C295" s="282" t="s">
        <v>331</v>
      </c>
      <c r="D295" s="273"/>
      <c r="E295" s="274">
        <v>6</v>
      </c>
      <c r="F295" s="232"/>
      <c r="G295" s="232"/>
      <c r="H295" s="232"/>
      <c r="I295" s="232"/>
      <c r="J295" s="232"/>
      <c r="K295" s="232"/>
      <c r="L295" s="232"/>
      <c r="M295" s="232"/>
      <c r="N295" s="231"/>
      <c r="O295" s="231"/>
      <c r="P295" s="231"/>
      <c r="Q295" s="231"/>
      <c r="R295" s="232"/>
      <c r="S295" s="232"/>
      <c r="T295" s="232"/>
      <c r="U295" s="232"/>
      <c r="V295" s="232"/>
      <c r="W295" s="232"/>
      <c r="X295" s="232"/>
      <c r="Y295" s="232"/>
      <c r="Z295" s="212"/>
      <c r="AA295" s="212"/>
      <c r="AB295" s="212"/>
      <c r="AC295" s="212"/>
      <c r="AD295" s="212"/>
      <c r="AE295" s="212"/>
      <c r="AF295" s="212"/>
      <c r="AG295" s="212" t="s">
        <v>204</v>
      </c>
      <c r="AH295" s="212">
        <v>1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1" x14ac:dyDescent="0.25">
      <c r="A296" s="245">
        <v>62</v>
      </c>
      <c r="B296" s="246" t="s">
        <v>520</v>
      </c>
      <c r="C296" s="261" t="s">
        <v>521</v>
      </c>
      <c r="D296" s="247" t="s">
        <v>263</v>
      </c>
      <c r="E296" s="248">
        <v>4</v>
      </c>
      <c r="F296" s="249"/>
      <c r="G296" s="250">
        <f>ROUND(E296*F296,2)</f>
        <v>0</v>
      </c>
      <c r="H296" s="249"/>
      <c r="I296" s="250">
        <f>ROUND(E296*H296,2)</f>
        <v>0</v>
      </c>
      <c r="J296" s="249"/>
      <c r="K296" s="250">
        <f>ROUND(E296*J296,2)</f>
        <v>0</v>
      </c>
      <c r="L296" s="250">
        <v>21</v>
      </c>
      <c r="M296" s="250">
        <f>G296*(1+L296/100)</f>
        <v>0</v>
      </c>
      <c r="N296" s="248">
        <v>0</v>
      </c>
      <c r="O296" s="248">
        <f>ROUND(E296*N296,2)</f>
        <v>0</v>
      </c>
      <c r="P296" s="248">
        <v>0</v>
      </c>
      <c r="Q296" s="248">
        <f>ROUND(E296*P296,2)</f>
        <v>0</v>
      </c>
      <c r="R296" s="250" t="s">
        <v>251</v>
      </c>
      <c r="S296" s="250" t="s">
        <v>198</v>
      </c>
      <c r="T296" s="251" t="s">
        <v>199</v>
      </c>
      <c r="U296" s="232">
        <v>0</v>
      </c>
      <c r="V296" s="232">
        <f>ROUND(E296*U296,2)</f>
        <v>0</v>
      </c>
      <c r="W296" s="232"/>
      <c r="X296" s="232" t="s">
        <v>232</v>
      </c>
      <c r="Y296" s="232" t="s">
        <v>201</v>
      </c>
      <c r="Z296" s="212"/>
      <c r="AA296" s="212"/>
      <c r="AB296" s="212"/>
      <c r="AC296" s="212"/>
      <c r="AD296" s="212"/>
      <c r="AE296" s="212"/>
      <c r="AF296" s="212"/>
      <c r="AG296" s="212" t="s">
        <v>233</v>
      </c>
      <c r="AH296" s="212"/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2" x14ac:dyDescent="0.25">
      <c r="A297" s="229"/>
      <c r="B297" s="230"/>
      <c r="C297" s="262" t="s">
        <v>508</v>
      </c>
      <c r="D297" s="233"/>
      <c r="E297" s="234"/>
      <c r="F297" s="232"/>
      <c r="G297" s="232"/>
      <c r="H297" s="232"/>
      <c r="I297" s="232"/>
      <c r="J297" s="232"/>
      <c r="K297" s="232"/>
      <c r="L297" s="232"/>
      <c r="M297" s="232"/>
      <c r="N297" s="231"/>
      <c r="O297" s="231"/>
      <c r="P297" s="231"/>
      <c r="Q297" s="231"/>
      <c r="R297" s="232"/>
      <c r="S297" s="232"/>
      <c r="T297" s="232"/>
      <c r="U297" s="232"/>
      <c r="V297" s="232"/>
      <c r="W297" s="232"/>
      <c r="X297" s="232"/>
      <c r="Y297" s="232"/>
      <c r="Z297" s="212"/>
      <c r="AA297" s="212"/>
      <c r="AB297" s="212"/>
      <c r="AC297" s="212"/>
      <c r="AD297" s="212"/>
      <c r="AE297" s="212"/>
      <c r="AF297" s="212"/>
      <c r="AG297" s="212" t="s">
        <v>204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3" x14ac:dyDescent="0.25">
      <c r="A298" s="229"/>
      <c r="B298" s="230"/>
      <c r="C298" s="262" t="s">
        <v>126</v>
      </c>
      <c r="D298" s="233"/>
      <c r="E298" s="234">
        <v>4</v>
      </c>
      <c r="F298" s="232"/>
      <c r="G298" s="232"/>
      <c r="H298" s="232"/>
      <c r="I298" s="232"/>
      <c r="J298" s="232"/>
      <c r="K298" s="232"/>
      <c r="L298" s="232"/>
      <c r="M298" s="232"/>
      <c r="N298" s="231"/>
      <c r="O298" s="231"/>
      <c r="P298" s="231"/>
      <c r="Q298" s="231"/>
      <c r="R298" s="232"/>
      <c r="S298" s="232"/>
      <c r="T298" s="232"/>
      <c r="U298" s="232"/>
      <c r="V298" s="232"/>
      <c r="W298" s="232"/>
      <c r="X298" s="232"/>
      <c r="Y298" s="232"/>
      <c r="Z298" s="212"/>
      <c r="AA298" s="212"/>
      <c r="AB298" s="212"/>
      <c r="AC298" s="212"/>
      <c r="AD298" s="212"/>
      <c r="AE298" s="212"/>
      <c r="AF298" s="212"/>
      <c r="AG298" s="212" t="s">
        <v>204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ht="20" outlineLevel="1" x14ac:dyDescent="0.25">
      <c r="A299" s="245">
        <v>63</v>
      </c>
      <c r="B299" s="246" t="s">
        <v>522</v>
      </c>
      <c r="C299" s="261" t="s">
        <v>523</v>
      </c>
      <c r="D299" s="247" t="s">
        <v>263</v>
      </c>
      <c r="E299" s="248">
        <v>1</v>
      </c>
      <c r="F299" s="249"/>
      <c r="G299" s="250">
        <f>ROUND(E299*F299,2)</f>
        <v>0</v>
      </c>
      <c r="H299" s="249"/>
      <c r="I299" s="250">
        <f>ROUND(E299*H299,2)</f>
        <v>0</v>
      </c>
      <c r="J299" s="249"/>
      <c r="K299" s="250">
        <f>ROUND(E299*J299,2)</f>
        <v>0</v>
      </c>
      <c r="L299" s="250">
        <v>21</v>
      </c>
      <c r="M299" s="250">
        <f>G299*(1+L299/100)</f>
        <v>0</v>
      </c>
      <c r="N299" s="248">
        <v>5.1000000000000004E-3</v>
      </c>
      <c r="O299" s="248">
        <f>ROUND(E299*N299,2)</f>
        <v>0.01</v>
      </c>
      <c r="P299" s="248">
        <v>0</v>
      </c>
      <c r="Q299" s="248">
        <f>ROUND(E299*P299,2)</f>
        <v>0</v>
      </c>
      <c r="R299" s="250" t="s">
        <v>251</v>
      </c>
      <c r="S299" s="250" t="s">
        <v>198</v>
      </c>
      <c r="T299" s="251" t="s">
        <v>199</v>
      </c>
      <c r="U299" s="232">
        <v>0</v>
      </c>
      <c r="V299" s="232">
        <f>ROUND(E299*U299,2)</f>
        <v>0</v>
      </c>
      <c r="W299" s="232"/>
      <c r="X299" s="232" t="s">
        <v>232</v>
      </c>
      <c r="Y299" s="232" t="s">
        <v>201</v>
      </c>
      <c r="Z299" s="212"/>
      <c r="AA299" s="212"/>
      <c r="AB299" s="212"/>
      <c r="AC299" s="212"/>
      <c r="AD299" s="212"/>
      <c r="AE299" s="212"/>
      <c r="AF299" s="212"/>
      <c r="AG299" s="212" t="s">
        <v>233</v>
      </c>
      <c r="AH299" s="212"/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2" x14ac:dyDescent="0.25">
      <c r="A300" s="229"/>
      <c r="B300" s="230"/>
      <c r="C300" s="262" t="s">
        <v>511</v>
      </c>
      <c r="D300" s="233"/>
      <c r="E300" s="234"/>
      <c r="F300" s="232"/>
      <c r="G300" s="232"/>
      <c r="H300" s="232"/>
      <c r="I300" s="232"/>
      <c r="J300" s="232"/>
      <c r="K300" s="232"/>
      <c r="L300" s="232"/>
      <c r="M300" s="232"/>
      <c r="N300" s="231"/>
      <c r="O300" s="231"/>
      <c r="P300" s="231"/>
      <c r="Q300" s="231"/>
      <c r="R300" s="232"/>
      <c r="S300" s="232"/>
      <c r="T300" s="232"/>
      <c r="U300" s="232"/>
      <c r="V300" s="232"/>
      <c r="W300" s="232"/>
      <c r="X300" s="232"/>
      <c r="Y300" s="232"/>
      <c r="Z300" s="212"/>
      <c r="AA300" s="212"/>
      <c r="AB300" s="212"/>
      <c r="AC300" s="212"/>
      <c r="AD300" s="212"/>
      <c r="AE300" s="212"/>
      <c r="AF300" s="212"/>
      <c r="AG300" s="212" t="s">
        <v>204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3" x14ac:dyDescent="0.25">
      <c r="A301" s="229"/>
      <c r="B301" s="230"/>
      <c r="C301" s="262" t="s">
        <v>514</v>
      </c>
      <c r="D301" s="233"/>
      <c r="E301" s="234"/>
      <c r="F301" s="232"/>
      <c r="G301" s="232"/>
      <c r="H301" s="232"/>
      <c r="I301" s="232"/>
      <c r="J301" s="232"/>
      <c r="K301" s="232"/>
      <c r="L301" s="232"/>
      <c r="M301" s="232"/>
      <c r="N301" s="231"/>
      <c r="O301" s="231"/>
      <c r="P301" s="231"/>
      <c r="Q301" s="231"/>
      <c r="R301" s="232"/>
      <c r="S301" s="232"/>
      <c r="T301" s="232"/>
      <c r="U301" s="232"/>
      <c r="V301" s="232"/>
      <c r="W301" s="232"/>
      <c r="X301" s="232"/>
      <c r="Y301" s="232"/>
      <c r="Z301" s="212"/>
      <c r="AA301" s="212"/>
      <c r="AB301" s="212"/>
      <c r="AC301" s="212"/>
      <c r="AD301" s="212"/>
      <c r="AE301" s="212"/>
      <c r="AF301" s="212"/>
      <c r="AG301" s="212" t="s">
        <v>204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5">
      <c r="A302" s="229"/>
      <c r="B302" s="230"/>
      <c r="C302" s="262" t="s">
        <v>94</v>
      </c>
      <c r="D302" s="233"/>
      <c r="E302" s="234">
        <v>1</v>
      </c>
      <c r="F302" s="232"/>
      <c r="G302" s="232"/>
      <c r="H302" s="232"/>
      <c r="I302" s="232"/>
      <c r="J302" s="232"/>
      <c r="K302" s="232"/>
      <c r="L302" s="232"/>
      <c r="M302" s="232"/>
      <c r="N302" s="231"/>
      <c r="O302" s="231"/>
      <c r="P302" s="231"/>
      <c r="Q302" s="231"/>
      <c r="R302" s="232"/>
      <c r="S302" s="232"/>
      <c r="T302" s="232"/>
      <c r="U302" s="232"/>
      <c r="V302" s="232"/>
      <c r="W302" s="232"/>
      <c r="X302" s="232"/>
      <c r="Y302" s="232"/>
      <c r="Z302" s="212"/>
      <c r="AA302" s="212"/>
      <c r="AB302" s="212"/>
      <c r="AC302" s="212"/>
      <c r="AD302" s="212"/>
      <c r="AE302" s="212"/>
      <c r="AF302" s="212"/>
      <c r="AG302" s="212" t="s">
        <v>204</v>
      </c>
      <c r="AH302" s="212">
        <v>0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ht="20" outlineLevel="1" x14ac:dyDescent="0.25">
      <c r="A303" s="245">
        <v>64</v>
      </c>
      <c r="B303" s="246" t="s">
        <v>524</v>
      </c>
      <c r="C303" s="261" t="s">
        <v>525</v>
      </c>
      <c r="D303" s="247" t="s">
        <v>263</v>
      </c>
      <c r="E303" s="248">
        <v>3</v>
      </c>
      <c r="F303" s="249"/>
      <c r="G303" s="250">
        <f>ROUND(E303*F303,2)</f>
        <v>0</v>
      </c>
      <c r="H303" s="249"/>
      <c r="I303" s="250">
        <f>ROUND(E303*H303,2)</f>
        <v>0</v>
      </c>
      <c r="J303" s="249"/>
      <c r="K303" s="250">
        <f>ROUND(E303*J303,2)</f>
        <v>0</v>
      </c>
      <c r="L303" s="250">
        <v>21</v>
      </c>
      <c r="M303" s="250">
        <f>G303*(1+L303/100)</f>
        <v>0</v>
      </c>
      <c r="N303" s="248">
        <v>5.1000000000000004E-3</v>
      </c>
      <c r="O303" s="248">
        <f>ROUND(E303*N303,2)</f>
        <v>0.02</v>
      </c>
      <c r="P303" s="248">
        <v>0</v>
      </c>
      <c r="Q303" s="248">
        <f>ROUND(E303*P303,2)</f>
        <v>0</v>
      </c>
      <c r="R303" s="250" t="s">
        <v>251</v>
      </c>
      <c r="S303" s="250" t="s">
        <v>198</v>
      </c>
      <c r="T303" s="251" t="s">
        <v>199</v>
      </c>
      <c r="U303" s="232">
        <v>0</v>
      </c>
      <c r="V303" s="232">
        <f>ROUND(E303*U303,2)</f>
        <v>0</v>
      </c>
      <c r="W303" s="232"/>
      <c r="X303" s="232" t="s">
        <v>232</v>
      </c>
      <c r="Y303" s="232" t="s">
        <v>201</v>
      </c>
      <c r="Z303" s="212"/>
      <c r="AA303" s="212"/>
      <c r="AB303" s="212"/>
      <c r="AC303" s="212"/>
      <c r="AD303" s="212"/>
      <c r="AE303" s="212"/>
      <c r="AF303" s="212"/>
      <c r="AG303" s="212" t="s">
        <v>233</v>
      </c>
      <c r="AH303" s="212"/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2" x14ac:dyDescent="0.25">
      <c r="A304" s="229"/>
      <c r="B304" s="230"/>
      <c r="C304" s="262" t="s">
        <v>511</v>
      </c>
      <c r="D304" s="233"/>
      <c r="E304" s="234"/>
      <c r="F304" s="232"/>
      <c r="G304" s="232"/>
      <c r="H304" s="232"/>
      <c r="I304" s="232"/>
      <c r="J304" s="232"/>
      <c r="K304" s="232"/>
      <c r="L304" s="232"/>
      <c r="M304" s="232"/>
      <c r="N304" s="231"/>
      <c r="O304" s="231"/>
      <c r="P304" s="231"/>
      <c r="Q304" s="231"/>
      <c r="R304" s="232"/>
      <c r="S304" s="232"/>
      <c r="T304" s="232"/>
      <c r="U304" s="232"/>
      <c r="V304" s="232"/>
      <c r="W304" s="232"/>
      <c r="X304" s="232"/>
      <c r="Y304" s="232"/>
      <c r="Z304" s="212"/>
      <c r="AA304" s="212"/>
      <c r="AB304" s="212"/>
      <c r="AC304" s="212"/>
      <c r="AD304" s="212"/>
      <c r="AE304" s="212"/>
      <c r="AF304" s="212"/>
      <c r="AG304" s="212" t="s">
        <v>204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5">
      <c r="A305" s="229"/>
      <c r="B305" s="230"/>
      <c r="C305" s="262" t="s">
        <v>512</v>
      </c>
      <c r="D305" s="233"/>
      <c r="E305" s="234"/>
      <c r="F305" s="232"/>
      <c r="G305" s="232"/>
      <c r="H305" s="232"/>
      <c r="I305" s="232"/>
      <c r="J305" s="232"/>
      <c r="K305" s="232"/>
      <c r="L305" s="232"/>
      <c r="M305" s="232"/>
      <c r="N305" s="231"/>
      <c r="O305" s="231"/>
      <c r="P305" s="231"/>
      <c r="Q305" s="231"/>
      <c r="R305" s="232"/>
      <c r="S305" s="232"/>
      <c r="T305" s="232"/>
      <c r="U305" s="232"/>
      <c r="V305" s="232"/>
      <c r="W305" s="232"/>
      <c r="X305" s="232"/>
      <c r="Y305" s="232"/>
      <c r="Z305" s="212"/>
      <c r="AA305" s="212"/>
      <c r="AB305" s="212"/>
      <c r="AC305" s="212"/>
      <c r="AD305" s="212"/>
      <c r="AE305" s="212"/>
      <c r="AF305" s="212"/>
      <c r="AG305" s="212" t="s">
        <v>204</v>
      </c>
      <c r="AH305" s="212">
        <v>0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3" x14ac:dyDescent="0.25">
      <c r="A306" s="229"/>
      <c r="B306" s="230"/>
      <c r="C306" s="262" t="s">
        <v>94</v>
      </c>
      <c r="D306" s="233"/>
      <c r="E306" s="234">
        <v>1</v>
      </c>
      <c r="F306" s="232"/>
      <c r="G306" s="232"/>
      <c r="H306" s="232"/>
      <c r="I306" s="232"/>
      <c r="J306" s="232"/>
      <c r="K306" s="232"/>
      <c r="L306" s="232"/>
      <c r="M306" s="232"/>
      <c r="N306" s="231"/>
      <c r="O306" s="231"/>
      <c r="P306" s="231"/>
      <c r="Q306" s="231"/>
      <c r="R306" s="232"/>
      <c r="S306" s="232"/>
      <c r="T306" s="232"/>
      <c r="U306" s="232"/>
      <c r="V306" s="232"/>
      <c r="W306" s="232"/>
      <c r="X306" s="232"/>
      <c r="Y306" s="232"/>
      <c r="Z306" s="212"/>
      <c r="AA306" s="212"/>
      <c r="AB306" s="212"/>
      <c r="AC306" s="212"/>
      <c r="AD306" s="212"/>
      <c r="AE306" s="212"/>
      <c r="AF306" s="212"/>
      <c r="AG306" s="212" t="s">
        <v>204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3" x14ac:dyDescent="0.25">
      <c r="A307" s="229"/>
      <c r="B307" s="230"/>
      <c r="C307" s="262" t="s">
        <v>517</v>
      </c>
      <c r="D307" s="233"/>
      <c r="E307" s="234"/>
      <c r="F307" s="232"/>
      <c r="G307" s="232"/>
      <c r="H307" s="232"/>
      <c r="I307" s="232"/>
      <c r="J307" s="232"/>
      <c r="K307" s="232"/>
      <c r="L307" s="232"/>
      <c r="M307" s="232"/>
      <c r="N307" s="231"/>
      <c r="O307" s="231"/>
      <c r="P307" s="231"/>
      <c r="Q307" s="231"/>
      <c r="R307" s="232"/>
      <c r="S307" s="232"/>
      <c r="T307" s="232"/>
      <c r="U307" s="232"/>
      <c r="V307" s="232"/>
      <c r="W307" s="232"/>
      <c r="X307" s="232"/>
      <c r="Y307" s="232"/>
      <c r="Z307" s="212"/>
      <c r="AA307" s="212"/>
      <c r="AB307" s="212"/>
      <c r="AC307" s="212"/>
      <c r="AD307" s="212"/>
      <c r="AE307" s="212"/>
      <c r="AF307" s="212"/>
      <c r="AG307" s="212" t="s">
        <v>204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3" x14ac:dyDescent="0.25">
      <c r="A308" s="229"/>
      <c r="B308" s="230"/>
      <c r="C308" s="262" t="s">
        <v>122</v>
      </c>
      <c r="D308" s="233"/>
      <c r="E308" s="234">
        <v>2</v>
      </c>
      <c r="F308" s="232"/>
      <c r="G308" s="232"/>
      <c r="H308" s="232"/>
      <c r="I308" s="232"/>
      <c r="J308" s="232"/>
      <c r="K308" s="232"/>
      <c r="L308" s="232"/>
      <c r="M308" s="232"/>
      <c r="N308" s="231"/>
      <c r="O308" s="231"/>
      <c r="P308" s="231"/>
      <c r="Q308" s="231"/>
      <c r="R308" s="232"/>
      <c r="S308" s="232"/>
      <c r="T308" s="232"/>
      <c r="U308" s="232"/>
      <c r="V308" s="232"/>
      <c r="W308" s="232"/>
      <c r="X308" s="232"/>
      <c r="Y308" s="232"/>
      <c r="Z308" s="212"/>
      <c r="AA308" s="212"/>
      <c r="AB308" s="212"/>
      <c r="AC308" s="212"/>
      <c r="AD308" s="212"/>
      <c r="AE308" s="212"/>
      <c r="AF308" s="212"/>
      <c r="AG308" s="212" t="s">
        <v>204</v>
      </c>
      <c r="AH308" s="212">
        <v>0</v>
      </c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ht="20" outlineLevel="1" x14ac:dyDescent="0.25">
      <c r="A309" s="245">
        <v>65</v>
      </c>
      <c r="B309" s="246" t="s">
        <v>526</v>
      </c>
      <c r="C309" s="261" t="s">
        <v>527</v>
      </c>
      <c r="D309" s="247" t="s">
        <v>263</v>
      </c>
      <c r="E309" s="248">
        <v>1</v>
      </c>
      <c r="F309" s="249"/>
      <c r="G309" s="250">
        <f>ROUND(E309*F309,2)</f>
        <v>0</v>
      </c>
      <c r="H309" s="249"/>
      <c r="I309" s="250">
        <f>ROUND(E309*H309,2)</f>
        <v>0</v>
      </c>
      <c r="J309" s="249"/>
      <c r="K309" s="250">
        <f>ROUND(E309*J309,2)</f>
        <v>0</v>
      </c>
      <c r="L309" s="250">
        <v>21</v>
      </c>
      <c r="M309" s="250">
        <f>G309*(1+L309/100)</f>
        <v>0</v>
      </c>
      <c r="N309" s="248">
        <v>5.1000000000000004E-3</v>
      </c>
      <c r="O309" s="248">
        <f>ROUND(E309*N309,2)</f>
        <v>0.01</v>
      </c>
      <c r="P309" s="248">
        <v>0</v>
      </c>
      <c r="Q309" s="248">
        <f>ROUND(E309*P309,2)</f>
        <v>0</v>
      </c>
      <c r="R309" s="250" t="s">
        <v>251</v>
      </c>
      <c r="S309" s="250" t="s">
        <v>198</v>
      </c>
      <c r="T309" s="251" t="s">
        <v>199</v>
      </c>
      <c r="U309" s="232">
        <v>0</v>
      </c>
      <c r="V309" s="232">
        <f>ROUND(E309*U309,2)</f>
        <v>0</v>
      </c>
      <c r="W309" s="232"/>
      <c r="X309" s="232" t="s">
        <v>232</v>
      </c>
      <c r="Y309" s="232" t="s">
        <v>201</v>
      </c>
      <c r="Z309" s="212"/>
      <c r="AA309" s="212"/>
      <c r="AB309" s="212"/>
      <c r="AC309" s="212"/>
      <c r="AD309" s="212"/>
      <c r="AE309" s="212"/>
      <c r="AF309" s="212"/>
      <c r="AG309" s="212" t="s">
        <v>233</v>
      </c>
      <c r="AH309" s="212"/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2" x14ac:dyDescent="0.25">
      <c r="A310" s="229"/>
      <c r="B310" s="230"/>
      <c r="C310" s="262" t="s">
        <v>511</v>
      </c>
      <c r="D310" s="233"/>
      <c r="E310" s="234"/>
      <c r="F310" s="232"/>
      <c r="G310" s="232"/>
      <c r="H310" s="232"/>
      <c r="I310" s="232"/>
      <c r="J310" s="232"/>
      <c r="K310" s="232"/>
      <c r="L310" s="232"/>
      <c r="M310" s="232"/>
      <c r="N310" s="231"/>
      <c r="O310" s="231"/>
      <c r="P310" s="231"/>
      <c r="Q310" s="231"/>
      <c r="R310" s="232"/>
      <c r="S310" s="232"/>
      <c r="T310" s="232"/>
      <c r="U310" s="232"/>
      <c r="V310" s="232"/>
      <c r="W310" s="232"/>
      <c r="X310" s="232"/>
      <c r="Y310" s="232"/>
      <c r="Z310" s="212"/>
      <c r="AA310" s="212"/>
      <c r="AB310" s="212"/>
      <c r="AC310" s="212"/>
      <c r="AD310" s="212"/>
      <c r="AE310" s="212"/>
      <c r="AF310" s="212"/>
      <c r="AG310" s="212" t="s">
        <v>204</v>
      </c>
      <c r="AH310" s="212">
        <v>0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3" x14ac:dyDescent="0.25">
      <c r="A311" s="229"/>
      <c r="B311" s="230"/>
      <c r="C311" s="262" t="s">
        <v>513</v>
      </c>
      <c r="D311" s="233"/>
      <c r="E311" s="234"/>
      <c r="F311" s="232"/>
      <c r="G311" s="232"/>
      <c r="H311" s="232"/>
      <c r="I311" s="232"/>
      <c r="J311" s="232"/>
      <c r="K311" s="232"/>
      <c r="L311" s="232"/>
      <c r="M311" s="232"/>
      <c r="N311" s="231"/>
      <c r="O311" s="231"/>
      <c r="P311" s="231"/>
      <c r="Q311" s="231"/>
      <c r="R311" s="232"/>
      <c r="S311" s="232"/>
      <c r="T311" s="232"/>
      <c r="U311" s="232"/>
      <c r="V311" s="232"/>
      <c r="W311" s="232"/>
      <c r="X311" s="232"/>
      <c r="Y311" s="232"/>
      <c r="Z311" s="212"/>
      <c r="AA311" s="212"/>
      <c r="AB311" s="212"/>
      <c r="AC311" s="212"/>
      <c r="AD311" s="212"/>
      <c r="AE311" s="212"/>
      <c r="AF311" s="212"/>
      <c r="AG311" s="212" t="s">
        <v>204</v>
      </c>
      <c r="AH311" s="212">
        <v>0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3" x14ac:dyDescent="0.25">
      <c r="A312" s="229"/>
      <c r="B312" s="230"/>
      <c r="C312" s="262" t="s">
        <v>94</v>
      </c>
      <c r="D312" s="233"/>
      <c r="E312" s="234">
        <v>1</v>
      </c>
      <c r="F312" s="232"/>
      <c r="G312" s="232"/>
      <c r="H312" s="232"/>
      <c r="I312" s="232"/>
      <c r="J312" s="232"/>
      <c r="K312" s="232"/>
      <c r="L312" s="232"/>
      <c r="M312" s="232"/>
      <c r="N312" s="231"/>
      <c r="O312" s="231"/>
      <c r="P312" s="231"/>
      <c r="Q312" s="231"/>
      <c r="R312" s="232"/>
      <c r="S312" s="232"/>
      <c r="T312" s="232"/>
      <c r="U312" s="232"/>
      <c r="V312" s="232"/>
      <c r="W312" s="232"/>
      <c r="X312" s="232"/>
      <c r="Y312" s="232"/>
      <c r="Z312" s="212"/>
      <c r="AA312" s="212"/>
      <c r="AB312" s="212"/>
      <c r="AC312" s="212"/>
      <c r="AD312" s="212"/>
      <c r="AE312" s="212"/>
      <c r="AF312" s="212"/>
      <c r="AG312" s="212" t="s">
        <v>204</v>
      </c>
      <c r="AH312" s="212">
        <v>0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ht="20" outlineLevel="1" x14ac:dyDescent="0.25">
      <c r="A313" s="245">
        <v>66</v>
      </c>
      <c r="B313" s="246" t="s">
        <v>528</v>
      </c>
      <c r="C313" s="261" t="s">
        <v>529</v>
      </c>
      <c r="D313" s="247" t="s">
        <v>263</v>
      </c>
      <c r="E313" s="248">
        <v>3</v>
      </c>
      <c r="F313" s="249"/>
      <c r="G313" s="250">
        <f>ROUND(E313*F313,2)</f>
        <v>0</v>
      </c>
      <c r="H313" s="249"/>
      <c r="I313" s="250">
        <f>ROUND(E313*H313,2)</f>
        <v>0</v>
      </c>
      <c r="J313" s="249"/>
      <c r="K313" s="250">
        <f>ROUND(E313*J313,2)</f>
        <v>0</v>
      </c>
      <c r="L313" s="250">
        <v>21</v>
      </c>
      <c r="M313" s="250">
        <f>G313*(1+L313/100)</f>
        <v>0</v>
      </c>
      <c r="N313" s="248">
        <v>3.0000000000000001E-3</v>
      </c>
      <c r="O313" s="248">
        <f>ROUND(E313*N313,2)</f>
        <v>0.01</v>
      </c>
      <c r="P313" s="248">
        <v>0</v>
      </c>
      <c r="Q313" s="248">
        <f>ROUND(E313*P313,2)</f>
        <v>0</v>
      </c>
      <c r="R313" s="250" t="s">
        <v>251</v>
      </c>
      <c r="S313" s="250" t="s">
        <v>530</v>
      </c>
      <c r="T313" s="251" t="s">
        <v>199</v>
      </c>
      <c r="U313" s="232">
        <v>0</v>
      </c>
      <c r="V313" s="232">
        <f>ROUND(E313*U313,2)</f>
        <v>0</v>
      </c>
      <c r="W313" s="232"/>
      <c r="X313" s="232" t="s">
        <v>232</v>
      </c>
      <c r="Y313" s="232" t="s">
        <v>201</v>
      </c>
      <c r="Z313" s="212"/>
      <c r="AA313" s="212"/>
      <c r="AB313" s="212"/>
      <c r="AC313" s="212"/>
      <c r="AD313" s="212"/>
      <c r="AE313" s="212"/>
      <c r="AF313" s="212"/>
      <c r="AG313" s="212" t="s">
        <v>233</v>
      </c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2" x14ac:dyDescent="0.25">
      <c r="A314" s="229"/>
      <c r="B314" s="230"/>
      <c r="C314" s="262" t="s">
        <v>511</v>
      </c>
      <c r="D314" s="233"/>
      <c r="E314" s="234"/>
      <c r="F314" s="232"/>
      <c r="G314" s="232"/>
      <c r="H314" s="232"/>
      <c r="I314" s="232"/>
      <c r="J314" s="232"/>
      <c r="K314" s="232"/>
      <c r="L314" s="232"/>
      <c r="M314" s="232"/>
      <c r="N314" s="231"/>
      <c r="O314" s="231"/>
      <c r="P314" s="231"/>
      <c r="Q314" s="231"/>
      <c r="R314" s="232"/>
      <c r="S314" s="232"/>
      <c r="T314" s="232"/>
      <c r="U314" s="232"/>
      <c r="V314" s="232"/>
      <c r="W314" s="232"/>
      <c r="X314" s="232"/>
      <c r="Y314" s="232"/>
      <c r="Z314" s="212"/>
      <c r="AA314" s="212"/>
      <c r="AB314" s="212"/>
      <c r="AC314" s="212"/>
      <c r="AD314" s="212"/>
      <c r="AE314" s="212"/>
      <c r="AF314" s="212"/>
      <c r="AG314" s="212" t="s">
        <v>204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3" x14ac:dyDescent="0.25">
      <c r="A315" s="229"/>
      <c r="B315" s="230"/>
      <c r="C315" s="262" t="s">
        <v>515</v>
      </c>
      <c r="D315" s="233"/>
      <c r="E315" s="234"/>
      <c r="F315" s="232"/>
      <c r="G315" s="232"/>
      <c r="H315" s="232"/>
      <c r="I315" s="232"/>
      <c r="J315" s="232"/>
      <c r="K315" s="232"/>
      <c r="L315" s="232"/>
      <c r="M315" s="232"/>
      <c r="N315" s="231"/>
      <c r="O315" s="231"/>
      <c r="P315" s="231"/>
      <c r="Q315" s="231"/>
      <c r="R315" s="232"/>
      <c r="S315" s="232"/>
      <c r="T315" s="232"/>
      <c r="U315" s="232"/>
      <c r="V315" s="232"/>
      <c r="W315" s="232"/>
      <c r="X315" s="232"/>
      <c r="Y315" s="232"/>
      <c r="Z315" s="212"/>
      <c r="AA315" s="212"/>
      <c r="AB315" s="212"/>
      <c r="AC315" s="212"/>
      <c r="AD315" s="212"/>
      <c r="AE315" s="212"/>
      <c r="AF315" s="212"/>
      <c r="AG315" s="212" t="s">
        <v>204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3" x14ac:dyDescent="0.25">
      <c r="A316" s="229"/>
      <c r="B316" s="230"/>
      <c r="C316" s="262" t="s">
        <v>94</v>
      </c>
      <c r="D316" s="233"/>
      <c r="E316" s="234">
        <v>1</v>
      </c>
      <c r="F316" s="232"/>
      <c r="G316" s="232"/>
      <c r="H316" s="232"/>
      <c r="I316" s="232"/>
      <c r="J316" s="232"/>
      <c r="K316" s="232"/>
      <c r="L316" s="232"/>
      <c r="M316" s="232"/>
      <c r="N316" s="231"/>
      <c r="O316" s="231"/>
      <c r="P316" s="231"/>
      <c r="Q316" s="231"/>
      <c r="R316" s="232"/>
      <c r="S316" s="232"/>
      <c r="T316" s="232"/>
      <c r="U316" s="232"/>
      <c r="V316" s="232"/>
      <c r="W316" s="232"/>
      <c r="X316" s="232"/>
      <c r="Y316" s="232"/>
      <c r="Z316" s="212"/>
      <c r="AA316" s="212"/>
      <c r="AB316" s="212"/>
      <c r="AC316" s="212"/>
      <c r="AD316" s="212"/>
      <c r="AE316" s="212"/>
      <c r="AF316" s="212"/>
      <c r="AG316" s="212" t="s">
        <v>204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5">
      <c r="A317" s="229"/>
      <c r="B317" s="230"/>
      <c r="C317" s="262" t="s">
        <v>518</v>
      </c>
      <c r="D317" s="233"/>
      <c r="E317" s="234"/>
      <c r="F317" s="232"/>
      <c r="G317" s="232"/>
      <c r="H317" s="232"/>
      <c r="I317" s="232"/>
      <c r="J317" s="232"/>
      <c r="K317" s="232"/>
      <c r="L317" s="232"/>
      <c r="M317" s="232"/>
      <c r="N317" s="231"/>
      <c r="O317" s="231"/>
      <c r="P317" s="231"/>
      <c r="Q317" s="231"/>
      <c r="R317" s="232"/>
      <c r="S317" s="232"/>
      <c r="T317" s="232"/>
      <c r="U317" s="232"/>
      <c r="V317" s="232"/>
      <c r="W317" s="232"/>
      <c r="X317" s="232"/>
      <c r="Y317" s="232"/>
      <c r="Z317" s="212"/>
      <c r="AA317" s="212"/>
      <c r="AB317" s="212"/>
      <c r="AC317" s="212"/>
      <c r="AD317" s="212"/>
      <c r="AE317" s="212"/>
      <c r="AF317" s="212"/>
      <c r="AG317" s="212" t="s">
        <v>204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5">
      <c r="A318" s="229"/>
      <c r="B318" s="230"/>
      <c r="C318" s="262" t="s">
        <v>122</v>
      </c>
      <c r="D318" s="233"/>
      <c r="E318" s="234">
        <v>2</v>
      </c>
      <c r="F318" s="232"/>
      <c r="G318" s="232"/>
      <c r="H318" s="232"/>
      <c r="I318" s="232"/>
      <c r="J318" s="232"/>
      <c r="K318" s="232"/>
      <c r="L318" s="232"/>
      <c r="M318" s="232"/>
      <c r="N318" s="231"/>
      <c r="O318" s="231"/>
      <c r="P318" s="231"/>
      <c r="Q318" s="231"/>
      <c r="R318" s="232"/>
      <c r="S318" s="232"/>
      <c r="T318" s="232"/>
      <c r="U318" s="232"/>
      <c r="V318" s="232"/>
      <c r="W318" s="232"/>
      <c r="X318" s="232"/>
      <c r="Y318" s="232"/>
      <c r="Z318" s="212"/>
      <c r="AA318" s="212"/>
      <c r="AB318" s="212"/>
      <c r="AC318" s="212"/>
      <c r="AD318" s="212"/>
      <c r="AE318" s="212"/>
      <c r="AF318" s="212"/>
      <c r="AG318" s="212" t="s">
        <v>204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1" x14ac:dyDescent="0.25">
      <c r="A319" s="245">
        <v>67</v>
      </c>
      <c r="B319" s="246" t="s">
        <v>531</v>
      </c>
      <c r="C319" s="261" t="s">
        <v>532</v>
      </c>
      <c r="D319" s="247" t="s">
        <v>263</v>
      </c>
      <c r="E319" s="248">
        <v>1</v>
      </c>
      <c r="F319" s="249"/>
      <c r="G319" s="250">
        <f>ROUND(E319*F319,2)</f>
        <v>0</v>
      </c>
      <c r="H319" s="249"/>
      <c r="I319" s="250">
        <f>ROUND(E319*H319,2)</f>
        <v>0</v>
      </c>
      <c r="J319" s="249"/>
      <c r="K319" s="250">
        <f>ROUND(E319*J319,2)</f>
        <v>0</v>
      </c>
      <c r="L319" s="250">
        <v>21</v>
      </c>
      <c r="M319" s="250">
        <f>G319*(1+L319/100)</f>
        <v>0</v>
      </c>
      <c r="N319" s="248">
        <v>5.1000000000000004E-3</v>
      </c>
      <c r="O319" s="248">
        <f>ROUND(E319*N319,2)</f>
        <v>0.01</v>
      </c>
      <c r="P319" s="248">
        <v>0</v>
      </c>
      <c r="Q319" s="248">
        <f>ROUND(E319*P319,2)</f>
        <v>0</v>
      </c>
      <c r="R319" s="250"/>
      <c r="S319" s="250" t="s">
        <v>230</v>
      </c>
      <c r="T319" s="251" t="s">
        <v>231</v>
      </c>
      <c r="U319" s="232">
        <v>0</v>
      </c>
      <c r="V319" s="232">
        <f>ROUND(E319*U319,2)</f>
        <v>0</v>
      </c>
      <c r="W319" s="232"/>
      <c r="X319" s="232" t="s">
        <v>232</v>
      </c>
      <c r="Y319" s="232" t="s">
        <v>201</v>
      </c>
      <c r="Z319" s="212"/>
      <c r="AA319" s="212"/>
      <c r="AB319" s="212"/>
      <c r="AC319" s="212"/>
      <c r="AD319" s="212"/>
      <c r="AE319" s="212"/>
      <c r="AF319" s="212"/>
      <c r="AG319" s="212" t="s">
        <v>233</v>
      </c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2" x14ac:dyDescent="0.25">
      <c r="A320" s="229"/>
      <c r="B320" s="230"/>
      <c r="C320" s="262" t="s">
        <v>511</v>
      </c>
      <c r="D320" s="233"/>
      <c r="E320" s="234"/>
      <c r="F320" s="232"/>
      <c r="G320" s="232"/>
      <c r="H320" s="232"/>
      <c r="I320" s="232"/>
      <c r="J320" s="232"/>
      <c r="K320" s="232"/>
      <c r="L320" s="232"/>
      <c r="M320" s="232"/>
      <c r="N320" s="231"/>
      <c r="O320" s="231"/>
      <c r="P320" s="231"/>
      <c r="Q320" s="231"/>
      <c r="R320" s="232"/>
      <c r="S320" s="232"/>
      <c r="T320" s="232"/>
      <c r="U320" s="232"/>
      <c r="V320" s="232"/>
      <c r="W320" s="232"/>
      <c r="X320" s="232"/>
      <c r="Y320" s="232"/>
      <c r="Z320" s="212"/>
      <c r="AA320" s="212"/>
      <c r="AB320" s="212"/>
      <c r="AC320" s="212"/>
      <c r="AD320" s="212"/>
      <c r="AE320" s="212"/>
      <c r="AF320" s="212"/>
      <c r="AG320" s="212" t="s">
        <v>204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5">
      <c r="A321" s="229"/>
      <c r="B321" s="230"/>
      <c r="C321" s="262" t="s">
        <v>516</v>
      </c>
      <c r="D321" s="233"/>
      <c r="E321" s="234"/>
      <c r="F321" s="232"/>
      <c r="G321" s="232"/>
      <c r="H321" s="232"/>
      <c r="I321" s="232"/>
      <c r="J321" s="232"/>
      <c r="K321" s="232"/>
      <c r="L321" s="232"/>
      <c r="M321" s="232"/>
      <c r="N321" s="231"/>
      <c r="O321" s="231"/>
      <c r="P321" s="231"/>
      <c r="Q321" s="231"/>
      <c r="R321" s="232"/>
      <c r="S321" s="232"/>
      <c r="T321" s="232"/>
      <c r="U321" s="232"/>
      <c r="V321" s="232"/>
      <c r="W321" s="232"/>
      <c r="X321" s="232"/>
      <c r="Y321" s="232"/>
      <c r="Z321" s="212"/>
      <c r="AA321" s="212"/>
      <c r="AB321" s="212"/>
      <c r="AC321" s="212"/>
      <c r="AD321" s="212"/>
      <c r="AE321" s="212"/>
      <c r="AF321" s="212"/>
      <c r="AG321" s="212" t="s">
        <v>204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5">
      <c r="A322" s="229"/>
      <c r="B322" s="230"/>
      <c r="C322" s="262" t="s">
        <v>94</v>
      </c>
      <c r="D322" s="233"/>
      <c r="E322" s="234">
        <v>1</v>
      </c>
      <c r="F322" s="232"/>
      <c r="G322" s="232"/>
      <c r="H322" s="232"/>
      <c r="I322" s="232"/>
      <c r="J322" s="232"/>
      <c r="K322" s="232"/>
      <c r="L322" s="232"/>
      <c r="M322" s="232"/>
      <c r="N322" s="231"/>
      <c r="O322" s="231"/>
      <c r="P322" s="231"/>
      <c r="Q322" s="231"/>
      <c r="R322" s="232"/>
      <c r="S322" s="232"/>
      <c r="T322" s="232"/>
      <c r="U322" s="232"/>
      <c r="V322" s="232"/>
      <c r="W322" s="232"/>
      <c r="X322" s="232"/>
      <c r="Y322" s="232"/>
      <c r="Z322" s="212"/>
      <c r="AA322" s="212"/>
      <c r="AB322" s="212"/>
      <c r="AC322" s="212"/>
      <c r="AD322" s="212"/>
      <c r="AE322" s="212"/>
      <c r="AF322" s="212"/>
      <c r="AG322" s="212" t="s">
        <v>204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ht="13" x14ac:dyDescent="0.25">
      <c r="A323" s="238" t="s">
        <v>193</v>
      </c>
      <c r="B323" s="239" t="s">
        <v>138</v>
      </c>
      <c r="C323" s="260" t="s">
        <v>139</v>
      </c>
      <c r="D323" s="240"/>
      <c r="E323" s="241"/>
      <c r="F323" s="242"/>
      <c r="G323" s="242">
        <f>SUMIF(AG324:AG365,"&lt;&gt;NOR",G324:G365)</f>
        <v>0</v>
      </c>
      <c r="H323" s="242"/>
      <c r="I323" s="242">
        <f>SUM(I324:I365)</f>
        <v>0</v>
      </c>
      <c r="J323" s="242"/>
      <c r="K323" s="242">
        <f>SUM(K324:K365)</f>
        <v>0</v>
      </c>
      <c r="L323" s="242"/>
      <c r="M323" s="242">
        <f>SUM(M324:M365)</f>
        <v>0</v>
      </c>
      <c r="N323" s="241"/>
      <c r="O323" s="241">
        <f>SUM(O324:O365)</f>
        <v>0</v>
      </c>
      <c r="P323" s="241"/>
      <c r="Q323" s="241">
        <f>SUM(Q324:Q365)</f>
        <v>11.19</v>
      </c>
      <c r="R323" s="242"/>
      <c r="S323" s="242"/>
      <c r="T323" s="243"/>
      <c r="U323" s="237"/>
      <c r="V323" s="237">
        <f>SUM(V324:V365)</f>
        <v>37.950000000000003</v>
      </c>
      <c r="W323" s="237"/>
      <c r="X323" s="237"/>
      <c r="Y323" s="237"/>
      <c r="AG323" t="s">
        <v>194</v>
      </c>
    </row>
    <row r="324" spans="1:60" outlineLevel="1" x14ac:dyDescent="0.25">
      <c r="A324" s="245">
        <v>68</v>
      </c>
      <c r="B324" s="246" t="s">
        <v>269</v>
      </c>
      <c r="C324" s="261" t="s">
        <v>270</v>
      </c>
      <c r="D324" s="247" t="s">
        <v>263</v>
      </c>
      <c r="E324" s="248">
        <v>6</v>
      </c>
      <c r="F324" s="249"/>
      <c r="G324" s="250">
        <f>ROUND(E324*F324,2)</f>
        <v>0</v>
      </c>
      <c r="H324" s="249"/>
      <c r="I324" s="250">
        <f>ROUND(E324*H324,2)</f>
        <v>0</v>
      </c>
      <c r="J324" s="249"/>
      <c r="K324" s="250">
        <f>ROUND(E324*J324,2)</f>
        <v>0</v>
      </c>
      <c r="L324" s="250">
        <v>21</v>
      </c>
      <c r="M324" s="250">
        <f>G324*(1+L324/100)</f>
        <v>0</v>
      </c>
      <c r="N324" s="248">
        <v>0</v>
      </c>
      <c r="O324" s="248">
        <f>ROUND(E324*N324,2)</f>
        <v>0</v>
      </c>
      <c r="P324" s="248">
        <v>8.2000000000000003E-2</v>
      </c>
      <c r="Q324" s="248">
        <f>ROUND(E324*P324,2)</f>
        <v>0.49</v>
      </c>
      <c r="R324" s="250"/>
      <c r="S324" s="250" t="s">
        <v>198</v>
      </c>
      <c r="T324" s="251" t="s">
        <v>199</v>
      </c>
      <c r="U324" s="232">
        <v>0.58799999999999997</v>
      </c>
      <c r="V324" s="232">
        <f>ROUND(E324*U324,2)</f>
        <v>3.53</v>
      </c>
      <c r="W324" s="232"/>
      <c r="X324" s="232" t="s">
        <v>200</v>
      </c>
      <c r="Y324" s="232" t="s">
        <v>201</v>
      </c>
      <c r="Z324" s="212"/>
      <c r="AA324" s="212"/>
      <c r="AB324" s="212"/>
      <c r="AC324" s="212"/>
      <c r="AD324" s="212"/>
      <c r="AE324" s="212"/>
      <c r="AF324" s="212"/>
      <c r="AG324" s="212" t="s">
        <v>209</v>
      </c>
      <c r="AH324" s="212"/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2" x14ac:dyDescent="0.25">
      <c r="A325" s="229"/>
      <c r="B325" s="230"/>
      <c r="C325" s="262" t="s">
        <v>264</v>
      </c>
      <c r="D325" s="233"/>
      <c r="E325" s="234"/>
      <c r="F325" s="232"/>
      <c r="G325" s="232"/>
      <c r="H325" s="232"/>
      <c r="I325" s="232"/>
      <c r="J325" s="232"/>
      <c r="K325" s="232"/>
      <c r="L325" s="232"/>
      <c r="M325" s="232"/>
      <c r="N325" s="231"/>
      <c r="O325" s="231"/>
      <c r="P325" s="231"/>
      <c r="Q325" s="231"/>
      <c r="R325" s="232"/>
      <c r="S325" s="232"/>
      <c r="T325" s="232"/>
      <c r="U325" s="232"/>
      <c r="V325" s="232"/>
      <c r="W325" s="232"/>
      <c r="X325" s="232"/>
      <c r="Y325" s="232"/>
      <c r="Z325" s="212"/>
      <c r="AA325" s="212"/>
      <c r="AB325" s="212"/>
      <c r="AC325" s="212"/>
      <c r="AD325" s="212"/>
      <c r="AE325" s="212"/>
      <c r="AF325" s="212"/>
      <c r="AG325" s="212" t="s">
        <v>204</v>
      </c>
      <c r="AH325" s="212">
        <v>0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ht="20" outlineLevel="3" x14ac:dyDescent="0.25">
      <c r="A326" s="229"/>
      <c r="B326" s="230"/>
      <c r="C326" s="262" t="s">
        <v>265</v>
      </c>
      <c r="D326" s="233"/>
      <c r="E326" s="234"/>
      <c r="F326" s="232"/>
      <c r="G326" s="232"/>
      <c r="H326" s="232"/>
      <c r="I326" s="232"/>
      <c r="J326" s="232"/>
      <c r="K326" s="232"/>
      <c r="L326" s="232"/>
      <c r="M326" s="232"/>
      <c r="N326" s="231"/>
      <c r="O326" s="231"/>
      <c r="P326" s="231"/>
      <c r="Q326" s="231"/>
      <c r="R326" s="232"/>
      <c r="S326" s="232"/>
      <c r="T326" s="232"/>
      <c r="U326" s="232"/>
      <c r="V326" s="232"/>
      <c r="W326" s="232"/>
      <c r="X326" s="232"/>
      <c r="Y326" s="232"/>
      <c r="Z326" s="212"/>
      <c r="AA326" s="212"/>
      <c r="AB326" s="212"/>
      <c r="AC326" s="212"/>
      <c r="AD326" s="212"/>
      <c r="AE326" s="212"/>
      <c r="AF326" s="212"/>
      <c r="AG326" s="212" t="s">
        <v>204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3" x14ac:dyDescent="0.25">
      <c r="A327" s="229"/>
      <c r="B327" s="230"/>
      <c r="C327" s="262" t="s">
        <v>507</v>
      </c>
      <c r="D327" s="233"/>
      <c r="E327" s="234"/>
      <c r="F327" s="232"/>
      <c r="G327" s="232"/>
      <c r="H327" s="232"/>
      <c r="I327" s="232"/>
      <c r="J327" s="232"/>
      <c r="K327" s="232"/>
      <c r="L327" s="232"/>
      <c r="M327" s="232"/>
      <c r="N327" s="231"/>
      <c r="O327" s="231"/>
      <c r="P327" s="231"/>
      <c r="Q327" s="231"/>
      <c r="R327" s="232"/>
      <c r="S327" s="232"/>
      <c r="T327" s="232"/>
      <c r="U327" s="232"/>
      <c r="V327" s="232"/>
      <c r="W327" s="232"/>
      <c r="X327" s="232"/>
      <c r="Y327" s="232"/>
      <c r="Z327" s="212"/>
      <c r="AA327" s="212"/>
      <c r="AB327" s="212"/>
      <c r="AC327" s="212"/>
      <c r="AD327" s="212"/>
      <c r="AE327" s="212"/>
      <c r="AF327" s="212"/>
      <c r="AG327" s="212" t="s">
        <v>204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5">
      <c r="A328" s="229"/>
      <c r="B328" s="230"/>
      <c r="C328" s="262" t="s">
        <v>519</v>
      </c>
      <c r="D328" s="233"/>
      <c r="E328" s="234">
        <v>6</v>
      </c>
      <c r="F328" s="232"/>
      <c r="G328" s="232"/>
      <c r="H328" s="232"/>
      <c r="I328" s="232"/>
      <c r="J328" s="232"/>
      <c r="K328" s="232"/>
      <c r="L328" s="232"/>
      <c r="M328" s="232"/>
      <c r="N328" s="231"/>
      <c r="O328" s="231"/>
      <c r="P328" s="231"/>
      <c r="Q328" s="231"/>
      <c r="R328" s="232"/>
      <c r="S328" s="232"/>
      <c r="T328" s="232"/>
      <c r="U328" s="232"/>
      <c r="V328" s="232"/>
      <c r="W328" s="232"/>
      <c r="X328" s="232"/>
      <c r="Y328" s="232"/>
      <c r="Z328" s="212"/>
      <c r="AA328" s="212"/>
      <c r="AB328" s="212"/>
      <c r="AC328" s="212"/>
      <c r="AD328" s="212"/>
      <c r="AE328" s="212"/>
      <c r="AF328" s="212"/>
      <c r="AG328" s="212" t="s">
        <v>204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1" x14ac:dyDescent="0.25">
      <c r="A329" s="245">
        <v>69</v>
      </c>
      <c r="B329" s="246" t="s">
        <v>533</v>
      </c>
      <c r="C329" s="261" t="s">
        <v>534</v>
      </c>
      <c r="D329" s="247" t="s">
        <v>258</v>
      </c>
      <c r="E329" s="248">
        <v>0.72</v>
      </c>
      <c r="F329" s="249"/>
      <c r="G329" s="250">
        <f>ROUND(E329*F329,2)</f>
        <v>0</v>
      </c>
      <c r="H329" s="249"/>
      <c r="I329" s="250">
        <f>ROUND(E329*H329,2)</f>
        <v>0</v>
      </c>
      <c r="J329" s="249"/>
      <c r="K329" s="250">
        <f>ROUND(E329*J329,2)</f>
        <v>0</v>
      </c>
      <c r="L329" s="250">
        <v>21</v>
      </c>
      <c r="M329" s="250">
        <f>G329*(1+L329/100)</f>
        <v>0</v>
      </c>
      <c r="N329" s="248">
        <v>0</v>
      </c>
      <c r="O329" s="248">
        <f>ROUND(E329*N329,2)</f>
        <v>0</v>
      </c>
      <c r="P329" s="248">
        <v>2</v>
      </c>
      <c r="Q329" s="248">
        <f>ROUND(E329*P329,2)</f>
        <v>1.44</v>
      </c>
      <c r="R329" s="250"/>
      <c r="S329" s="250" t="s">
        <v>198</v>
      </c>
      <c r="T329" s="251" t="s">
        <v>199</v>
      </c>
      <c r="U329" s="232">
        <v>6.4359999999999999</v>
      </c>
      <c r="V329" s="232">
        <f>ROUND(E329*U329,2)</f>
        <v>4.63</v>
      </c>
      <c r="W329" s="232"/>
      <c r="X329" s="232" t="s">
        <v>200</v>
      </c>
      <c r="Y329" s="232" t="s">
        <v>201</v>
      </c>
      <c r="Z329" s="212"/>
      <c r="AA329" s="212"/>
      <c r="AB329" s="212"/>
      <c r="AC329" s="212"/>
      <c r="AD329" s="212"/>
      <c r="AE329" s="212"/>
      <c r="AF329" s="212"/>
      <c r="AG329" s="212" t="s">
        <v>209</v>
      </c>
      <c r="AH329" s="212"/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2" x14ac:dyDescent="0.25">
      <c r="A330" s="229"/>
      <c r="B330" s="230"/>
      <c r="C330" s="262" t="s">
        <v>535</v>
      </c>
      <c r="D330" s="233"/>
      <c r="E330" s="234"/>
      <c r="F330" s="232"/>
      <c r="G330" s="232"/>
      <c r="H330" s="232"/>
      <c r="I330" s="232"/>
      <c r="J330" s="232"/>
      <c r="K330" s="232"/>
      <c r="L330" s="232"/>
      <c r="M330" s="232"/>
      <c r="N330" s="231"/>
      <c r="O330" s="231"/>
      <c r="P330" s="231"/>
      <c r="Q330" s="231"/>
      <c r="R330" s="232"/>
      <c r="S330" s="232"/>
      <c r="T330" s="232"/>
      <c r="U330" s="232"/>
      <c r="V330" s="232"/>
      <c r="W330" s="232"/>
      <c r="X330" s="232"/>
      <c r="Y330" s="232"/>
      <c r="Z330" s="212"/>
      <c r="AA330" s="212"/>
      <c r="AB330" s="212"/>
      <c r="AC330" s="212"/>
      <c r="AD330" s="212"/>
      <c r="AE330" s="212"/>
      <c r="AF330" s="212"/>
      <c r="AG330" s="212" t="s">
        <v>204</v>
      </c>
      <c r="AH330" s="212">
        <v>0</v>
      </c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3" x14ac:dyDescent="0.25">
      <c r="A331" s="229"/>
      <c r="B331" s="230"/>
      <c r="C331" s="262" t="s">
        <v>536</v>
      </c>
      <c r="D331" s="233"/>
      <c r="E331" s="234"/>
      <c r="F331" s="232"/>
      <c r="G331" s="232"/>
      <c r="H331" s="232"/>
      <c r="I331" s="232"/>
      <c r="J331" s="232"/>
      <c r="K331" s="232"/>
      <c r="L331" s="232"/>
      <c r="M331" s="232"/>
      <c r="N331" s="231"/>
      <c r="O331" s="231"/>
      <c r="P331" s="231"/>
      <c r="Q331" s="231"/>
      <c r="R331" s="232"/>
      <c r="S331" s="232"/>
      <c r="T331" s="232"/>
      <c r="U331" s="232"/>
      <c r="V331" s="232"/>
      <c r="W331" s="232"/>
      <c r="X331" s="232"/>
      <c r="Y331" s="232"/>
      <c r="Z331" s="212"/>
      <c r="AA331" s="212"/>
      <c r="AB331" s="212"/>
      <c r="AC331" s="212"/>
      <c r="AD331" s="212"/>
      <c r="AE331" s="212"/>
      <c r="AF331" s="212"/>
      <c r="AG331" s="212" t="s">
        <v>204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ht="20" outlineLevel="3" x14ac:dyDescent="0.25">
      <c r="A332" s="229"/>
      <c r="B332" s="230"/>
      <c r="C332" s="262" t="s">
        <v>537</v>
      </c>
      <c r="D332" s="233"/>
      <c r="E332" s="234"/>
      <c r="F332" s="232"/>
      <c r="G332" s="232"/>
      <c r="H332" s="232"/>
      <c r="I332" s="232"/>
      <c r="J332" s="232"/>
      <c r="K332" s="232"/>
      <c r="L332" s="232"/>
      <c r="M332" s="232"/>
      <c r="N332" s="231"/>
      <c r="O332" s="231"/>
      <c r="P332" s="231"/>
      <c r="Q332" s="231"/>
      <c r="R332" s="232"/>
      <c r="S332" s="232"/>
      <c r="T332" s="232"/>
      <c r="U332" s="232"/>
      <c r="V332" s="232"/>
      <c r="W332" s="232"/>
      <c r="X332" s="232"/>
      <c r="Y332" s="232"/>
      <c r="Z332" s="212"/>
      <c r="AA332" s="212"/>
      <c r="AB332" s="212"/>
      <c r="AC332" s="212"/>
      <c r="AD332" s="212"/>
      <c r="AE332" s="212"/>
      <c r="AF332" s="212"/>
      <c r="AG332" s="212" t="s">
        <v>204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3" x14ac:dyDescent="0.25">
      <c r="A333" s="229"/>
      <c r="B333" s="230"/>
      <c r="C333" s="262" t="s">
        <v>538</v>
      </c>
      <c r="D333" s="233"/>
      <c r="E333" s="234">
        <v>0.72</v>
      </c>
      <c r="F333" s="232"/>
      <c r="G333" s="232"/>
      <c r="H333" s="232"/>
      <c r="I333" s="232"/>
      <c r="J333" s="232"/>
      <c r="K333" s="232"/>
      <c r="L333" s="232"/>
      <c r="M333" s="232"/>
      <c r="N333" s="231"/>
      <c r="O333" s="231"/>
      <c r="P333" s="231"/>
      <c r="Q333" s="231"/>
      <c r="R333" s="232"/>
      <c r="S333" s="232"/>
      <c r="T333" s="232"/>
      <c r="U333" s="232"/>
      <c r="V333" s="232"/>
      <c r="W333" s="232"/>
      <c r="X333" s="232"/>
      <c r="Y333" s="232"/>
      <c r="Z333" s="212"/>
      <c r="AA333" s="212"/>
      <c r="AB333" s="212"/>
      <c r="AC333" s="212"/>
      <c r="AD333" s="212"/>
      <c r="AE333" s="212"/>
      <c r="AF333" s="212"/>
      <c r="AG333" s="212" t="s">
        <v>204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ht="20" outlineLevel="1" x14ac:dyDescent="0.25">
      <c r="A334" s="245">
        <v>70</v>
      </c>
      <c r="B334" s="246" t="s">
        <v>271</v>
      </c>
      <c r="C334" s="261" t="s">
        <v>272</v>
      </c>
      <c r="D334" s="247" t="s">
        <v>258</v>
      </c>
      <c r="E334" s="248">
        <v>2.44</v>
      </c>
      <c r="F334" s="249"/>
      <c r="G334" s="250">
        <f>ROUND(E334*F334,2)</f>
        <v>0</v>
      </c>
      <c r="H334" s="249"/>
      <c r="I334" s="250">
        <f>ROUND(E334*H334,2)</f>
        <v>0</v>
      </c>
      <c r="J334" s="249"/>
      <c r="K334" s="250">
        <f>ROUND(E334*J334,2)</f>
        <v>0</v>
      </c>
      <c r="L334" s="250">
        <v>21</v>
      </c>
      <c r="M334" s="250">
        <f>G334*(1+L334/100)</f>
        <v>0</v>
      </c>
      <c r="N334" s="248">
        <v>0</v>
      </c>
      <c r="O334" s="248">
        <f>ROUND(E334*N334,2)</f>
        <v>0</v>
      </c>
      <c r="P334" s="248">
        <v>2</v>
      </c>
      <c r="Q334" s="248">
        <f>ROUND(E334*P334,2)</f>
        <v>4.88</v>
      </c>
      <c r="R334" s="250"/>
      <c r="S334" s="250" t="s">
        <v>230</v>
      </c>
      <c r="T334" s="251" t="s">
        <v>231</v>
      </c>
      <c r="U334" s="232">
        <v>6.4359999999999999</v>
      </c>
      <c r="V334" s="232">
        <f>ROUND(E334*U334,2)</f>
        <v>15.7</v>
      </c>
      <c r="W334" s="232"/>
      <c r="X334" s="232" t="s">
        <v>200</v>
      </c>
      <c r="Y334" s="232" t="s">
        <v>201</v>
      </c>
      <c r="Z334" s="212"/>
      <c r="AA334" s="212"/>
      <c r="AB334" s="212"/>
      <c r="AC334" s="212"/>
      <c r="AD334" s="212"/>
      <c r="AE334" s="212"/>
      <c r="AF334" s="212"/>
      <c r="AG334" s="212" t="s">
        <v>209</v>
      </c>
      <c r="AH334" s="212"/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2" x14ac:dyDescent="0.25">
      <c r="A335" s="229"/>
      <c r="B335" s="230"/>
      <c r="C335" s="262" t="s">
        <v>210</v>
      </c>
      <c r="D335" s="233"/>
      <c r="E335" s="234"/>
      <c r="F335" s="232"/>
      <c r="G335" s="232"/>
      <c r="H335" s="232"/>
      <c r="I335" s="232"/>
      <c r="J335" s="232"/>
      <c r="K335" s="232"/>
      <c r="L335" s="232"/>
      <c r="M335" s="232"/>
      <c r="N335" s="231"/>
      <c r="O335" s="231"/>
      <c r="P335" s="231"/>
      <c r="Q335" s="231"/>
      <c r="R335" s="232"/>
      <c r="S335" s="232"/>
      <c r="T335" s="232"/>
      <c r="U335" s="232"/>
      <c r="V335" s="232"/>
      <c r="W335" s="232"/>
      <c r="X335" s="232"/>
      <c r="Y335" s="232"/>
      <c r="Z335" s="212"/>
      <c r="AA335" s="212"/>
      <c r="AB335" s="212"/>
      <c r="AC335" s="212"/>
      <c r="AD335" s="212"/>
      <c r="AE335" s="212"/>
      <c r="AF335" s="212"/>
      <c r="AG335" s="212" t="s">
        <v>204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3" x14ac:dyDescent="0.25">
      <c r="A336" s="229"/>
      <c r="B336" s="230"/>
      <c r="C336" s="262" t="s">
        <v>273</v>
      </c>
      <c r="D336" s="233"/>
      <c r="E336" s="234"/>
      <c r="F336" s="232"/>
      <c r="G336" s="232"/>
      <c r="H336" s="232"/>
      <c r="I336" s="232"/>
      <c r="J336" s="232"/>
      <c r="K336" s="232"/>
      <c r="L336" s="232"/>
      <c r="M336" s="232"/>
      <c r="N336" s="231"/>
      <c r="O336" s="231"/>
      <c r="P336" s="231"/>
      <c r="Q336" s="231"/>
      <c r="R336" s="232"/>
      <c r="S336" s="232"/>
      <c r="T336" s="232"/>
      <c r="U336" s="232"/>
      <c r="V336" s="232"/>
      <c r="W336" s="232"/>
      <c r="X336" s="232"/>
      <c r="Y336" s="232"/>
      <c r="Z336" s="212"/>
      <c r="AA336" s="212"/>
      <c r="AB336" s="212"/>
      <c r="AC336" s="212"/>
      <c r="AD336" s="212"/>
      <c r="AE336" s="212"/>
      <c r="AF336" s="212"/>
      <c r="AG336" s="212" t="s">
        <v>204</v>
      </c>
      <c r="AH336" s="212">
        <v>0</v>
      </c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3" x14ac:dyDescent="0.25">
      <c r="A337" s="229"/>
      <c r="B337" s="230"/>
      <c r="C337" s="262" t="s">
        <v>539</v>
      </c>
      <c r="D337" s="233"/>
      <c r="E337" s="234">
        <v>2.44</v>
      </c>
      <c r="F337" s="232"/>
      <c r="G337" s="232"/>
      <c r="H337" s="232"/>
      <c r="I337" s="232"/>
      <c r="J337" s="232"/>
      <c r="K337" s="232"/>
      <c r="L337" s="232"/>
      <c r="M337" s="232"/>
      <c r="N337" s="231"/>
      <c r="O337" s="231"/>
      <c r="P337" s="231"/>
      <c r="Q337" s="231"/>
      <c r="R337" s="232"/>
      <c r="S337" s="232"/>
      <c r="T337" s="232"/>
      <c r="U337" s="232"/>
      <c r="V337" s="232"/>
      <c r="W337" s="232"/>
      <c r="X337" s="232"/>
      <c r="Y337" s="232"/>
      <c r="Z337" s="212"/>
      <c r="AA337" s="212"/>
      <c r="AB337" s="212"/>
      <c r="AC337" s="212"/>
      <c r="AD337" s="212"/>
      <c r="AE337" s="212"/>
      <c r="AF337" s="212"/>
      <c r="AG337" s="212" t="s">
        <v>204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ht="20" outlineLevel="1" x14ac:dyDescent="0.25">
      <c r="A338" s="245">
        <v>71</v>
      </c>
      <c r="B338" s="246" t="s">
        <v>540</v>
      </c>
      <c r="C338" s="261" t="s">
        <v>541</v>
      </c>
      <c r="D338" s="247" t="s">
        <v>258</v>
      </c>
      <c r="E338" s="248">
        <v>2.19</v>
      </c>
      <c r="F338" s="249"/>
      <c r="G338" s="250">
        <f>ROUND(E338*F338,2)</f>
        <v>0</v>
      </c>
      <c r="H338" s="249"/>
      <c r="I338" s="250">
        <f>ROUND(E338*H338,2)</f>
        <v>0</v>
      </c>
      <c r="J338" s="249"/>
      <c r="K338" s="250">
        <f>ROUND(E338*J338,2)</f>
        <v>0</v>
      </c>
      <c r="L338" s="250">
        <v>21</v>
      </c>
      <c r="M338" s="250">
        <f>G338*(1+L338/100)</f>
        <v>0</v>
      </c>
      <c r="N338" s="248">
        <v>0</v>
      </c>
      <c r="O338" s="248">
        <f>ROUND(E338*N338,2)</f>
        <v>0</v>
      </c>
      <c r="P338" s="248">
        <v>2</v>
      </c>
      <c r="Q338" s="248">
        <f>ROUND(E338*P338,2)</f>
        <v>4.38</v>
      </c>
      <c r="R338" s="250"/>
      <c r="S338" s="250" t="s">
        <v>230</v>
      </c>
      <c r="T338" s="251" t="s">
        <v>542</v>
      </c>
      <c r="U338" s="232">
        <v>6.4359999999999999</v>
      </c>
      <c r="V338" s="232">
        <f>ROUND(E338*U338,2)</f>
        <v>14.09</v>
      </c>
      <c r="W338" s="232"/>
      <c r="X338" s="232" t="s">
        <v>200</v>
      </c>
      <c r="Y338" s="232" t="s">
        <v>201</v>
      </c>
      <c r="Z338" s="212"/>
      <c r="AA338" s="212"/>
      <c r="AB338" s="212"/>
      <c r="AC338" s="212"/>
      <c r="AD338" s="212"/>
      <c r="AE338" s="212"/>
      <c r="AF338" s="212"/>
      <c r="AG338" s="212" t="s">
        <v>209</v>
      </c>
      <c r="AH338" s="212"/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2" x14ac:dyDescent="0.25">
      <c r="A339" s="229"/>
      <c r="B339" s="230"/>
      <c r="C339" s="262" t="s">
        <v>536</v>
      </c>
      <c r="D339" s="233"/>
      <c r="E339" s="234"/>
      <c r="F339" s="232"/>
      <c r="G339" s="232"/>
      <c r="H339" s="232"/>
      <c r="I339" s="232"/>
      <c r="J339" s="232"/>
      <c r="K339" s="232"/>
      <c r="L339" s="232"/>
      <c r="M339" s="232"/>
      <c r="N339" s="231"/>
      <c r="O339" s="231"/>
      <c r="P339" s="231"/>
      <c r="Q339" s="231"/>
      <c r="R339" s="232"/>
      <c r="S339" s="232"/>
      <c r="T339" s="232"/>
      <c r="U339" s="232"/>
      <c r="V339" s="232"/>
      <c r="W339" s="232"/>
      <c r="X339" s="232"/>
      <c r="Y339" s="232"/>
      <c r="Z339" s="212"/>
      <c r="AA339" s="212"/>
      <c r="AB339" s="212"/>
      <c r="AC339" s="212"/>
      <c r="AD339" s="212"/>
      <c r="AE339" s="212"/>
      <c r="AF339" s="212"/>
      <c r="AG339" s="212" t="s">
        <v>204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ht="20" outlineLevel="3" x14ac:dyDescent="0.25">
      <c r="A340" s="229"/>
      <c r="B340" s="230"/>
      <c r="C340" s="262" t="s">
        <v>543</v>
      </c>
      <c r="D340" s="233"/>
      <c r="E340" s="234"/>
      <c r="F340" s="232"/>
      <c r="G340" s="232"/>
      <c r="H340" s="232"/>
      <c r="I340" s="232"/>
      <c r="J340" s="232"/>
      <c r="K340" s="232"/>
      <c r="L340" s="232"/>
      <c r="M340" s="232"/>
      <c r="N340" s="231"/>
      <c r="O340" s="231"/>
      <c r="P340" s="231"/>
      <c r="Q340" s="231"/>
      <c r="R340" s="232"/>
      <c r="S340" s="232"/>
      <c r="T340" s="232"/>
      <c r="U340" s="232"/>
      <c r="V340" s="232"/>
      <c r="W340" s="232"/>
      <c r="X340" s="232"/>
      <c r="Y340" s="232"/>
      <c r="Z340" s="212"/>
      <c r="AA340" s="212"/>
      <c r="AB340" s="212"/>
      <c r="AC340" s="212"/>
      <c r="AD340" s="212"/>
      <c r="AE340" s="212"/>
      <c r="AF340" s="212"/>
      <c r="AG340" s="212" t="s">
        <v>204</v>
      </c>
      <c r="AH340" s="212">
        <v>0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3" x14ac:dyDescent="0.25">
      <c r="A341" s="229"/>
      <c r="B341" s="230"/>
      <c r="C341" s="262" t="s">
        <v>544</v>
      </c>
      <c r="D341" s="233"/>
      <c r="E341" s="234">
        <v>2.19</v>
      </c>
      <c r="F341" s="232"/>
      <c r="G341" s="232"/>
      <c r="H341" s="232"/>
      <c r="I341" s="232"/>
      <c r="J341" s="232"/>
      <c r="K341" s="232"/>
      <c r="L341" s="232"/>
      <c r="M341" s="232"/>
      <c r="N341" s="231"/>
      <c r="O341" s="231"/>
      <c r="P341" s="231"/>
      <c r="Q341" s="231"/>
      <c r="R341" s="232"/>
      <c r="S341" s="232"/>
      <c r="T341" s="232"/>
      <c r="U341" s="232"/>
      <c r="V341" s="232"/>
      <c r="W341" s="232"/>
      <c r="X341" s="232"/>
      <c r="Y341" s="232"/>
      <c r="Z341" s="212"/>
      <c r="AA341" s="212"/>
      <c r="AB341" s="212"/>
      <c r="AC341" s="212"/>
      <c r="AD341" s="212"/>
      <c r="AE341" s="212"/>
      <c r="AF341" s="212"/>
      <c r="AG341" s="212" t="s">
        <v>204</v>
      </c>
      <c r="AH341" s="212">
        <v>0</v>
      </c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ht="20" outlineLevel="1" x14ac:dyDescent="0.25">
      <c r="A342" s="245">
        <v>72</v>
      </c>
      <c r="B342" s="246" t="s">
        <v>545</v>
      </c>
      <c r="C342" s="261" t="s">
        <v>546</v>
      </c>
      <c r="D342" s="247" t="s">
        <v>547</v>
      </c>
      <c r="E342" s="248">
        <v>45</v>
      </c>
      <c r="F342" s="249"/>
      <c r="G342" s="250">
        <f>ROUND(E342*F342,2)</f>
        <v>0</v>
      </c>
      <c r="H342" s="249"/>
      <c r="I342" s="250">
        <f>ROUND(E342*H342,2)</f>
        <v>0</v>
      </c>
      <c r="J342" s="249"/>
      <c r="K342" s="250">
        <f>ROUND(E342*J342,2)</f>
        <v>0</v>
      </c>
      <c r="L342" s="250">
        <v>21</v>
      </c>
      <c r="M342" s="250">
        <f>G342*(1+L342/100)</f>
        <v>0</v>
      </c>
      <c r="N342" s="248">
        <v>0</v>
      </c>
      <c r="O342" s="248">
        <f>ROUND(E342*N342,2)</f>
        <v>0</v>
      </c>
      <c r="P342" s="248">
        <v>0</v>
      </c>
      <c r="Q342" s="248">
        <f>ROUND(E342*P342,2)</f>
        <v>0</v>
      </c>
      <c r="R342" s="250"/>
      <c r="S342" s="250" t="s">
        <v>230</v>
      </c>
      <c r="T342" s="251" t="s">
        <v>231</v>
      </c>
      <c r="U342" s="232">
        <v>0</v>
      </c>
      <c r="V342" s="232">
        <f>ROUND(E342*U342,2)</f>
        <v>0</v>
      </c>
      <c r="W342" s="232"/>
      <c r="X342" s="232" t="s">
        <v>200</v>
      </c>
      <c r="Y342" s="232" t="s">
        <v>201</v>
      </c>
      <c r="Z342" s="212"/>
      <c r="AA342" s="212"/>
      <c r="AB342" s="212"/>
      <c r="AC342" s="212"/>
      <c r="AD342" s="212"/>
      <c r="AE342" s="212"/>
      <c r="AF342" s="212"/>
      <c r="AG342" s="212" t="s">
        <v>209</v>
      </c>
      <c r="AH342" s="212"/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2" x14ac:dyDescent="0.25">
      <c r="A343" s="229"/>
      <c r="B343" s="230"/>
      <c r="C343" s="262" t="s">
        <v>536</v>
      </c>
      <c r="D343" s="233"/>
      <c r="E343" s="234"/>
      <c r="F343" s="232"/>
      <c r="G343" s="232"/>
      <c r="H343" s="232"/>
      <c r="I343" s="232"/>
      <c r="J343" s="232"/>
      <c r="K343" s="232"/>
      <c r="L343" s="232"/>
      <c r="M343" s="232"/>
      <c r="N343" s="231"/>
      <c r="O343" s="231"/>
      <c r="P343" s="231"/>
      <c r="Q343" s="231"/>
      <c r="R343" s="232"/>
      <c r="S343" s="232"/>
      <c r="T343" s="232"/>
      <c r="U343" s="232"/>
      <c r="V343" s="232"/>
      <c r="W343" s="232"/>
      <c r="X343" s="232"/>
      <c r="Y343" s="232"/>
      <c r="Z343" s="212"/>
      <c r="AA343" s="212"/>
      <c r="AB343" s="212"/>
      <c r="AC343" s="212"/>
      <c r="AD343" s="212"/>
      <c r="AE343" s="212"/>
      <c r="AF343" s="212"/>
      <c r="AG343" s="212" t="s">
        <v>204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5">
      <c r="A344" s="229"/>
      <c r="B344" s="230"/>
      <c r="C344" s="262" t="s">
        <v>548</v>
      </c>
      <c r="D344" s="233"/>
      <c r="E344" s="234"/>
      <c r="F344" s="232"/>
      <c r="G344" s="232"/>
      <c r="H344" s="232"/>
      <c r="I344" s="232"/>
      <c r="J344" s="232"/>
      <c r="K344" s="232"/>
      <c r="L344" s="232"/>
      <c r="M344" s="232"/>
      <c r="N344" s="231"/>
      <c r="O344" s="231"/>
      <c r="P344" s="231"/>
      <c r="Q344" s="231"/>
      <c r="R344" s="232"/>
      <c r="S344" s="232"/>
      <c r="T344" s="232"/>
      <c r="U344" s="232"/>
      <c r="V344" s="232"/>
      <c r="W344" s="232"/>
      <c r="X344" s="232"/>
      <c r="Y344" s="232"/>
      <c r="Z344" s="212"/>
      <c r="AA344" s="212"/>
      <c r="AB344" s="212"/>
      <c r="AC344" s="212"/>
      <c r="AD344" s="212"/>
      <c r="AE344" s="212"/>
      <c r="AF344" s="212"/>
      <c r="AG344" s="212" t="s">
        <v>204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5">
      <c r="A345" s="229"/>
      <c r="B345" s="230"/>
      <c r="C345" s="262" t="s">
        <v>549</v>
      </c>
      <c r="D345" s="233"/>
      <c r="E345" s="234">
        <v>45</v>
      </c>
      <c r="F345" s="232"/>
      <c r="G345" s="232"/>
      <c r="H345" s="232"/>
      <c r="I345" s="232"/>
      <c r="J345" s="232"/>
      <c r="K345" s="232"/>
      <c r="L345" s="232"/>
      <c r="M345" s="232"/>
      <c r="N345" s="231"/>
      <c r="O345" s="231"/>
      <c r="P345" s="231"/>
      <c r="Q345" s="231"/>
      <c r="R345" s="232"/>
      <c r="S345" s="232"/>
      <c r="T345" s="232"/>
      <c r="U345" s="232"/>
      <c r="V345" s="232"/>
      <c r="W345" s="232"/>
      <c r="X345" s="232"/>
      <c r="Y345" s="232"/>
      <c r="Z345" s="212"/>
      <c r="AA345" s="212"/>
      <c r="AB345" s="212"/>
      <c r="AC345" s="212"/>
      <c r="AD345" s="212"/>
      <c r="AE345" s="212"/>
      <c r="AF345" s="212"/>
      <c r="AG345" s="212" t="s">
        <v>204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ht="20" outlineLevel="1" x14ac:dyDescent="0.25">
      <c r="A346" s="245">
        <v>73</v>
      </c>
      <c r="B346" s="246" t="s">
        <v>550</v>
      </c>
      <c r="C346" s="261" t="s">
        <v>551</v>
      </c>
      <c r="D346" s="247" t="s">
        <v>547</v>
      </c>
      <c r="E346" s="248">
        <v>40</v>
      </c>
      <c r="F346" s="249"/>
      <c r="G346" s="250">
        <f>ROUND(E346*F346,2)</f>
        <v>0</v>
      </c>
      <c r="H346" s="249"/>
      <c r="I346" s="250">
        <f>ROUND(E346*H346,2)</f>
        <v>0</v>
      </c>
      <c r="J346" s="249"/>
      <c r="K346" s="250">
        <f>ROUND(E346*J346,2)</f>
        <v>0</v>
      </c>
      <c r="L346" s="250">
        <v>21</v>
      </c>
      <c r="M346" s="250">
        <f>G346*(1+L346/100)</f>
        <v>0</v>
      </c>
      <c r="N346" s="248">
        <v>0</v>
      </c>
      <c r="O346" s="248">
        <f>ROUND(E346*N346,2)</f>
        <v>0</v>
      </c>
      <c r="P346" s="248">
        <v>0</v>
      </c>
      <c r="Q346" s="248">
        <f>ROUND(E346*P346,2)</f>
        <v>0</v>
      </c>
      <c r="R346" s="250"/>
      <c r="S346" s="250" t="s">
        <v>230</v>
      </c>
      <c r="T346" s="251" t="s">
        <v>231</v>
      </c>
      <c r="U346" s="232">
        <v>0</v>
      </c>
      <c r="V346" s="232">
        <f>ROUND(E346*U346,2)</f>
        <v>0</v>
      </c>
      <c r="W346" s="232"/>
      <c r="X346" s="232" t="s">
        <v>200</v>
      </c>
      <c r="Y346" s="232" t="s">
        <v>201</v>
      </c>
      <c r="Z346" s="212"/>
      <c r="AA346" s="212"/>
      <c r="AB346" s="212"/>
      <c r="AC346" s="212"/>
      <c r="AD346" s="212"/>
      <c r="AE346" s="212"/>
      <c r="AF346" s="212"/>
      <c r="AG346" s="212" t="s">
        <v>209</v>
      </c>
      <c r="AH346" s="212"/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2" x14ac:dyDescent="0.25">
      <c r="A347" s="229"/>
      <c r="B347" s="230"/>
      <c r="C347" s="262" t="s">
        <v>536</v>
      </c>
      <c r="D347" s="233"/>
      <c r="E347" s="234"/>
      <c r="F347" s="232"/>
      <c r="G347" s="232"/>
      <c r="H347" s="232"/>
      <c r="I347" s="232"/>
      <c r="J347" s="232"/>
      <c r="K347" s="232"/>
      <c r="L347" s="232"/>
      <c r="M347" s="232"/>
      <c r="N347" s="231"/>
      <c r="O347" s="231"/>
      <c r="P347" s="231"/>
      <c r="Q347" s="231"/>
      <c r="R347" s="232"/>
      <c r="S347" s="232"/>
      <c r="T347" s="232"/>
      <c r="U347" s="232"/>
      <c r="V347" s="232"/>
      <c r="W347" s="232"/>
      <c r="X347" s="232"/>
      <c r="Y347" s="232"/>
      <c r="Z347" s="212"/>
      <c r="AA347" s="212"/>
      <c r="AB347" s="212"/>
      <c r="AC347" s="212"/>
      <c r="AD347" s="212"/>
      <c r="AE347" s="212"/>
      <c r="AF347" s="212"/>
      <c r="AG347" s="212" t="s">
        <v>204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ht="20" outlineLevel="3" x14ac:dyDescent="0.25">
      <c r="A348" s="229"/>
      <c r="B348" s="230"/>
      <c r="C348" s="262" t="s">
        <v>552</v>
      </c>
      <c r="D348" s="233"/>
      <c r="E348" s="234"/>
      <c r="F348" s="232"/>
      <c r="G348" s="232"/>
      <c r="H348" s="232"/>
      <c r="I348" s="232"/>
      <c r="J348" s="232"/>
      <c r="K348" s="232"/>
      <c r="L348" s="232"/>
      <c r="M348" s="232"/>
      <c r="N348" s="231"/>
      <c r="O348" s="231"/>
      <c r="P348" s="231"/>
      <c r="Q348" s="231"/>
      <c r="R348" s="232"/>
      <c r="S348" s="232"/>
      <c r="T348" s="232"/>
      <c r="U348" s="232"/>
      <c r="V348" s="232"/>
      <c r="W348" s="232"/>
      <c r="X348" s="232"/>
      <c r="Y348" s="232"/>
      <c r="Z348" s="212"/>
      <c r="AA348" s="212"/>
      <c r="AB348" s="212"/>
      <c r="AC348" s="212"/>
      <c r="AD348" s="212"/>
      <c r="AE348" s="212"/>
      <c r="AF348" s="212"/>
      <c r="AG348" s="212" t="s">
        <v>204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5">
      <c r="A349" s="229"/>
      <c r="B349" s="230"/>
      <c r="C349" s="262" t="s">
        <v>553</v>
      </c>
      <c r="D349" s="233"/>
      <c r="E349" s="234">
        <v>40</v>
      </c>
      <c r="F349" s="232"/>
      <c r="G349" s="232"/>
      <c r="H349" s="232"/>
      <c r="I349" s="232"/>
      <c r="J349" s="232"/>
      <c r="K349" s="232"/>
      <c r="L349" s="232"/>
      <c r="M349" s="232"/>
      <c r="N349" s="231"/>
      <c r="O349" s="231"/>
      <c r="P349" s="231"/>
      <c r="Q349" s="231"/>
      <c r="R349" s="232"/>
      <c r="S349" s="232"/>
      <c r="T349" s="232"/>
      <c r="U349" s="232"/>
      <c r="V349" s="232"/>
      <c r="W349" s="232"/>
      <c r="X349" s="232"/>
      <c r="Y349" s="232"/>
      <c r="Z349" s="212"/>
      <c r="AA349" s="212"/>
      <c r="AB349" s="212"/>
      <c r="AC349" s="212"/>
      <c r="AD349" s="212"/>
      <c r="AE349" s="212"/>
      <c r="AF349" s="212"/>
      <c r="AG349" s="212" t="s">
        <v>204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ht="20" outlineLevel="1" x14ac:dyDescent="0.25">
      <c r="A350" s="245">
        <v>74</v>
      </c>
      <c r="B350" s="246" t="s">
        <v>554</v>
      </c>
      <c r="C350" s="261" t="s">
        <v>555</v>
      </c>
      <c r="D350" s="247" t="s">
        <v>547</v>
      </c>
      <c r="E350" s="248">
        <v>4</v>
      </c>
      <c r="F350" s="249"/>
      <c r="G350" s="250">
        <f>ROUND(E350*F350,2)</f>
        <v>0</v>
      </c>
      <c r="H350" s="249"/>
      <c r="I350" s="250">
        <f>ROUND(E350*H350,2)</f>
        <v>0</v>
      </c>
      <c r="J350" s="249"/>
      <c r="K350" s="250">
        <f>ROUND(E350*J350,2)</f>
        <v>0</v>
      </c>
      <c r="L350" s="250">
        <v>21</v>
      </c>
      <c r="M350" s="250">
        <f>G350*(1+L350/100)</f>
        <v>0</v>
      </c>
      <c r="N350" s="248">
        <v>0</v>
      </c>
      <c r="O350" s="248">
        <f>ROUND(E350*N350,2)</f>
        <v>0</v>
      </c>
      <c r="P350" s="248">
        <v>0</v>
      </c>
      <c r="Q350" s="248">
        <f>ROUND(E350*P350,2)</f>
        <v>0</v>
      </c>
      <c r="R350" s="250"/>
      <c r="S350" s="250" t="s">
        <v>230</v>
      </c>
      <c r="T350" s="251" t="s">
        <v>231</v>
      </c>
      <c r="U350" s="232">
        <v>0</v>
      </c>
      <c r="V350" s="232">
        <f>ROUND(E350*U350,2)</f>
        <v>0</v>
      </c>
      <c r="W350" s="232"/>
      <c r="X350" s="232" t="s">
        <v>200</v>
      </c>
      <c r="Y350" s="232" t="s">
        <v>201</v>
      </c>
      <c r="Z350" s="212"/>
      <c r="AA350" s="212"/>
      <c r="AB350" s="212"/>
      <c r="AC350" s="212"/>
      <c r="AD350" s="212"/>
      <c r="AE350" s="212"/>
      <c r="AF350" s="212"/>
      <c r="AG350" s="212" t="s">
        <v>209</v>
      </c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2" x14ac:dyDescent="0.25">
      <c r="A351" s="229"/>
      <c r="B351" s="230"/>
      <c r="C351" s="262" t="s">
        <v>536</v>
      </c>
      <c r="D351" s="233"/>
      <c r="E351" s="234"/>
      <c r="F351" s="232"/>
      <c r="G351" s="232"/>
      <c r="H351" s="232"/>
      <c r="I351" s="232"/>
      <c r="J351" s="232"/>
      <c r="K351" s="232"/>
      <c r="L351" s="232"/>
      <c r="M351" s="232"/>
      <c r="N351" s="231"/>
      <c r="O351" s="231"/>
      <c r="P351" s="231"/>
      <c r="Q351" s="231"/>
      <c r="R351" s="232"/>
      <c r="S351" s="232"/>
      <c r="T351" s="232"/>
      <c r="U351" s="232"/>
      <c r="V351" s="232"/>
      <c r="W351" s="232"/>
      <c r="X351" s="232"/>
      <c r="Y351" s="232"/>
      <c r="Z351" s="212"/>
      <c r="AA351" s="212"/>
      <c r="AB351" s="212"/>
      <c r="AC351" s="212"/>
      <c r="AD351" s="212"/>
      <c r="AE351" s="212"/>
      <c r="AF351" s="212"/>
      <c r="AG351" s="212" t="s">
        <v>204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5">
      <c r="A352" s="229"/>
      <c r="B352" s="230"/>
      <c r="C352" s="262" t="s">
        <v>556</v>
      </c>
      <c r="D352" s="233"/>
      <c r="E352" s="234"/>
      <c r="F352" s="232"/>
      <c r="G352" s="232"/>
      <c r="H352" s="232"/>
      <c r="I352" s="232"/>
      <c r="J352" s="232"/>
      <c r="K352" s="232"/>
      <c r="L352" s="232"/>
      <c r="M352" s="232"/>
      <c r="N352" s="231"/>
      <c r="O352" s="231"/>
      <c r="P352" s="231"/>
      <c r="Q352" s="231"/>
      <c r="R352" s="232"/>
      <c r="S352" s="232"/>
      <c r="T352" s="232"/>
      <c r="U352" s="232"/>
      <c r="V352" s="232"/>
      <c r="W352" s="232"/>
      <c r="X352" s="232"/>
      <c r="Y352" s="232"/>
      <c r="Z352" s="212"/>
      <c r="AA352" s="212"/>
      <c r="AB352" s="212"/>
      <c r="AC352" s="212"/>
      <c r="AD352" s="212"/>
      <c r="AE352" s="212"/>
      <c r="AF352" s="212"/>
      <c r="AG352" s="212" t="s">
        <v>204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5">
      <c r="A353" s="229"/>
      <c r="B353" s="230"/>
      <c r="C353" s="262" t="s">
        <v>126</v>
      </c>
      <c r="D353" s="233"/>
      <c r="E353" s="234">
        <v>4</v>
      </c>
      <c r="F353" s="232"/>
      <c r="G353" s="232"/>
      <c r="H353" s="232"/>
      <c r="I353" s="232"/>
      <c r="J353" s="232"/>
      <c r="K353" s="232"/>
      <c r="L353" s="232"/>
      <c r="M353" s="232"/>
      <c r="N353" s="231"/>
      <c r="O353" s="231"/>
      <c r="P353" s="231"/>
      <c r="Q353" s="231"/>
      <c r="R353" s="232"/>
      <c r="S353" s="232"/>
      <c r="T353" s="232"/>
      <c r="U353" s="232"/>
      <c r="V353" s="232"/>
      <c r="W353" s="232"/>
      <c r="X353" s="232"/>
      <c r="Y353" s="232"/>
      <c r="Z353" s="212"/>
      <c r="AA353" s="212"/>
      <c r="AB353" s="212"/>
      <c r="AC353" s="212"/>
      <c r="AD353" s="212"/>
      <c r="AE353" s="212"/>
      <c r="AF353" s="212"/>
      <c r="AG353" s="212" t="s">
        <v>204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ht="20" outlineLevel="1" x14ac:dyDescent="0.25">
      <c r="A354" s="245">
        <v>75</v>
      </c>
      <c r="B354" s="246" t="s">
        <v>557</v>
      </c>
      <c r="C354" s="261" t="s">
        <v>558</v>
      </c>
      <c r="D354" s="247" t="s">
        <v>494</v>
      </c>
      <c r="E354" s="248">
        <v>1</v>
      </c>
      <c r="F354" s="249"/>
      <c r="G354" s="250">
        <f>ROUND(E354*F354,2)</f>
        <v>0</v>
      </c>
      <c r="H354" s="249"/>
      <c r="I354" s="250">
        <f>ROUND(E354*H354,2)</f>
        <v>0</v>
      </c>
      <c r="J354" s="249"/>
      <c r="K354" s="250">
        <f>ROUND(E354*J354,2)</f>
        <v>0</v>
      </c>
      <c r="L354" s="250">
        <v>21</v>
      </c>
      <c r="M354" s="250">
        <f>G354*(1+L354/100)</f>
        <v>0</v>
      </c>
      <c r="N354" s="248">
        <v>0</v>
      </c>
      <c r="O354" s="248">
        <f>ROUND(E354*N354,2)</f>
        <v>0</v>
      </c>
      <c r="P354" s="248">
        <v>0</v>
      </c>
      <c r="Q354" s="248">
        <f>ROUND(E354*P354,2)</f>
        <v>0</v>
      </c>
      <c r="R354" s="250"/>
      <c r="S354" s="250" t="s">
        <v>230</v>
      </c>
      <c r="T354" s="251" t="s">
        <v>231</v>
      </c>
      <c r="U354" s="232">
        <v>0</v>
      </c>
      <c r="V354" s="232">
        <f>ROUND(E354*U354,2)</f>
        <v>0</v>
      </c>
      <c r="W354" s="232"/>
      <c r="X354" s="232" t="s">
        <v>200</v>
      </c>
      <c r="Y354" s="232" t="s">
        <v>201</v>
      </c>
      <c r="Z354" s="212"/>
      <c r="AA354" s="212"/>
      <c r="AB354" s="212"/>
      <c r="AC354" s="212"/>
      <c r="AD354" s="212"/>
      <c r="AE354" s="212"/>
      <c r="AF354" s="212"/>
      <c r="AG354" s="212" t="s">
        <v>209</v>
      </c>
      <c r="AH354" s="212"/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2" x14ac:dyDescent="0.25">
      <c r="A355" s="229"/>
      <c r="B355" s="230"/>
      <c r="C355" s="262" t="s">
        <v>337</v>
      </c>
      <c r="D355" s="233"/>
      <c r="E355" s="234"/>
      <c r="F355" s="232"/>
      <c r="G355" s="232"/>
      <c r="H355" s="232"/>
      <c r="I355" s="232"/>
      <c r="J355" s="232"/>
      <c r="K355" s="232"/>
      <c r="L355" s="232"/>
      <c r="M355" s="232"/>
      <c r="N355" s="231"/>
      <c r="O355" s="231"/>
      <c r="P355" s="231"/>
      <c r="Q355" s="231"/>
      <c r="R355" s="232"/>
      <c r="S355" s="232"/>
      <c r="T355" s="232"/>
      <c r="U355" s="232"/>
      <c r="V355" s="232"/>
      <c r="W355" s="232"/>
      <c r="X355" s="232"/>
      <c r="Y355" s="232"/>
      <c r="Z355" s="212"/>
      <c r="AA355" s="212"/>
      <c r="AB355" s="212"/>
      <c r="AC355" s="212"/>
      <c r="AD355" s="212"/>
      <c r="AE355" s="212"/>
      <c r="AF355" s="212"/>
      <c r="AG355" s="212" t="s">
        <v>204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ht="20" outlineLevel="3" x14ac:dyDescent="0.25">
      <c r="A356" s="229"/>
      <c r="B356" s="230"/>
      <c r="C356" s="262" t="s">
        <v>559</v>
      </c>
      <c r="D356" s="233"/>
      <c r="E356" s="234"/>
      <c r="F356" s="232"/>
      <c r="G356" s="232"/>
      <c r="H356" s="232"/>
      <c r="I356" s="232"/>
      <c r="J356" s="232"/>
      <c r="K356" s="232"/>
      <c r="L356" s="232"/>
      <c r="M356" s="232"/>
      <c r="N356" s="231"/>
      <c r="O356" s="231"/>
      <c r="P356" s="231"/>
      <c r="Q356" s="231"/>
      <c r="R356" s="232"/>
      <c r="S356" s="232"/>
      <c r="T356" s="232"/>
      <c r="U356" s="232"/>
      <c r="V356" s="232"/>
      <c r="W356" s="232"/>
      <c r="X356" s="232"/>
      <c r="Y356" s="232"/>
      <c r="Z356" s="212"/>
      <c r="AA356" s="212"/>
      <c r="AB356" s="212"/>
      <c r="AC356" s="212"/>
      <c r="AD356" s="212"/>
      <c r="AE356" s="212"/>
      <c r="AF356" s="212"/>
      <c r="AG356" s="212" t="s">
        <v>204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3" x14ac:dyDescent="0.25">
      <c r="A357" s="229"/>
      <c r="B357" s="230"/>
      <c r="C357" s="262" t="s">
        <v>94</v>
      </c>
      <c r="D357" s="233"/>
      <c r="E357" s="234">
        <v>1</v>
      </c>
      <c r="F357" s="232"/>
      <c r="G357" s="232"/>
      <c r="H357" s="232"/>
      <c r="I357" s="232"/>
      <c r="J357" s="232"/>
      <c r="K357" s="232"/>
      <c r="L357" s="232"/>
      <c r="M357" s="232"/>
      <c r="N357" s="231"/>
      <c r="O357" s="231"/>
      <c r="P357" s="231"/>
      <c r="Q357" s="231"/>
      <c r="R357" s="232"/>
      <c r="S357" s="232"/>
      <c r="T357" s="232"/>
      <c r="U357" s="232"/>
      <c r="V357" s="232"/>
      <c r="W357" s="232"/>
      <c r="X357" s="232"/>
      <c r="Y357" s="232"/>
      <c r="Z357" s="212"/>
      <c r="AA357" s="212"/>
      <c r="AB357" s="212"/>
      <c r="AC357" s="212"/>
      <c r="AD357" s="212"/>
      <c r="AE357" s="212"/>
      <c r="AF357" s="212"/>
      <c r="AG357" s="212" t="s">
        <v>204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ht="20" outlineLevel="1" x14ac:dyDescent="0.25">
      <c r="A358" s="245">
        <v>76</v>
      </c>
      <c r="B358" s="246" t="s">
        <v>560</v>
      </c>
      <c r="C358" s="261" t="s">
        <v>558</v>
      </c>
      <c r="D358" s="247" t="s">
        <v>494</v>
      </c>
      <c r="E358" s="248">
        <v>1</v>
      </c>
      <c r="F358" s="249"/>
      <c r="G358" s="250">
        <f>ROUND(E358*F358,2)</f>
        <v>0</v>
      </c>
      <c r="H358" s="249"/>
      <c r="I358" s="250">
        <f>ROUND(E358*H358,2)</f>
        <v>0</v>
      </c>
      <c r="J358" s="249"/>
      <c r="K358" s="250">
        <f>ROUND(E358*J358,2)</f>
        <v>0</v>
      </c>
      <c r="L358" s="250">
        <v>21</v>
      </c>
      <c r="M358" s="250">
        <f>G358*(1+L358/100)</f>
        <v>0</v>
      </c>
      <c r="N358" s="248">
        <v>0</v>
      </c>
      <c r="O358" s="248">
        <f>ROUND(E358*N358,2)</f>
        <v>0</v>
      </c>
      <c r="P358" s="248">
        <v>0</v>
      </c>
      <c r="Q358" s="248">
        <f>ROUND(E358*P358,2)</f>
        <v>0</v>
      </c>
      <c r="R358" s="250"/>
      <c r="S358" s="250" t="s">
        <v>230</v>
      </c>
      <c r="T358" s="251" t="s">
        <v>231</v>
      </c>
      <c r="U358" s="232">
        <v>0</v>
      </c>
      <c r="V358" s="232">
        <f>ROUND(E358*U358,2)</f>
        <v>0</v>
      </c>
      <c r="W358" s="232"/>
      <c r="X358" s="232" t="s">
        <v>200</v>
      </c>
      <c r="Y358" s="232" t="s">
        <v>201</v>
      </c>
      <c r="Z358" s="212"/>
      <c r="AA358" s="212"/>
      <c r="AB358" s="212"/>
      <c r="AC358" s="212"/>
      <c r="AD358" s="212"/>
      <c r="AE358" s="212"/>
      <c r="AF358" s="212"/>
      <c r="AG358" s="212" t="s">
        <v>209</v>
      </c>
      <c r="AH358" s="212"/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2" x14ac:dyDescent="0.25">
      <c r="A359" s="229"/>
      <c r="B359" s="230"/>
      <c r="C359" s="262" t="s">
        <v>337</v>
      </c>
      <c r="D359" s="233"/>
      <c r="E359" s="234"/>
      <c r="F359" s="232"/>
      <c r="G359" s="232"/>
      <c r="H359" s="232"/>
      <c r="I359" s="232"/>
      <c r="J359" s="232"/>
      <c r="K359" s="232"/>
      <c r="L359" s="232"/>
      <c r="M359" s="232"/>
      <c r="N359" s="231"/>
      <c r="O359" s="231"/>
      <c r="P359" s="231"/>
      <c r="Q359" s="231"/>
      <c r="R359" s="232"/>
      <c r="S359" s="232"/>
      <c r="T359" s="232"/>
      <c r="U359" s="232"/>
      <c r="V359" s="232"/>
      <c r="W359" s="232"/>
      <c r="X359" s="232"/>
      <c r="Y359" s="232"/>
      <c r="Z359" s="212"/>
      <c r="AA359" s="212"/>
      <c r="AB359" s="212"/>
      <c r="AC359" s="212"/>
      <c r="AD359" s="212"/>
      <c r="AE359" s="212"/>
      <c r="AF359" s="212"/>
      <c r="AG359" s="212" t="s">
        <v>204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ht="20" outlineLevel="3" x14ac:dyDescent="0.25">
      <c r="A360" s="229"/>
      <c r="B360" s="230"/>
      <c r="C360" s="262" t="s">
        <v>561</v>
      </c>
      <c r="D360" s="233"/>
      <c r="E360" s="234"/>
      <c r="F360" s="232"/>
      <c r="G360" s="232"/>
      <c r="H360" s="232"/>
      <c r="I360" s="232"/>
      <c r="J360" s="232"/>
      <c r="K360" s="232"/>
      <c r="L360" s="232"/>
      <c r="M360" s="232"/>
      <c r="N360" s="231"/>
      <c r="O360" s="231"/>
      <c r="P360" s="231"/>
      <c r="Q360" s="231"/>
      <c r="R360" s="232"/>
      <c r="S360" s="232"/>
      <c r="T360" s="232"/>
      <c r="U360" s="232"/>
      <c r="V360" s="232"/>
      <c r="W360" s="232"/>
      <c r="X360" s="232"/>
      <c r="Y360" s="232"/>
      <c r="Z360" s="212"/>
      <c r="AA360" s="212"/>
      <c r="AB360" s="212"/>
      <c r="AC360" s="212"/>
      <c r="AD360" s="212"/>
      <c r="AE360" s="212"/>
      <c r="AF360" s="212"/>
      <c r="AG360" s="212" t="s">
        <v>204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5">
      <c r="A361" s="229"/>
      <c r="B361" s="230"/>
      <c r="C361" s="262" t="s">
        <v>94</v>
      </c>
      <c r="D361" s="233"/>
      <c r="E361" s="234">
        <v>1</v>
      </c>
      <c r="F361" s="232"/>
      <c r="G361" s="232"/>
      <c r="H361" s="232"/>
      <c r="I361" s="232"/>
      <c r="J361" s="232"/>
      <c r="K361" s="232"/>
      <c r="L361" s="232"/>
      <c r="M361" s="232"/>
      <c r="N361" s="231"/>
      <c r="O361" s="231"/>
      <c r="P361" s="231"/>
      <c r="Q361" s="231"/>
      <c r="R361" s="232"/>
      <c r="S361" s="232"/>
      <c r="T361" s="232"/>
      <c r="U361" s="232"/>
      <c r="V361" s="232"/>
      <c r="W361" s="232"/>
      <c r="X361" s="232"/>
      <c r="Y361" s="232"/>
      <c r="Z361" s="212"/>
      <c r="AA361" s="212"/>
      <c r="AB361" s="212"/>
      <c r="AC361" s="212"/>
      <c r="AD361" s="212"/>
      <c r="AE361" s="212"/>
      <c r="AF361" s="212"/>
      <c r="AG361" s="212" t="s">
        <v>204</v>
      </c>
      <c r="AH361" s="212">
        <v>0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ht="20" outlineLevel="1" x14ac:dyDescent="0.25">
      <c r="A362" s="245">
        <v>77</v>
      </c>
      <c r="B362" s="246" t="s">
        <v>562</v>
      </c>
      <c r="C362" s="261" t="s">
        <v>563</v>
      </c>
      <c r="D362" s="247" t="s">
        <v>494</v>
      </c>
      <c r="E362" s="248">
        <v>1</v>
      </c>
      <c r="F362" s="249"/>
      <c r="G362" s="250">
        <f>ROUND(E362*F362,2)</f>
        <v>0</v>
      </c>
      <c r="H362" s="249"/>
      <c r="I362" s="250">
        <f>ROUND(E362*H362,2)</f>
        <v>0</v>
      </c>
      <c r="J362" s="249"/>
      <c r="K362" s="250">
        <f>ROUND(E362*J362,2)</f>
        <v>0</v>
      </c>
      <c r="L362" s="250">
        <v>21</v>
      </c>
      <c r="M362" s="250">
        <f>G362*(1+L362/100)</f>
        <v>0</v>
      </c>
      <c r="N362" s="248">
        <v>0</v>
      </c>
      <c r="O362" s="248">
        <f>ROUND(E362*N362,2)</f>
        <v>0</v>
      </c>
      <c r="P362" s="248">
        <v>0</v>
      </c>
      <c r="Q362" s="248">
        <f>ROUND(E362*P362,2)</f>
        <v>0</v>
      </c>
      <c r="R362" s="250"/>
      <c r="S362" s="250" t="s">
        <v>230</v>
      </c>
      <c r="T362" s="251" t="s">
        <v>231</v>
      </c>
      <c r="U362" s="232">
        <v>0</v>
      </c>
      <c r="V362" s="232">
        <f>ROUND(E362*U362,2)</f>
        <v>0</v>
      </c>
      <c r="W362" s="232"/>
      <c r="X362" s="232" t="s">
        <v>200</v>
      </c>
      <c r="Y362" s="232" t="s">
        <v>201</v>
      </c>
      <c r="Z362" s="212"/>
      <c r="AA362" s="212"/>
      <c r="AB362" s="212"/>
      <c r="AC362" s="212"/>
      <c r="AD362" s="212"/>
      <c r="AE362" s="212"/>
      <c r="AF362" s="212"/>
      <c r="AG362" s="212" t="s">
        <v>209</v>
      </c>
      <c r="AH362" s="212"/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2" x14ac:dyDescent="0.25">
      <c r="A363" s="229"/>
      <c r="B363" s="230"/>
      <c r="C363" s="262" t="s">
        <v>337</v>
      </c>
      <c r="D363" s="233"/>
      <c r="E363" s="234"/>
      <c r="F363" s="232"/>
      <c r="G363" s="232"/>
      <c r="H363" s="232"/>
      <c r="I363" s="232"/>
      <c r="J363" s="232"/>
      <c r="K363" s="232"/>
      <c r="L363" s="232"/>
      <c r="M363" s="232"/>
      <c r="N363" s="231"/>
      <c r="O363" s="231"/>
      <c r="P363" s="231"/>
      <c r="Q363" s="231"/>
      <c r="R363" s="232"/>
      <c r="S363" s="232"/>
      <c r="T363" s="232"/>
      <c r="U363" s="232"/>
      <c r="V363" s="232"/>
      <c r="W363" s="232"/>
      <c r="X363" s="232"/>
      <c r="Y363" s="232"/>
      <c r="Z363" s="212"/>
      <c r="AA363" s="212"/>
      <c r="AB363" s="212"/>
      <c r="AC363" s="212"/>
      <c r="AD363" s="212"/>
      <c r="AE363" s="212"/>
      <c r="AF363" s="212"/>
      <c r="AG363" s="212" t="s">
        <v>204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3" x14ac:dyDescent="0.25">
      <c r="A364" s="229"/>
      <c r="B364" s="230"/>
      <c r="C364" s="262" t="s">
        <v>564</v>
      </c>
      <c r="D364" s="233"/>
      <c r="E364" s="234"/>
      <c r="F364" s="232"/>
      <c r="G364" s="232"/>
      <c r="H364" s="232"/>
      <c r="I364" s="232"/>
      <c r="J364" s="232"/>
      <c r="K364" s="232"/>
      <c r="L364" s="232"/>
      <c r="M364" s="232"/>
      <c r="N364" s="231"/>
      <c r="O364" s="231"/>
      <c r="P364" s="231"/>
      <c r="Q364" s="231"/>
      <c r="R364" s="232"/>
      <c r="S364" s="232"/>
      <c r="T364" s="232"/>
      <c r="U364" s="232"/>
      <c r="V364" s="232"/>
      <c r="W364" s="232"/>
      <c r="X364" s="232"/>
      <c r="Y364" s="232"/>
      <c r="Z364" s="212"/>
      <c r="AA364" s="212"/>
      <c r="AB364" s="212"/>
      <c r="AC364" s="212"/>
      <c r="AD364" s="212"/>
      <c r="AE364" s="212"/>
      <c r="AF364" s="212"/>
      <c r="AG364" s="212" t="s">
        <v>204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3" x14ac:dyDescent="0.25">
      <c r="A365" s="229"/>
      <c r="B365" s="230"/>
      <c r="C365" s="262" t="s">
        <v>94</v>
      </c>
      <c r="D365" s="233"/>
      <c r="E365" s="234">
        <v>1</v>
      </c>
      <c r="F365" s="232"/>
      <c r="G365" s="232"/>
      <c r="H365" s="232"/>
      <c r="I365" s="232"/>
      <c r="J365" s="232"/>
      <c r="K365" s="232"/>
      <c r="L365" s="232"/>
      <c r="M365" s="232"/>
      <c r="N365" s="231"/>
      <c r="O365" s="231"/>
      <c r="P365" s="231"/>
      <c r="Q365" s="231"/>
      <c r="R365" s="232"/>
      <c r="S365" s="232"/>
      <c r="T365" s="232"/>
      <c r="U365" s="232"/>
      <c r="V365" s="232"/>
      <c r="W365" s="232"/>
      <c r="X365" s="232"/>
      <c r="Y365" s="232"/>
      <c r="Z365" s="212"/>
      <c r="AA365" s="212"/>
      <c r="AB365" s="212"/>
      <c r="AC365" s="212"/>
      <c r="AD365" s="212"/>
      <c r="AE365" s="212"/>
      <c r="AF365" s="212"/>
      <c r="AG365" s="212" t="s">
        <v>204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ht="13" x14ac:dyDescent="0.25">
      <c r="A366" s="238" t="s">
        <v>193</v>
      </c>
      <c r="B366" s="239" t="s">
        <v>140</v>
      </c>
      <c r="C366" s="260" t="s">
        <v>141</v>
      </c>
      <c r="D366" s="240"/>
      <c r="E366" s="241"/>
      <c r="F366" s="242"/>
      <c r="G366" s="242">
        <f>SUMIF(AG367:AG367,"&lt;&gt;NOR",G367:G367)</f>
        <v>0</v>
      </c>
      <c r="H366" s="242"/>
      <c r="I366" s="242">
        <f>SUM(I367:I367)</f>
        <v>0</v>
      </c>
      <c r="J366" s="242"/>
      <c r="K366" s="242">
        <f>SUM(K367:K367)</f>
        <v>0</v>
      </c>
      <c r="L366" s="242"/>
      <c r="M366" s="242">
        <f>SUM(M367:M367)</f>
        <v>0</v>
      </c>
      <c r="N366" s="241"/>
      <c r="O366" s="241">
        <f>SUM(O367:O367)</f>
        <v>0</v>
      </c>
      <c r="P366" s="241"/>
      <c r="Q366" s="241">
        <f>SUM(Q367:Q367)</f>
        <v>0</v>
      </c>
      <c r="R366" s="242"/>
      <c r="S366" s="242"/>
      <c r="T366" s="243"/>
      <c r="U366" s="237"/>
      <c r="V366" s="237">
        <f>SUM(V367:V367)</f>
        <v>476.64</v>
      </c>
      <c r="W366" s="237"/>
      <c r="X366" s="237"/>
      <c r="Y366" s="237"/>
      <c r="AG366" t="s">
        <v>194</v>
      </c>
    </row>
    <row r="367" spans="1:60" outlineLevel="1" x14ac:dyDescent="0.25">
      <c r="A367" s="252">
        <v>78</v>
      </c>
      <c r="B367" s="253" t="s">
        <v>275</v>
      </c>
      <c r="C367" s="264" t="s">
        <v>276</v>
      </c>
      <c r="D367" s="254" t="s">
        <v>277</v>
      </c>
      <c r="E367" s="255">
        <v>1222.1575399999999</v>
      </c>
      <c r="F367" s="256"/>
      <c r="G367" s="257">
        <f>ROUND(E367*F367,2)</f>
        <v>0</v>
      </c>
      <c r="H367" s="256"/>
      <c r="I367" s="257">
        <f>ROUND(E367*H367,2)</f>
        <v>0</v>
      </c>
      <c r="J367" s="256"/>
      <c r="K367" s="257">
        <f>ROUND(E367*J367,2)</f>
        <v>0</v>
      </c>
      <c r="L367" s="257">
        <v>21</v>
      </c>
      <c r="M367" s="257">
        <f>G367*(1+L367/100)</f>
        <v>0</v>
      </c>
      <c r="N367" s="255">
        <v>0</v>
      </c>
      <c r="O367" s="255">
        <f>ROUND(E367*N367,2)</f>
        <v>0</v>
      </c>
      <c r="P367" s="255">
        <v>0</v>
      </c>
      <c r="Q367" s="255">
        <f>ROUND(E367*P367,2)</f>
        <v>0</v>
      </c>
      <c r="R367" s="257"/>
      <c r="S367" s="257" t="s">
        <v>198</v>
      </c>
      <c r="T367" s="258" t="s">
        <v>199</v>
      </c>
      <c r="U367" s="232">
        <v>0.39</v>
      </c>
      <c r="V367" s="232">
        <f>ROUND(E367*U367,2)</f>
        <v>476.64</v>
      </c>
      <c r="W367" s="232"/>
      <c r="X367" s="232" t="s">
        <v>278</v>
      </c>
      <c r="Y367" s="232" t="s">
        <v>201</v>
      </c>
      <c r="Z367" s="212"/>
      <c r="AA367" s="212"/>
      <c r="AB367" s="212"/>
      <c r="AC367" s="212"/>
      <c r="AD367" s="212"/>
      <c r="AE367" s="212"/>
      <c r="AF367" s="212"/>
      <c r="AG367" s="212" t="s">
        <v>279</v>
      </c>
      <c r="AH367" s="212"/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ht="13" x14ac:dyDescent="0.25">
      <c r="A368" s="238" t="s">
        <v>193</v>
      </c>
      <c r="B368" s="239" t="s">
        <v>142</v>
      </c>
      <c r="C368" s="260" t="s">
        <v>143</v>
      </c>
      <c r="D368" s="240"/>
      <c r="E368" s="241"/>
      <c r="F368" s="242"/>
      <c r="G368" s="242">
        <f>SUMIF(AG369:AG372,"&lt;&gt;NOR",G369:G372)</f>
        <v>0</v>
      </c>
      <c r="H368" s="242"/>
      <c r="I368" s="242">
        <f>SUM(I369:I372)</f>
        <v>0</v>
      </c>
      <c r="J368" s="242"/>
      <c r="K368" s="242">
        <f>SUM(K369:K372)</f>
        <v>0</v>
      </c>
      <c r="L368" s="242"/>
      <c r="M368" s="242">
        <f>SUM(M369:M372)</f>
        <v>0</v>
      </c>
      <c r="N368" s="241"/>
      <c r="O368" s="241">
        <f>SUM(O369:O372)</f>
        <v>0.28000000000000003</v>
      </c>
      <c r="P368" s="241"/>
      <c r="Q368" s="241">
        <f>SUM(Q369:Q372)</f>
        <v>0</v>
      </c>
      <c r="R368" s="242"/>
      <c r="S368" s="242"/>
      <c r="T368" s="243"/>
      <c r="U368" s="237"/>
      <c r="V368" s="237">
        <f>SUM(V369:V372)</f>
        <v>2.8</v>
      </c>
      <c r="W368" s="237"/>
      <c r="X368" s="237"/>
      <c r="Y368" s="237"/>
      <c r="AG368" t="s">
        <v>194</v>
      </c>
    </row>
    <row r="369" spans="1:60" ht="20" outlineLevel="1" x14ac:dyDescent="0.25">
      <c r="A369" s="245">
        <v>79</v>
      </c>
      <c r="B369" s="246" t="s">
        <v>565</v>
      </c>
      <c r="C369" s="261" t="s">
        <v>566</v>
      </c>
      <c r="D369" s="247" t="s">
        <v>197</v>
      </c>
      <c r="E369" s="248">
        <v>2.25</v>
      </c>
      <c r="F369" s="249"/>
      <c r="G369" s="250">
        <f>ROUND(E369*F369,2)</f>
        <v>0</v>
      </c>
      <c r="H369" s="249"/>
      <c r="I369" s="250">
        <f>ROUND(E369*H369,2)</f>
        <v>0</v>
      </c>
      <c r="J369" s="249"/>
      <c r="K369" s="250">
        <f>ROUND(E369*J369,2)</f>
        <v>0</v>
      </c>
      <c r="L369" s="250">
        <v>21</v>
      </c>
      <c r="M369" s="250">
        <f>G369*(1+L369/100)</f>
        <v>0</v>
      </c>
      <c r="N369" s="248">
        <v>0.12230000000000001</v>
      </c>
      <c r="O369" s="248">
        <f>ROUND(E369*N369,2)</f>
        <v>0.28000000000000003</v>
      </c>
      <c r="P369" s="248">
        <v>0</v>
      </c>
      <c r="Q369" s="248">
        <f>ROUND(E369*P369,2)</f>
        <v>0</v>
      </c>
      <c r="R369" s="250"/>
      <c r="S369" s="250" t="s">
        <v>230</v>
      </c>
      <c r="T369" s="251" t="s">
        <v>199</v>
      </c>
      <c r="U369" s="232">
        <v>1.2425999999999999</v>
      </c>
      <c r="V369" s="232">
        <f>ROUND(E369*U369,2)</f>
        <v>2.8</v>
      </c>
      <c r="W369" s="232"/>
      <c r="X369" s="232" t="s">
        <v>200</v>
      </c>
      <c r="Y369" s="232" t="s">
        <v>201</v>
      </c>
      <c r="Z369" s="212"/>
      <c r="AA369" s="212"/>
      <c r="AB369" s="212"/>
      <c r="AC369" s="212"/>
      <c r="AD369" s="212"/>
      <c r="AE369" s="212"/>
      <c r="AF369" s="212"/>
      <c r="AG369" s="212" t="s">
        <v>209</v>
      </c>
      <c r="AH369" s="212"/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2" x14ac:dyDescent="0.25">
      <c r="A370" s="229"/>
      <c r="B370" s="230"/>
      <c r="C370" s="262" t="s">
        <v>567</v>
      </c>
      <c r="D370" s="233"/>
      <c r="E370" s="234">
        <v>2.25</v>
      </c>
      <c r="F370" s="232"/>
      <c r="G370" s="232"/>
      <c r="H370" s="232"/>
      <c r="I370" s="232"/>
      <c r="J370" s="232"/>
      <c r="K370" s="232"/>
      <c r="L370" s="232"/>
      <c r="M370" s="232"/>
      <c r="N370" s="231"/>
      <c r="O370" s="231"/>
      <c r="P370" s="231"/>
      <c r="Q370" s="231"/>
      <c r="R370" s="232"/>
      <c r="S370" s="232"/>
      <c r="T370" s="232"/>
      <c r="U370" s="232"/>
      <c r="V370" s="232"/>
      <c r="W370" s="232"/>
      <c r="X370" s="232"/>
      <c r="Y370" s="232"/>
      <c r="Z370" s="212"/>
      <c r="AA370" s="212"/>
      <c r="AB370" s="212"/>
      <c r="AC370" s="212"/>
      <c r="AD370" s="212"/>
      <c r="AE370" s="212"/>
      <c r="AF370" s="212"/>
      <c r="AG370" s="212" t="s">
        <v>204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5">
      <c r="A371" s="229"/>
      <c r="B371" s="230"/>
      <c r="C371" s="262" t="s">
        <v>568</v>
      </c>
      <c r="D371" s="233"/>
      <c r="E371" s="234"/>
      <c r="F371" s="232"/>
      <c r="G371" s="232"/>
      <c r="H371" s="232"/>
      <c r="I371" s="232"/>
      <c r="J371" s="232"/>
      <c r="K371" s="232"/>
      <c r="L371" s="232"/>
      <c r="M371" s="232"/>
      <c r="N371" s="231"/>
      <c r="O371" s="231"/>
      <c r="P371" s="231"/>
      <c r="Q371" s="231"/>
      <c r="R371" s="232"/>
      <c r="S371" s="232"/>
      <c r="T371" s="232"/>
      <c r="U371" s="232"/>
      <c r="V371" s="232"/>
      <c r="W371" s="232"/>
      <c r="X371" s="232"/>
      <c r="Y371" s="232"/>
      <c r="Z371" s="212"/>
      <c r="AA371" s="212"/>
      <c r="AB371" s="212"/>
      <c r="AC371" s="212"/>
      <c r="AD371" s="212"/>
      <c r="AE371" s="212"/>
      <c r="AF371" s="212"/>
      <c r="AG371" s="212" t="s">
        <v>204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5">
      <c r="A372" s="229"/>
      <c r="B372" s="230"/>
      <c r="C372" s="262" t="s">
        <v>569</v>
      </c>
      <c r="D372" s="233"/>
      <c r="E372" s="234"/>
      <c r="F372" s="232"/>
      <c r="G372" s="232"/>
      <c r="H372" s="232"/>
      <c r="I372" s="232"/>
      <c r="J372" s="232"/>
      <c r="K372" s="232"/>
      <c r="L372" s="232"/>
      <c r="M372" s="232"/>
      <c r="N372" s="231"/>
      <c r="O372" s="231"/>
      <c r="P372" s="231"/>
      <c r="Q372" s="231"/>
      <c r="R372" s="232"/>
      <c r="S372" s="232"/>
      <c r="T372" s="232"/>
      <c r="U372" s="232"/>
      <c r="V372" s="232"/>
      <c r="W372" s="232"/>
      <c r="X372" s="232"/>
      <c r="Y372" s="232"/>
      <c r="Z372" s="212"/>
      <c r="AA372" s="212"/>
      <c r="AB372" s="212"/>
      <c r="AC372" s="212"/>
      <c r="AD372" s="212"/>
      <c r="AE372" s="212"/>
      <c r="AF372" s="212"/>
      <c r="AG372" s="212" t="s">
        <v>204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ht="13" x14ac:dyDescent="0.25">
      <c r="A373" s="238" t="s">
        <v>193</v>
      </c>
      <c r="B373" s="239" t="s">
        <v>144</v>
      </c>
      <c r="C373" s="260" t="s">
        <v>145</v>
      </c>
      <c r="D373" s="240"/>
      <c r="E373" s="241"/>
      <c r="F373" s="242"/>
      <c r="G373" s="242">
        <f>SUMIF(AG374:AG380,"&lt;&gt;NOR",G374:G380)</f>
        <v>0</v>
      </c>
      <c r="H373" s="242"/>
      <c r="I373" s="242">
        <f>SUM(I374:I380)</f>
        <v>0</v>
      </c>
      <c r="J373" s="242"/>
      <c r="K373" s="242">
        <f>SUM(K374:K380)</f>
        <v>0</v>
      </c>
      <c r="L373" s="242"/>
      <c r="M373" s="242">
        <f>SUM(M374:M380)</f>
        <v>0</v>
      </c>
      <c r="N373" s="241"/>
      <c r="O373" s="241">
        <f>SUM(O374:O380)</f>
        <v>0</v>
      </c>
      <c r="P373" s="241"/>
      <c r="Q373" s="241">
        <f>SUM(Q374:Q380)</f>
        <v>0</v>
      </c>
      <c r="R373" s="242"/>
      <c r="S373" s="242"/>
      <c r="T373" s="243"/>
      <c r="U373" s="237"/>
      <c r="V373" s="237">
        <f>SUM(V374:V380)</f>
        <v>0</v>
      </c>
      <c r="W373" s="237"/>
      <c r="X373" s="237"/>
      <c r="Y373" s="237"/>
      <c r="AG373" t="s">
        <v>194</v>
      </c>
    </row>
    <row r="374" spans="1:60" ht="30" outlineLevel="1" x14ac:dyDescent="0.25">
      <c r="A374" s="252">
        <v>80</v>
      </c>
      <c r="B374" s="253" t="s">
        <v>570</v>
      </c>
      <c r="C374" s="264" t="s">
        <v>571</v>
      </c>
      <c r="D374" s="254" t="s">
        <v>494</v>
      </c>
      <c r="E374" s="255">
        <v>1</v>
      </c>
      <c r="F374" s="256"/>
      <c r="G374" s="257">
        <f>ROUND(E374*F374,2)</f>
        <v>0</v>
      </c>
      <c r="H374" s="256"/>
      <c r="I374" s="257">
        <f>ROUND(E374*H374,2)</f>
        <v>0</v>
      </c>
      <c r="J374" s="256"/>
      <c r="K374" s="257">
        <f>ROUND(E374*J374,2)</f>
        <v>0</v>
      </c>
      <c r="L374" s="257">
        <v>21</v>
      </c>
      <c r="M374" s="257">
        <f>G374*(1+L374/100)</f>
        <v>0</v>
      </c>
      <c r="N374" s="255">
        <v>0</v>
      </c>
      <c r="O374" s="255">
        <f>ROUND(E374*N374,2)</f>
        <v>0</v>
      </c>
      <c r="P374" s="255">
        <v>0</v>
      </c>
      <c r="Q374" s="255">
        <f>ROUND(E374*P374,2)</f>
        <v>0</v>
      </c>
      <c r="R374" s="257"/>
      <c r="S374" s="257" t="s">
        <v>230</v>
      </c>
      <c r="T374" s="258" t="s">
        <v>231</v>
      </c>
      <c r="U374" s="232">
        <v>0</v>
      </c>
      <c r="V374" s="232">
        <f>ROUND(E374*U374,2)</f>
        <v>0</v>
      </c>
      <c r="W374" s="232"/>
      <c r="X374" s="232" t="s">
        <v>200</v>
      </c>
      <c r="Y374" s="232" t="s">
        <v>201</v>
      </c>
      <c r="Z374" s="212"/>
      <c r="AA374" s="212"/>
      <c r="AB374" s="212"/>
      <c r="AC374" s="212"/>
      <c r="AD374" s="212"/>
      <c r="AE374" s="212"/>
      <c r="AF374" s="212"/>
      <c r="AG374" s="212" t="s">
        <v>209</v>
      </c>
      <c r="AH374" s="212"/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ht="20" outlineLevel="1" x14ac:dyDescent="0.25">
      <c r="A375" s="245">
        <v>81</v>
      </c>
      <c r="B375" s="246" t="s">
        <v>572</v>
      </c>
      <c r="C375" s="261" t="s">
        <v>573</v>
      </c>
      <c r="D375" s="247" t="s">
        <v>494</v>
      </c>
      <c r="E375" s="248">
        <v>1</v>
      </c>
      <c r="F375" s="249"/>
      <c r="G375" s="250">
        <f>ROUND(E375*F375,2)</f>
        <v>0</v>
      </c>
      <c r="H375" s="249"/>
      <c r="I375" s="250">
        <f>ROUND(E375*H375,2)</f>
        <v>0</v>
      </c>
      <c r="J375" s="249"/>
      <c r="K375" s="250">
        <f>ROUND(E375*J375,2)</f>
        <v>0</v>
      </c>
      <c r="L375" s="250">
        <v>21</v>
      </c>
      <c r="M375" s="250">
        <f>G375*(1+L375/100)</f>
        <v>0</v>
      </c>
      <c r="N375" s="248">
        <v>0</v>
      </c>
      <c r="O375" s="248">
        <f>ROUND(E375*N375,2)</f>
        <v>0</v>
      </c>
      <c r="P375" s="248">
        <v>0</v>
      </c>
      <c r="Q375" s="248">
        <f>ROUND(E375*P375,2)</f>
        <v>0</v>
      </c>
      <c r="R375" s="250"/>
      <c r="S375" s="250" t="s">
        <v>230</v>
      </c>
      <c r="T375" s="251" t="s">
        <v>231</v>
      </c>
      <c r="U375" s="232">
        <v>0</v>
      </c>
      <c r="V375" s="232">
        <f>ROUND(E375*U375,2)</f>
        <v>0</v>
      </c>
      <c r="W375" s="232"/>
      <c r="X375" s="232" t="s">
        <v>200</v>
      </c>
      <c r="Y375" s="232" t="s">
        <v>201</v>
      </c>
      <c r="Z375" s="212"/>
      <c r="AA375" s="212"/>
      <c r="AB375" s="212"/>
      <c r="AC375" s="212"/>
      <c r="AD375" s="212"/>
      <c r="AE375" s="212"/>
      <c r="AF375" s="212"/>
      <c r="AG375" s="212" t="s">
        <v>209</v>
      </c>
      <c r="AH375" s="212"/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2" x14ac:dyDescent="0.25">
      <c r="A376" s="229"/>
      <c r="B376" s="230"/>
      <c r="C376" s="262" t="s">
        <v>574</v>
      </c>
      <c r="D376" s="233"/>
      <c r="E376" s="234"/>
      <c r="F376" s="232"/>
      <c r="G376" s="232"/>
      <c r="H376" s="232"/>
      <c r="I376" s="232"/>
      <c r="J376" s="232"/>
      <c r="K376" s="232"/>
      <c r="L376" s="232"/>
      <c r="M376" s="232"/>
      <c r="N376" s="231"/>
      <c r="O376" s="231"/>
      <c r="P376" s="231"/>
      <c r="Q376" s="231"/>
      <c r="R376" s="232"/>
      <c r="S376" s="232"/>
      <c r="T376" s="232"/>
      <c r="U376" s="232"/>
      <c r="V376" s="232"/>
      <c r="W376" s="232"/>
      <c r="X376" s="232"/>
      <c r="Y376" s="232"/>
      <c r="Z376" s="212"/>
      <c r="AA376" s="212"/>
      <c r="AB376" s="212"/>
      <c r="AC376" s="212"/>
      <c r="AD376" s="212"/>
      <c r="AE376" s="212"/>
      <c r="AF376" s="212"/>
      <c r="AG376" s="212" t="s">
        <v>204</v>
      </c>
      <c r="AH376" s="212">
        <v>0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3" x14ac:dyDescent="0.25">
      <c r="A377" s="229"/>
      <c r="B377" s="230"/>
      <c r="C377" s="262" t="s">
        <v>575</v>
      </c>
      <c r="D377" s="233"/>
      <c r="E377" s="234"/>
      <c r="F377" s="232"/>
      <c r="G377" s="232"/>
      <c r="H377" s="232"/>
      <c r="I377" s="232"/>
      <c r="J377" s="232"/>
      <c r="K377" s="232"/>
      <c r="L377" s="232"/>
      <c r="M377" s="232"/>
      <c r="N377" s="231"/>
      <c r="O377" s="231"/>
      <c r="P377" s="231"/>
      <c r="Q377" s="231"/>
      <c r="R377" s="232"/>
      <c r="S377" s="232"/>
      <c r="T377" s="232"/>
      <c r="U377" s="232"/>
      <c r="V377" s="232"/>
      <c r="W377" s="232"/>
      <c r="X377" s="232"/>
      <c r="Y377" s="232"/>
      <c r="Z377" s="212"/>
      <c r="AA377" s="212"/>
      <c r="AB377" s="212"/>
      <c r="AC377" s="212"/>
      <c r="AD377" s="212"/>
      <c r="AE377" s="212"/>
      <c r="AF377" s="212"/>
      <c r="AG377" s="212" t="s">
        <v>204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5">
      <c r="A378" s="229"/>
      <c r="B378" s="230"/>
      <c r="C378" s="262" t="s">
        <v>576</v>
      </c>
      <c r="D378" s="233"/>
      <c r="E378" s="234"/>
      <c r="F378" s="232"/>
      <c r="G378" s="232"/>
      <c r="H378" s="232"/>
      <c r="I378" s="232"/>
      <c r="J378" s="232"/>
      <c r="K378" s="232"/>
      <c r="L378" s="232"/>
      <c r="M378" s="232"/>
      <c r="N378" s="231"/>
      <c r="O378" s="231"/>
      <c r="P378" s="231"/>
      <c r="Q378" s="231"/>
      <c r="R378" s="232"/>
      <c r="S378" s="232"/>
      <c r="T378" s="232"/>
      <c r="U378" s="232"/>
      <c r="V378" s="232"/>
      <c r="W378" s="232"/>
      <c r="X378" s="232"/>
      <c r="Y378" s="232"/>
      <c r="Z378" s="212"/>
      <c r="AA378" s="212"/>
      <c r="AB378" s="212"/>
      <c r="AC378" s="212"/>
      <c r="AD378" s="212"/>
      <c r="AE378" s="212"/>
      <c r="AF378" s="212"/>
      <c r="AG378" s="212" t="s">
        <v>204</v>
      </c>
      <c r="AH378" s="212">
        <v>0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5">
      <c r="A379" s="229"/>
      <c r="B379" s="230"/>
      <c r="C379" s="262" t="s">
        <v>577</v>
      </c>
      <c r="D379" s="233"/>
      <c r="E379" s="234"/>
      <c r="F379" s="232"/>
      <c r="G379" s="232"/>
      <c r="H379" s="232"/>
      <c r="I379" s="232"/>
      <c r="J379" s="232"/>
      <c r="K379" s="232"/>
      <c r="L379" s="232"/>
      <c r="M379" s="232"/>
      <c r="N379" s="231"/>
      <c r="O379" s="231"/>
      <c r="P379" s="231"/>
      <c r="Q379" s="231"/>
      <c r="R379" s="232"/>
      <c r="S379" s="232"/>
      <c r="T379" s="232"/>
      <c r="U379" s="232"/>
      <c r="V379" s="232"/>
      <c r="W379" s="232"/>
      <c r="X379" s="232"/>
      <c r="Y379" s="232"/>
      <c r="Z379" s="212"/>
      <c r="AA379" s="212"/>
      <c r="AB379" s="212"/>
      <c r="AC379" s="212"/>
      <c r="AD379" s="212"/>
      <c r="AE379" s="212"/>
      <c r="AF379" s="212"/>
      <c r="AG379" s="212" t="s">
        <v>204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3" x14ac:dyDescent="0.25">
      <c r="A380" s="229"/>
      <c r="B380" s="230"/>
      <c r="C380" s="262" t="s">
        <v>94</v>
      </c>
      <c r="D380" s="233"/>
      <c r="E380" s="234">
        <v>1</v>
      </c>
      <c r="F380" s="232"/>
      <c r="G380" s="232"/>
      <c r="H380" s="232"/>
      <c r="I380" s="232"/>
      <c r="J380" s="232"/>
      <c r="K380" s="232"/>
      <c r="L380" s="232"/>
      <c r="M380" s="232"/>
      <c r="N380" s="231"/>
      <c r="O380" s="231"/>
      <c r="P380" s="231"/>
      <c r="Q380" s="231"/>
      <c r="R380" s="232"/>
      <c r="S380" s="232"/>
      <c r="T380" s="232"/>
      <c r="U380" s="232"/>
      <c r="V380" s="232"/>
      <c r="W380" s="232"/>
      <c r="X380" s="232"/>
      <c r="Y380" s="232"/>
      <c r="Z380" s="212"/>
      <c r="AA380" s="212"/>
      <c r="AB380" s="212"/>
      <c r="AC380" s="212"/>
      <c r="AD380" s="212"/>
      <c r="AE380" s="212"/>
      <c r="AF380" s="212"/>
      <c r="AG380" s="212" t="s">
        <v>204</v>
      </c>
      <c r="AH380" s="212">
        <v>0</v>
      </c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ht="13" x14ac:dyDescent="0.25">
      <c r="A381" s="238" t="s">
        <v>193</v>
      </c>
      <c r="B381" s="239" t="s">
        <v>162</v>
      </c>
      <c r="C381" s="260" t="s">
        <v>163</v>
      </c>
      <c r="D381" s="240"/>
      <c r="E381" s="241"/>
      <c r="F381" s="242"/>
      <c r="G381" s="242">
        <f>SUMIF(AG382:AG396,"&lt;&gt;NOR",G382:G396)</f>
        <v>0</v>
      </c>
      <c r="H381" s="242"/>
      <c r="I381" s="242">
        <f>SUM(I382:I396)</f>
        <v>0</v>
      </c>
      <c r="J381" s="242"/>
      <c r="K381" s="242">
        <f>SUM(K382:K396)</f>
        <v>0</v>
      </c>
      <c r="L381" s="242"/>
      <c r="M381" s="242">
        <f>SUM(M382:M396)</f>
        <v>0</v>
      </c>
      <c r="N381" s="241"/>
      <c r="O381" s="241">
        <f>SUM(O382:O396)</f>
        <v>0</v>
      </c>
      <c r="P381" s="241"/>
      <c r="Q381" s="241">
        <f>SUM(Q382:Q396)</f>
        <v>0</v>
      </c>
      <c r="R381" s="242"/>
      <c r="S381" s="242"/>
      <c r="T381" s="243"/>
      <c r="U381" s="237"/>
      <c r="V381" s="237">
        <f>SUM(V382:V396)</f>
        <v>35.14</v>
      </c>
      <c r="W381" s="237"/>
      <c r="X381" s="237"/>
      <c r="Y381" s="237"/>
      <c r="AG381" t="s">
        <v>194</v>
      </c>
    </row>
    <row r="382" spans="1:60" outlineLevel="1" x14ac:dyDescent="0.25">
      <c r="A382" s="252">
        <v>82</v>
      </c>
      <c r="B382" s="253" t="s">
        <v>280</v>
      </c>
      <c r="C382" s="264" t="s">
        <v>281</v>
      </c>
      <c r="D382" s="254" t="s">
        <v>277</v>
      </c>
      <c r="E382" s="255">
        <v>71.706900000000005</v>
      </c>
      <c r="F382" s="256"/>
      <c r="G382" s="257">
        <f>ROUND(E382*F382,2)</f>
        <v>0</v>
      </c>
      <c r="H382" s="256"/>
      <c r="I382" s="257">
        <f>ROUND(E382*H382,2)</f>
        <v>0</v>
      </c>
      <c r="J382" s="256"/>
      <c r="K382" s="257">
        <f>ROUND(E382*J382,2)</f>
        <v>0</v>
      </c>
      <c r="L382" s="257">
        <v>21</v>
      </c>
      <c r="M382" s="257">
        <f>G382*(1+L382/100)</f>
        <v>0</v>
      </c>
      <c r="N382" s="255">
        <v>0</v>
      </c>
      <c r="O382" s="255">
        <f>ROUND(E382*N382,2)</f>
        <v>0</v>
      </c>
      <c r="P382" s="255">
        <v>0</v>
      </c>
      <c r="Q382" s="255">
        <f>ROUND(E382*P382,2)</f>
        <v>0</v>
      </c>
      <c r="R382" s="257"/>
      <c r="S382" s="257" t="s">
        <v>198</v>
      </c>
      <c r="T382" s="258" t="s">
        <v>199</v>
      </c>
      <c r="U382" s="232">
        <v>0.49</v>
      </c>
      <c r="V382" s="232">
        <f>ROUND(E382*U382,2)</f>
        <v>35.14</v>
      </c>
      <c r="W382" s="232"/>
      <c r="X382" s="232" t="s">
        <v>282</v>
      </c>
      <c r="Y382" s="232" t="s">
        <v>201</v>
      </c>
      <c r="Z382" s="212"/>
      <c r="AA382" s="212"/>
      <c r="AB382" s="212"/>
      <c r="AC382" s="212"/>
      <c r="AD382" s="212"/>
      <c r="AE382" s="212"/>
      <c r="AF382" s="212"/>
      <c r="AG382" s="212" t="s">
        <v>283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1" x14ac:dyDescent="0.25">
      <c r="A383" s="252">
        <v>83</v>
      </c>
      <c r="B383" s="253" t="s">
        <v>284</v>
      </c>
      <c r="C383" s="264" t="s">
        <v>285</v>
      </c>
      <c r="D383" s="254" t="s">
        <v>277</v>
      </c>
      <c r="E383" s="255">
        <v>3370.2242999999999</v>
      </c>
      <c r="F383" s="256"/>
      <c r="G383" s="257">
        <f>ROUND(E383*F383,2)</f>
        <v>0</v>
      </c>
      <c r="H383" s="256"/>
      <c r="I383" s="257">
        <f>ROUND(E383*H383,2)</f>
        <v>0</v>
      </c>
      <c r="J383" s="256"/>
      <c r="K383" s="257">
        <f>ROUND(E383*J383,2)</f>
        <v>0</v>
      </c>
      <c r="L383" s="257">
        <v>21</v>
      </c>
      <c r="M383" s="257">
        <f>G383*(1+L383/100)</f>
        <v>0</v>
      </c>
      <c r="N383" s="255">
        <v>0</v>
      </c>
      <c r="O383" s="255">
        <f>ROUND(E383*N383,2)</f>
        <v>0</v>
      </c>
      <c r="P383" s="255">
        <v>0</v>
      </c>
      <c r="Q383" s="255">
        <f>ROUND(E383*P383,2)</f>
        <v>0</v>
      </c>
      <c r="R383" s="257"/>
      <c r="S383" s="257" t="s">
        <v>198</v>
      </c>
      <c r="T383" s="258" t="s">
        <v>199</v>
      </c>
      <c r="U383" s="232">
        <v>0</v>
      </c>
      <c r="V383" s="232">
        <f>ROUND(E383*U383,2)</f>
        <v>0</v>
      </c>
      <c r="W383" s="232"/>
      <c r="X383" s="232" t="s">
        <v>282</v>
      </c>
      <c r="Y383" s="232" t="s">
        <v>201</v>
      </c>
      <c r="Z383" s="212"/>
      <c r="AA383" s="212"/>
      <c r="AB383" s="212"/>
      <c r="AC383" s="212"/>
      <c r="AD383" s="212"/>
      <c r="AE383" s="212"/>
      <c r="AF383" s="212"/>
      <c r="AG383" s="212" t="s">
        <v>283</v>
      </c>
      <c r="AH383" s="212"/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ht="20" outlineLevel="1" x14ac:dyDescent="0.25">
      <c r="A384" s="245">
        <v>84</v>
      </c>
      <c r="B384" s="246" t="s">
        <v>286</v>
      </c>
      <c r="C384" s="261" t="s">
        <v>287</v>
      </c>
      <c r="D384" s="247" t="s">
        <v>277</v>
      </c>
      <c r="E384" s="248">
        <v>31.4785</v>
      </c>
      <c r="F384" s="249"/>
      <c r="G384" s="250">
        <f>ROUND(E384*F384,2)</f>
        <v>0</v>
      </c>
      <c r="H384" s="249"/>
      <c r="I384" s="250">
        <f>ROUND(E384*H384,2)</f>
        <v>0</v>
      </c>
      <c r="J384" s="249"/>
      <c r="K384" s="250">
        <f>ROUND(E384*J384,2)</f>
        <v>0</v>
      </c>
      <c r="L384" s="250">
        <v>21</v>
      </c>
      <c r="M384" s="250">
        <f>G384*(1+L384/100)</f>
        <v>0</v>
      </c>
      <c r="N384" s="248">
        <v>0</v>
      </c>
      <c r="O384" s="248">
        <f>ROUND(E384*N384,2)</f>
        <v>0</v>
      </c>
      <c r="P384" s="248">
        <v>0</v>
      </c>
      <c r="Q384" s="248">
        <f>ROUND(E384*P384,2)</f>
        <v>0</v>
      </c>
      <c r="R384" s="250"/>
      <c r="S384" s="250" t="s">
        <v>198</v>
      </c>
      <c r="T384" s="251" t="s">
        <v>199</v>
      </c>
      <c r="U384" s="232">
        <v>0</v>
      </c>
      <c r="V384" s="232">
        <f>ROUND(E384*U384,2)</f>
        <v>0</v>
      </c>
      <c r="W384" s="232"/>
      <c r="X384" s="232" t="s">
        <v>200</v>
      </c>
      <c r="Y384" s="232" t="s">
        <v>201</v>
      </c>
      <c r="Z384" s="212"/>
      <c r="AA384" s="212"/>
      <c r="AB384" s="212"/>
      <c r="AC384" s="212"/>
      <c r="AD384" s="212"/>
      <c r="AE384" s="212"/>
      <c r="AF384" s="212"/>
      <c r="AG384" s="212" t="s">
        <v>209</v>
      </c>
      <c r="AH384" s="212"/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2" x14ac:dyDescent="0.25">
      <c r="A385" s="229"/>
      <c r="B385" s="230"/>
      <c r="C385" s="262" t="s">
        <v>578</v>
      </c>
      <c r="D385" s="233"/>
      <c r="E385" s="234">
        <v>31.4785</v>
      </c>
      <c r="F385" s="232"/>
      <c r="G385" s="232"/>
      <c r="H385" s="232"/>
      <c r="I385" s="232"/>
      <c r="J385" s="232"/>
      <c r="K385" s="232"/>
      <c r="L385" s="232"/>
      <c r="M385" s="232"/>
      <c r="N385" s="231"/>
      <c r="O385" s="231"/>
      <c r="P385" s="231"/>
      <c r="Q385" s="231"/>
      <c r="R385" s="232"/>
      <c r="S385" s="232"/>
      <c r="T385" s="232"/>
      <c r="U385" s="232"/>
      <c r="V385" s="232"/>
      <c r="W385" s="232"/>
      <c r="X385" s="232"/>
      <c r="Y385" s="232"/>
      <c r="Z385" s="212"/>
      <c r="AA385" s="212"/>
      <c r="AB385" s="212"/>
      <c r="AC385" s="212"/>
      <c r="AD385" s="212"/>
      <c r="AE385" s="212"/>
      <c r="AF385" s="212"/>
      <c r="AG385" s="212" t="s">
        <v>204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ht="20" outlineLevel="1" x14ac:dyDescent="0.25">
      <c r="A386" s="245">
        <v>85</v>
      </c>
      <c r="B386" s="246" t="s">
        <v>579</v>
      </c>
      <c r="C386" s="261" t="s">
        <v>580</v>
      </c>
      <c r="D386" s="247" t="s">
        <v>277</v>
      </c>
      <c r="E386" s="248">
        <v>36.953400000000002</v>
      </c>
      <c r="F386" s="249"/>
      <c r="G386" s="250">
        <f>ROUND(E386*F386,2)</f>
        <v>0</v>
      </c>
      <c r="H386" s="249"/>
      <c r="I386" s="250">
        <f>ROUND(E386*H386,2)</f>
        <v>0</v>
      </c>
      <c r="J386" s="249"/>
      <c r="K386" s="250">
        <f>ROUND(E386*J386,2)</f>
        <v>0</v>
      </c>
      <c r="L386" s="250">
        <v>21</v>
      </c>
      <c r="M386" s="250">
        <f>G386*(1+L386/100)</f>
        <v>0</v>
      </c>
      <c r="N386" s="248">
        <v>0</v>
      </c>
      <c r="O386" s="248">
        <f>ROUND(E386*N386,2)</f>
        <v>0</v>
      </c>
      <c r="P386" s="248">
        <v>0</v>
      </c>
      <c r="Q386" s="248">
        <f>ROUND(E386*P386,2)</f>
        <v>0</v>
      </c>
      <c r="R386" s="250"/>
      <c r="S386" s="250" t="s">
        <v>198</v>
      </c>
      <c r="T386" s="251" t="s">
        <v>199</v>
      </c>
      <c r="U386" s="232">
        <v>0</v>
      </c>
      <c r="V386" s="232">
        <f>ROUND(E386*U386,2)</f>
        <v>0</v>
      </c>
      <c r="W386" s="232"/>
      <c r="X386" s="232" t="s">
        <v>200</v>
      </c>
      <c r="Y386" s="232" t="s">
        <v>201</v>
      </c>
      <c r="Z386" s="212"/>
      <c r="AA386" s="212"/>
      <c r="AB386" s="212"/>
      <c r="AC386" s="212"/>
      <c r="AD386" s="212"/>
      <c r="AE386" s="212"/>
      <c r="AF386" s="212"/>
      <c r="AG386" s="212" t="s">
        <v>209</v>
      </c>
      <c r="AH386" s="212"/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2" x14ac:dyDescent="0.25">
      <c r="A387" s="229"/>
      <c r="B387" s="230"/>
      <c r="C387" s="265" t="s">
        <v>581</v>
      </c>
      <c r="D387" s="259"/>
      <c r="E387" s="259"/>
      <c r="F387" s="259"/>
      <c r="G387" s="259"/>
      <c r="H387" s="232"/>
      <c r="I387" s="232"/>
      <c r="J387" s="232"/>
      <c r="K387" s="232"/>
      <c r="L387" s="232"/>
      <c r="M387" s="232"/>
      <c r="N387" s="231"/>
      <c r="O387" s="231"/>
      <c r="P387" s="231"/>
      <c r="Q387" s="231"/>
      <c r="R387" s="232"/>
      <c r="S387" s="232"/>
      <c r="T387" s="232"/>
      <c r="U387" s="232"/>
      <c r="V387" s="232"/>
      <c r="W387" s="232"/>
      <c r="X387" s="232"/>
      <c r="Y387" s="232"/>
      <c r="Z387" s="212"/>
      <c r="AA387" s="212"/>
      <c r="AB387" s="212"/>
      <c r="AC387" s="212"/>
      <c r="AD387" s="212"/>
      <c r="AE387" s="212"/>
      <c r="AF387" s="212"/>
      <c r="AG387" s="212" t="s">
        <v>289</v>
      </c>
      <c r="AH387" s="212"/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2" x14ac:dyDescent="0.25">
      <c r="A388" s="229"/>
      <c r="B388" s="230"/>
      <c r="C388" s="262" t="s">
        <v>582</v>
      </c>
      <c r="D388" s="233"/>
      <c r="E388" s="234">
        <v>36.953400000000002</v>
      </c>
      <c r="F388" s="232"/>
      <c r="G388" s="232"/>
      <c r="H388" s="232"/>
      <c r="I388" s="232"/>
      <c r="J388" s="232"/>
      <c r="K388" s="232"/>
      <c r="L388" s="232"/>
      <c r="M388" s="232"/>
      <c r="N388" s="231"/>
      <c r="O388" s="231"/>
      <c r="P388" s="231"/>
      <c r="Q388" s="231"/>
      <c r="R388" s="232"/>
      <c r="S388" s="232"/>
      <c r="T388" s="232"/>
      <c r="U388" s="232"/>
      <c r="V388" s="232"/>
      <c r="W388" s="232"/>
      <c r="X388" s="232"/>
      <c r="Y388" s="232"/>
      <c r="Z388" s="212"/>
      <c r="AA388" s="212"/>
      <c r="AB388" s="212"/>
      <c r="AC388" s="212"/>
      <c r="AD388" s="212"/>
      <c r="AE388" s="212"/>
      <c r="AF388" s="212"/>
      <c r="AG388" s="212" t="s">
        <v>204</v>
      </c>
      <c r="AH388" s="212">
        <v>0</v>
      </c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1" x14ac:dyDescent="0.25">
      <c r="A389" s="245">
        <v>86</v>
      </c>
      <c r="B389" s="246" t="s">
        <v>583</v>
      </c>
      <c r="C389" s="261" t="s">
        <v>584</v>
      </c>
      <c r="D389" s="247" t="s">
        <v>277</v>
      </c>
      <c r="E389" s="248">
        <v>3.2749999999999999</v>
      </c>
      <c r="F389" s="249"/>
      <c r="G389" s="250">
        <f>ROUND(E389*F389,2)</f>
        <v>0</v>
      </c>
      <c r="H389" s="249"/>
      <c r="I389" s="250">
        <f>ROUND(E389*H389,2)</f>
        <v>0</v>
      </c>
      <c r="J389" s="249"/>
      <c r="K389" s="250">
        <f>ROUND(E389*J389,2)</f>
        <v>0</v>
      </c>
      <c r="L389" s="250">
        <v>21</v>
      </c>
      <c r="M389" s="250">
        <f>G389*(1+L389/100)</f>
        <v>0</v>
      </c>
      <c r="N389" s="248">
        <v>0</v>
      </c>
      <c r="O389" s="248">
        <f>ROUND(E389*N389,2)</f>
        <v>0</v>
      </c>
      <c r="P389" s="248">
        <v>0</v>
      </c>
      <c r="Q389" s="248">
        <f>ROUND(E389*P389,2)</f>
        <v>0</v>
      </c>
      <c r="R389" s="250"/>
      <c r="S389" s="250" t="s">
        <v>198</v>
      </c>
      <c r="T389" s="251" t="s">
        <v>199</v>
      </c>
      <c r="U389" s="232">
        <v>0</v>
      </c>
      <c r="V389" s="232">
        <f>ROUND(E389*U389,2)</f>
        <v>0</v>
      </c>
      <c r="W389" s="232"/>
      <c r="X389" s="232" t="s">
        <v>200</v>
      </c>
      <c r="Y389" s="232" t="s">
        <v>201</v>
      </c>
      <c r="Z389" s="212"/>
      <c r="AA389" s="212"/>
      <c r="AB389" s="212"/>
      <c r="AC389" s="212"/>
      <c r="AD389" s="212"/>
      <c r="AE389" s="212"/>
      <c r="AF389" s="212"/>
      <c r="AG389" s="212" t="s">
        <v>209</v>
      </c>
      <c r="AH389" s="212"/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ht="20.5" outlineLevel="2" x14ac:dyDescent="0.25">
      <c r="A390" s="229"/>
      <c r="B390" s="230"/>
      <c r="C390" s="265" t="s">
        <v>585</v>
      </c>
      <c r="D390" s="259"/>
      <c r="E390" s="259"/>
      <c r="F390" s="259"/>
      <c r="G390" s="259"/>
      <c r="H390" s="232"/>
      <c r="I390" s="232"/>
      <c r="J390" s="232"/>
      <c r="K390" s="232"/>
      <c r="L390" s="232"/>
      <c r="M390" s="232"/>
      <c r="N390" s="231"/>
      <c r="O390" s="231"/>
      <c r="P390" s="231"/>
      <c r="Q390" s="231"/>
      <c r="R390" s="232"/>
      <c r="S390" s="232"/>
      <c r="T390" s="232"/>
      <c r="U390" s="232"/>
      <c r="V390" s="232"/>
      <c r="W390" s="232"/>
      <c r="X390" s="232"/>
      <c r="Y390" s="232"/>
      <c r="Z390" s="212"/>
      <c r="AA390" s="212"/>
      <c r="AB390" s="212"/>
      <c r="AC390" s="212"/>
      <c r="AD390" s="212"/>
      <c r="AE390" s="212"/>
      <c r="AF390" s="212"/>
      <c r="AG390" s="212" t="s">
        <v>289</v>
      </c>
      <c r="AH390" s="212"/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80" t="str">
        <f>C390</f>
        <v>Pro vyjádření výnosu ve prospěch zhotovitele je nutné jednotkovou cenu uvést se záporným znaménkem. (Získaná částka ponižuje náklad stavby.)</v>
      </c>
      <c r="BB390" s="212"/>
      <c r="BC390" s="212"/>
      <c r="BD390" s="212"/>
      <c r="BE390" s="212"/>
      <c r="BF390" s="212"/>
      <c r="BG390" s="212"/>
      <c r="BH390" s="212"/>
    </row>
    <row r="391" spans="1:60" outlineLevel="2" x14ac:dyDescent="0.25">
      <c r="A391" s="229"/>
      <c r="B391" s="230"/>
      <c r="C391" s="262" t="s">
        <v>536</v>
      </c>
      <c r="D391" s="233"/>
      <c r="E391" s="234"/>
      <c r="F391" s="232"/>
      <c r="G391" s="232"/>
      <c r="H391" s="232"/>
      <c r="I391" s="232"/>
      <c r="J391" s="232"/>
      <c r="K391" s="232"/>
      <c r="L391" s="232"/>
      <c r="M391" s="232"/>
      <c r="N391" s="231"/>
      <c r="O391" s="231"/>
      <c r="P391" s="231"/>
      <c r="Q391" s="231"/>
      <c r="R391" s="232"/>
      <c r="S391" s="232"/>
      <c r="T391" s="232"/>
      <c r="U391" s="232"/>
      <c r="V391" s="232"/>
      <c r="W391" s="232"/>
      <c r="X391" s="232"/>
      <c r="Y391" s="232"/>
      <c r="Z391" s="212"/>
      <c r="AA391" s="212"/>
      <c r="AB391" s="212"/>
      <c r="AC391" s="212"/>
      <c r="AD391" s="212"/>
      <c r="AE391" s="212"/>
      <c r="AF391" s="212"/>
      <c r="AG391" s="212" t="s">
        <v>204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3" x14ac:dyDescent="0.25">
      <c r="A392" s="229"/>
      <c r="B392" s="230"/>
      <c r="C392" s="262" t="s">
        <v>548</v>
      </c>
      <c r="D392" s="233"/>
      <c r="E392" s="234"/>
      <c r="F392" s="232"/>
      <c r="G392" s="232"/>
      <c r="H392" s="232"/>
      <c r="I392" s="232"/>
      <c r="J392" s="232"/>
      <c r="K392" s="232"/>
      <c r="L392" s="232"/>
      <c r="M392" s="232"/>
      <c r="N392" s="231"/>
      <c r="O392" s="231"/>
      <c r="P392" s="231"/>
      <c r="Q392" s="231"/>
      <c r="R392" s="232"/>
      <c r="S392" s="232"/>
      <c r="T392" s="232"/>
      <c r="U392" s="232"/>
      <c r="V392" s="232"/>
      <c r="W392" s="232"/>
      <c r="X392" s="232"/>
      <c r="Y392" s="232"/>
      <c r="Z392" s="212"/>
      <c r="AA392" s="212"/>
      <c r="AB392" s="212"/>
      <c r="AC392" s="212"/>
      <c r="AD392" s="212"/>
      <c r="AE392" s="212"/>
      <c r="AF392" s="212"/>
      <c r="AG392" s="212" t="s">
        <v>204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3" x14ac:dyDescent="0.25">
      <c r="A393" s="229"/>
      <c r="B393" s="230"/>
      <c r="C393" s="262" t="s">
        <v>586</v>
      </c>
      <c r="D393" s="233"/>
      <c r="E393" s="234">
        <v>3.1949999999999998</v>
      </c>
      <c r="F393" s="232"/>
      <c r="G393" s="232"/>
      <c r="H393" s="232"/>
      <c r="I393" s="232"/>
      <c r="J393" s="232"/>
      <c r="K393" s="232"/>
      <c r="L393" s="232"/>
      <c r="M393" s="232"/>
      <c r="N393" s="231"/>
      <c r="O393" s="231"/>
      <c r="P393" s="231"/>
      <c r="Q393" s="231"/>
      <c r="R393" s="232"/>
      <c r="S393" s="232"/>
      <c r="T393" s="232"/>
      <c r="U393" s="232"/>
      <c r="V393" s="232"/>
      <c r="W393" s="232"/>
      <c r="X393" s="232"/>
      <c r="Y393" s="232"/>
      <c r="Z393" s="212"/>
      <c r="AA393" s="212"/>
      <c r="AB393" s="212"/>
      <c r="AC393" s="212"/>
      <c r="AD393" s="212"/>
      <c r="AE393" s="212"/>
      <c r="AF393" s="212"/>
      <c r="AG393" s="212" t="s">
        <v>204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5">
      <c r="A394" s="229"/>
      <c r="B394" s="230"/>
      <c r="C394" s="262" t="s">
        <v>337</v>
      </c>
      <c r="D394" s="233"/>
      <c r="E394" s="234"/>
      <c r="F394" s="232"/>
      <c r="G394" s="232"/>
      <c r="H394" s="232"/>
      <c r="I394" s="232"/>
      <c r="J394" s="232"/>
      <c r="K394" s="232"/>
      <c r="L394" s="232"/>
      <c r="M394" s="232"/>
      <c r="N394" s="231"/>
      <c r="O394" s="231"/>
      <c r="P394" s="231"/>
      <c r="Q394" s="231"/>
      <c r="R394" s="232"/>
      <c r="S394" s="232"/>
      <c r="T394" s="232"/>
      <c r="U394" s="232"/>
      <c r="V394" s="232"/>
      <c r="W394" s="232"/>
      <c r="X394" s="232"/>
      <c r="Y394" s="232"/>
      <c r="Z394" s="212"/>
      <c r="AA394" s="212"/>
      <c r="AB394" s="212"/>
      <c r="AC394" s="212"/>
      <c r="AD394" s="212"/>
      <c r="AE394" s="212"/>
      <c r="AF394" s="212"/>
      <c r="AG394" s="212" t="s">
        <v>204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5">
      <c r="A395" s="229"/>
      <c r="B395" s="230"/>
      <c r="C395" s="262" t="s">
        <v>587</v>
      </c>
      <c r="D395" s="233"/>
      <c r="E395" s="234"/>
      <c r="F395" s="232"/>
      <c r="G395" s="232"/>
      <c r="H395" s="232"/>
      <c r="I395" s="232"/>
      <c r="J395" s="232"/>
      <c r="K395" s="232"/>
      <c r="L395" s="232"/>
      <c r="M395" s="232"/>
      <c r="N395" s="231"/>
      <c r="O395" s="231"/>
      <c r="P395" s="231"/>
      <c r="Q395" s="231"/>
      <c r="R395" s="232"/>
      <c r="S395" s="232"/>
      <c r="T395" s="232"/>
      <c r="U395" s="232"/>
      <c r="V395" s="232"/>
      <c r="W395" s="232"/>
      <c r="X395" s="232"/>
      <c r="Y395" s="232"/>
      <c r="Z395" s="212"/>
      <c r="AA395" s="212"/>
      <c r="AB395" s="212"/>
      <c r="AC395" s="212"/>
      <c r="AD395" s="212"/>
      <c r="AE395" s="212"/>
      <c r="AF395" s="212"/>
      <c r="AG395" s="212" t="s">
        <v>204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3" x14ac:dyDescent="0.25">
      <c r="A396" s="229"/>
      <c r="B396" s="230"/>
      <c r="C396" s="262" t="s">
        <v>588</v>
      </c>
      <c r="D396" s="233"/>
      <c r="E396" s="234">
        <v>0.08</v>
      </c>
      <c r="F396" s="232"/>
      <c r="G396" s="232"/>
      <c r="H396" s="232"/>
      <c r="I396" s="232"/>
      <c r="J396" s="232"/>
      <c r="K396" s="232"/>
      <c r="L396" s="232"/>
      <c r="M396" s="232"/>
      <c r="N396" s="231"/>
      <c r="O396" s="231"/>
      <c r="P396" s="231"/>
      <c r="Q396" s="231"/>
      <c r="R396" s="232"/>
      <c r="S396" s="232"/>
      <c r="T396" s="232"/>
      <c r="U396" s="232"/>
      <c r="V396" s="232"/>
      <c r="W396" s="232"/>
      <c r="X396" s="232"/>
      <c r="Y396" s="232"/>
      <c r="Z396" s="212"/>
      <c r="AA396" s="212"/>
      <c r="AB396" s="212"/>
      <c r="AC396" s="212"/>
      <c r="AD396" s="212"/>
      <c r="AE396" s="212"/>
      <c r="AF396" s="212"/>
      <c r="AG396" s="212" t="s">
        <v>204</v>
      </c>
      <c r="AH396" s="212">
        <v>0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x14ac:dyDescent="0.25">
      <c r="A397" s="3"/>
      <c r="B397" s="4"/>
      <c r="C397" s="266"/>
      <c r="D397" s="6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AE397">
        <v>12</v>
      </c>
      <c r="AF397">
        <v>21</v>
      </c>
      <c r="AG397" t="s">
        <v>179</v>
      </c>
    </row>
    <row r="398" spans="1:60" ht="13" x14ac:dyDescent="0.25">
      <c r="A398" s="215"/>
      <c r="B398" s="216" t="s">
        <v>31</v>
      </c>
      <c r="C398" s="267"/>
      <c r="D398" s="217"/>
      <c r="E398" s="218"/>
      <c r="F398" s="218"/>
      <c r="G398" s="244">
        <f>G8+G93+G102+G107+G130+G143+G150+G216+G224+G229+G323+G366+G368+G373+G381</f>
        <v>0</v>
      </c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AE398">
        <f>SUMIF(L7:L396,AE397,G7:G396)</f>
        <v>0</v>
      </c>
      <c r="AF398">
        <f>SUMIF(L7:L396,AF397,G7:G396)</f>
        <v>0</v>
      </c>
      <c r="AG398" t="s">
        <v>290</v>
      </c>
    </row>
    <row r="399" spans="1:60" x14ac:dyDescent="0.25">
      <c r="A399" s="3"/>
      <c r="B399" s="4"/>
      <c r="C399" s="266"/>
      <c r="D399" s="6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60" x14ac:dyDescent="0.25">
      <c r="A400" s="3"/>
      <c r="B400" s="4"/>
      <c r="C400" s="266"/>
      <c r="D400" s="6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33" x14ac:dyDescent="0.25">
      <c r="A401" s="219" t="s">
        <v>291</v>
      </c>
      <c r="B401" s="219"/>
      <c r="C401" s="268"/>
      <c r="D401" s="6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33" x14ac:dyDescent="0.25">
      <c r="A402" s="220"/>
      <c r="B402" s="221"/>
      <c r="C402" s="269"/>
      <c r="D402" s="221"/>
      <c r="E402" s="221"/>
      <c r="F402" s="221"/>
      <c r="G402" s="222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AG402" t="s">
        <v>292</v>
      </c>
    </row>
    <row r="403" spans="1:33" x14ac:dyDescent="0.25">
      <c r="A403" s="223"/>
      <c r="B403" s="224"/>
      <c r="C403" s="270"/>
      <c r="D403" s="224"/>
      <c r="E403" s="224"/>
      <c r="F403" s="224"/>
      <c r="G403" s="225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33" x14ac:dyDescent="0.25">
      <c r="A404" s="223"/>
      <c r="B404" s="224"/>
      <c r="C404" s="270"/>
      <c r="D404" s="224"/>
      <c r="E404" s="224"/>
      <c r="F404" s="224"/>
      <c r="G404" s="225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33" x14ac:dyDescent="0.25">
      <c r="A405" s="223"/>
      <c r="B405" s="224"/>
      <c r="C405" s="270"/>
      <c r="D405" s="224"/>
      <c r="E405" s="224"/>
      <c r="F405" s="224"/>
      <c r="G405" s="225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33" x14ac:dyDescent="0.25">
      <c r="A406" s="226"/>
      <c r="B406" s="227"/>
      <c r="C406" s="271"/>
      <c r="D406" s="227"/>
      <c r="E406" s="227"/>
      <c r="F406" s="227"/>
      <c r="G406" s="228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33" x14ac:dyDescent="0.25">
      <c r="A407" s="3"/>
      <c r="B407" s="4"/>
      <c r="C407" s="266"/>
      <c r="D407" s="6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33" x14ac:dyDescent="0.25">
      <c r="C408" s="272"/>
      <c r="D408" s="10"/>
      <c r="AG408" t="s">
        <v>293</v>
      </c>
    </row>
    <row r="409" spans="1:33" x14ac:dyDescent="0.25">
      <c r="D409" s="10"/>
    </row>
    <row r="410" spans="1:33" x14ac:dyDescent="0.25">
      <c r="D410" s="10"/>
    </row>
    <row r="411" spans="1:33" x14ac:dyDescent="0.25">
      <c r="D411" s="10"/>
    </row>
    <row r="412" spans="1:33" x14ac:dyDescent="0.25">
      <c r="D412" s="10"/>
    </row>
    <row r="413" spans="1:33" x14ac:dyDescent="0.25">
      <c r="D413" s="10"/>
    </row>
    <row r="414" spans="1:33" x14ac:dyDescent="0.25">
      <c r="D414" s="10"/>
    </row>
    <row r="415" spans="1:33" x14ac:dyDescent="0.25">
      <c r="D415" s="10"/>
    </row>
    <row r="416" spans="1:33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4">
    <mergeCell ref="C56:G56"/>
    <mergeCell ref="C208:G208"/>
    <mergeCell ref="C387:G387"/>
    <mergeCell ref="C390:G390"/>
    <mergeCell ref="A1:G1"/>
    <mergeCell ref="C2:G2"/>
    <mergeCell ref="C3:G3"/>
    <mergeCell ref="C4:G4"/>
    <mergeCell ref="A401:C401"/>
    <mergeCell ref="A402:G406"/>
    <mergeCell ref="C18:G18"/>
    <mergeCell ref="C19:G19"/>
    <mergeCell ref="C20:G20"/>
    <mergeCell ref="C21:G21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42153-0763-4013-9BB4-C239303C4AB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2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54</v>
      </c>
      <c r="C4" s="204" t="s">
        <v>53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SUMIF(AG9:AG12,"&lt;&gt;NOR",G9:G12)</f>
        <v>0</v>
      </c>
      <c r="H8" s="242"/>
      <c r="I8" s="242">
        <f>SUM(I9:I12)</f>
        <v>0</v>
      </c>
      <c r="J8" s="242"/>
      <c r="K8" s="242">
        <f>SUM(K9:K12)</f>
        <v>0</v>
      </c>
      <c r="L8" s="242"/>
      <c r="M8" s="242">
        <f>SUM(M9:M12)</f>
        <v>0</v>
      </c>
      <c r="N8" s="241"/>
      <c r="O8" s="241">
        <f>SUM(O9:O12)</f>
        <v>0</v>
      </c>
      <c r="P8" s="241"/>
      <c r="Q8" s="241">
        <f>SUM(Q9:Q12)</f>
        <v>5.32</v>
      </c>
      <c r="R8" s="242"/>
      <c r="S8" s="242"/>
      <c r="T8" s="243"/>
      <c r="U8" s="237"/>
      <c r="V8" s="237">
        <f>SUM(V9:V12)</f>
        <v>8.2099999999999991</v>
      </c>
      <c r="W8" s="237"/>
      <c r="X8" s="237"/>
      <c r="Y8" s="237"/>
      <c r="AG8" t="s">
        <v>194</v>
      </c>
    </row>
    <row r="9" spans="1:60" outlineLevel="1" x14ac:dyDescent="0.25">
      <c r="A9" s="252">
        <v>1</v>
      </c>
      <c r="B9" s="253" t="s">
        <v>213</v>
      </c>
      <c r="C9" s="264" t="s">
        <v>214</v>
      </c>
      <c r="D9" s="254" t="s">
        <v>197</v>
      </c>
      <c r="E9" s="255">
        <v>1</v>
      </c>
      <c r="F9" s="256"/>
      <c r="G9" s="257">
        <f>ROUND(E9*F9,2)</f>
        <v>0</v>
      </c>
      <c r="H9" s="256"/>
      <c r="I9" s="257">
        <f>ROUND(E9*H9,2)</f>
        <v>0</v>
      </c>
      <c r="J9" s="256"/>
      <c r="K9" s="257">
        <f>ROUND(E9*J9,2)</f>
        <v>0</v>
      </c>
      <c r="L9" s="257">
        <v>21</v>
      </c>
      <c r="M9" s="257">
        <f>G9*(1+L9/100)</f>
        <v>0</v>
      </c>
      <c r="N9" s="255">
        <v>0</v>
      </c>
      <c r="O9" s="255">
        <f>ROUND(E9*N9,2)</f>
        <v>0</v>
      </c>
      <c r="P9" s="255">
        <v>0.22500000000000001</v>
      </c>
      <c r="Q9" s="255">
        <f>ROUND(E9*P9,2)</f>
        <v>0.23</v>
      </c>
      <c r="R9" s="257"/>
      <c r="S9" s="257" t="s">
        <v>198</v>
      </c>
      <c r="T9" s="258" t="s">
        <v>231</v>
      </c>
      <c r="U9" s="232">
        <v>0.14199999999999999</v>
      </c>
      <c r="V9" s="232">
        <f>ROUND(E9*U9,2)</f>
        <v>0.14000000000000001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5">
      <c r="A10" s="252">
        <v>2</v>
      </c>
      <c r="B10" s="253" t="s">
        <v>589</v>
      </c>
      <c r="C10" s="264" t="s">
        <v>590</v>
      </c>
      <c r="D10" s="254" t="s">
        <v>197</v>
      </c>
      <c r="E10" s="255">
        <v>7.2</v>
      </c>
      <c r="F10" s="256"/>
      <c r="G10" s="257">
        <f>ROUND(E10*F10,2)</f>
        <v>0</v>
      </c>
      <c r="H10" s="256"/>
      <c r="I10" s="257">
        <f>ROUND(E10*H10,2)</f>
        <v>0</v>
      </c>
      <c r="J10" s="256"/>
      <c r="K10" s="257">
        <f>ROUND(E10*J10,2)</f>
        <v>0</v>
      </c>
      <c r="L10" s="257">
        <v>21</v>
      </c>
      <c r="M10" s="257">
        <f>G10*(1+L10/100)</f>
        <v>0</v>
      </c>
      <c r="N10" s="255">
        <v>0</v>
      </c>
      <c r="O10" s="255">
        <f>ROUND(E10*N10,2)</f>
        <v>0</v>
      </c>
      <c r="P10" s="255">
        <v>0.11</v>
      </c>
      <c r="Q10" s="255">
        <f>ROUND(E10*P10,2)</f>
        <v>0.79</v>
      </c>
      <c r="R10" s="257"/>
      <c r="S10" s="257" t="s">
        <v>198</v>
      </c>
      <c r="T10" s="258" t="s">
        <v>231</v>
      </c>
      <c r="U10" s="232">
        <v>0.2</v>
      </c>
      <c r="V10" s="232">
        <f>ROUND(E10*U10,2)</f>
        <v>1.44</v>
      </c>
      <c r="W10" s="232"/>
      <c r="X10" s="232" t="s">
        <v>200</v>
      </c>
      <c r="Y10" s="232" t="s">
        <v>201</v>
      </c>
      <c r="Z10" s="212"/>
      <c r="AA10" s="212"/>
      <c r="AB10" s="212"/>
      <c r="AC10" s="212"/>
      <c r="AD10" s="212"/>
      <c r="AE10" s="212"/>
      <c r="AF10" s="212"/>
      <c r="AG10" s="212" t="s">
        <v>209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52">
        <v>3</v>
      </c>
      <c r="B11" s="253" t="s">
        <v>591</v>
      </c>
      <c r="C11" s="264" t="s">
        <v>592</v>
      </c>
      <c r="D11" s="254" t="s">
        <v>197</v>
      </c>
      <c r="E11" s="255">
        <v>5.9</v>
      </c>
      <c r="F11" s="256"/>
      <c r="G11" s="257">
        <f>ROUND(E11*F11,2)</f>
        <v>0</v>
      </c>
      <c r="H11" s="256"/>
      <c r="I11" s="257">
        <f>ROUND(E11*H11,2)</f>
        <v>0</v>
      </c>
      <c r="J11" s="256"/>
      <c r="K11" s="257">
        <f>ROUND(E11*J11,2)</f>
        <v>0</v>
      </c>
      <c r="L11" s="257">
        <v>21</v>
      </c>
      <c r="M11" s="257">
        <f>G11*(1+L11/100)</f>
        <v>0</v>
      </c>
      <c r="N11" s="255">
        <v>0</v>
      </c>
      <c r="O11" s="255">
        <f>ROUND(E11*N11,2)</f>
        <v>0</v>
      </c>
      <c r="P11" s="255">
        <v>0.33</v>
      </c>
      <c r="Q11" s="255">
        <f>ROUND(E11*P11,2)</f>
        <v>1.95</v>
      </c>
      <c r="R11" s="257"/>
      <c r="S11" s="257" t="s">
        <v>198</v>
      </c>
      <c r="T11" s="258" t="s">
        <v>231</v>
      </c>
      <c r="U11" s="232">
        <v>0.625</v>
      </c>
      <c r="V11" s="232">
        <f>ROUND(E11*U11,2)</f>
        <v>3.69</v>
      </c>
      <c r="W11" s="232"/>
      <c r="X11" s="232" t="s">
        <v>200</v>
      </c>
      <c r="Y11" s="232" t="s">
        <v>201</v>
      </c>
      <c r="Z11" s="212"/>
      <c r="AA11" s="212"/>
      <c r="AB11" s="212"/>
      <c r="AC11" s="212"/>
      <c r="AD11" s="212"/>
      <c r="AE11" s="212"/>
      <c r="AF11" s="212"/>
      <c r="AG11" s="212" t="s">
        <v>209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52">
        <v>4</v>
      </c>
      <c r="B12" s="253" t="s">
        <v>593</v>
      </c>
      <c r="C12" s="264" t="s">
        <v>594</v>
      </c>
      <c r="D12" s="254" t="s">
        <v>197</v>
      </c>
      <c r="E12" s="255">
        <v>4.5999999999999996</v>
      </c>
      <c r="F12" s="256"/>
      <c r="G12" s="257">
        <f>ROUND(E12*F12,2)</f>
        <v>0</v>
      </c>
      <c r="H12" s="256"/>
      <c r="I12" s="257">
        <f>ROUND(E12*H12,2)</f>
        <v>0</v>
      </c>
      <c r="J12" s="256"/>
      <c r="K12" s="257">
        <f>ROUND(E12*J12,2)</f>
        <v>0</v>
      </c>
      <c r="L12" s="257">
        <v>21</v>
      </c>
      <c r="M12" s="257">
        <f>G12*(1+L12/100)</f>
        <v>0</v>
      </c>
      <c r="N12" s="255">
        <v>0</v>
      </c>
      <c r="O12" s="255">
        <f>ROUND(E12*N12,2)</f>
        <v>0</v>
      </c>
      <c r="P12" s="255">
        <v>0.51085999999999998</v>
      </c>
      <c r="Q12" s="255">
        <f>ROUND(E12*P12,2)</f>
        <v>2.35</v>
      </c>
      <c r="R12" s="257"/>
      <c r="S12" s="257" t="s">
        <v>198</v>
      </c>
      <c r="T12" s="258" t="s">
        <v>231</v>
      </c>
      <c r="U12" s="232">
        <v>0.64</v>
      </c>
      <c r="V12" s="232">
        <f>ROUND(E12*U12,2)</f>
        <v>2.94</v>
      </c>
      <c r="W12" s="232"/>
      <c r="X12" s="232" t="s">
        <v>200</v>
      </c>
      <c r="Y12" s="232" t="s">
        <v>201</v>
      </c>
      <c r="Z12" s="212"/>
      <c r="AA12" s="212"/>
      <c r="AB12" s="212"/>
      <c r="AC12" s="212"/>
      <c r="AD12" s="212"/>
      <c r="AE12" s="212"/>
      <c r="AF12" s="212"/>
      <c r="AG12" s="212" t="s">
        <v>209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13" x14ac:dyDescent="0.25">
      <c r="A13" s="238" t="s">
        <v>193</v>
      </c>
      <c r="B13" s="239" t="s">
        <v>126</v>
      </c>
      <c r="C13" s="260" t="s">
        <v>127</v>
      </c>
      <c r="D13" s="240"/>
      <c r="E13" s="241"/>
      <c r="F13" s="242"/>
      <c r="G13" s="242">
        <f>SUMIF(AG14:AG14,"&lt;&gt;NOR",G14:G14)</f>
        <v>0</v>
      </c>
      <c r="H13" s="242"/>
      <c r="I13" s="242">
        <f>SUM(I14:I14)</f>
        <v>0</v>
      </c>
      <c r="J13" s="242"/>
      <c r="K13" s="242">
        <f>SUM(K14:K14)</f>
        <v>0</v>
      </c>
      <c r="L13" s="242"/>
      <c r="M13" s="242">
        <f>SUM(M14:M14)</f>
        <v>0</v>
      </c>
      <c r="N13" s="241"/>
      <c r="O13" s="241">
        <f>SUM(O14:O14)</f>
        <v>0.16</v>
      </c>
      <c r="P13" s="241"/>
      <c r="Q13" s="241">
        <f>SUM(Q14:Q14)</f>
        <v>0</v>
      </c>
      <c r="R13" s="242"/>
      <c r="S13" s="242"/>
      <c r="T13" s="243"/>
      <c r="U13" s="237"/>
      <c r="V13" s="237">
        <f>SUM(V14:V14)</f>
        <v>0.05</v>
      </c>
      <c r="W13" s="237"/>
      <c r="X13" s="237"/>
      <c r="Y13" s="237"/>
      <c r="AG13" t="s">
        <v>194</v>
      </c>
    </row>
    <row r="14" spans="1:60" outlineLevel="1" x14ac:dyDescent="0.25">
      <c r="A14" s="252">
        <v>5</v>
      </c>
      <c r="B14" s="253" t="s">
        <v>595</v>
      </c>
      <c r="C14" s="264" t="s">
        <v>596</v>
      </c>
      <c r="D14" s="254" t="s">
        <v>197</v>
      </c>
      <c r="E14" s="255">
        <v>1</v>
      </c>
      <c r="F14" s="256"/>
      <c r="G14" s="257">
        <f>ROUND(E14*F14,2)</f>
        <v>0</v>
      </c>
      <c r="H14" s="256"/>
      <c r="I14" s="257">
        <f>ROUND(E14*H14,2)</f>
        <v>0</v>
      </c>
      <c r="J14" s="256"/>
      <c r="K14" s="257">
        <f>ROUND(E14*J14,2)</f>
        <v>0</v>
      </c>
      <c r="L14" s="257">
        <v>21</v>
      </c>
      <c r="M14" s="257">
        <f>G14*(1+L14/100)</f>
        <v>0</v>
      </c>
      <c r="N14" s="255">
        <v>0.16192000000000001</v>
      </c>
      <c r="O14" s="255">
        <f>ROUND(E14*N14,2)</f>
        <v>0.16</v>
      </c>
      <c r="P14" s="255">
        <v>0</v>
      </c>
      <c r="Q14" s="255">
        <f>ROUND(E14*P14,2)</f>
        <v>0</v>
      </c>
      <c r="R14" s="257"/>
      <c r="S14" s="257" t="s">
        <v>198</v>
      </c>
      <c r="T14" s="258" t="s">
        <v>231</v>
      </c>
      <c r="U14" s="232">
        <v>0.05</v>
      </c>
      <c r="V14" s="232">
        <f>ROUND(E14*U14,2)</f>
        <v>0.05</v>
      </c>
      <c r="W14" s="232"/>
      <c r="X14" s="232" t="s">
        <v>200</v>
      </c>
      <c r="Y14" s="232" t="s">
        <v>201</v>
      </c>
      <c r="Z14" s="212"/>
      <c r="AA14" s="212"/>
      <c r="AB14" s="212"/>
      <c r="AC14" s="212"/>
      <c r="AD14" s="212"/>
      <c r="AE14" s="212"/>
      <c r="AF14" s="212"/>
      <c r="AG14" s="212" t="s">
        <v>209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13" x14ac:dyDescent="0.25">
      <c r="A15" s="238" t="s">
        <v>193</v>
      </c>
      <c r="B15" s="239" t="s">
        <v>128</v>
      </c>
      <c r="C15" s="260" t="s">
        <v>129</v>
      </c>
      <c r="D15" s="240"/>
      <c r="E15" s="241"/>
      <c r="F15" s="242"/>
      <c r="G15" s="242">
        <f>SUMIF(AG16:AG20,"&lt;&gt;NOR",G16:G20)</f>
        <v>0</v>
      </c>
      <c r="H15" s="242"/>
      <c r="I15" s="242">
        <f>SUM(I16:I20)</f>
        <v>0</v>
      </c>
      <c r="J15" s="242"/>
      <c r="K15" s="242">
        <f>SUM(K16:K20)</f>
        <v>0</v>
      </c>
      <c r="L15" s="242"/>
      <c r="M15" s="242">
        <f>SUM(M16:M20)</f>
        <v>0</v>
      </c>
      <c r="N15" s="241"/>
      <c r="O15" s="241">
        <f>SUM(O16:O20)</f>
        <v>5.7500000000000009</v>
      </c>
      <c r="P15" s="241"/>
      <c r="Q15" s="241">
        <f>SUM(Q16:Q20)</f>
        <v>0</v>
      </c>
      <c r="R15" s="242"/>
      <c r="S15" s="242"/>
      <c r="T15" s="243"/>
      <c r="U15" s="237"/>
      <c r="V15" s="237">
        <f>SUM(V16:V20)</f>
        <v>1.69</v>
      </c>
      <c r="W15" s="237"/>
      <c r="X15" s="237"/>
      <c r="Y15" s="237"/>
      <c r="AG15" t="s">
        <v>194</v>
      </c>
    </row>
    <row r="16" spans="1:60" outlineLevel="1" x14ac:dyDescent="0.25">
      <c r="A16" s="252">
        <v>6</v>
      </c>
      <c r="B16" s="253" t="s">
        <v>597</v>
      </c>
      <c r="C16" s="264" t="s">
        <v>598</v>
      </c>
      <c r="D16" s="254" t="s">
        <v>197</v>
      </c>
      <c r="E16" s="255">
        <v>7.2</v>
      </c>
      <c r="F16" s="256"/>
      <c r="G16" s="257">
        <f>ROUND(E16*F16,2)</f>
        <v>0</v>
      </c>
      <c r="H16" s="256"/>
      <c r="I16" s="257">
        <f>ROUND(E16*H16,2)</f>
        <v>0</v>
      </c>
      <c r="J16" s="256"/>
      <c r="K16" s="257">
        <f>ROUND(E16*J16,2)</f>
        <v>0</v>
      </c>
      <c r="L16" s="257">
        <v>21</v>
      </c>
      <c r="M16" s="257">
        <f>G16*(1+L16/100)</f>
        <v>0</v>
      </c>
      <c r="N16" s="255">
        <v>0.13188</v>
      </c>
      <c r="O16" s="255">
        <f>ROUND(E16*N16,2)</f>
        <v>0.95</v>
      </c>
      <c r="P16" s="255">
        <v>0</v>
      </c>
      <c r="Q16" s="255">
        <f>ROUND(E16*P16,2)</f>
        <v>0</v>
      </c>
      <c r="R16" s="257"/>
      <c r="S16" s="257" t="s">
        <v>198</v>
      </c>
      <c r="T16" s="258" t="s">
        <v>231</v>
      </c>
      <c r="U16" s="232">
        <v>2.1000000000000001E-2</v>
      </c>
      <c r="V16" s="232">
        <f>ROUND(E16*U16,2)</f>
        <v>0.15</v>
      </c>
      <c r="W16" s="232"/>
      <c r="X16" s="232" t="s">
        <v>200</v>
      </c>
      <c r="Y16" s="232" t="s">
        <v>201</v>
      </c>
      <c r="Z16" s="212"/>
      <c r="AA16" s="212"/>
      <c r="AB16" s="212"/>
      <c r="AC16" s="212"/>
      <c r="AD16" s="212"/>
      <c r="AE16" s="212"/>
      <c r="AF16" s="212"/>
      <c r="AG16" s="212" t="s">
        <v>209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52">
        <v>7</v>
      </c>
      <c r="B17" s="253" t="s">
        <v>599</v>
      </c>
      <c r="C17" s="264" t="s">
        <v>600</v>
      </c>
      <c r="D17" s="254" t="s">
        <v>197</v>
      </c>
      <c r="E17" s="255">
        <v>5.9</v>
      </c>
      <c r="F17" s="256"/>
      <c r="G17" s="257">
        <f>ROUND(E17*F17,2)</f>
        <v>0</v>
      </c>
      <c r="H17" s="256"/>
      <c r="I17" s="257">
        <f>ROUND(E17*H17,2)</f>
        <v>0</v>
      </c>
      <c r="J17" s="256"/>
      <c r="K17" s="257">
        <f>ROUND(E17*J17,2)</f>
        <v>0</v>
      </c>
      <c r="L17" s="257">
        <v>21</v>
      </c>
      <c r="M17" s="257">
        <f>G17*(1+L17/100)</f>
        <v>0</v>
      </c>
      <c r="N17" s="255">
        <v>0.39561000000000002</v>
      </c>
      <c r="O17" s="255">
        <f>ROUND(E17*N17,2)</f>
        <v>2.33</v>
      </c>
      <c r="P17" s="255">
        <v>0</v>
      </c>
      <c r="Q17" s="255">
        <f>ROUND(E17*P17,2)</f>
        <v>0</v>
      </c>
      <c r="R17" s="257"/>
      <c r="S17" s="257" t="s">
        <v>198</v>
      </c>
      <c r="T17" s="258" t="s">
        <v>231</v>
      </c>
      <c r="U17" s="232">
        <v>6.3E-2</v>
      </c>
      <c r="V17" s="232">
        <f>ROUND(E17*U17,2)</f>
        <v>0.37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52">
        <v>8</v>
      </c>
      <c r="B18" s="253" t="s">
        <v>601</v>
      </c>
      <c r="C18" s="264" t="s">
        <v>602</v>
      </c>
      <c r="D18" s="254" t="s">
        <v>197</v>
      </c>
      <c r="E18" s="255">
        <v>4.5999999999999996</v>
      </c>
      <c r="F18" s="256"/>
      <c r="G18" s="257">
        <f>ROUND(E18*F18,2)</f>
        <v>0</v>
      </c>
      <c r="H18" s="256"/>
      <c r="I18" s="257">
        <f>ROUND(E18*H18,2)</f>
        <v>0</v>
      </c>
      <c r="J18" s="256"/>
      <c r="K18" s="257">
        <f>ROUND(E18*J18,2)</f>
        <v>0</v>
      </c>
      <c r="L18" s="257">
        <v>21</v>
      </c>
      <c r="M18" s="257">
        <f>G18*(1+L18/100)</f>
        <v>0</v>
      </c>
      <c r="N18" s="255">
        <v>0.51085999999999998</v>
      </c>
      <c r="O18" s="255">
        <f>ROUND(E18*N18,2)</f>
        <v>2.35</v>
      </c>
      <c r="P18" s="255">
        <v>0</v>
      </c>
      <c r="Q18" s="255">
        <f>ROUND(E18*P18,2)</f>
        <v>0</v>
      </c>
      <c r="R18" s="257"/>
      <c r="S18" s="257" t="s">
        <v>198</v>
      </c>
      <c r="T18" s="258" t="s">
        <v>231</v>
      </c>
      <c r="U18" s="232">
        <v>2.7E-2</v>
      </c>
      <c r="V18" s="232">
        <f>ROUND(E18*U18,2)</f>
        <v>0.12</v>
      </c>
      <c r="W18" s="232"/>
      <c r="X18" s="232" t="s">
        <v>200</v>
      </c>
      <c r="Y18" s="232" t="s">
        <v>201</v>
      </c>
      <c r="Z18" s="212"/>
      <c r="AA18" s="212"/>
      <c r="AB18" s="212"/>
      <c r="AC18" s="212"/>
      <c r="AD18" s="212"/>
      <c r="AE18" s="212"/>
      <c r="AF18" s="212"/>
      <c r="AG18" s="212" t="s">
        <v>209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5">
      <c r="A19" s="252">
        <v>9</v>
      </c>
      <c r="B19" s="253" t="s">
        <v>454</v>
      </c>
      <c r="C19" s="264" t="s">
        <v>455</v>
      </c>
      <c r="D19" s="254" t="s">
        <v>197</v>
      </c>
      <c r="E19" s="255">
        <v>1</v>
      </c>
      <c r="F19" s="256"/>
      <c r="G19" s="257">
        <f>ROUND(E19*F19,2)</f>
        <v>0</v>
      </c>
      <c r="H19" s="256"/>
      <c r="I19" s="257">
        <f>ROUND(E19*H19,2)</f>
        <v>0</v>
      </c>
      <c r="J19" s="256"/>
      <c r="K19" s="257">
        <f>ROUND(E19*J19,2)</f>
        <v>0</v>
      </c>
      <c r="L19" s="257">
        <v>21</v>
      </c>
      <c r="M19" s="257">
        <f>G19*(1+L19/100)</f>
        <v>0</v>
      </c>
      <c r="N19" s="255">
        <v>7.3899999999999993E-2</v>
      </c>
      <c r="O19" s="255">
        <f>ROUND(E19*N19,2)</f>
        <v>7.0000000000000007E-2</v>
      </c>
      <c r="P19" s="255">
        <v>0</v>
      </c>
      <c r="Q19" s="255">
        <f>ROUND(E19*P19,2)</f>
        <v>0</v>
      </c>
      <c r="R19" s="257"/>
      <c r="S19" s="257" t="s">
        <v>198</v>
      </c>
      <c r="T19" s="258" t="s">
        <v>231</v>
      </c>
      <c r="U19" s="232">
        <v>0.45200000000000001</v>
      </c>
      <c r="V19" s="232">
        <f>ROUND(E19*U19,2)</f>
        <v>0.45</v>
      </c>
      <c r="W19" s="232"/>
      <c r="X19" s="232" t="s">
        <v>200</v>
      </c>
      <c r="Y19" s="232" t="s">
        <v>201</v>
      </c>
      <c r="Z19" s="212"/>
      <c r="AA19" s="212"/>
      <c r="AB19" s="212"/>
      <c r="AC19" s="212"/>
      <c r="AD19" s="212"/>
      <c r="AE19" s="212"/>
      <c r="AF19" s="212"/>
      <c r="AG19" s="212" t="s">
        <v>209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52">
        <v>10</v>
      </c>
      <c r="B20" s="253" t="s">
        <v>235</v>
      </c>
      <c r="C20" s="264" t="s">
        <v>603</v>
      </c>
      <c r="D20" s="254" t="s">
        <v>208</v>
      </c>
      <c r="E20" s="255">
        <v>13</v>
      </c>
      <c r="F20" s="256"/>
      <c r="G20" s="257">
        <f>ROUND(E20*F20,2)</f>
        <v>0</v>
      </c>
      <c r="H20" s="256"/>
      <c r="I20" s="257">
        <f>ROUND(E20*H20,2)</f>
        <v>0</v>
      </c>
      <c r="J20" s="256"/>
      <c r="K20" s="257">
        <f>ROUND(E20*J20,2)</f>
        <v>0</v>
      </c>
      <c r="L20" s="257">
        <v>21</v>
      </c>
      <c r="M20" s="257">
        <f>G20*(1+L20/100)</f>
        <v>0</v>
      </c>
      <c r="N20" s="255">
        <v>3.5999999999999999E-3</v>
      </c>
      <c r="O20" s="255">
        <f>ROUND(E20*N20,2)</f>
        <v>0.05</v>
      </c>
      <c r="P20" s="255">
        <v>0</v>
      </c>
      <c r="Q20" s="255">
        <f>ROUND(E20*P20,2)</f>
        <v>0</v>
      </c>
      <c r="R20" s="257"/>
      <c r="S20" s="257" t="s">
        <v>198</v>
      </c>
      <c r="T20" s="258" t="s">
        <v>231</v>
      </c>
      <c r="U20" s="232">
        <v>4.5999999999999999E-2</v>
      </c>
      <c r="V20" s="232">
        <f>ROUND(E20*U20,2)</f>
        <v>0.6</v>
      </c>
      <c r="W20" s="232"/>
      <c r="X20" s="232" t="s">
        <v>200</v>
      </c>
      <c r="Y20" s="232" t="s">
        <v>201</v>
      </c>
      <c r="Z20" s="212"/>
      <c r="AA20" s="212"/>
      <c r="AB20" s="212"/>
      <c r="AC20" s="212"/>
      <c r="AD20" s="212"/>
      <c r="AE20" s="212"/>
      <c r="AF20" s="212"/>
      <c r="AG20" s="212" t="s">
        <v>209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13" x14ac:dyDescent="0.25">
      <c r="A21" s="238" t="s">
        <v>193</v>
      </c>
      <c r="B21" s="239" t="s">
        <v>146</v>
      </c>
      <c r="C21" s="260" t="s">
        <v>147</v>
      </c>
      <c r="D21" s="240"/>
      <c r="E21" s="241"/>
      <c r="F21" s="242"/>
      <c r="G21" s="242">
        <f>SUMIF(AG22:AG46,"&lt;&gt;NOR",G22:G46)</f>
        <v>0</v>
      </c>
      <c r="H21" s="242"/>
      <c r="I21" s="242">
        <f>SUM(I22:I46)</f>
        <v>0</v>
      </c>
      <c r="J21" s="242"/>
      <c r="K21" s="242">
        <f>SUM(K22:K46)</f>
        <v>0</v>
      </c>
      <c r="L21" s="242"/>
      <c r="M21" s="242">
        <f>SUM(M22:M46)</f>
        <v>0</v>
      </c>
      <c r="N21" s="241"/>
      <c r="O21" s="241">
        <f>SUM(O22:O46)</f>
        <v>0.15</v>
      </c>
      <c r="P21" s="241"/>
      <c r="Q21" s="241">
        <f>SUM(Q22:Q46)</f>
        <v>0</v>
      </c>
      <c r="R21" s="242"/>
      <c r="S21" s="242"/>
      <c r="T21" s="243"/>
      <c r="U21" s="237"/>
      <c r="V21" s="237">
        <f>SUM(V22:V46)</f>
        <v>86.989999999999981</v>
      </c>
      <c r="W21" s="237"/>
      <c r="X21" s="237"/>
      <c r="Y21" s="237"/>
      <c r="AG21" t="s">
        <v>194</v>
      </c>
    </row>
    <row r="22" spans="1:60" outlineLevel="1" x14ac:dyDescent="0.25">
      <c r="A22" s="252">
        <v>11</v>
      </c>
      <c r="B22" s="253" t="s">
        <v>604</v>
      </c>
      <c r="C22" s="264" t="s">
        <v>605</v>
      </c>
      <c r="D22" s="254" t="s">
        <v>263</v>
      </c>
      <c r="E22" s="255">
        <v>30</v>
      </c>
      <c r="F22" s="256"/>
      <c r="G22" s="257">
        <f>ROUND(E22*F22,2)</f>
        <v>0</v>
      </c>
      <c r="H22" s="256"/>
      <c r="I22" s="257">
        <f>ROUND(E22*H22,2)</f>
        <v>0</v>
      </c>
      <c r="J22" s="256"/>
      <c r="K22" s="257">
        <f>ROUND(E22*J22,2)</f>
        <v>0</v>
      </c>
      <c r="L22" s="257">
        <v>21</v>
      </c>
      <c r="M22" s="257">
        <f>G22*(1+L22/100)</f>
        <v>0</v>
      </c>
      <c r="N22" s="255">
        <v>0</v>
      </c>
      <c r="O22" s="255">
        <f>ROUND(E22*N22,2)</f>
        <v>0</v>
      </c>
      <c r="P22" s="255">
        <v>0</v>
      </c>
      <c r="Q22" s="255">
        <f>ROUND(E22*P22,2)</f>
        <v>0</v>
      </c>
      <c r="R22" s="257"/>
      <c r="S22" s="257" t="s">
        <v>198</v>
      </c>
      <c r="T22" s="258" t="s">
        <v>231</v>
      </c>
      <c r="U22" s="232">
        <v>5.0500000000000003E-2</v>
      </c>
      <c r="V22" s="232">
        <f>ROUND(E22*U22,2)</f>
        <v>1.52</v>
      </c>
      <c r="W22" s="232"/>
      <c r="X22" s="232" t="s">
        <v>200</v>
      </c>
      <c r="Y22" s="232" t="s">
        <v>201</v>
      </c>
      <c r="Z22" s="212"/>
      <c r="AA22" s="212"/>
      <c r="AB22" s="212"/>
      <c r="AC22" s="212"/>
      <c r="AD22" s="212"/>
      <c r="AE22" s="212"/>
      <c r="AF22" s="212"/>
      <c r="AG22" s="212" t="s">
        <v>606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5">
      <c r="A23" s="252">
        <v>12</v>
      </c>
      <c r="B23" s="253" t="s">
        <v>607</v>
      </c>
      <c r="C23" s="264" t="s">
        <v>608</v>
      </c>
      <c r="D23" s="254" t="s">
        <v>263</v>
      </c>
      <c r="E23" s="255">
        <v>12</v>
      </c>
      <c r="F23" s="256"/>
      <c r="G23" s="257">
        <f>ROUND(E23*F23,2)</f>
        <v>0</v>
      </c>
      <c r="H23" s="256"/>
      <c r="I23" s="257">
        <f>ROUND(E23*H23,2)</f>
        <v>0</v>
      </c>
      <c r="J23" s="256"/>
      <c r="K23" s="257">
        <f>ROUND(E23*J23,2)</f>
        <v>0</v>
      </c>
      <c r="L23" s="257">
        <v>21</v>
      </c>
      <c r="M23" s="257">
        <f>G23*(1+L23/100)</f>
        <v>0</v>
      </c>
      <c r="N23" s="255">
        <v>0</v>
      </c>
      <c r="O23" s="255">
        <f>ROUND(E23*N23,2)</f>
        <v>0</v>
      </c>
      <c r="P23" s="255">
        <v>0</v>
      </c>
      <c r="Q23" s="255">
        <f>ROUND(E23*P23,2)</f>
        <v>0</v>
      </c>
      <c r="R23" s="257"/>
      <c r="S23" s="257" t="s">
        <v>198</v>
      </c>
      <c r="T23" s="258" t="s">
        <v>231</v>
      </c>
      <c r="U23" s="232">
        <v>8.2170000000000007E-2</v>
      </c>
      <c r="V23" s="232">
        <f>ROUND(E23*U23,2)</f>
        <v>0.99</v>
      </c>
      <c r="W23" s="232"/>
      <c r="X23" s="232" t="s">
        <v>200</v>
      </c>
      <c r="Y23" s="232" t="s">
        <v>201</v>
      </c>
      <c r="Z23" s="212"/>
      <c r="AA23" s="212"/>
      <c r="AB23" s="212"/>
      <c r="AC23" s="212"/>
      <c r="AD23" s="212"/>
      <c r="AE23" s="212"/>
      <c r="AF23" s="212"/>
      <c r="AG23" s="212" t="s">
        <v>209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52">
        <v>13</v>
      </c>
      <c r="B24" s="253" t="s">
        <v>609</v>
      </c>
      <c r="C24" s="264" t="s">
        <v>610</v>
      </c>
      <c r="D24" s="254" t="s">
        <v>263</v>
      </c>
      <c r="E24" s="255">
        <v>1</v>
      </c>
      <c r="F24" s="256"/>
      <c r="G24" s="257">
        <f>ROUND(E24*F24,2)</f>
        <v>0</v>
      </c>
      <c r="H24" s="256"/>
      <c r="I24" s="257">
        <f>ROUND(E24*H24,2)</f>
        <v>0</v>
      </c>
      <c r="J24" s="256"/>
      <c r="K24" s="257">
        <f>ROUND(E24*J24,2)</f>
        <v>0</v>
      </c>
      <c r="L24" s="257">
        <v>21</v>
      </c>
      <c r="M24" s="257">
        <f>G24*(1+L24/100)</f>
        <v>0</v>
      </c>
      <c r="N24" s="255">
        <v>0</v>
      </c>
      <c r="O24" s="255">
        <f>ROUND(E24*N24,2)</f>
        <v>0</v>
      </c>
      <c r="P24" s="255">
        <v>0</v>
      </c>
      <c r="Q24" s="255">
        <f>ROUND(E24*P24,2)</f>
        <v>0</v>
      </c>
      <c r="R24" s="257"/>
      <c r="S24" s="257" t="s">
        <v>198</v>
      </c>
      <c r="T24" s="258" t="s">
        <v>231</v>
      </c>
      <c r="U24" s="232">
        <v>1.93967</v>
      </c>
      <c r="V24" s="232">
        <f>ROUND(E24*U24,2)</f>
        <v>1.94</v>
      </c>
      <c r="W24" s="232"/>
      <c r="X24" s="232" t="s">
        <v>200</v>
      </c>
      <c r="Y24" s="232" t="s">
        <v>201</v>
      </c>
      <c r="Z24" s="212"/>
      <c r="AA24" s="212"/>
      <c r="AB24" s="212"/>
      <c r="AC24" s="212"/>
      <c r="AD24" s="212"/>
      <c r="AE24" s="212"/>
      <c r="AF24" s="212"/>
      <c r="AG24" s="212" t="s">
        <v>209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52">
        <v>14</v>
      </c>
      <c r="B25" s="253" t="s">
        <v>611</v>
      </c>
      <c r="C25" s="264" t="s">
        <v>612</v>
      </c>
      <c r="D25" s="254" t="s">
        <v>263</v>
      </c>
      <c r="E25" s="255">
        <v>5</v>
      </c>
      <c r="F25" s="256"/>
      <c r="G25" s="257">
        <f>ROUND(E25*F25,2)</f>
        <v>0</v>
      </c>
      <c r="H25" s="256"/>
      <c r="I25" s="257">
        <f>ROUND(E25*H25,2)</f>
        <v>0</v>
      </c>
      <c r="J25" s="256"/>
      <c r="K25" s="257">
        <f>ROUND(E25*J25,2)</f>
        <v>0</v>
      </c>
      <c r="L25" s="257">
        <v>21</v>
      </c>
      <c r="M25" s="257">
        <f>G25*(1+L25/100)</f>
        <v>0</v>
      </c>
      <c r="N25" s="255">
        <v>0</v>
      </c>
      <c r="O25" s="255">
        <f>ROUND(E25*N25,2)</f>
        <v>0</v>
      </c>
      <c r="P25" s="255">
        <v>0</v>
      </c>
      <c r="Q25" s="255">
        <f>ROUND(E25*P25,2)</f>
        <v>0</v>
      </c>
      <c r="R25" s="257"/>
      <c r="S25" s="257" t="s">
        <v>198</v>
      </c>
      <c r="T25" s="258" t="s">
        <v>231</v>
      </c>
      <c r="U25" s="232">
        <v>1.1439999999999999</v>
      </c>
      <c r="V25" s="232">
        <f>ROUND(E25*U25,2)</f>
        <v>5.72</v>
      </c>
      <c r="W25" s="232"/>
      <c r="X25" s="232" t="s">
        <v>200</v>
      </c>
      <c r="Y25" s="232" t="s">
        <v>201</v>
      </c>
      <c r="Z25" s="212"/>
      <c r="AA25" s="212"/>
      <c r="AB25" s="212"/>
      <c r="AC25" s="212"/>
      <c r="AD25" s="212"/>
      <c r="AE25" s="212"/>
      <c r="AF25" s="212"/>
      <c r="AG25" s="212" t="s">
        <v>209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45">
        <v>15</v>
      </c>
      <c r="B26" s="246" t="s">
        <v>613</v>
      </c>
      <c r="C26" s="261" t="s">
        <v>614</v>
      </c>
      <c r="D26" s="247" t="s">
        <v>263</v>
      </c>
      <c r="E26" s="248">
        <v>5</v>
      </c>
      <c r="F26" s="249"/>
      <c r="G26" s="250">
        <f>ROUND(E26*F26,2)</f>
        <v>0</v>
      </c>
      <c r="H26" s="249"/>
      <c r="I26" s="250">
        <f>ROUND(E26*H26,2)</f>
        <v>0</v>
      </c>
      <c r="J26" s="249"/>
      <c r="K26" s="250">
        <f>ROUND(E26*J26,2)</f>
        <v>0</v>
      </c>
      <c r="L26" s="250">
        <v>21</v>
      </c>
      <c r="M26" s="250">
        <f>G26*(1+L26/100)</f>
        <v>0</v>
      </c>
      <c r="N26" s="248">
        <v>0</v>
      </c>
      <c r="O26" s="248">
        <f>ROUND(E26*N26,2)</f>
        <v>0</v>
      </c>
      <c r="P26" s="248">
        <v>0</v>
      </c>
      <c r="Q26" s="248">
        <f>ROUND(E26*P26,2)</f>
        <v>0</v>
      </c>
      <c r="R26" s="250"/>
      <c r="S26" s="250" t="s">
        <v>198</v>
      </c>
      <c r="T26" s="251" t="s">
        <v>231</v>
      </c>
      <c r="U26" s="232">
        <v>1.68333</v>
      </c>
      <c r="V26" s="232">
        <f>ROUND(E26*U26,2)</f>
        <v>8.42</v>
      </c>
      <c r="W26" s="232"/>
      <c r="X26" s="232" t="s">
        <v>200</v>
      </c>
      <c r="Y26" s="232" t="s">
        <v>201</v>
      </c>
      <c r="Z26" s="212"/>
      <c r="AA26" s="212"/>
      <c r="AB26" s="212"/>
      <c r="AC26" s="212"/>
      <c r="AD26" s="212"/>
      <c r="AE26" s="212"/>
      <c r="AF26" s="212"/>
      <c r="AG26" s="212" t="s">
        <v>606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5">
      <c r="A27" s="229"/>
      <c r="B27" s="230"/>
      <c r="C27" s="265" t="s">
        <v>615</v>
      </c>
      <c r="D27" s="259"/>
      <c r="E27" s="259"/>
      <c r="F27" s="259"/>
      <c r="G27" s="259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289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45">
        <v>16</v>
      </c>
      <c r="B28" s="246" t="s">
        <v>616</v>
      </c>
      <c r="C28" s="261" t="s">
        <v>617</v>
      </c>
      <c r="D28" s="247" t="s">
        <v>263</v>
      </c>
      <c r="E28" s="248">
        <v>4</v>
      </c>
      <c r="F28" s="249"/>
      <c r="G28" s="250">
        <f>ROUND(E28*F28,2)</f>
        <v>0</v>
      </c>
      <c r="H28" s="249"/>
      <c r="I28" s="250">
        <f>ROUND(E28*H28,2)</f>
        <v>0</v>
      </c>
      <c r="J28" s="249"/>
      <c r="K28" s="250">
        <f>ROUND(E28*J28,2)</f>
        <v>0</v>
      </c>
      <c r="L28" s="250">
        <v>21</v>
      </c>
      <c r="M28" s="250">
        <f>G28*(1+L28/100)</f>
        <v>0</v>
      </c>
      <c r="N28" s="248">
        <v>0</v>
      </c>
      <c r="O28" s="248">
        <f>ROUND(E28*N28,2)</f>
        <v>0</v>
      </c>
      <c r="P28" s="248">
        <v>0</v>
      </c>
      <c r="Q28" s="248">
        <f>ROUND(E28*P28,2)</f>
        <v>0</v>
      </c>
      <c r="R28" s="250"/>
      <c r="S28" s="250" t="s">
        <v>198</v>
      </c>
      <c r="T28" s="251" t="s">
        <v>231</v>
      </c>
      <c r="U28" s="232">
        <v>1.3666700000000001</v>
      </c>
      <c r="V28" s="232">
        <f>ROUND(E28*U28,2)</f>
        <v>5.47</v>
      </c>
      <c r="W28" s="232"/>
      <c r="X28" s="232" t="s">
        <v>200</v>
      </c>
      <c r="Y28" s="232" t="s">
        <v>201</v>
      </c>
      <c r="Z28" s="212"/>
      <c r="AA28" s="212"/>
      <c r="AB28" s="212"/>
      <c r="AC28" s="212"/>
      <c r="AD28" s="212"/>
      <c r="AE28" s="212"/>
      <c r="AF28" s="212"/>
      <c r="AG28" s="212" t="s">
        <v>209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0.5" outlineLevel="2" x14ac:dyDescent="0.25">
      <c r="A29" s="229"/>
      <c r="B29" s="230"/>
      <c r="C29" s="265" t="s">
        <v>618</v>
      </c>
      <c r="D29" s="259"/>
      <c r="E29" s="259"/>
      <c r="F29" s="259"/>
      <c r="G29" s="259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289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80" t="str">
        <f>C29</f>
        <v>Montáž stožárové rozvodnice, montáže kabelu mezi rozvodnicí a vlastním svítidlem včetně jeho ukončení a zapojení v rozvodnici. U stožárů typu Ž je v položce zakalkulováno i zapojení dotykové spojky.</v>
      </c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45">
        <v>17</v>
      </c>
      <c r="B30" s="246" t="s">
        <v>619</v>
      </c>
      <c r="C30" s="261" t="s">
        <v>620</v>
      </c>
      <c r="D30" s="247" t="s">
        <v>263</v>
      </c>
      <c r="E30" s="248">
        <v>1</v>
      </c>
      <c r="F30" s="249"/>
      <c r="G30" s="250">
        <f>ROUND(E30*F30,2)</f>
        <v>0</v>
      </c>
      <c r="H30" s="249"/>
      <c r="I30" s="250">
        <f>ROUND(E30*H30,2)</f>
        <v>0</v>
      </c>
      <c r="J30" s="249"/>
      <c r="K30" s="250">
        <f>ROUND(E30*J30,2)</f>
        <v>0</v>
      </c>
      <c r="L30" s="250">
        <v>21</v>
      </c>
      <c r="M30" s="250">
        <f>G30*(1+L30/100)</f>
        <v>0</v>
      </c>
      <c r="N30" s="248">
        <v>0</v>
      </c>
      <c r="O30" s="248">
        <f>ROUND(E30*N30,2)</f>
        <v>0</v>
      </c>
      <c r="P30" s="248">
        <v>0</v>
      </c>
      <c r="Q30" s="248">
        <f>ROUND(E30*P30,2)</f>
        <v>0</v>
      </c>
      <c r="R30" s="250"/>
      <c r="S30" s="250" t="s">
        <v>198</v>
      </c>
      <c r="T30" s="251" t="s">
        <v>231</v>
      </c>
      <c r="U30" s="232">
        <v>1.4166700000000001</v>
      </c>
      <c r="V30" s="232">
        <f>ROUND(E30*U30,2)</f>
        <v>1.42</v>
      </c>
      <c r="W30" s="232"/>
      <c r="X30" s="232" t="s">
        <v>200</v>
      </c>
      <c r="Y30" s="232" t="s">
        <v>201</v>
      </c>
      <c r="Z30" s="212"/>
      <c r="AA30" s="212"/>
      <c r="AB30" s="212"/>
      <c r="AC30" s="212"/>
      <c r="AD30" s="212"/>
      <c r="AE30" s="212"/>
      <c r="AF30" s="212"/>
      <c r="AG30" s="212" t="s">
        <v>209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0.5" outlineLevel="2" x14ac:dyDescent="0.25">
      <c r="A31" s="229"/>
      <c r="B31" s="230"/>
      <c r="C31" s="265" t="s">
        <v>618</v>
      </c>
      <c r="D31" s="259"/>
      <c r="E31" s="259"/>
      <c r="F31" s="259"/>
      <c r="G31" s="259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289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80" t="str">
        <f>C31</f>
        <v>Montáž stožárové rozvodnice, montáže kabelu mezi rozvodnicí a vlastním svítidlem včetně jeho ukončení a zapojení v rozvodnici. U stožárů typu Ž je v položce zakalkulováno i zapojení dotykové spojky.</v>
      </c>
      <c r="BB31" s="212"/>
      <c r="BC31" s="212"/>
      <c r="BD31" s="212"/>
      <c r="BE31" s="212"/>
      <c r="BF31" s="212"/>
      <c r="BG31" s="212"/>
      <c r="BH31" s="212"/>
    </row>
    <row r="32" spans="1:60" ht="20" outlineLevel="1" x14ac:dyDescent="0.25">
      <c r="A32" s="245">
        <v>18</v>
      </c>
      <c r="B32" s="246" t="s">
        <v>621</v>
      </c>
      <c r="C32" s="261" t="s">
        <v>622</v>
      </c>
      <c r="D32" s="247" t="s">
        <v>208</v>
      </c>
      <c r="E32" s="248">
        <v>145</v>
      </c>
      <c r="F32" s="249"/>
      <c r="G32" s="250">
        <f>ROUND(E32*F32,2)</f>
        <v>0</v>
      </c>
      <c r="H32" s="249"/>
      <c r="I32" s="250">
        <f>ROUND(E32*H32,2)</f>
        <v>0</v>
      </c>
      <c r="J32" s="249"/>
      <c r="K32" s="250">
        <f>ROUND(E32*J32,2)</f>
        <v>0</v>
      </c>
      <c r="L32" s="250">
        <v>21</v>
      </c>
      <c r="M32" s="250">
        <f>G32*(1+L32/100)</f>
        <v>0</v>
      </c>
      <c r="N32" s="248">
        <v>1.0499999999999999E-3</v>
      </c>
      <c r="O32" s="248">
        <f>ROUND(E32*N32,2)</f>
        <v>0.15</v>
      </c>
      <c r="P32" s="248">
        <v>0</v>
      </c>
      <c r="Q32" s="248">
        <f>ROUND(E32*P32,2)</f>
        <v>0</v>
      </c>
      <c r="R32" s="250"/>
      <c r="S32" s="250" t="s">
        <v>198</v>
      </c>
      <c r="T32" s="251" t="s">
        <v>231</v>
      </c>
      <c r="U32" s="232">
        <v>0.16</v>
      </c>
      <c r="V32" s="232">
        <f>ROUND(E32*U32,2)</f>
        <v>23.2</v>
      </c>
      <c r="W32" s="232"/>
      <c r="X32" s="232" t="s">
        <v>200</v>
      </c>
      <c r="Y32" s="232" t="s">
        <v>201</v>
      </c>
      <c r="Z32" s="212"/>
      <c r="AA32" s="212"/>
      <c r="AB32" s="212"/>
      <c r="AC32" s="212"/>
      <c r="AD32" s="212"/>
      <c r="AE32" s="212"/>
      <c r="AF32" s="212"/>
      <c r="AG32" s="212" t="s">
        <v>209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5">
      <c r="A33" s="229"/>
      <c r="B33" s="230"/>
      <c r="C33" s="265" t="s">
        <v>623</v>
      </c>
      <c r="D33" s="259"/>
      <c r="E33" s="259"/>
      <c r="F33" s="259"/>
      <c r="G33" s="259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289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0" outlineLevel="1" x14ac:dyDescent="0.25">
      <c r="A34" s="252">
        <v>19</v>
      </c>
      <c r="B34" s="253" t="s">
        <v>624</v>
      </c>
      <c r="C34" s="264" t="s">
        <v>625</v>
      </c>
      <c r="D34" s="254" t="s">
        <v>263</v>
      </c>
      <c r="E34" s="255">
        <v>12</v>
      </c>
      <c r="F34" s="256"/>
      <c r="G34" s="257">
        <f>ROUND(E34*F34,2)</f>
        <v>0</v>
      </c>
      <c r="H34" s="256"/>
      <c r="I34" s="257">
        <f>ROUND(E34*H34,2)</f>
        <v>0</v>
      </c>
      <c r="J34" s="256"/>
      <c r="K34" s="257">
        <f>ROUND(E34*J34,2)</f>
        <v>0</v>
      </c>
      <c r="L34" s="257">
        <v>21</v>
      </c>
      <c r="M34" s="257">
        <f>G34*(1+L34/100)</f>
        <v>0</v>
      </c>
      <c r="N34" s="255">
        <v>1.1E-4</v>
      </c>
      <c r="O34" s="255">
        <f>ROUND(E34*N34,2)</f>
        <v>0</v>
      </c>
      <c r="P34" s="255">
        <v>0</v>
      </c>
      <c r="Q34" s="255">
        <f>ROUND(E34*P34,2)</f>
        <v>0</v>
      </c>
      <c r="R34" s="257"/>
      <c r="S34" s="257" t="s">
        <v>198</v>
      </c>
      <c r="T34" s="258" t="s">
        <v>231</v>
      </c>
      <c r="U34" s="232">
        <v>0.24399999999999999</v>
      </c>
      <c r="V34" s="232">
        <f>ROUND(E34*U34,2)</f>
        <v>2.93</v>
      </c>
      <c r="W34" s="232"/>
      <c r="X34" s="232" t="s">
        <v>200</v>
      </c>
      <c r="Y34" s="232" t="s">
        <v>201</v>
      </c>
      <c r="Z34" s="212"/>
      <c r="AA34" s="212"/>
      <c r="AB34" s="212"/>
      <c r="AC34" s="212"/>
      <c r="AD34" s="212"/>
      <c r="AE34" s="212"/>
      <c r="AF34" s="212"/>
      <c r="AG34" s="212" t="s">
        <v>209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0" outlineLevel="1" x14ac:dyDescent="0.25">
      <c r="A35" s="252">
        <v>20</v>
      </c>
      <c r="B35" s="253" t="s">
        <v>626</v>
      </c>
      <c r="C35" s="264" t="s">
        <v>627</v>
      </c>
      <c r="D35" s="254" t="s">
        <v>263</v>
      </c>
      <c r="E35" s="255">
        <v>5</v>
      </c>
      <c r="F35" s="256"/>
      <c r="G35" s="257">
        <f>ROUND(E35*F35,2)</f>
        <v>0</v>
      </c>
      <c r="H35" s="256"/>
      <c r="I35" s="257">
        <f>ROUND(E35*H35,2)</f>
        <v>0</v>
      </c>
      <c r="J35" s="256"/>
      <c r="K35" s="257">
        <f>ROUND(E35*J35,2)</f>
        <v>0</v>
      </c>
      <c r="L35" s="257">
        <v>21</v>
      </c>
      <c r="M35" s="257">
        <f>G35*(1+L35/100)</f>
        <v>0</v>
      </c>
      <c r="N35" s="255">
        <v>1.2999999999999999E-4</v>
      </c>
      <c r="O35" s="255">
        <f>ROUND(E35*N35,2)</f>
        <v>0</v>
      </c>
      <c r="P35" s="255">
        <v>0</v>
      </c>
      <c r="Q35" s="255">
        <f>ROUND(E35*P35,2)</f>
        <v>0</v>
      </c>
      <c r="R35" s="257"/>
      <c r="S35" s="257" t="s">
        <v>198</v>
      </c>
      <c r="T35" s="258" t="s">
        <v>231</v>
      </c>
      <c r="U35" s="232">
        <v>0.35216999999999998</v>
      </c>
      <c r="V35" s="232">
        <f>ROUND(E35*U35,2)</f>
        <v>1.76</v>
      </c>
      <c r="W35" s="232"/>
      <c r="X35" s="232" t="s">
        <v>200</v>
      </c>
      <c r="Y35" s="232" t="s">
        <v>201</v>
      </c>
      <c r="Z35" s="212"/>
      <c r="AA35" s="212"/>
      <c r="AB35" s="212"/>
      <c r="AC35" s="212"/>
      <c r="AD35" s="212"/>
      <c r="AE35" s="212"/>
      <c r="AF35" s="212"/>
      <c r="AG35" s="212" t="s">
        <v>209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52">
        <v>21</v>
      </c>
      <c r="B36" s="253" t="s">
        <v>628</v>
      </c>
      <c r="C36" s="264" t="s">
        <v>629</v>
      </c>
      <c r="D36" s="254" t="s">
        <v>208</v>
      </c>
      <c r="E36" s="255">
        <v>2.5</v>
      </c>
      <c r="F36" s="256"/>
      <c r="G36" s="257">
        <f>ROUND(E36*F36,2)</f>
        <v>0</v>
      </c>
      <c r="H36" s="256"/>
      <c r="I36" s="257">
        <f>ROUND(E36*H36,2)</f>
        <v>0</v>
      </c>
      <c r="J36" s="256"/>
      <c r="K36" s="257">
        <f>ROUND(E36*J36,2)</f>
        <v>0</v>
      </c>
      <c r="L36" s="257">
        <v>21</v>
      </c>
      <c r="M36" s="257">
        <f>G36*(1+L36/100)</f>
        <v>0</v>
      </c>
      <c r="N36" s="255">
        <v>0</v>
      </c>
      <c r="O36" s="255">
        <f>ROUND(E36*N36,2)</f>
        <v>0</v>
      </c>
      <c r="P36" s="255">
        <v>0</v>
      </c>
      <c r="Q36" s="255">
        <f>ROUND(E36*P36,2)</f>
        <v>0</v>
      </c>
      <c r="R36" s="257"/>
      <c r="S36" s="257" t="s">
        <v>198</v>
      </c>
      <c r="T36" s="258" t="s">
        <v>231</v>
      </c>
      <c r="U36" s="232">
        <v>3.3439999999999998E-2</v>
      </c>
      <c r="V36" s="232">
        <f>ROUND(E36*U36,2)</f>
        <v>0.08</v>
      </c>
      <c r="W36" s="232"/>
      <c r="X36" s="232" t="s">
        <v>200</v>
      </c>
      <c r="Y36" s="232" t="s">
        <v>201</v>
      </c>
      <c r="Z36" s="212"/>
      <c r="AA36" s="212"/>
      <c r="AB36" s="212"/>
      <c r="AC36" s="212"/>
      <c r="AD36" s="212"/>
      <c r="AE36" s="212"/>
      <c r="AF36" s="212"/>
      <c r="AG36" s="212" t="s">
        <v>606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5">
      <c r="A37" s="252">
        <v>22</v>
      </c>
      <c r="B37" s="253" t="s">
        <v>630</v>
      </c>
      <c r="C37" s="264" t="s">
        <v>631</v>
      </c>
      <c r="D37" s="254" t="s">
        <v>208</v>
      </c>
      <c r="E37" s="255">
        <v>30</v>
      </c>
      <c r="F37" s="256"/>
      <c r="G37" s="257">
        <f>ROUND(E37*F37,2)</f>
        <v>0</v>
      </c>
      <c r="H37" s="256"/>
      <c r="I37" s="257">
        <f>ROUND(E37*H37,2)</f>
        <v>0</v>
      </c>
      <c r="J37" s="256"/>
      <c r="K37" s="257">
        <f>ROUND(E37*J37,2)</f>
        <v>0</v>
      </c>
      <c r="L37" s="257">
        <v>21</v>
      </c>
      <c r="M37" s="257">
        <f>G37*(1+L37/100)</f>
        <v>0</v>
      </c>
      <c r="N37" s="255">
        <v>0</v>
      </c>
      <c r="O37" s="255">
        <f>ROUND(E37*N37,2)</f>
        <v>0</v>
      </c>
      <c r="P37" s="255">
        <v>0</v>
      </c>
      <c r="Q37" s="255">
        <f>ROUND(E37*P37,2)</f>
        <v>0</v>
      </c>
      <c r="R37" s="257"/>
      <c r="S37" s="257" t="s">
        <v>198</v>
      </c>
      <c r="T37" s="258" t="s">
        <v>231</v>
      </c>
      <c r="U37" s="232">
        <v>5.0959999999999998E-2</v>
      </c>
      <c r="V37" s="232">
        <f>ROUND(E37*U37,2)</f>
        <v>1.53</v>
      </c>
      <c r="W37" s="232"/>
      <c r="X37" s="232" t="s">
        <v>200</v>
      </c>
      <c r="Y37" s="232" t="s">
        <v>201</v>
      </c>
      <c r="Z37" s="212"/>
      <c r="AA37" s="212"/>
      <c r="AB37" s="212"/>
      <c r="AC37" s="212"/>
      <c r="AD37" s="212"/>
      <c r="AE37" s="212"/>
      <c r="AF37" s="212"/>
      <c r="AG37" s="212" t="s">
        <v>606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5">
      <c r="A38" s="252">
        <v>23</v>
      </c>
      <c r="B38" s="253" t="s">
        <v>632</v>
      </c>
      <c r="C38" s="264" t="s">
        <v>633</v>
      </c>
      <c r="D38" s="254" t="s">
        <v>208</v>
      </c>
      <c r="E38" s="255">
        <v>163</v>
      </c>
      <c r="F38" s="256"/>
      <c r="G38" s="257">
        <f>ROUND(E38*F38,2)</f>
        <v>0</v>
      </c>
      <c r="H38" s="256"/>
      <c r="I38" s="257">
        <f>ROUND(E38*H38,2)</f>
        <v>0</v>
      </c>
      <c r="J38" s="256"/>
      <c r="K38" s="257">
        <f>ROUND(E38*J38,2)</f>
        <v>0</v>
      </c>
      <c r="L38" s="257">
        <v>21</v>
      </c>
      <c r="M38" s="257">
        <f>G38*(1+L38/100)</f>
        <v>0</v>
      </c>
      <c r="N38" s="255">
        <v>0</v>
      </c>
      <c r="O38" s="255">
        <f>ROUND(E38*N38,2)</f>
        <v>0</v>
      </c>
      <c r="P38" s="255">
        <v>0</v>
      </c>
      <c r="Q38" s="255">
        <f>ROUND(E38*P38,2)</f>
        <v>0</v>
      </c>
      <c r="R38" s="257"/>
      <c r="S38" s="257" t="s">
        <v>198</v>
      </c>
      <c r="T38" s="258" t="s">
        <v>231</v>
      </c>
      <c r="U38" s="232">
        <v>7.4060000000000001E-2</v>
      </c>
      <c r="V38" s="232">
        <f>ROUND(E38*U38,2)</f>
        <v>12.07</v>
      </c>
      <c r="W38" s="232"/>
      <c r="X38" s="232" t="s">
        <v>200</v>
      </c>
      <c r="Y38" s="232" t="s">
        <v>201</v>
      </c>
      <c r="Z38" s="212"/>
      <c r="AA38" s="212"/>
      <c r="AB38" s="212"/>
      <c r="AC38" s="212"/>
      <c r="AD38" s="212"/>
      <c r="AE38" s="212"/>
      <c r="AF38" s="212"/>
      <c r="AG38" s="212" t="s">
        <v>209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52">
        <v>24</v>
      </c>
      <c r="B39" s="253" t="s">
        <v>634</v>
      </c>
      <c r="C39" s="264" t="s">
        <v>635</v>
      </c>
      <c r="D39" s="254" t="s">
        <v>208</v>
      </c>
      <c r="E39" s="255">
        <v>163</v>
      </c>
      <c r="F39" s="256"/>
      <c r="G39" s="257">
        <f>ROUND(E39*F39,2)</f>
        <v>0</v>
      </c>
      <c r="H39" s="256"/>
      <c r="I39" s="257">
        <f>ROUND(E39*H39,2)</f>
        <v>0</v>
      </c>
      <c r="J39" s="256"/>
      <c r="K39" s="257">
        <f>ROUND(E39*J39,2)</f>
        <v>0</v>
      </c>
      <c r="L39" s="257">
        <v>21</v>
      </c>
      <c r="M39" s="257">
        <f>G39*(1+L39/100)</f>
        <v>0</v>
      </c>
      <c r="N39" s="255">
        <v>0</v>
      </c>
      <c r="O39" s="255">
        <f>ROUND(E39*N39,2)</f>
        <v>0</v>
      </c>
      <c r="P39" s="255">
        <v>0</v>
      </c>
      <c r="Q39" s="255">
        <f>ROUND(E39*P39,2)</f>
        <v>0</v>
      </c>
      <c r="R39" s="257"/>
      <c r="S39" s="257" t="s">
        <v>198</v>
      </c>
      <c r="T39" s="258" t="s">
        <v>231</v>
      </c>
      <c r="U39" s="232">
        <v>6.9500000000000006E-2</v>
      </c>
      <c r="V39" s="232">
        <f>ROUND(E39*U39,2)</f>
        <v>11.33</v>
      </c>
      <c r="W39" s="232"/>
      <c r="X39" s="232" t="s">
        <v>200</v>
      </c>
      <c r="Y39" s="232" t="s">
        <v>201</v>
      </c>
      <c r="Z39" s="212"/>
      <c r="AA39" s="212"/>
      <c r="AB39" s="212"/>
      <c r="AC39" s="212"/>
      <c r="AD39" s="212"/>
      <c r="AE39" s="212"/>
      <c r="AF39" s="212"/>
      <c r="AG39" s="212" t="s">
        <v>209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5">
      <c r="A40" s="252">
        <v>25</v>
      </c>
      <c r="B40" s="253" t="s">
        <v>636</v>
      </c>
      <c r="C40" s="264" t="s">
        <v>637</v>
      </c>
      <c r="D40" s="254" t="s">
        <v>263</v>
      </c>
      <c r="E40" s="255">
        <v>9</v>
      </c>
      <c r="F40" s="256"/>
      <c r="G40" s="257">
        <f>ROUND(E40*F40,2)</f>
        <v>0</v>
      </c>
      <c r="H40" s="256"/>
      <c r="I40" s="257">
        <f>ROUND(E40*H40,2)</f>
        <v>0</v>
      </c>
      <c r="J40" s="256"/>
      <c r="K40" s="257">
        <f>ROUND(E40*J40,2)</f>
        <v>0</v>
      </c>
      <c r="L40" s="257">
        <v>21</v>
      </c>
      <c r="M40" s="257">
        <f>G40*(1+L40/100)</f>
        <v>0</v>
      </c>
      <c r="N40" s="255">
        <v>0</v>
      </c>
      <c r="O40" s="255">
        <f>ROUND(E40*N40,2)</f>
        <v>0</v>
      </c>
      <c r="P40" s="255">
        <v>0</v>
      </c>
      <c r="Q40" s="255">
        <f>ROUND(E40*P40,2)</f>
        <v>0</v>
      </c>
      <c r="R40" s="257"/>
      <c r="S40" s="257" t="s">
        <v>230</v>
      </c>
      <c r="T40" s="258" t="s">
        <v>231</v>
      </c>
      <c r="U40" s="232">
        <v>0</v>
      </c>
      <c r="V40" s="232">
        <f>ROUND(E40*U40,2)</f>
        <v>0</v>
      </c>
      <c r="W40" s="232"/>
      <c r="X40" s="232" t="s">
        <v>200</v>
      </c>
      <c r="Y40" s="232" t="s">
        <v>201</v>
      </c>
      <c r="Z40" s="212"/>
      <c r="AA40" s="212"/>
      <c r="AB40" s="212"/>
      <c r="AC40" s="212"/>
      <c r="AD40" s="212"/>
      <c r="AE40" s="212"/>
      <c r="AF40" s="212"/>
      <c r="AG40" s="212" t="s">
        <v>209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5">
      <c r="A41" s="252">
        <v>26</v>
      </c>
      <c r="B41" s="253" t="s">
        <v>638</v>
      </c>
      <c r="C41" s="264" t="s">
        <v>639</v>
      </c>
      <c r="D41" s="254" t="s">
        <v>263</v>
      </c>
      <c r="E41" s="255">
        <v>1</v>
      </c>
      <c r="F41" s="256"/>
      <c r="G41" s="257">
        <f>ROUND(E41*F41,2)</f>
        <v>0</v>
      </c>
      <c r="H41" s="256"/>
      <c r="I41" s="257">
        <f>ROUND(E41*H41,2)</f>
        <v>0</v>
      </c>
      <c r="J41" s="256"/>
      <c r="K41" s="257">
        <f>ROUND(E41*J41,2)</f>
        <v>0</v>
      </c>
      <c r="L41" s="257">
        <v>21</v>
      </c>
      <c r="M41" s="257">
        <f>G41*(1+L41/100)</f>
        <v>0</v>
      </c>
      <c r="N41" s="255">
        <v>0</v>
      </c>
      <c r="O41" s="255">
        <f>ROUND(E41*N41,2)</f>
        <v>0</v>
      </c>
      <c r="P41" s="255">
        <v>0</v>
      </c>
      <c r="Q41" s="255">
        <f>ROUND(E41*P41,2)</f>
        <v>0</v>
      </c>
      <c r="R41" s="257"/>
      <c r="S41" s="257" t="s">
        <v>230</v>
      </c>
      <c r="T41" s="258" t="s">
        <v>231</v>
      </c>
      <c r="U41" s="232">
        <v>0.61133000000000004</v>
      </c>
      <c r="V41" s="232">
        <f>ROUND(E41*U41,2)</f>
        <v>0.61</v>
      </c>
      <c r="W41" s="232"/>
      <c r="X41" s="232" t="s">
        <v>200</v>
      </c>
      <c r="Y41" s="232" t="s">
        <v>201</v>
      </c>
      <c r="Z41" s="212"/>
      <c r="AA41" s="212"/>
      <c r="AB41" s="212"/>
      <c r="AC41" s="212"/>
      <c r="AD41" s="212"/>
      <c r="AE41" s="212"/>
      <c r="AF41" s="212"/>
      <c r="AG41" s="212" t="s">
        <v>209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0" outlineLevel="1" x14ac:dyDescent="0.25">
      <c r="A42" s="252">
        <v>27</v>
      </c>
      <c r="B42" s="253" t="s">
        <v>640</v>
      </c>
      <c r="C42" s="264" t="s">
        <v>641</v>
      </c>
      <c r="D42" s="254" t="s">
        <v>642</v>
      </c>
      <c r="E42" s="255">
        <v>3</v>
      </c>
      <c r="F42" s="256"/>
      <c r="G42" s="257">
        <f>ROUND(E42*F42,2)</f>
        <v>0</v>
      </c>
      <c r="H42" s="256"/>
      <c r="I42" s="257">
        <f>ROUND(E42*H42,2)</f>
        <v>0</v>
      </c>
      <c r="J42" s="256"/>
      <c r="K42" s="257">
        <f>ROUND(E42*J42,2)</f>
        <v>0</v>
      </c>
      <c r="L42" s="257">
        <v>21</v>
      </c>
      <c r="M42" s="257">
        <f>G42*(1+L42/100)</f>
        <v>0</v>
      </c>
      <c r="N42" s="255">
        <v>0</v>
      </c>
      <c r="O42" s="255">
        <f>ROUND(E42*N42,2)</f>
        <v>0</v>
      </c>
      <c r="P42" s="255">
        <v>0</v>
      </c>
      <c r="Q42" s="255">
        <f>ROUND(E42*P42,2)</f>
        <v>0</v>
      </c>
      <c r="R42" s="257" t="s">
        <v>643</v>
      </c>
      <c r="S42" s="257" t="s">
        <v>198</v>
      </c>
      <c r="T42" s="258" t="s">
        <v>231</v>
      </c>
      <c r="U42" s="232">
        <v>1</v>
      </c>
      <c r="V42" s="232">
        <f>ROUND(E42*U42,2)</f>
        <v>3</v>
      </c>
      <c r="W42" s="232"/>
      <c r="X42" s="232" t="s">
        <v>644</v>
      </c>
      <c r="Y42" s="232" t="s">
        <v>201</v>
      </c>
      <c r="Z42" s="212"/>
      <c r="AA42" s="212"/>
      <c r="AB42" s="212"/>
      <c r="AC42" s="212"/>
      <c r="AD42" s="212"/>
      <c r="AE42" s="212"/>
      <c r="AF42" s="212"/>
      <c r="AG42" s="212" t="s">
        <v>645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52">
        <v>28</v>
      </c>
      <c r="B43" s="253" t="s">
        <v>646</v>
      </c>
      <c r="C43" s="264" t="s">
        <v>647</v>
      </c>
      <c r="D43" s="254" t="s">
        <v>263</v>
      </c>
      <c r="E43" s="255">
        <v>1</v>
      </c>
      <c r="F43" s="256"/>
      <c r="G43" s="257">
        <f>ROUND(E43*F43,2)</f>
        <v>0</v>
      </c>
      <c r="H43" s="256"/>
      <c r="I43" s="257">
        <f>ROUND(E43*H43,2)</f>
        <v>0</v>
      </c>
      <c r="J43" s="256"/>
      <c r="K43" s="257">
        <f>ROUND(E43*J43,2)</f>
        <v>0</v>
      </c>
      <c r="L43" s="257">
        <v>21</v>
      </c>
      <c r="M43" s="257">
        <f>G43*(1+L43/100)</f>
        <v>0</v>
      </c>
      <c r="N43" s="255">
        <v>8.0000000000000004E-4</v>
      </c>
      <c r="O43" s="255">
        <f>ROUND(E43*N43,2)</f>
        <v>0</v>
      </c>
      <c r="P43" s="255">
        <v>0</v>
      </c>
      <c r="Q43" s="255">
        <f>ROUND(E43*P43,2)</f>
        <v>0</v>
      </c>
      <c r="R43" s="257" t="s">
        <v>251</v>
      </c>
      <c r="S43" s="257" t="s">
        <v>198</v>
      </c>
      <c r="T43" s="258" t="s">
        <v>231</v>
      </c>
      <c r="U43" s="232">
        <v>0</v>
      </c>
      <c r="V43" s="232">
        <f>ROUND(E43*U43,2)</f>
        <v>0</v>
      </c>
      <c r="W43" s="232"/>
      <c r="X43" s="232" t="s">
        <v>232</v>
      </c>
      <c r="Y43" s="232" t="s">
        <v>201</v>
      </c>
      <c r="Z43" s="212"/>
      <c r="AA43" s="212"/>
      <c r="AB43" s="212"/>
      <c r="AC43" s="212"/>
      <c r="AD43" s="212"/>
      <c r="AE43" s="212"/>
      <c r="AF43" s="212"/>
      <c r="AG43" s="212" t="s">
        <v>233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5">
      <c r="A44" s="252">
        <v>29</v>
      </c>
      <c r="B44" s="253" t="s">
        <v>648</v>
      </c>
      <c r="C44" s="264" t="s">
        <v>649</v>
      </c>
      <c r="D44" s="254" t="s">
        <v>650</v>
      </c>
      <c r="E44" s="255">
        <v>5</v>
      </c>
      <c r="F44" s="256"/>
      <c r="G44" s="257">
        <f>ROUND(E44*F44,2)</f>
        <v>0</v>
      </c>
      <c r="H44" s="256"/>
      <c r="I44" s="257">
        <f>ROUND(E44*H44,2)</f>
        <v>0</v>
      </c>
      <c r="J44" s="256"/>
      <c r="K44" s="257">
        <f>ROUND(E44*J44,2)</f>
        <v>0</v>
      </c>
      <c r="L44" s="257">
        <v>21</v>
      </c>
      <c r="M44" s="257">
        <f>G44*(1+L44/100)</f>
        <v>0</v>
      </c>
      <c r="N44" s="255">
        <v>0</v>
      </c>
      <c r="O44" s="255">
        <f>ROUND(E44*N44,2)</f>
        <v>0</v>
      </c>
      <c r="P44" s="255">
        <v>0</v>
      </c>
      <c r="Q44" s="255">
        <f>ROUND(E44*P44,2)</f>
        <v>0</v>
      </c>
      <c r="R44" s="257"/>
      <c r="S44" s="257" t="s">
        <v>230</v>
      </c>
      <c r="T44" s="258" t="s">
        <v>231</v>
      </c>
      <c r="U44" s="232">
        <v>0</v>
      </c>
      <c r="V44" s="232">
        <f>ROUND(E44*U44,2)</f>
        <v>0</v>
      </c>
      <c r="W44" s="232"/>
      <c r="X44" s="232" t="s">
        <v>67</v>
      </c>
      <c r="Y44" s="232" t="s">
        <v>201</v>
      </c>
      <c r="Z44" s="212"/>
      <c r="AA44" s="212"/>
      <c r="AB44" s="212"/>
      <c r="AC44" s="212"/>
      <c r="AD44" s="212"/>
      <c r="AE44" s="212"/>
      <c r="AF44" s="212"/>
      <c r="AG44" s="212" t="s">
        <v>651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5">
      <c r="A45" s="252">
        <v>30</v>
      </c>
      <c r="B45" s="253" t="s">
        <v>652</v>
      </c>
      <c r="C45" s="264" t="s">
        <v>653</v>
      </c>
      <c r="D45" s="254" t="s">
        <v>654</v>
      </c>
      <c r="E45" s="255">
        <v>2</v>
      </c>
      <c r="F45" s="256"/>
      <c r="G45" s="257">
        <f>ROUND(E45*F45,2)</f>
        <v>0</v>
      </c>
      <c r="H45" s="256"/>
      <c r="I45" s="257">
        <f>ROUND(E45*H45,2)</f>
        <v>0</v>
      </c>
      <c r="J45" s="256"/>
      <c r="K45" s="257">
        <f>ROUND(E45*J45,2)</f>
        <v>0</v>
      </c>
      <c r="L45" s="257">
        <v>21</v>
      </c>
      <c r="M45" s="257">
        <f>G45*(1+L45/100)</f>
        <v>0</v>
      </c>
      <c r="N45" s="255">
        <v>0</v>
      </c>
      <c r="O45" s="255">
        <f>ROUND(E45*N45,2)</f>
        <v>0</v>
      </c>
      <c r="P45" s="255">
        <v>0</v>
      </c>
      <c r="Q45" s="255">
        <f>ROUND(E45*P45,2)</f>
        <v>0</v>
      </c>
      <c r="R45" s="257"/>
      <c r="S45" s="257" t="s">
        <v>230</v>
      </c>
      <c r="T45" s="258" t="s">
        <v>231</v>
      </c>
      <c r="U45" s="232">
        <v>0</v>
      </c>
      <c r="V45" s="232">
        <f>ROUND(E45*U45,2)</f>
        <v>0</v>
      </c>
      <c r="W45" s="232"/>
      <c r="X45" s="232" t="s">
        <v>67</v>
      </c>
      <c r="Y45" s="232" t="s">
        <v>201</v>
      </c>
      <c r="Z45" s="212"/>
      <c r="AA45" s="212"/>
      <c r="AB45" s="212"/>
      <c r="AC45" s="212"/>
      <c r="AD45" s="212"/>
      <c r="AE45" s="212"/>
      <c r="AF45" s="212"/>
      <c r="AG45" s="212" t="s">
        <v>651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5">
      <c r="A46" s="252">
        <v>31</v>
      </c>
      <c r="B46" s="253" t="s">
        <v>655</v>
      </c>
      <c r="C46" s="264" t="s">
        <v>656</v>
      </c>
      <c r="D46" s="254" t="s">
        <v>642</v>
      </c>
      <c r="E46" s="255">
        <v>5</v>
      </c>
      <c r="F46" s="256"/>
      <c r="G46" s="257">
        <f>ROUND(E46*F46,2)</f>
        <v>0</v>
      </c>
      <c r="H46" s="256"/>
      <c r="I46" s="257">
        <f>ROUND(E46*H46,2)</f>
        <v>0</v>
      </c>
      <c r="J46" s="256"/>
      <c r="K46" s="257">
        <f>ROUND(E46*J46,2)</f>
        <v>0</v>
      </c>
      <c r="L46" s="257">
        <v>21</v>
      </c>
      <c r="M46" s="257">
        <f>G46*(1+L46/100)</f>
        <v>0</v>
      </c>
      <c r="N46" s="255">
        <v>0</v>
      </c>
      <c r="O46" s="255">
        <f>ROUND(E46*N46,2)</f>
        <v>0</v>
      </c>
      <c r="P46" s="255">
        <v>0</v>
      </c>
      <c r="Q46" s="255">
        <f>ROUND(E46*P46,2)</f>
        <v>0</v>
      </c>
      <c r="R46" s="257" t="s">
        <v>643</v>
      </c>
      <c r="S46" s="257" t="s">
        <v>198</v>
      </c>
      <c r="T46" s="258" t="s">
        <v>231</v>
      </c>
      <c r="U46" s="232">
        <v>1</v>
      </c>
      <c r="V46" s="232">
        <f>ROUND(E46*U46,2)</f>
        <v>5</v>
      </c>
      <c r="W46" s="232"/>
      <c r="X46" s="232" t="s">
        <v>644</v>
      </c>
      <c r="Y46" s="232" t="s">
        <v>201</v>
      </c>
      <c r="Z46" s="212"/>
      <c r="AA46" s="212"/>
      <c r="AB46" s="212"/>
      <c r="AC46" s="212"/>
      <c r="AD46" s="212"/>
      <c r="AE46" s="212"/>
      <c r="AF46" s="212"/>
      <c r="AG46" s="212" t="s">
        <v>645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13" x14ac:dyDescent="0.25">
      <c r="A47" s="238" t="s">
        <v>193</v>
      </c>
      <c r="B47" s="239" t="s">
        <v>148</v>
      </c>
      <c r="C47" s="260" t="s">
        <v>149</v>
      </c>
      <c r="D47" s="240"/>
      <c r="E47" s="241"/>
      <c r="F47" s="242"/>
      <c r="G47" s="242">
        <f>SUMIF(AG48:AG61,"&lt;&gt;NOR",G48:G61)</f>
        <v>0</v>
      </c>
      <c r="H47" s="242"/>
      <c r="I47" s="242">
        <f>SUM(I48:I61)</f>
        <v>0</v>
      </c>
      <c r="J47" s="242"/>
      <c r="K47" s="242">
        <f>SUM(K48:K61)</f>
        <v>0</v>
      </c>
      <c r="L47" s="242"/>
      <c r="M47" s="242">
        <f>SUM(M48:M61)</f>
        <v>0</v>
      </c>
      <c r="N47" s="241"/>
      <c r="O47" s="241">
        <f>SUM(O48:O61)</f>
        <v>0.15</v>
      </c>
      <c r="P47" s="241"/>
      <c r="Q47" s="241">
        <f>SUM(Q48:Q61)</f>
        <v>0</v>
      </c>
      <c r="R47" s="242"/>
      <c r="S47" s="242"/>
      <c r="T47" s="243"/>
      <c r="U47" s="237"/>
      <c r="V47" s="237">
        <f>SUM(V48:V61)</f>
        <v>0</v>
      </c>
      <c r="W47" s="237"/>
      <c r="X47" s="237"/>
      <c r="Y47" s="237"/>
      <c r="AG47" t="s">
        <v>194</v>
      </c>
    </row>
    <row r="48" spans="1:60" outlineLevel="1" x14ac:dyDescent="0.25">
      <c r="A48" s="252">
        <v>32</v>
      </c>
      <c r="B48" s="253" t="s">
        <v>657</v>
      </c>
      <c r="C48" s="264" t="s">
        <v>658</v>
      </c>
      <c r="D48" s="254" t="s">
        <v>659</v>
      </c>
      <c r="E48" s="255">
        <v>5</v>
      </c>
      <c r="F48" s="256"/>
      <c r="G48" s="257">
        <f>ROUND(E48*F48,2)</f>
        <v>0</v>
      </c>
      <c r="H48" s="256"/>
      <c r="I48" s="257">
        <f>ROUND(E48*H48,2)</f>
        <v>0</v>
      </c>
      <c r="J48" s="256"/>
      <c r="K48" s="257">
        <f>ROUND(E48*J48,2)</f>
        <v>0</v>
      </c>
      <c r="L48" s="257">
        <v>21</v>
      </c>
      <c r="M48" s="257">
        <f>G48*(1+L48/100)</f>
        <v>0</v>
      </c>
      <c r="N48" s="255">
        <v>0</v>
      </c>
      <c r="O48" s="255">
        <f>ROUND(E48*N48,2)</f>
        <v>0</v>
      </c>
      <c r="P48" s="255">
        <v>0</v>
      </c>
      <c r="Q48" s="255">
        <f>ROUND(E48*P48,2)</f>
        <v>0</v>
      </c>
      <c r="R48" s="257"/>
      <c r="S48" s="257" t="s">
        <v>230</v>
      </c>
      <c r="T48" s="258" t="s">
        <v>231</v>
      </c>
      <c r="U48" s="232">
        <v>0</v>
      </c>
      <c r="V48" s="232">
        <f>ROUND(E48*U48,2)</f>
        <v>0</v>
      </c>
      <c r="W48" s="232"/>
      <c r="X48" s="232" t="s">
        <v>232</v>
      </c>
      <c r="Y48" s="232" t="s">
        <v>201</v>
      </c>
      <c r="Z48" s="212"/>
      <c r="AA48" s="212"/>
      <c r="AB48" s="212"/>
      <c r="AC48" s="212"/>
      <c r="AD48" s="212"/>
      <c r="AE48" s="212"/>
      <c r="AF48" s="212"/>
      <c r="AG48" s="212" t="s">
        <v>233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5">
      <c r="A49" s="252">
        <v>33</v>
      </c>
      <c r="B49" s="253" t="s">
        <v>660</v>
      </c>
      <c r="C49" s="264" t="s">
        <v>661</v>
      </c>
      <c r="D49" s="254" t="s">
        <v>650</v>
      </c>
      <c r="E49" s="255">
        <v>5</v>
      </c>
      <c r="F49" s="256"/>
      <c r="G49" s="257">
        <f>ROUND(E49*F49,2)</f>
        <v>0</v>
      </c>
      <c r="H49" s="256"/>
      <c r="I49" s="257">
        <f>ROUND(E49*H49,2)</f>
        <v>0</v>
      </c>
      <c r="J49" s="256"/>
      <c r="K49" s="257">
        <f>ROUND(E49*J49,2)</f>
        <v>0</v>
      </c>
      <c r="L49" s="257">
        <v>21</v>
      </c>
      <c r="M49" s="257">
        <f>G49*(1+L49/100)</f>
        <v>0</v>
      </c>
      <c r="N49" s="255">
        <v>0</v>
      </c>
      <c r="O49" s="255">
        <f>ROUND(E49*N49,2)</f>
        <v>0</v>
      </c>
      <c r="P49" s="255">
        <v>0</v>
      </c>
      <c r="Q49" s="255">
        <f>ROUND(E49*P49,2)</f>
        <v>0</v>
      </c>
      <c r="R49" s="257"/>
      <c r="S49" s="257" t="s">
        <v>230</v>
      </c>
      <c r="T49" s="258" t="s">
        <v>231</v>
      </c>
      <c r="U49" s="232">
        <v>0</v>
      </c>
      <c r="V49" s="232">
        <f>ROUND(E49*U49,2)</f>
        <v>0</v>
      </c>
      <c r="W49" s="232"/>
      <c r="X49" s="232" t="s">
        <v>232</v>
      </c>
      <c r="Y49" s="232" t="s">
        <v>201</v>
      </c>
      <c r="Z49" s="212"/>
      <c r="AA49" s="212"/>
      <c r="AB49" s="212"/>
      <c r="AC49" s="212"/>
      <c r="AD49" s="212"/>
      <c r="AE49" s="212"/>
      <c r="AF49" s="212"/>
      <c r="AG49" s="212" t="s">
        <v>233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5">
      <c r="A50" s="252">
        <v>34</v>
      </c>
      <c r="B50" s="253" t="s">
        <v>662</v>
      </c>
      <c r="C50" s="264" t="s">
        <v>663</v>
      </c>
      <c r="D50" s="254" t="s">
        <v>263</v>
      </c>
      <c r="E50" s="255">
        <v>4</v>
      </c>
      <c r="F50" s="256"/>
      <c r="G50" s="257">
        <f>ROUND(E50*F50,2)</f>
        <v>0</v>
      </c>
      <c r="H50" s="256"/>
      <c r="I50" s="257">
        <f>ROUND(E50*H50,2)</f>
        <v>0</v>
      </c>
      <c r="J50" s="256"/>
      <c r="K50" s="257">
        <f>ROUND(E50*J50,2)</f>
        <v>0</v>
      </c>
      <c r="L50" s="257">
        <v>21</v>
      </c>
      <c r="M50" s="257">
        <f>G50*(1+L50/100)</f>
        <v>0</v>
      </c>
      <c r="N50" s="255">
        <v>2.0000000000000001E-4</v>
      </c>
      <c r="O50" s="255">
        <f>ROUND(E50*N50,2)</f>
        <v>0</v>
      </c>
      <c r="P50" s="255">
        <v>0</v>
      </c>
      <c r="Q50" s="255">
        <f>ROUND(E50*P50,2)</f>
        <v>0</v>
      </c>
      <c r="R50" s="257"/>
      <c r="S50" s="257" t="s">
        <v>230</v>
      </c>
      <c r="T50" s="258" t="s">
        <v>231</v>
      </c>
      <c r="U50" s="232">
        <v>0</v>
      </c>
      <c r="V50" s="232">
        <f>ROUND(E50*U50,2)</f>
        <v>0</v>
      </c>
      <c r="W50" s="232"/>
      <c r="X50" s="232" t="s">
        <v>232</v>
      </c>
      <c r="Y50" s="232" t="s">
        <v>201</v>
      </c>
      <c r="Z50" s="212"/>
      <c r="AA50" s="212"/>
      <c r="AB50" s="212"/>
      <c r="AC50" s="212"/>
      <c r="AD50" s="212"/>
      <c r="AE50" s="212"/>
      <c r="AF50" s="212"/>
      <c r="AG50" s="212" t="s">
        <v>233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5">
      <c r="A51" s="252">
        <v>35</v>
      </c>
      <c r="B51" s="253" t="s">
        <v>664</v>
      </c>
      <c r="C51" s="264" t="s">
        <v>665</v>
      </c>
      <c r="D51" s="254" t="s">
        <v>208</v>
      </c>
      <c r="E51" s="255">
        <v>30</v>
      </c>
      <c r="F51" s="256"/>
      <c r="G51" s="257">
        <f>ROUND(E51*F51,2)</f>
        <v>0</v>
      </c>
      <c r="H51" s="256"/>
      <c r="I51" s="257">
        <f>ROUND(E51*H51,2)</f>
        <v>0</v>
      </c>
      <c r="J51" s="256"/>
      <c r="K51" s="257">
        <f>ROUND(E51*J51,2)</f>
        <v>0</v>
      </c>
      <c r="L51" s="257">
        <v>21</v>
      </c>
      <c r="M51" s="257">
        <f>G51*(1+L51/100)</f>
        <v>0</v>
      </c>
      <c r="N51" s="255">
        <v>1.6000000000000001E-4</v>
      </c>
      <c r="O51" s="255">
        <f>ROUND(E51*N51,2)</f>
        <v>0</v>
      </c>
      <c r="P51" s="255">
        <v>0</v>
      </c>
      <c r="Q51" s="255">
        <f>ROUND(E51*P51,2)</f>
        <v>0</v>
      </c>
      <c r="R51" s="257" t="s">
        <v>251</v>
      </c>
      <c r="S51" s="257" t="s">
        <v>199</v>
      </c>
      <c r="T51" s="258" t="s">
        <v>231</v>
      </c>
      <c r="U51" s="232">
        <v>0</v>
      </c>
      <c r="V51" s="232">
        <f>ROUND(E51*U51,2)</f>
        <v>0</v>
      </c>
      <c r="W51" s="232"/>
      <c r="X51" s="232" t="s">
        <v>232</v>
      </c>
      <c r="Y51" s="232" t="s">
        <v>201</v>
      </c>
      <c r="Z51" s="212"/>
      <c r="AA51" s="212"/>
      <c r="AB51" s="212"/>
      <c r="AC51" s="212"/>
      <c r="AD51" s="212"/>
      <c r="AE51" s="212"/>
      <c r="AF51" s="212"/>
      <c r="AG51" s="212" t="s">
        <v>233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52">
        <v>36</v>
      </c>
      <c r="B52" s="253" t="s">
        <v>666</v>
      </c>
      <c r="C52" s="264" t="s">
        <v>667</v>
      </c>
      <c r="D52" s="254" t="s">
        <v>208</v>
      </c>
      <c r="E52" s="255">
        <v>163</v>
      </c>
      <c r="F52" s="256"/>
      <c r="G52" s="257">
        <f>ROUND(E52*F52,2)</f>
        <v>0</v>
      </c>
      <c r="H52" s="256"/>
      <c r="I52" s="257">
        <f>ROUND(E52*H52,2)</f>
        <v>0</v>
      </c>
      <c r="J52" s="256"/>
      <c r="K52" s="257">
        <f>ROUND(E52*J52,2)</f>
        <v>0</v>
      </c>
      <c r="L52" s="257">
        <v>21</v>
      </c>
      <c r="M52" s="257">
        <f>G52*(1+L52/100)</f>
        <v>0</v>
      </c>
      <c r="N52" s="255">
        <v>8.8999999999999995E-4</v>
      </c>
      <c r="O52" s="255">
        <f>ROUND(E52*N52,2)</f>
        <v>0.15</v>
      </c>
      <c r="P52" s="255">
        <v>0</v>
      </c>
      <c r="Q52" s="255">
        <f>ROUND(E52*P52,2)</f>
        <v>0</v>
      </c>
      <c r="R52" s="257" t="s">
        <v>251</v>
      </c>
      <c r="S52" s="257" t="s">
        <v>198</v>
      </c>
      <c r="T52" s="258" t="s">
        <v>231</v>
      </c>
      <c r="U52" s="232">
        <v>0</v>
      </c>
      <c r="V52" s="232">
        <f>ROUND(E52*U52,2)</f>
        <v>0</v>
      </c>
      <c r="W52" s="232"/>
      <c r="X52" s="232" t="s">
        <v>232</v>
      </c>
      <c r="Y52" s="232" t="s">
        <v>201</v>
      </c>
      <c r="Z52" s="212"/>
      <c r="AA52" s="212"/>
      <c r="AB52" s="212"/>
      <c r="AC52" s="212"/>
      <c r="AD52" s="212"/>
      <c r="AE52" s="212"/>
      <c r="AF52" s="212"/>
      <c r="AG52" s="212" t="s">
        <v>233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52">
        <v>37</v>
      </c>
      <c r="B53" s="253" t="s">
        <v>668</v>
      </c>
      <c r="C53" s="264" t="s">
        <v>669</v>
      </c>
      <c r="D53" s="254" t="s">
        <v>208</v>
      </c>
      <c r="E53" s="255">
        <v>2.5</v>
      </c>
      <c r="F53" s="256"/>
      <c r="G53" s="257">
        <f>ROUND(E53*F53,2)</f>
        <v>0</v>
      </c>
      <c r="H53" s="256"/>
      <c r="I53" s="257">
        <f>ROUND(E53*H53,2)</f>
        <v>0</v>
      </c>
      <c r="J53" s="256"/>
      <c r="K53" s="257">
        <f>ROUND(E53*J53,2)</f>
        <v>0</v>
      </c>
      <c r="L53" s="257">
        <v>21</v>
      </c>
      <c r="M53" s="257">
        <f>G53*(1+L53/100)</f>
        <v>0</v>
      </c>
      <c r="N53" s="255">
        <v>1.6000000000000001E-4</v>
      </c>
      <c r="O53" s="255">
        <f>ROUND(E53*N53,2)</f>
        <v>0</v>
      </c>
      <c r="P53" s="255">
        <v>0</v>
      </c>
      <c r="Q53" s="255">
        <f>ROUND(E53*P53,2)</f>
        <v>0</v>
      </c>
      <c r="R53" s="257" t="s">
        <v>251</v>
      </c>
      <c r="S53" s="257" t="s">
        <v>198</v>
      </c>
      <c r="T53" s="258" t="s">
        <v>231</v>
      </c>
      <c r="U53" s="232">
        <v>0</v>
      </c>
      <c r="V53" s="232">
        <f>ROUND(E53*U53,2)</f>
        <v>0</v>
      </c>
      <c r="W53" s="232"/>
      <c r="X53" s="232" t="s">
        <v>232</v>
      </c>
      <c r="Y53" s="232" t="s">
        <v>201</v>
      </c>
      <c r="Z53" s="212"/>
      <c r="AA53" s="212"/>
      <c r="AB53" s="212"/>
      <c r="AC53" s="212"/>
      <c r="AD53" s="212"/>
      <c r="AE53" s="212"/>
      <c r="AF53" s="212"/>
      <c r="AG53" s="212" t="s">
        <v>233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5">
      <c r="A54" s="252">
        <v>38</v>
      </c>
      <c r="B54" s="253" t="s">
        <v>670</v>
      </c>
      <c r="C54" s="264" t="s">
        <v>671</v>
      </c>
      <c r="D54" s="254" t="s">
        <v>208</v>
      </c>
      <c r="E54" s="255">
        <v>2.5</v>
      </c>
      <c r="F54" s="256"/>
      <c r="G54" s="257">
        <f>ROUND(E54*F54,2)</f>
        <v>0</v>
      </c>
      <c r="H54" s="256"/>
      <c r="I54" s="257">
        <f>ROUND(E54*H54,2)</f>
        <v>0</v>
      </c>
      <c r="J54" s="256"/>
      <c r="K54" s="257">
        <f>ROUND(E54*J54,2)</f>
        <v>0</v>
      </c>
      <c r="L54" s="257">
        <v>21</v>
      </c>
      <c r="M54" s="257">
        <f>G54*(1+L54/100)</f>
        <v>0</v>
      </c>
      <c r="N54" s="255">
        <v>0</v>
      </c>
      <c r="O54" s="255">
        <f>ROUND(E54*N54,2)</f>
        <v>0</v>
      </c>
      <c r="P54" s="255">
        <v>0</v>
      </c>
      <c r="Q54" s="255">
        <f>ROUND(E54*P54,2)</f>
        <v>0</v>
      </c>
      <c r="R54" s="257"/>
      <c r="S54" s="257" t="s">
        <v>230</v>
      </c>
      <c r="T54" s="258" t="s">
        <v>231</v>
      </c>
      <c r="U54" s="232">
        <v>0</v>
      </c>
      <c r="V54" s="232">
        <f>ROUND(E54*U54,2)</f>
        <v>0</v>
      </c>
      <c r="W54" s="232"/>
      <c r="X54" s="232" t="s">
        <v>232</v>
      </c>
      <c r="Y54" s="232" t="s">
        <v>201</v>
      </c>
      <c r="Z54" s="212"/>
      <c r="AA54" s="212"/>
      <c r="AB54" s="212"/>
      <c r="AC54" s="212"/>
      <c r="AD54" s="212"/>
      <c r="AE54" s="212"/>
      <c r="AF54" s="212"/>
      <c r="AG54" s="212" t="s">
        <v>672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0" outlineLevel="1" x14ac:dyDescent="0.25">
      <c r="A55" s="252">
        <v>39</v>
      </c>
      <c r="B55" s="253" t="s">
        <v>673</v>
      </c>
      <c r="C55" s="264" t="s">
        <v>674</v>
      </c>
      <c r="D55" s="254" t="s">
        <v>650</v>
      </c>
      <c r="E55" s="255">
        <v>1</v>
      </c>
      <c r="F55" s="256"/>
      <c r="G55" s="257">
        <f>ROUND(E55*F55,2)</f>
        <v>0</v>
      </c>
      <c r="H55" s="256"/>
      <c r="I55" s="257">
        <f>ROUND(E55*H55,2)</f>
        <v>0</v>
      </c>
      <c r="J55" s="256"/>
      <c r="K55" s="257">
        <f>ROUND(E55*J55,2)</f>
        <v>0</v>
      </c>
      <c r="L55" s="257">
        <v>21</v>
      </c>
      <c r="M55" s="257">
        <f>G55*(1+L55/100)</f>
        <v>0</v>
      </c>
      <c r="N55" s="255">
        <v>0</v>
      </c>
      <c r="O55" s="255">
        <f>ROUND(E55*N55,2)</f>
        <v>0</v>
      </c>
      <c r="P55" s="255">
        <v>0</v>
      </c>
      <c r="Q55" s="255">
        <f>ROUND(E55*P55,2)</f>
        <v>0</v>
      </c>
      <c r="R55" s="257"/>
      <c r="S55" s="257" t="s">
        <v>230</v>
      </c>
      <c r="T55" s="258" t="s">
        <v>231</v>
      </c>
      <c r="U55" s="232">
        <v>0</v>
      </c>
      <c r="V55" s="232">
        <f>ROUND(E55*U55,2)</f>
        <v>0</v>
      </c>
      <c r="W55" s="232"/>
      <c r="X55" s="232" t="s">
        <v>232</v>
      </c>
      <c r="Y55" s="232" t="s">
        <v>201</v>
      </c>
      <c r="Z55" s="212"/>
      <c r="AA55" s="212"/>
      <c r="AB55" s="212"/>
      <c r="AC55" s="212"/>
      <c r="AD55" s="212"/>
      <c r="AE55" s="212"/>
      <c r="AF55" s="212"/>
      <c r="AG55" s="212" t="s">
        <v>233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0" outlineLevel="1" x14ac:dyDescent="0.25">
      <c r="A56" s="252">
        <v>40</v>
      </c>
      <c r="B56" s="253" t="s">
        <v>675</v>
      </c>
      <c r="C56" s="264" t="s">
        <v>676</v>
      </c>
      <c r="D56" s="254" t="s">
        <v>650</v>
      </c>
      <c r="E56" s="255">
        <v>4</v>
      </c>
      <c r="F56" s="256"/>
      <c r="G56" s="257">
        <f>ROUND(E56*F56,2)</f>
        <v>0</v>
      </c>
      <c r="H56" s="256"/>
      <c r="I56" s="257">
        <f>ROUND(E56*H56,2)</f>
        <v>0</v>
      </c>
      <c r="J56" s="256"/>
      <c r="K56" s="257">
        <f>ROUND(E56*J56,2)</f>
        <v>0</v>
      </c>
      <c r="L56" s="257">
        <v>21</v>
      </c>
      <c r="M56" s="257">
        <f>G56*(1+L56/100)</f>
        <v>0</v>
      </c>
      <c r="N56" s="255">
        <v>0</v>
      </c>
      <c r="O56" s="255">
        <f>ROUND(E56*N56,2)</f>
        <v>0</v>
      </c>
      <c r="P56" s="255">
        <v>0</v>
      </c>
      <c r="Q56" s="255">
        <f>ROUND(E56*P56,2)</f>
        <v>0</v>
      </c>
      <c r="R56" s="257"/>
      <c r="S56" s="257" t="s">
        <v>230</v>
      </c>
      <c r="T56" s="258" t="s">
        <v>231</v>
      </c>
      <c r="U56" s="232">
        <v>0</v>
      </c>
      <c r="V56" s="232">
        <f>ROUND(E56*U56,2)</f>
        <v>0</v>
      </c>
      <c r="W56" s="232"/>
      <c r="X56" s="232" t="s">
        <v>232</v>
      </c>
      <c r="Y56" s="232" t="s">
        <v>201</v>
      </c>
      <c r="Z56" s="212"/>
      <c r="AA56" s="212"/>
      <c r="AB56" s="212"/>
      <c r="AC56" s="212"/>
      <c r="AD56" s="212"/>
      <c r="AE56" s="212"/>
      <c r="AF56" s="212"/>
      <c r="AG56" s="212" t="s">
        <v>233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0" outlineLevel="1" x14ac:dyDescent="0.25">
      <c r="A57" s="252">
        <v>41</v>
      </c>
      <c r="B57" s="253" t="s">
        <v>677</v>
      </c>
      <c r="C57" s="264" t="s">
        <v>678</v>
      </c>
      <c r="D57" s="254" t="s">
        <v>650</v>
      </c>
      <c r="E57" s="255">
        <v>1</v>
      </c>
      <c r="F57" s="256"/>
      <c r="G57" s="257">
        <f>ROUND(E57*F57,2)</f>
        <v>0</v>
      </c>
      <c r="H57" s="256"/>
      <c r="I57" s="257">
        <f>ROUND(E57*H57,2)</f>
        <v>0</v>
      </c>
      <c r="J57" s="256"/>
      <c r="K57" s="257">
        <f>ROUND(E57*J57,2)</f>
        <v>0</v>
      </c>
      <c r="L57" s="257">
        <v>21</v>
      </c>
      <c r="M57" s="257">
        <f>G57*(1+L57/100)</f>
        <v>0</v>
      </c>
      <c r="N57" s="255">
        <v>0</v>
      </c>
      <c r="O57" s="255">
        <f>ROUND(E57*N57,2)</f>
        <v>0</v>
      </c>
      <c r="P57" s="255">
        <v>0</v>
      </c>
      <c r="Q57" s="255">
        <f>ROUND(E57*P57,2)</f>
        <v>0</v>
      </c>
      <c r="R57" s="257"/>
      <c r="S57" s="257" t="s">
        <v>230</v>
      </c>
      <c r="T57" s="258" t="s">
        <v>231</v>
      </c>
      <c r="U57" s="232">
        <v>0</v>
      </c>
      <c r="V57" s="232">
        <f>ROUND(E57*U57,2)</f>
        <v>0</v>
      </c>
      <c r="W57" s="232"/>
      <c r="X57" s="232" t="s">
        <v>232</v>
      </c>
      <c r="Y57" s="232" t="s">
        <v>201</v>
      </c>
      <c r="Z57" s="212"/>
      <c r="AA57" s="212"/>
      <c r="AB57" s="212"/>
      <c r="AC57" s="212"/>
      <c r="AD57" s="212"/>
      <c r="AE57" s="212"/>
      <c r="AF57" s="212"/>
      <c r="AG57" s="212" t="s">
        <v>233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5">
      <c r="A58" s="252">
        <v>42</v>
      </c>
      <c r="B58" s="253" t="s">
        <v>679</v>
      </c>
      <c r="C58" s="264" t="s">
        <v>680</v>
      </c>
      <c r="D58" s="254" t="s">
        <v>650</v>
      </c>
      <c r="E58" s="255">
        <v>1</v>
      </c>
      <c r="F58" s="256"/>
      <c r="G58" s="257">
        <f>ROUND(E58*F58,2)</f>
        <v>0</v>
      </c>
      <c r="H58" s="256"/>
      <c r="I58" s="257">
        <f>ROUND(E58*H58,2)</f>
        <v>0</v>
      </c>
      <c r="J58" s="256"/>
      <c r="K58" s="257">
        <f>ROUND(E58*J58,2)</f>
        <v>0</v>
      </c>
      <c r="L58" s="257">
        <v>21</v>
      </c>
      <c r="M58" s="257">
        <f>G58*(1+L58/100)</f>
        <v>0</v>
      </c>
      <c r="N58" s="255">
        <v>0</v>
      </c>
      <c r="O58" s="255">
        <f>ROUND(E58*N58,2)</f>
        <v>0</v>
      </c>
      <c r="P58" s="255">
        <v>0</v>
      </c>
      <c r="Q58" s="255">
        <f>ROUND(E58*P58,2)</f>
        <v>0</v>
      </c>
      <c r="R58" s="257"/>
      <c r="S58" s="257" t="s">
        <v>230</v>
      </c>
      <c r="T58" s="258" t="s">
        <v>231</v>
      </c>
      <c r="U58" s="232">
        <v>0</v>
      </c>
      <c r="V58" s="232">
        <f>ROUND(E58*U58,2)</f>
        <v>0</v>
      </c>
      <c r="W58" s="232"/>
      <c r="X58" s="232" t="s">
        <v>232</v>
      </c>
      <c r="Y58" s="232" t="s">
        <v>201</v>
      </c>
      <c r="Z58" s="212"/>
      <c r="AA58" s="212"/>
      <c r="AB58" s="212"/>
      <c r="AC58" s="212"/>
      <c r="AD58" s="212"/>
      <c r="AE58" s="212"/>
      <c r="AF58" s="212"/>
      <c r="AG58" s="212" t="s">
        <v>233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5">
      <c r="A59" s="252">
        <v>43</v>
      </c>
      <c r="B59" s="253" t="s">
        <v>681</v>
      </c>
      <c r="C59" s="264" t="s">
        <v>682</v>
      </c>
      <c r="D59" s="254" t="s">
        <v>263</v>
      </c>
      <c r="E59" s="255">
        <v>12</v>
      </c>
      <c r="F59" s="256"/>
      <c r="G59" s="257">
        <f>ROUND(E59*F59,2)</f>
        <v>0</v>
      </c>
      <c r="H59" s="256"/>
      <c r="I59" s="257">
        <f>ROUND(E59*H59,2)</f>
        <v>0</v>
      </c>
      <c r="J59" s="256"/>
      <c r="K59" s="257">
        <f>ROUND(E59*J59,2)</f>
        <v>0</v>
      </c>
      <c r="L59" s="257">
        <v>21</v>
      </c>
      <c r="M59" s="257">
        <f>G59*(1+L59/100)</f>
        <v>0</v>
      </c>
      <c r="N59" s="255">
        <v>1.8000000000000001E-4</v>
      </c>
      <c r="O59" s="255">
        <f>ROUND(E59*N59,2)</f>
        <v>0</v>
      </c>
      <c r="P59" s="255">
        <v>0</v>
      </c>
      <c r="Q59" s="255">
        <f>ROUND(E59*P59,2)</f>
        <v>0</v>
      </c>
      <c r="R59" s="257" t="s">
        <v>251</v>
      </c>
      <c r="S59" s="257" t="s">
        <v>198</v>
      </c>
      <c r="T59" s="258" t="s">
        <v>231</v>
      </c>
      <c r="U59" s="232">
        <v>0</v>
      </c>
      <c r="V59" s="232">
        <f>ROUND(E59*U59,2)</f>
        <v>0</v>
      </c>
      <c r="W59" s="232"/>
      <c r="X59" s="232" t="s">
        <v>232</v>
      </c>
      <c r="Y59" s="232" t="s">
        <v>201</v>
      </c>
      <c r="Z59" s="212"/>
      <c r="AA59" s="212"/>
      <c r="AB59" s="212"/>
      <c r="AC59" s="212"/>
      <c r="AD59" s="212"/>
      <c r="AE59" s="212"/>
      <c r="AF59" s="212"/>
      <c r="AG59" s="212" t="s">
        <v>233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52">
        <v>44</v>
      </c>
      <c r="B60" s="253" t="s">
        <v>683</v>
      </c>
      <c r="C60" s="264" t="s">
        <v>684</v>
      </c>
      <c r="D60" s="254" t="s">
        <v>263</v>
      </c>
      <c r="E60" s="255">
        <v>6</v>
      </c>
      <c r="F60" s="256"/>
      <c r="G60" s="257">
        <f>ROUND(E60*F60,2)</f>
        <v>0</v>
      </c>
      <c r="H60" s="256"/>
      <c r="I60" s="257">
        <f>ROUND(E60*H60,2)</f>
        <v>0</v>
      </c>
      <c r="J60" s="256"/>
      <c r="K60" s="257">
        <f>ROUND(E60*J60,2)</f>
        <v>0</v>
      </c>
      <c r="L60" s="257">
        <v>21</v>
      </c>
      <c r="M60" s="257">
        <f>G60*(1+L60/100)</f>
        <v>0</v>
      </c>
      <c r="N60" s="255">
        <v>0</v>
      </c>
      <c r="O60" s="255">
        <f>ROUND(E60*N60,2)</f>
        <v>0</v>
      </c>
      <c r="P60" s="255">
        <v>0</v>
      </c>
      <c r="Q60" s="255">
        <f>ROUND(E60*P60,2)</f>
        <v>0</v>
      </c>
      <c r="R60" s="257"/>
      <c r="S60" s="257" t="s">
        <v>230</v>
      </c>
      <c r="T60" s="258" t="s">
        <v>231</v>
      </c>
      <c r="U60" s="232">
        <v>0</v>
      </c>
      <c r="V60" s="232">
        <f>ROUND(E60*U60,2)</f>
        <v>0</v>
      </c>
      <c r="W60" s="232"/>
      <c r="X60" s="232" t="s">
        <v>232</v>
      </c>
      <c r="Y60" s="232" t="s">
        <v>201</v>
      </c>
      <c r="Z60" s="212"/>
      <c r="AA60" s="212"/>
      <c r="AB60" s="212"/>
      <c r="AC60" s="212"/>
      <c r="AD60" s="212"/>
      <c r="AE60" s="212"/>
      <c r="AF60" s="212"/>
      <c r="AG60" s="212" t="s">
        <v>233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5">
      <c r="A61" s="252">
        <v>45</v>
      </c>
      <c r="B61" s="253" t="s">
        <v>685</v>
      </c>
      <c r="C61" s="264" t="s">
        <v>686</v>
      </c>
      <c r="D61" s="254" t="s">
        <v>0</v>
      </c>
      <c r="E61" s="255">
        <v>1</v>
      </c>
      <c r="F61" s="256"/>
      <c r="G61" s="257">
        <f>ROUND(E61*F61,2)</f>
        <v>0</v>
      </c>
      <c r="H61" s="256"/>
      <c r="I61" s="257">
        <f>ROUND(E61*H61,2)</f>
        <v>0</v>
      </c>
      <c r="J61" s="256"/>
      <c r="K61" s="257">
        <f>ROUND(E61*J61,2)</f>
        <v>0</v>
      </c>
      <c r="L61" s="257">
        <v>21</v>
      </c>
      <c r="M61" s="257">
        <f>G61*(1+L61/100)</f>
        <v>0</v>
      </c>
      <c r="N61" s="255">
        <v>0</v>
      </c>
      <c r="O61" s="255">
        <f>ROUND(E61*N61,2)</f>
        <v>0</v>
      </c>
      <c r="P61" s="255">
        <v>0</v>
      </c>
      <c r="Q61" s="255">
        <f>ROUND(E61*P61,2)</f>
        <v>0</v>
      </c>
      <c r="R61" s="257"/>
      <c r="S61" s="257" t="s">
        <v>230</v>
      </c>
      <c r="T61" s="258" t="s">
        <v>231</v>
      </c>
      <c r="U61" s="232">
        <v>0</v>
      </c>
      <c r="V61" s="232">
        <f>ROUND(E61*U61,2)</f>
        <v>0</v>
      </c>
      <c r="W61" s="232"/>
      <c r="X61" s="232" t="s">
        <v>67</v>
      </c>
      <c r="Y61" s="232" t="s">
        <v>201</v>
      </c>
      <c r="Z61" s="212"/>
      <c r="AA61" s="212"/>
      <c r="AB61" s="212"/>
      <c r="AC61" s="212"/>
      <c r="AD61" s="212"/>
      <c r="AE61" s="212"/>
      <c r="AF61" s="212"/>
      <c r="AG61" s="212" t="s">
        <v>651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13" x14ac:dyDescent="0.25">
      <c r="A62" s="238" t="s">
        <v>193</v>
      </c>
      <c r="B62" s="239" t="s">
        <v>150</v>
      </c>
      <c r="C62" s="260" t="s">
        <v>151</v>
      </c>
      <c r="D62" s="240"/>
      <c r="E62" s="241"/>
      <c r="F62" s="242"/>
      <c r="G62" s="242">
        <f>SUMIF(AG63:AG63,"&lt;&gt;NOR",G63:G63)</f>
        <v>0</v>
      </c>
      <c r="H62" s="242"/>
      <c r="I62" s="242">
        <f>SUM(I63:I63)</f>
        <v>0</v>
      </c>
      <c r="J62" s="242"/>
      <c r="K62" s="242">
        <f>SUM(K63:K63)</f>
        <v>0</v>
      </c>
      <c r="L62" s="242"/>
      <c r="M62" s="242">
        <f>SUM(M63:M63)</f>
        <v>0</v>
      </c>
      <c r="N62" s="241"/>
      <c r="O62" s="241">
        <f>SUM(O63:O63)</f>
        <v>0</v>
      </c>
      <c r="P62" s="241"/>
      <c r="Q62" s="241">
        <f>SUM(Q63:Q63)</f>
        <v>0</v>
      </c>
      <c r="R62" s="242"/>
      <c r="S62" s="242"/>
      <c r="T62" s="243"/>
      <c r="U62" s="237"/>
      <c r="V62" s="237">
        <f>SUM(V63:V63)</f>
        <v>1.8</v>
      </c>
      <c r="W62" s="237"/>
      <c r="X62" s="237"/>
      <c r="Y62" s="237"/>
      <c r="AG62" t="s">
        <v>194</v>
      </c>
    </row>
    <row r="63" spans="1:60" outlineLevel="1" x14ac:dyDescent="0.25">
      <c r="A63" s="252">
        <v>46</v>
      </c>
      <c r="B63" s="253" t="s">
        <v>687</v>
      </c>
      <c r="C63" s="264" t="s">
        <v>688</v>
      </c>
      <c r="D63" s="254" t="s">
        <v>263</v>
      </c>
      <c r="E63" s="255">
        <v>9</v>
      </c>
      <c r="F63" s="256"/>
      <c r="G63" s="257">
        <f>ROUND(E63*F63,2)</f>
        <v>0</v>
      </c>
      <c r="H63" s="256"/>
      <c r="I63" s="257">
        <f>ROUND(E63*H63,2)</f>
        <v>0</v>
      </c>
      <c r="J63" s="256"/>
      <c r="K63" s="257">
        <f>ROUND(E63*J63,2)</f>
        <v>0</v>
      </c>
      <c r="L63" s="257">
        <v>21</v>
      </c>
      <c r="M63" s="257">
        <f>G63*(1+L63/100)</f>
        <v>0</v>
      </c>
      <c r="N63" s="255">
        <v>0</v>
      </c>
      <c r="O63" s="255">
        <f>ROUND(E63*N63,2)</f>
        <v>0</v>
      </c>
      <c r="P63" s="255">
        <v>0</v>
      </c>
      <c r="Q63" s="255">
        <f>ROUND(E63*P63,2)</f>
        <v>0</v>
      </c>
      <c r="R63" s="257"/>
      <c r="S63" s="257" t="s">
        <v>198</v>
      </c>
      <c r="T63" s="258" t="s">
        <v>231</v>
      </c>
      <c r="U63" s="232">
        <v>0.20016999999999999</v>
      </c>
      <c r="V63" s="232">
        <f>ROUND(E63*U63,2)</f>
        <v>1.8</v>
      </c>
      <c r="W63" s="232"/>
      <c r="X63" s="232" t="s">
        <v>200</v>
      </c>
      <c r="Y63" s="232" t="s">
        <v>201</v>
      </c>
      <c r="Z63" s="212"/>
      <c r="AA63" s="212"/>
      <c r="AB63" s="212"/>
      <c r="AC63" s="212"/>
      <c r="AD63" s="212"/>
      <c r="AE63" s="212"/>
      <c r="AF63" s="212"/>
      <c r="AG63" s="212" t="s">
        <v>209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13" x14ac:dyDescent="0.25">
      <c r="A64" s="238" t="s">
        <v>193</v>
      </c>
      <c r="B64" s="239" t="s">
        <v>156</v>
      </c>
      <c r="C64" s="260" t="s">
        <v>157</v>
      </c>
      <c r="D64" s="240"/>
      <c r="E64" s="241"/>
      <c r="F64" s="242"/>
      <c r="G64" s="242">
        <f>SUMIF(AG65:AG83,"&lt;&gt;NOR",G65:G83)</f>
        <v>0</v>
      </c>
      <c r="H64" s="242"/>
      <c r="I64" s="242">
        <f>SUM(I65:I83)</f>
        <v>0</v>
      </c>
      <c r="J64" s="242"/>
      <c r="K64" s="242">
        <f>SUM(K65:K83)</f>
        <v>0</v>
      </c>
      <c r="L64" s="242"/>
      <c r="M64" s="242">
        <f>SUM(M65:M83)</f>
        <v>0</v>
      </c>
      <c r="N64" s="241"/>
      <c r="O64" s="241">
        <f>SUM(O65:O83)</f>
        <v>17.7</v>
      </c>
      <c r="P64" s="241"/>
      <c r="Q64" s="241">
        <f>SUM(Q65:Q83)</f>
        <v>0</v>
      </c>
      <c r="R64" s="242"/>
      <c r="S64" s="242"/>
      <c r="T64" s="243"/>
      <c r="U64" s="237"/>
      <c r="V64" s="237">
        <f>SUM(V65:V83)</f>
        <v>217.70999999999998</v>
      </c>
      <c r="W64" s="237"/>
      <c r="X64" s="237"/>
      <c r="Y64" s="237"/>
      <c r="AG64" t="s">
        <v>194</v>
      </c>
    </row>
    <row r="65" spans="1:60" ht="20" outlineLevel="1" x14ac:dyDescent="0.25">
      <c r="A65" s="252">
        <v>47</v>
      </c>
      <c r="B65" s="253" t="s">
        <v>689</v>
      </c>
      <c r="C65" s="264" t="s">
        <v>690</v>
      </c>
      <c r="D65" s="254" t="s">
        <v>691</v>
      </c>
      <c r="E65" s="255">
        <v>0.126</v>
      </c>
      <c r="F65" s="256"/>
      <c r="G65" s="257">
        <f>ROUND(E65*F65,2)</f>
        <v>0</v>
      </c>
      <c r="H65" s="256"/>
      <c r="I65" s="257">
        <f>ROUND(E65*H65,2)</f>
        <v>0</v>
      </c>
      <c r="J65" s="256"/>
      <c r="K65" s="257">
        <f>ROUND(E65*J65,2)</f>
        <v>0</v>
      </c>
      <c r="L65" s="257">
        <v>21</v>
      </c>
      <c r="M65" s="257">
        <f>G65*(1+L65/100)</f>
        <v>0</v>
      </c>
      <c r="N65" s="255">
        <v>0</v>
      </c>
      <c r="O65" s="255">
        <f>ROUND(E65*N65,2)</f>
        <v>0</v>
      </c>
      <c r="P65" s="255">
        <v>0</v>
      </c>
      <c r="Q65" s="255">
        <f>ROUND(E65*P65,2)</f>
        <v>0</v>
      </c>
      <c r="R65" s="257"/>
      <c r="S65" s="257" t="s">
        <v>198</v>
      </c>
      <c r="T65" s="258" t="s">
        <v>231</v>
      </c>
      <c r="U65" s="232">
        <v>5.1740000000000004</v>
      </c>
      <c r="V65" s="232">
        <f>ROUND(E65*U65,2)</f>
        <v>0.65</v>
      </c>
      <c r="W65" s="232"/>
      <c r="X65" s="232" t="s">
        <v>200</v>
      </c>
      <c r="Y65" s="232" t="s">
        <v>201</v>
      </c>
      <c r="Z65" s="212"/>
      <c r="AA65" s="212"/>
      <c r="AB65" s="212"/>
      <c r="AC65" s="212"/>
      <c r="AD65" s="212"/>
      <c r="AE65" s="212"/>
      <c r="AF65" s="212"/>
      <c r="AG65" s="212" t="s">
        <v>209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0" outlineLevel="1" x14ac:dyDescent="0.25">
      <c r="A66" s="252">
        <v>48</v>
      </c>
      <c r="B66" s="253" t="s">
        <v>692</v>
      </c>
      <c r="C66" s="264" t="s">
        <v>693</v>
      </c>
      <c r="D66" s="254" t="s">
        <v>208</v>
      </c>
      <c r="E66" s="255">
        <v>13</v>
      </c>
      <c r="F66" s="256"/>
      <c r="G66" s="257">
        <f>ROUND(E66*F66,2)</f>
        <v>0</v>
      </c>
      <c r="H66" s="256"/>
      <c r="I66" s="257">
        <f>ROUND(E66*H66,2)</f>
        <v>0</v>
      </c>
      <c r="J66" s="256"/>
      <c r="K66" s="257">
        <f>ROUND(E66*J66,2)</f>
        <v>0</v>
      </c>
      <c r="L66" s="257">
        <v>21</v>
      </c>
      <c r="M66" s="257">
        <f>G66*(1+L66/100)</f>
        <v>0</v>
      </c>
      <c r="N66" s="255">
        <v>0</v>
      </c>
      <c r="O66" s="255">
        <f>ROUND(E66*N66,2)</f>
        <v>0</v>
      </c>
      <c r="P66" s="255">
        <v>0</v>
      </c>
      <c r="Q66" s="255">
        <f>ROUND(E66*P66,2)</f>
        <v>0</v>
      </c>
      <c r="R66" s="257"/>
      <c r="S66" s="257" t="s">
        <v>198</v>
      </c>
      <c r="T66" s="258" t="s">
        <v>231</v>
      </c>
      <c r="U66" s="232">
        <v>0.22500000000000001</v>
      </c>
      <c r="V66" s="232">
        <f>ROUND(E66*U66,2)</f>
        <v>2.93</v>
      </c>
      <c r="W66" s="232"/>
      <c r="X66" s="232" t="s">
        <v>200</v>
      </c>
      <c r="Y66" s="232" t="s">
        <v>201</v>
      </c>
      <c r="Z66" s="212"/>
      <c r="AA66" s="212"/>
      <c r="AB66" s="212"/>
      <c r="AC66" s="212"/>
      <c r="AD66" s="212"/>
      <c r="AE66" s="212"/>
      <c r="AF66" s="212"/>
      <c r="AG66" s="212" t="s">
        <v>209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0" outlineLevel="1" x14ac:dyDescent="0.25">
      <c r="A67" s="252">
        <v>49</v>
      </c>
      <c r="B67" s="253" t="s">
        <v>694</v>
      </c>
      <c r="C67" s="264" t="s">
        <v>695</v>
      </c>
      <c r="D67" s="254" t="s">
        <v>258</v>
      </c>
      <c r="E67" s="255">
        <v>3</v>
      </c>
      <c r="F67" s="256"/>
      <c r="G67" s="257">
        <f>ROUND(E67*F67,2)</f>
        <v>0</v>
      </c>
      <c r="H67" s="256"/>
      <c r="I67" s="257">
        <f>ROUND(E67*H67,2)</f>
        <v>0</v>
      </c>
      <c r="J67" s="256"/>
      <c r="K67" s="257">
        <f>ROUND(E67*J67,2)</f>
        <v>0</v>
      </c>
      <c r="L67" s="257">
        <v>21</v>
      </c>
      <c r="M67" s="257">
        <f>G67*(1+L67/100)</f>
        <v>0</v>
      </c>
      <c r="N67" s="255">
        <v>0</v>
      </c>
      <c r="O67" s="255">
        <f>ROUND(E67*N67,2)</f>
        <v>0</v>
      </c>
      <c r="P67" s="255">
        <v>0</v>
      </c>
      <c r="Q67" s="255">
        <f>ROUND(E67*P67,2)</f>
        <v>0</v>
      </c>
      <c r="R67" s="257"/>
      <c r="S67" s="257" t="s">
        <v>198</v>
      </c>
      <c r="T67" s="258" t="s">
        <v>231</v>
      </c>
      <c r="U67" s="232">
        <v>3.44</v>
      </c>
      <c r="V67" s="232">
        <f>ROUND(E67*U67,2)</f>
        <v>10.32</v>
      </c>
      <c r="W67" s="232"/>
      <c r="X67" s="232" t="s">
        <v>200</v>
      </c>
      <c r="Y67" s="232" t="s">
        <v>201</v>
      </c>
      <c r="Z67" s="212"/>
      <c r="AA67" s="212"/>
      <c r="AB67" s="212"/>
      <c r="AC67" s="212"/>
      <c r="AD67" s="212"/>
      <c r="AE67" s="212"/>
      <c r="AF67" s="212"/>
      <c r="AG67" s="212" t="s">
        <v>209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5">
      <c r="A68" s="252">
        <v>50</v>
      </c>
      <c r="B68" s="253" t="s">
        <v>696</v>
      </c>
      <c r="C68" s="264" t="s">
        <v>697</v>
      </c>
      <c r="D68" s="254" t="s">
        <v>263</v>
      </c>
      <c r="E68" s="255">
        <v>5</v>
      </c>
      <c r="F68" s="256"/>
      <c r="G68" s="257">
        <f>ROUND(E68*F68,2)</f>
        <v>0</v>
      </c>
      <c r="H68" s="256"/>
      <c r="I68" s="257">
        <f>ROUND(E68*H68,2)</f>
        <v>0</v>
      </c>
      <c r="J68" s="256"/>
      <c r="K68" s="257">
        <f>ROUND(E68*J68,2)</f>
        <v>0</v>
      </c>
      <c r="L68" s="257">
        <v>21</v>
      </c>
      <c r="M68" s="257">
        <f>G68*(1+L68/100)</f>
        <v>0</v>
      </c>
      <c r="N68" s="255">
        <v>0.61121999999999999</v>
      </c>
      <c r="O68" s="255">
        <f>ROUND(E68*N68,2)</f>
        <v>3.06</v>
      </c>
      <c r="P68" s="255">
        <v>0</v>
      </c>
      <c r="Q68" s="255">
        <f>ROUND(E68*P68,2)</f>
        <v>0</v>
      </c>
      <c r="R68" s="257"/>
      <c r="S68" s="257" t="s">
        <v>198</v>
      </c>
      <c r="T68" s="258" t="s">
        <v>231</v>
      </c>
      <c r="U68" s="232">
        <v>2.173</v>
      </c>
      <c r="V68" s="232">
        <f>ROUND(E68*U68,2)</f>
        <v>10.87</v>
      </c>
      <c r="W68" s="232"/>
      <c r="X68" s="232" t="s">
        <v>200</v>
      </c>
      <c r="Y68" s="232" t="s">
        <v>201</v>
      </c>
      <c r="Z68" s="212"/>
      <c r="AA68" s="212"/>
      <c r="AB68" s="212"/>
      <c r="AC68" s="212"/>
      <c r="AD68" s="212"/>
      <c r="AE68" s="212"/>
      <c r="AF68" s="212"/>
      <c r="AG68" s="212" t="s">
        <v>209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0" outlineLevel="1" x14ac:dyDescent="0.25">
      <c r="A69" s="252">
        <v>51</v>
      </c>
      <c r="B69" s="253" t="s">
        <v>698</v>
      </c>
      <c r="C69" s="264" t="s">
        <v>699</v>
      </c>
      <c r="D69" s="254" t="s">
        <v>263</v>
      </c>
      <c r="E69" s="255">
        <v>5</v>
      </c>
      <c r="F69" s="256"/>
      <c r="G69" s="257">
        <f>ROUND(E69*F69,2)</f>
        <v>0</v>
      </c>
      <c r="H69" s="256"/>
      <c r="I69" s="257">
        <f>ROUND(E69*H69,2)</f>
        <v>0</v>
      </c>
      <c r="J69" s="256"/>
      <c r="K69" s="257">
        <f>ROUND(E69*J69,2)</f>
        <v>0</v>
      </c>
      <c r="L69" s="257">
        <v>21</v>
      </c>
      <c r="M69" s="257">
        <f>G69*(1+L69/100)</f>
        <v>0</v>
      </c>
      <c r="N69" s="255">
        <v>0</v>
      </c>
      <c r="O69" s="255">
        <f>ROUND(E69*N69,2)</f>
        <v>0</v>
      </c>
      <c r="P69" s="255">
        <v>0</v>
      </c>
      <c r="Q69" s="255">
        <f>ROUND(E69*P69,2)</f>
        <v>0</v>
      </c>
      <c r="R69" s="257"/>
      <c r="S69" s="257" t="s">
        <v>198</v>
      </c>
      <c r="T69" s="258" t="s">
        <v>231</v>
      </c>
      <c r="U69" s="232">
        <v>0.63700000000000001</v>
      </c>
      <c r="V69" s="232">
        <f>ROUND(E69*U69,2)</f>
        <v>3.19</v>
      </c>
      <c r="W69" s="232"/>
      <c r="X69" s="232" t="s">
        <v>200</v>
      </c>
      <c r="Y69" s="232" t="s">
        <v>201</v>
      </c>
      <c r="Z69" s="212"/>
      <c r="AA69" s="212"/>
      <c r="AB69" s="212"/>
      <c r="AC69" s="212"/>
      <c r="AD69" s="212"/>
      <c r="AE69" s="212"/>
      <c r="AF69" s="212"/>
      <c r="AG69" s="212" t="s">
        <v>209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5">
      <c r="A70" s="252">
        <v>52</v>
      </c>
      <c r="B70" s="253" t="s">
        <v>700</v>
      </c>
      <c r="C70" s="264" t="s">
        <v>701</v>
      </c>
      <c r="D70" s="254" t="s">
        <v>208</v>
      </c>
      <c r="E70" s="255">
        <v>120</v>
      </c>
      <c r="F70" s="256"/>
      <c r="G70" s="257">
        <f>ROUND(E70*F70,2)</f>
        <v>0</v>
      </c>
      <c r="H70" s="256"/>
      <c r="I70" s="257">
        <f>ROUND(E70*H70,2)</f>
        <v>0</v>
      </c>
      <c r="J70" s="256"/>
      <c r="K70" s="257">
        <f>ROUND(E70*J70,2)</f>
        <v>0</v>
      </c>
      <c r="L70" s="257">
        <v>21</v>
      </c>
      <c r="M70" s="257">
        <f>G70*(1+L70/100)</f>
        <v>0</v>
      </c>
      <c r="N70" s="255">
        <v>0</v>
      </c>
      <c r="O70" s="255">
        <f>ROUND(E70*N70,2)</f>
        <v>0</v>
      </c>
      <c r="P70" s="255">
        <v>0</v>
      </c>
      <c r="Q70" s="255">
        <f>ROUND(E70*P70,2)</f>
        <v>0</v>
      </c>
      <c r="R70" s="257"/>
      <c r="S70" s="257" t="s">
        <v>198</v>
      </c>
      <c r="T70" s="258" t="s">
        <v>231</v>
      </c>
      <c r="U70" s="232">
        <v>0.98924000000000001</v>
      </c>
      <c r="V70" s="232">
        <f>ROUND(E70*U70,2)</f>
        <v>118.71</v>
      </c>
      <c r="W70" s="232"/>
      <c r="X70" s="232" t="s">
        <v>200</v>
      </c>
      <c r="Y70" s="232" t="s">
        <v>201</v>
      </c>
      <c r="Z70" s="212"/>
      <c r="AA70" s="212"/>
      <c r="AB70" s="212"/>
      <c r="AC70" s="212"/>
      <c r="AD70" s="212"/>
      <c r="AE70" s="212"/>
      <c r="AF70" s="212"/>
      <c r="AG70" s="212" t="s">
        <v>209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5">
      <c r="A71" s="252">
        <v>53</v>
      </c>
      <c r="B71" s="253" t="s">
        <v>702</v>
      </c>
      <c r="C71" s="264" t="s">
        <v>703</v>
      </c>
      <c r="D71" s="254" t="s">
        <v>208</v>
      </c>
      <c r="E71" s="255">
        <v>6.5</v>
      </c>
      <c r="F71" s="256"/>
      <c r="G71" s="257">
        <f>ROUND(E71*F71,2)</f>
        <v>0</v>
      </c>
      <c r="H71" s="256"/>
      <c r="I71" s="257">
        <f>ROUND(E71*H71,2)</f>
        <v>0</v>
      </c>
      <c r="J71" s="256"/>
      <c r="K71" s="257">
        <f>ROUND(E71*J71,2)</f>
        <v>0</v>
      </c>
      <c r="L71" s="257">
        <v>21</v>
      </c>
      <c r="M71" s="257">
        <f>G71*(1+L71/100)</f>
        <v>0</v>
      </c>
      <c r="N71" s="255">
        <v>0</v>
      </c>
      <c r="O71" s="255">
        <f>ROUND(E71*N71,2)</f>
        <v>0</v>
      </c>
      <c r="P71" s="255">
        <v>0</v>
      </c>
      <c r="Q71" s="255">
        <f>ROUND(E71*P71,2)</f>
        <v>0</v>
      </c>
      <c r="R71" s="257"/>
      <c r="S71" s="257" t="s">
        <v>198</v>
      </c>
      <c r="T71" s="258" t="s">
        <v>231</v>
      </c>
      <c r="U71" s="232">
        <v>1.4132</v>
      </c>
      <c r="V71" s="232">
        <f>ROUND(E71*U71,2)</f>
        <v>9.19</v>
      </c>
      <c r="W71" s="232"/>
      <c r="X71" s="232" t="s">
        <v>200</v>
      </c>
      <c r="Y71" s="232" t="s">
        <v>201</v>
      </c>
      <c r="Z71" s="212"/>
      <c r="AA71" s="212"/>
      <c r="AB71" s="212"/>
      <c r="AC71" s="212"/>
      <c r="AD71" s="212"/>
      <c r="AE71" s="212"/>
      <c r="AF71" s="212"/>
      <c r="AG71" s="212" t="s">
        <v>209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0" outlineLevel="1" x14ac:dyDescent="0.25">
      <c r="A72" s="252">
        <v>54</v>
      </c>
      <c r="B72" s="253" t="s">
        <v>704</v>
      </c>
      <c r="C72" s="264" t="s">
        <v>705</v>
      </c>
      <c r="D72" s="254" t="s">
        <v>208</v>
      </c>
      <c r="E72" s="255">
        <v>120</v>
      </c>
      <c r="F72" s="256"/>
      <c r="G72" s="257">
        <f>ROUND(E72*F72,2)</f>
        <v>0</v>
      </c>
      <c r="H72" s="256"/>
      <c r="I72" s="257">
        <f>ROUND(E72*H72,2)</f>
        <v>0</v>
      </c>
      <c r="J72" s="256"/>
      <c r="K72" s="257">
        <f>ROUND(E72*J72,2)</f>
        <v>0</v>
      </c>
      <c r="L72" s="257">
        <v>21</v>
      </c>
      <c r="M72" s="257">
        <f>G72*(1+L72/100)</f>
        <v>0</v>
      </c>
      <c r="N72" s="255">
        <v>0.11025</v>
      </c>
      <c r="O72" s="255">
        <f>ROUND(E72*N72,2)</f>
        <v>13.23</v>
      </c>
      <c r="P72" s="255">
        <v>0</v>
      </c>
      <c r="Q72" s="255">
        <f>ROUND(E72*P72,2)</f>
        <v>0</v>
      </c>
      <c r="R72" s="257"/>
      <c r="S72" s="257" t="s">
        <v>198</v>
      </c>
      <c r="T72" s="258" t="s">
        <v>231</v>
      </c>
      <c r="U72" s="232">
        <v>5.28E-2</v>
      </c>
      <c r="V72" s="232">
        <f>ROUND(E72*U72,2)</f>
        <v>6.34</v>
      </c>
      <c r="W72" s="232"/>
      <c r="X72" s="232" t="s">
        <v>200</v>
      </c>
      <c r="Y72" s="232" t="s">
        <v>201</v>
      </c>
      <c r="Z72" s="212"/>
      <c r="AA72" s="212"/>
      <c r="AB72" s="212"/>
      <c r="AC72" s="212"/>
      <c r="AD72" s="212"/>
      <c r="AE72" s="212"/>
      <c r="AF72" s="212"/>
      <c r="AG72" s="212" t="s">
        <v>209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5">
      <c r="A73" s="252">
        <v>55</v>
      </c>
      <c r="B73" s="253" t="s">
        <v>706</v>
      </c>
      <c r="C73" s="264" t="s">
        <v>707</v>
      </c>
      <c r="D73" s="254" t="s">
        <v>208</v>
      </c>
      <c r="E73" s="255">
        <v>6.5</v>
      </c>
      <c r="F73" s="256"/>
      <c r="G73" s="257">
        <f>ROUND(E73*F73,2)</f>
        <v>0</v>
      </c>
      <c r="H73" s="256"/>
      <c r="I73" s="257">
        <f>ROUND(E73*H73,2)</f>
        <v>0</v>
      </c>
      <c r="J73" s="256"/>
      <c r="K73" s="257">
        <f>ROUND(E73*J73,2)</f>
        <v>0</v>
      </c>
      <c r="L73" s="257">
        <v>21</v>
      </c>
      <c r="M73" s="257">
        <f>G73*(1+L73/100)</f>
        <v>0</v>
      </c>
      <c r="N73" s="255">
        <v>0.20474999999999999</v>
      </c>
      <c r="O73" s="255">
        <f>ROUND(E73*N73,2)</f>
        <v>1.33</v>
      </c>
      <c r="P73" s="255">
        <v>0</v>
      </c>
      <c r="Q73" s="255">
        <f>ROUND(E73*P73,2)</f>
        <v>0</v>
      </c>
      <c r="R73" s="257"/>
      <c r="S73" s="257" t="s">
        <v>198</v>
      </c>
      <c r="T73" s="258" t="s">
        <v>231</v>
      </c>
      <c r="U73" s="232">
        <v>9.8000000000000004E-2</v>
      </c>
      <c r="V73" s="232">
        <f>ROUND(E73*U73,2)</f>
        <v>0.64</v>
      </c>
      <c r="W73" s="232"/>
      <c r="X73" s="232" t="s">
        <v>200</v>
      </c>
      <c r="Y73" s="232" t="s">
        <v>201</v>
      </c>
      <c r="Z73" s="212"/>
      <c r="AA73" s="212"/>
      <c r="AB73" s="212"/>
      <c r="AC73" s="212"/>
      <c r="AD73" s="212"/>
      <c r="AE73" s="212"/>
      <c r="AF73" s="212"/>
      <c r="AG73" s="212" t="s">
        <v>209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5">
      <c r="A74" s="252">
        <v>56</v>
      </c>
      <c r="B74" s="253" t="s">
        <v>708</v>
      </c>
      <c r="C74" s="264" t="s">
        <v>709</v>
      </c>
      <c r="D74" s="254" t="s">
        <v>208</v>
      </c>
      <c r="E74" s="255">
        <v>127</v>
      </c>
      <c r="F74" s="256"/>
      <c r="G74" s="257">
        <f>ROUND(E74*F74,2)</f>
        <v>0</v>
      </c>
      <c r="H74" s="256"/>
      <c r="I74" s="257">
        <f>ROUND(E74*H74,2)</f>
        <v>0</v>
      </c>
      <c r="J74" s="256"/>
      <c r="K74" s="257">
        <f>ROUND(E74*J74,2)</f>
        <v>0</v>
      </c>
      <c r="L74" s="257">
        <v>21</v>
      </c>
      <c r="M74" s="257">
        <f>G74*(1+L74/100)</f>
        <v>0</v>
      </c>
      <c r="N74" s="255">
        <v>6.0000000000000002E-5</v>
      </c>
      <c r="O74" s="255">
        <f>ROUND(E74*N74,2)</f>
        <v>0.01</v>
      </c>
      <c r="P74" s="255">
        <v>0</v>
      </c>
      <c r="Q74" s="255">
        <f>ROUND(E74*P74,2)</f>
        <v>0</v>
      </c>
      <c r="R74" s="257"/>
      <c r="S74" s="257" t="s">
        <v>198</v>
      </c>
      <c r="T74" s="258" t="s">
        <v>231</v>
      </c>
      <c r="U74" s="232">
        <v>2.5999999999999999E-2</v>
      </c>
      <c r="V74" s="232">
        <f>ROUND(E74*U74,2)</f>
        <v>3.3</v>
      </c>
      <c r="W74" s="232"/>
      <c r="X74" s="232" t="s">
        <v>200</v>
      </c>
      <c r="Y74" s="232" t="s">
        <v>201</v>
      </c>
      <c r="Z74" s="212"/>
      <c r="AA74" s="212"/>
      <c r="AB74" s="212"/>
      <c r="AC74" s="212"/>
      <c r="AD74" s="212"/>
      <c r="AE74" s="212"/>
      <c r="AF74" s="212"/>
      <c r="AG74" s="212" t="s">
        <v>606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0" outlineLevel="1" x14ac:dyDescent="0.25">
      <c r="A75" s="252">
        <v>57</v>
      </c>
      <c r="B75" s="253" t="s">
        <v>710</v>
      </c>
      <c r="C75" s="264" t="s">
        <v>711</v>
      </c>
      <c r="D75" s="254" t="s">
        <v>208</v>
      </c>
      <c r="E75" s="255">
        <v>153</v>
      </c>
      <c r="F75" s="256"/>
      <c r="G75" s="257">
        <f>ROUND(E75*F75,2)</f>
        <v>0</v>
      </c>
      <c r="H75" s="256"/>
      <c r="I75" s="257">
        <f>ROUND(E75*H75,2)</f>
        <v>0</v>
      </c>
      <c r="J75" s="256"/>
      <c r="K75" s="257">
        <f>ROUND(E75*J75,2)</f>
        <v>0</v>
      </c>
      <c r="L75" s="257">
        <v>21</v>
      </c>
      <c r="M75" s="257">
        <f>G75*(1+L75/100)</f>
        <v>0</v>
      </c>
      <c r="N75" s="255">
        <v>4.8000000000000001E-4</v>
      </c>
      <c r="O75" s="255">
        <f>ROUND(E75*N75,2)</f>
        <v>7.0000000000000007E-2</v>
      </c>
      <c r="P75" s="255">
        <v>0</v>
      </c>
      <c r="Q75" s="255">
        <f>ROUND(E75*P75,2)</f>
        <v>0</v>
      </c>
      <c r="R75" s="257"/>
      <c r="S75" s="257" t="s">
        <v>198</v>
      </c>
      <c r="T75" s="258" t="s">
        <v>231</v>
      </c>
      <c r="U75" s="232">
        <v>6.4000000000000001E-2</v>
      </c>
      <c r="V75" s="232">
        <f>ROUND(E75*U75,2)</f>
        <v>9.7899999999999991</v>
      </c>
      <c r="W75" s="232"/>
      <c r="X75" s="232" t="s">
        <v>200</v>
      </c>
      <c r="Y75" s="232" t="s">
        <v>201</v>
      </c>
      <c r="Z75" s="212"/>
      <c r="AA75" s="212"/>
      <c r="AB75" s="212"/>
      <c r="AC75" s="212"/>
      <c r="AD75" s="212"/>
      <c r="AE75" s="212"/>
      <c r="AF75" s="212"/>
      <c r="AG75" s="212" t="s">
        <v>209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5">
      <c r="A76" s="252">
        <v>58</v>
      </c>
      <c r="B76" s="253" t="s">
        <v>712</v>
      </c>
      <c r="C76" s="264" t="s">
        <v>713</v>
      </c>
      <c r="D76" s="254" t="s">
        <v>208</v>
      </c>
      <c r="E76" s="255">
        <v>120</v>
      </c>
      <c r="F76" s="256"/>
      <c r="G76" s="257">
        <f>ROUND(E76*F76,2)</f>
        <v>0</v>
      </c>
      <c r="H76" s="256"/>
      <c r="I76" s="257">
        <f>ROUND(E76*H76,2)</f>
        <v>0</v>
      </c>
      <c r="J76" s="256"/>
      <c r="K76" s="257">
        <f>ROUND(E76*J76,2)</f>
        <v>0</v>
      </c>
      <c r="L76" s="257">
        <v>21</v>
      </c>
      <c r="M76" s="257">
        <f>G76*(1+L76/100)</f>
        <v>0</v>
      </c>
      <c r="N76" s="255">
        <v>0</v>
      </c>
      <c r="O76" s="255">
        <f>ROUND(E76*N76,2)</f>
        <v>0</v>
      </c>
      <c r="P76" s="255">
        <v>0</v>
      </c>
      <c r="Q76" s="255">
        <f>ROUND(E76*P76,2)</f>
        <v>0</v>
      </c>
      <c r="R76" s="257"/>
      <c r="S76" s="257" t="s">
        <v>198</v>
      </c>
      <c r="T76" s="258" t="s">
        <v>231</v>
      </c>
      <c r="U76" s="232">
        <v>0.16944999999999999</v>
      </c>
      <c r="V76" s="232">
        <f>ROUND(E76*U76,2)</f>
        <v>20.329999999999998</v>
      </c>
      <c r="W76" s="232"/>
      <c r="X76" s="232" t="s">
        <v>200</v>
      </c>
      <c r="Y76" s="232" t="s">
        <v>201</v>
      </c>
      <c r="Z76" s="212"/>
      <c r="AA76" s="212"/>
      <c r="AB76" s="212"/>
      <c r="AC76" s="212"/>
      <c r="AD76" s="212"/>
      <c r="AE76" s="212"/>
      <c r="AF76" s="212"/>
      <c r="AG76" s="212" t="s">
        <v>209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5">
      <c r="A77" s="252">
        <v>59</v>
      </c>
      <c r="B77" s="253" t="s">
        <v>714</v>
      </c>
      <c r="C77" s="264" t="s">
        <v>715</v>
      </c>
      <c r="D77" s="254" t="s">
        <v>208</v>
      </c>
      <c r="E77" s="255">
        <v>6.5</v>
      </c>
      <c r="F77" s="256"/>
      <c r="G77" s="257">
        <f>ROUND(E77*F77,2)</f>
        <v>0</v>
      </c>
      <c r="H77" s="256"/>
      <c r="I77" s="257">
        <f>ROUND(E77*H77,2)</f>
        <v>0</v>
      </c>
      <c r="J77" s="256"/>
      <c r="K77" s="257">
        <f>ROUND(E77*J77,2)</f>
        <v>0</v>
      </c>
      <c r="L77" s="257">
        <v>21</v>
      </c>
      <c r="M77" s="257">
        <f>G77*(1+L77/100)</f>
        <v>0</v>
      </c>
      <c r="N77" s="255">
        <v>0</v>
      </c>
      <c r="O77" s="255">
        <f>ROUND(E77*N77,2)</f>
        <v>0</v>
      </c>
      <c r="P77" s="255">
        <v>0</v>
      </c>
      <c r="Q77" s="255">
        <f>ROUND(E77*P77,2)</f>
        <v>0</v>
      </c>
      <c r="R77" s="257"/>
      <c r="S77" s="257" t="s">
        <v>198</v>
      </c>
      <c r="T77" s="258" t="s">
        <v>231</v>
      </c>
      <c r="U77" s="232">
        <v>0.20399999999999999</v>
      </c>
      <c r="V77" s="232">
        <f>ROUND(E77*U77,2)</f>
        <v>1.33</v>
      </c>
      <c r="W77" s="232"/>
      <c r="X77" s="232" t="s">
        <v>200</v>
      </c>
      <c r="Y77" s="232" t="s">
        <v>201</v>
      </c>
      <c r="Z77" s="212"/>
      <c r="AA77" s="212"/>
      <c r="AB77" s="212"/>
      <c r="AC77" s="212"/>
      <c r="AD77" s="212"/>
      <c r="AE77" s="212"/>
      <c r="AF77" s="212"/>
      <c r="AG77" s="212" t="s">
        <v>209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5">
      <c r="A78" s="252">
        <v>60</v>
      </c>
      <c r="B78" s="253" t="s">
        <v>716</v>
      </c>
      <c r="C78" s="264" t="s">
        <v>717</v>
      </c>
      <c r="D78" s="254" t="s">
        <v>258</v>
      </c>
      <c r="E78" s="255">
        <v>7</v>
      </c>
      <c r="F78" s="256"/>
      <c r="G78" s="257">
        <f>ROUND(E78*F78,2)</f>
        <v>0</v>
      </c>
      <c r="H78" s="256"/>
      <c r="I78" s="257">
        <f>ROUND(E78*H78,2)</f>
        <v>0</v>
      </c>
      <c r="J78" s="256"/>
      <c r="K78" s="257">
        <f>ROUND(E78*J78,2)</f>
        <v>0</v>
      </c>
      <c r="L78" s="257">
        <v>21</v>
      </c>
      <c r="M78" s="257">
        <f>G78*(1+L78/100)</f>
        <v>0</v>
      </c>
      <c r="N78" s="255">
        <v>0</v>
      </c>
      <c r="O78" s="255">
        <f>ROUND(E78*N78,2)</f>
        <v>0</v>
      </c>
      <c r="P78" s="255">
        <v>0</v>
      </c>
      <c r="Q78" s="255">
        <f>ROUND(E78*P78,2)</f>
        <v>0</v>
      </c>
      <c r="R78" s="257"/>
      <c r="S78" s="257" t="s">
        <v>198</v>
      </c>
      <c r="T78" s="258" t="s">
        <v>231</v>
      </c>
      <c r="U78" s="232">
        <v>0.66300000000000003</v>
      </c>
      <c r="V78" s="232">
        <f>ROUND(E78*U78,2)</f>
        <v>4.6399999999999997</v>
      </c>
      <c r="W78" s="232"/>
      <c r="X78" s="232" t="s">
        <v>200</v>
      </c>
      <c r="Y78" s="232" t="s">
        <v>201</v>
      </c>
      <c r="Z78" s="212"/>
      <c r="AA78" s="212"/>
      <c r="AB78" s="212"/>
      <c r="AC78" s="212"/>
      <c r="AD78" s="212"/>
      <c r="AE78" s="212"/>
      <c r="AF78" s="212"/>
      <c r="AG78" s="212" t="s">
        <v>606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0" outlineLevel="1" x14ac:dyDescent="0.25">
      <c r="A79" s="252">
        <v>61</v>
      </c>
      <c r="B79" s="253" t="s">
        <v>718</v>
      </c>
      <c r="C79" s="264" t="s">
        <v>719</v>
      </c>
      <c r="D79" s="254" t="s">
        <v>258</v>
      </c>
      <c r="E79" s="255">
        <v>70</v>
      </c>
      <c r="F79" s="256"/>
      <c r="G79" s="257">
        <f>ROUND(E79*F79,2)</f>
        <v>0</v>
      </c>
      <c r="H79" s="256"/>
      <c r="I79" s="257">
        <f>ROUND(E79*H79,2)</f>
        <v>0</v>
      </c>
      <c r="J79" s="256"/>
      <c r="K79" s="257">
        <f>ROUND(E79*J79,2)</f>
        <v>0</v>
      </c>
      <c r="L79" s="257">
        <v>21</v>
      </c>
      <c r="M79" s="257">
        <f>G79*(1+L79/100)</f>
        <v>0</v>
      </c>
      <c r="N79" s="255">
        <v>0</v>
      </c>
      <c r="O79" s="255">
        <f>ROUND(E79*N79,2)</f>
        <v>0</v>
      </c>
      <c r="P79" s="255">
        <v>0</v>
      </c>
      <c r="Q79" s="255">
        <f>ROUND(E79*P79,2)</f>
        <v>0</v>
      </c>
      <c r="R79" s="257"/>
      <c r="S79" s="257" t="s">
        <v>198</v>
      </c>
      <c r="T79" s="258" t="s">
        <v>231</v>
      </c>
      <c r="U79" s="232">
        <v>0</v>
      </c>
      <c r="V79" s="232">
        <f>ROUND(E79*U79,2)</f>
        <v>0</v>
      </c>
      <c r="W79" s="232"/>
      <c r="X79" s="232" t="s">
        <v>200</v>
      </c>
      <c r="Y79" s="232" t="s">
        <v>201</v>
      </c>
      <c r="Z79" s="212"/>
      <c r="AA79" s="212"/>
      <c r="AB79" s="212"/>
      <c r="AC79" s="212"/>
      <c r="AD79" s="212"/>
      <c r="AE79" s="212"/>
      <c r="AF79" s="212"/>
      <c r="AG79" s="212" t="s">
        <v>209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0" outlineLevel="1" x14ac:dyDescent="0.25">
      <c r="A80" s="252">
        <v>62</v>
      </c>
      <c r="B80" s="253" t="s">
        <v>720</v>
      </c>
      <c r="C80" s="264" t="s">
        <v>721</v>
      </c>
      <c r="D80" s="254" t="s">
        <v>197</v>
      </c>
      <c r="E80" s="255">
        <v>120</v>
      </c>
      <c r="F80" s="256"/>
      <c r="G80" s="257">
        <f>ROUND(E80*F80,2)</f>
        <v>0</v>
      </c>
      <c r="H80" s="256"/>
      <c r="I80" s="257">
        <f>ROUND(E80*H80,2)</f>
        <v>0</v>
      </c>
      <c r="J80" s="256"/>
      <c r="K80" s="257">
        <f>ROUND(E80*J80,2)</f>
        <v>0</v>
      </c>
      <c r="L80" s="257">
        <v>21</v>
      </c>
      <c r="M80" s="257">
        <f>G80*(1+L80/100)</f>
        <v>0</v>
      </c>
      <c r="N80" s="255">
        <v>0</v>
      </c>
      <c r="O80" s="255">
        <f>ROUND(E80*N80,2)</f>
        <v>0</v>
      </c>
      <c r="P80" s="255">
        <v>0</v>
      </c>
      <c r="Q80" s="255">
        <f>ROUND(E80*P80,2)</f>
        <v>0</v>
      </c>
      <c r="R80" s="257"/>
      <c r="S80" s="257" t="s">
        <v>198</v>
      </c>
      <c r="T80" s="258" t="s">
        <v>231</v>
      </c>
      <c r="U80" s="232">
        <v>0.129</v>
      </c>
      <c r="V80" s="232">
        <f>ROUND(E80*U80,2)</f>
        <v>15.48</v>
      </c>
      <c r="W80" s="232"/>
      <c r="X80" s="232" t="s">
        <v>200</v>
      </c>
      <c r="Y80" s="232" t="s">
        <v>201</v>
      </c>
      <c r="Z80" s="212"/>
      <c r="AA80" s="212"/>
      <c r="AB80" s="212"/>
      <c r="AC80" s="212"/>
      <c r="AD80" s="212"/>
      <c r="AE80" s="212"/>
      <c r="AF80" s="212"/>
      <c r="AG80" s="212" t="s">
        <v>209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5">
      <c r="A81" s="252">
        <v>63</v>
      </c>
      <c r="B81" s="253" t="s">
        <v>722</v>
      </c>
      <c r="C81" s="264" t="s">
        <v>723</v>
      </c>
      <c r="D81" s="254" t="s">
        <v>277</v>
      </c>
      <c r="E81" s="255">
        <v>5</v>
      </c>
      <c r="F81" s="256"/>
      <c r="G81" s="257">
        <f>ROUND(E81*F81,2)</f>
        <v>0</v>
      </c>
      <c r="H81" s="256"/>
      <c r="I81" s="257">
        <f>ROUND(E81*H81,2)</f>
        <v>0</v>
      </c>
      <c r="J81" s="256"/>
      <c r="K81" s="257">
        <f>ROUND(E81*J81,2)</f>
        <v>0</v>
      </c>
      <c r="L81" s="257">
        <v>21</v>
      </c>
      <c r="M81" s="257">
        <f>G81*(1+L81/100)</f>
        <v>0</v>
      </c>
      <c r="N81" s="255">
        <v>0</v>
      </c>
      <c r="O81" s="255">
        <f>ROUND(E81*N81,2)</f>
        <v>0</v>
      </c>
      <c r="P81" s="255">
        <v>0</v>
      </c>
      <c r="Q81" s="255">
        <f>ROUND(E81*P81,2)</f>
        <v>0</v>
      </c>
      <c r="R81" s="257"/>
      <c r="S81" s="257" t="s">
        <v>230</v>
      </c>
      <c r="T81" s="258" t="s">
        <v>231</v>
      </c>
      <c r="U81" s="232">
        <v>0</v>
      </c>
      <c r="V81" s="232">
        <f>ROUND(E81*U81,2)</f>
        <v>0</v>
      </c>
      <c r="W81" s="232"/>
      <c r="X81" s="232" t="s">
        <v>200</v>
      </c>
      <c r="Y81" s="232" t="s">
        <v>201</v>
      </c>
      <c r="Z81" s="212"/>
      <c r="AA81" s="212"/>
      <c r="AB81" s="212"/>
      <c r="AC81" s="212"/>
      <c r="AD81" s="212"/>
      <c r="AE81" s="212"/>
      <c r="AF81" s="212"/>
      <c r="AG81" s="212" t="s">
        <v>209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5">
      <c r="A82" s="252">
        <v>64</v>
      </c>
      <c r="B82" s="253" t="s">
        <v>724</v>
      </c>
      <c r="C82" s="264" t="s">
        <v>725</v>
      </c>
      <c r="D82" s="254" t="s">
        <v>277</v>
      </c>
      <c r="E82" s="255">
        <v>50</v>
      </c>
      <c r="F82" s="256"/>
      <c r="G82" s="257">
        <f>ROUND(E82*F82,2)</f>
        <v>0</v>
      </c>
      <c r="H82" s="256"/>
      <c r="I82" s="257">
        <f>ROUND(E82*H82,2)</f>
        <v>0</v>
      </c>
      <c r="J82" s="256"/>
      <c r="K82" s="257">
        <f>ROUND(E82*J82,2)</f>
        <v>0</v>
      </c>
      <c r="L82" s="257">
        <v>21</v>
      </c>
      <c r="M82" s="257">
        <f>G82*(1+L82/100)</f>
        <v>0</v>
      </c>
      <c r="N82" s="255">
        <v>0</v>
      </c>
      <c r="O82" s="255">
        <f>ROUND(E82*N82,2)</f>
        <v>0</v>
      </c>
      <c r="P82" s="255">
        <v>0</v>
      </c>
      <c r="Q82" s="255">
        <f>ROUND(E82*P82,2)</f>
        <v>0</v>
      </c>
      <c r="R82" s="257"/>
      <c r="S82" s="257" t="s">
        <v>230</v>
      </c>
      <c r="T82" s="258" t="s">
        <v>231</v>
      </c>
      <c r="U82" s="232">
        <v>0</v>
      </c>
      <c r="V82" s="232">
        <f>ROUND(E82*U82,2)</f>
        <v>0</v>
      </c>
      <c r="W82" s="232"/>
      <c r="X82" s="232" t="s">
        <v>200</v>
      </c>
      <c r="Y82" s="232" t="s">
        <v>201</v>
      </c>
      <c r="Z82" s="212"/>
      <c r="AA82" s="212"/>
      <c r="AB82" s="212"/>
      <c r="AC82" s="212"/>
      <c r="AD82" s="212"/>
      <c r="AE82" s="212"/>
      <c r="AF82" s="212"/>
      <c r="AG82" s="212" t="s">
        <v>209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5">
      <c r="A83" s="252">
        <v>65</v>
      </c>
      <c r="B83" s="253" t="s">
        <v>726</v>
      </c>
      <c r="C83" s="264" t="s">
        <v>727</v>
      </c>
      <c r="D83" s="254" t="s">
        <v>728</v>
      </c>
      <c r="E83" s="255">
        <v>0.127</v>
      </c>
      <c r="F83" s="256"/>
      <c r="G83" s="257">
        <f>ROUND(E83*F83,2)</f>
        <v>0</v>
      </c>
      <c r="H83" s="256"/>
      <c r="I83" s="257">
        <f>ROUND(E83*H83,2)</f>
        <v>0</v>
      </c>
      <c r="J83" s="256"/>
      <c r="K83" s="257">
        <f>ROUND(E83*J83,2)</f>
        <v>0</v>
      </c>
      <c r="L83" s="257">
        <v>21</v>
      </c>
      <c r="M83" s="257">
        <f>G83*(1+L83/100)</f>
        <v>0</v>
      </c>
      <c r="N83" s="255">
        <v>0</v>
      </c>
      <c r="O83" s="255">
        <f>ROUND(E83*N83,2)</f>
        <v>0</v>
      </c>
      <c r="P83" s="255">
        <v>0</v>
      </c>
      <c r="Q83" s="255">
        <f>ROUND(E83*P83,2)</f>
        <v>0</v>
      </c>
      <c r="R83" s="257"/>
      <c r="S83" s="257" t="s">
        <v>230</v>
      </c>
      <c r="T83" s="258" t="s">
        <v>231</v>
      </c>
      <c r="U83" s="232">
        <v>0</v>
      </c>
      <c r="V83" s="232">
        <f>ROUND(E83*U83,2)</f>
        <v>0</v>
      </c>
      <c r="W83" s="232"/>
      <c r="X83" s="232" t="s">
        <v>729</v>
      </c>
      <c r="Y83" s="232" t="s">
        <v>201</v>
      </c>
      <c r="Z83" s="212"/>
      <c r="AA83" s="212"/>
      <c r="AB83" s="212"/>
      <c r="AC83" s="212"/>
      <c r="AD83" s="212"/>
      <c r="AE83" s="212"/>
      <c r="AF83" s="212"/>
      <c r="AG83" s="212" t="s">
        <v>730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13" x14ac:dyDescent="0.25">
      <c r="A84" s="238" t="s">
        <v>193</v>
      </c>
      <c r="B84" s="239" t="s">
        <v>160</v>
      </c>
      <c r="C84" s="260" t="s">
        <v>161</v>
      </c>
      <c r="D84" s="240"/>
      <c r="E84" s="241"/>
      <c r="F84" s="242"/>
      <c r="G84" s="242">
        <f>SUMIF(AG85:AG85,"&lt;&gt;NOR",G85:G85)</f>
        <v>0</v>
      </c>
      <c r="H84" s="242"/>
      <c r="I84" s="242">
        <f>SUM(I85:I85)</f>
        <v>0</v>
      </c>
      <c r="J84" s="242"/>
      <c r="K84" s="242">
        <f>SUM(K85:K85)</f>
        <v>0</v>
      </c>
      <c r="L84" s="242"/>
      <c r="M84" s="242">
        <f>SUM(M85:M85)</f>
        <v>0</v>
      </c>
      <c r="N84" s="241"/>
      <c r="O84" s="241">
        <f>SUM(O85:O85)</f>
        <v>0</v>
      </c>
      <c r="P84" s="241"/>
      <c r="Q84" s="241">
        <f>SUM(Q85:Q85)</f>
        <v>0</v>
      </c>
      <c r="R84" s="242"/>
      <c r="S84" s="242"/>
      <c r="T84" s="243"/>
      <c r="U84" s="237"/>
      <c r="V84" s="237">
        <f>SUM(V85:V85)</f>
        <v>4.08</v>
      </c>
      <c r="W84" s="237"/>
      <c r="X84" s="237"/>
      <c r="Y84" s="237"/>
      <c r="AG84" t="s">
        <v>194</v>
      </c>
    </row>
    <row r="85" spans="1:60" outlineLevel="1" x14ac:dyDescent="0.25">
      <c r="A85" s="252">
        <v>66</v>
      </c>
      <c r="B85" s="253" t="s">
        <v>731</v>
      </c>
      <c r="C85" s="264" t="s">
        <v>732</v>
      </c>
      <c r="D85" s="254" t="s">
        <v>263</v>
      </c>
      <c r="E85" s="255">
        <v>12</v>
      </c>
      <c r="F85" s="256"/>
      <c r="G85" s="257">
        <f>ROUND(E85*F85,2)</f>
        <v>0</v>
      </c>
      <c r="H85" s="256"/>
      <c r="I85" s="257">
        <f>ROUND(E85*H85,2)</f>
        <v>0</v>
      </c>
      <c r="J85" s="256"/>
      <c r="K85" s="257">
        <f>ROUND(E85*J85,2)</f>
        <v>0</v>
      </c>
      <c r="L85" s="257">
        <v>21</v>
      </c>
      <c r="M85" s="257">
        <f>G85*(1+L85/100)</f>
        <v>0</v>
      </c>
      <c r="N85" s="255">
        <v>0</v>
      </c>
      <c r="O85" s="255">
        <f>ROUND(E85*N85,2)</f>
        <v>0</v>
      </c>
      <c r="P85" s="255">
        <v>0</v>
      </c>
      <c r="Q85" s="255">
        <f>ROUND(E85*P85,2)</f>
        <v>0</v>
      </c>
      <c r="R85" s="257"/>
      <c r="S85" s="257" t="s">
        <v>198</v>
      </c>
      <c r="T85" s="258" t="s">
        <v>231</v>
      </c>
      <c r="U85" s="232">
        <v>0.34</v>
      </c>
      <c r="V85" s="232">
        <f>ROUND(E85*U85,2)</f>
        <v>4.08</v>
      </c>
      <c r="W85" s="232"/>
      <c r="X85" s="232" t="s">
        <v>200</v>
      </c>
      <c r="Y85" s="232" t="s">
        <v>201</v>
      </c>
      <c r="Z85" s="212"/>
      <c r="AA85" s="212"/>
      <c r="AB85" s="212"/>
      <c r="AC85" s="212"/>
      <c r="AD85" s="212"/>
      <c r="AE85" s="212"/>
      <c r="AF85" s="212"/>
      <c r="AG85" s="212" t="s">
        <v>209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ht="13" x14ac:dyDescent="0.25">
      <c r="A86" s="238" t="s">
        <v>193</v>
      </c>
      <c r="B86" s="239" t="s">
        <v>165</v>
      </c>
      <c r="C86" s="260" t="s">
        <v>29</v>
      </c>
      <c r="D86" s="240"/>
      <c r="E86" s="241"/>
      <c r="F86" s="242"/>
      <c r="G86" s="242">
        <f>SUMIF(AG87:AG91,"&lt;&gt;NOR",G87:G91)</f>
        <v>0</v>
      </c>
      <c r="H86" s="242"/>
      <c r="I86" s="242">
        <f>SUM(I87:I91)</f>
        <v>0</v>
      </c>
      <c r="J86" s="242"/>
      <c r="K86" s="242">
        <f>SUM(K87:K91)</f>
        <v>0</v>
      </c>
      <c r="L86" s="242"/>
      <c r="M86" s="242">
        <f>SUM(M87:M91)</f>
        <v>0</v>
      </c>
      <c r="N86" s="241"/>
      <c r="O86" s="241">
        <f>SUM(O87:O91)</f>
        <v>0</v>
      </c>
      <c r="P86" s="241"/>
      <c r="Q86" s="241">
        <f>SUM(Q87:Q91)</f>
        <v>0</v>
      </c>
      <c r="R86" s="242"/>
      <c r="S86" s="242"/>
      <c r="T86" s="243"/>
      <c r="U86" s="237"/>
      <c r="V86" s="237">
        <f>SUM(V87:V91)</f>
        <v>0</v>
      </c>
      <c r="W86" s="237"/>
      <c r="X86" s="237"/>
      <c r="Y86" s="237"/>
      <c r="AG86" t="s">
        <v>194</v>
      </c>
    </row>
    <row r="87" spans="1:60" outlineLevel="1" x14ac:dyDescent="0.25">
      <c r="A87" s="252">
        <v>67</v>
      </c>
      <c r="B87" s="253" t="s">
        <v>733</v>
      </c>
      <c r="C87" s="264" t="s">
        <v>734</v>
      </c>
      <c r="D87" s="254" t="s">
        <v>735</v>
      </c>
      <c r="E87" s="255">
        <v>1</v>
      </c>
      <c r="F87" s="256"/>
      <c r="G87" s="257">
        <f>ROUND(E87*F87,2)</f>
        <v>0</v>
      </c>
      <c r="H87" s="256"/>
      <c r="I87" s="257">
        <f>ROUND(E87*H87,2)</f>
        <v>0</v>
      </c>
      <c r="J87" s="256"/>
      <c r="K87" s="257">
        <f>ROUND(E87*J87,2)</f>
        <v>0</v>
      </c>
      <c r="L87" s="257">
        <v>21</v>
      </c>
      <c r="M87" s="257">
        <f>G87*(1+L87/100)</f>
        <v>0</v>
      </c>
      <c r="N87" s="255">
        <v>0</v>
      </c>
      <c r="O87" s="255">
        <f>ROUND(E87*N87,2)</f>
        <v>0</v>
      </c>
      <c r="P87" s="255">
        <v>0</v>
      </c>
      <c r="Q87" s="255">
        <f>ROUND(E87*P87,2)</f>
        <v>0</v>
      </c>
      <c r="R87" s="257"/>
      <c r="S87" s="257" t="s">
        <v>230</v>
      </c>
      <c r="T87" s="258" t="s">
        <v>231</v>
      </c>
      <c r="U87" s="232">
        <v>0</v>
      </c>
      <c r="V87" s="232">
        <f>ROUND(E87*U87,2)</f>
        <v>0</v>
      </c>
      <c r="W87" s="232"/>
      <c r="X87" s="232" t="s">
        <v>67</v>
      </c>
      <c r="Y87" s="232" t="s">
        <v>201</v>
      </c>
      <c r="Z87" s="212"/>
      <c r="AA87" s="212"/>
      <c r="AB87" s="212"/>
      <c r="AC87" s="212"/>
      <c r="AD87" s="212"/>
      <c r="AE87" s="212"/>
      <c r="AF87" s="212"/>
      <c r="AG87" s="212" t="s">
        <v>651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5">
      <c r="A88" s="245">
        <v>68</v>
      </c>
      <c r="B88" s="246" t="s">
        <v>736</v>
      </c>
      <c r="C88" s="261" t="s">
        <v>737</v>
      </c>
      <c r="D88" s="247" t="s">
        <v>735</v>
      </c>
      <c r="E88" s="248">
        <v>1</v>
      </c>
      <c r="F88" s="249"/>
      <c r="G88" s="250">
        <f>ROUND(E88*F88,2)</f>
        <v>0</v>
      </c>
      <c r="H88" s="249"/>
      <c r="I88" s="250">
        <f>ROUND(E88*H88,2)</f>
        <v>0</v>
      </c>
      <c r="J88" s="249"/>
      <c r="K88" s="250">
        <f>ROUND(E88*J88,2)</f>
        <v>0</v>
      </c>
      <c r="L88" s="250">
        <v>21</v>
      </c>
      <c r="M88" s="250">
        <f>G88*(1+L88/100)</f>
        <v>0</v>
      </c>
      <c r="N88" s="248">
        <v>0</v>
      </c>
      <c r="O88" s="248">
        <f>ROUND(E88*N88,2)</f>
        <v>0</v>
      </c>
      <c r="P88" s="248">
        <v>0</v>
      </c>
      <c r="Q88" s="248">
        <f>ROUND(E88*P88,2)</f>
        <v>0</v>
      </c>
      <c r="R88" s="250"/>
      <c r="S88" s="250" t="s">
        <v>198</v>
      </c>
      <c r="T88" s="251" t="s">
        <v>231</v>
      </c>
      <c r="U88" s="232">
        <v>0</v>
      </c>
      <c r="V88" s="232">
        <f>ROUND(E88*U88,2)</f>
        <v>0</v>
      </c>
      <c r="W88" s="232"/>
      <c r="X88" s="232" t="s">
        <v>67</v>
      </c>
      <c r="Y88" s="232" t="s">
        <v>201</v>
      </c>
      <c r="Z88" s="212"/>
      <c r="AA88" s="212"/>
      <c r="AB88" s="212"/>
      <c r="AC88" s="212"/>
      <c r="AD88" s="212"/>
      <c r="AE88" s="212"/>
      <c r="AF88" s="212"/>
      <c r="AG88" s="212" t="s">
        <v>651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5">
      <c r="A89" s="229"/>
      <c r="B89" s="230"/>
      <c r="C89" s="265" t="s">
        <v>738</v>
      </c>
      <c r="D89" s="259"/>
      <c r="E89" s="259"/>
      <c r="F89" s="259"/>
      <c r="G89" s="259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289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80" t="str">
        <f>C89</f>
        <v>Zaměření a vytýčení stávajících inženýrských sítí v místě stavby z hlediska jejich ochrany při provádění stavby.</v>
      </c>
      <c r="BB89" s="212"/>
      <c r="BC89" s="212"/>
      <c r="BD89" s="212"/>
      <c r="BE89" s="212"/>
      <c r="BF89" s="212"/>
      <c r="BG89" s="212"/>
      <c r="BH89" s="212"/>
    </row>
    <row r="90" spans="1:60" outlineLevel="1" x14ac:dyDescent="0.25">
      <c r="A90" s="245">
        <v>69</v>
      </c>
      <c r="B90" s="246" t="s">
        <v>739</v>
      </c>
      <c r="C90" s="261" t="s">
        <v>740</v>
      </c>
      <c r="D90" s="247" t="s">
        <v>735</v>
      </c>
      <c r="E90" s="248">
        <v>1</v>
      </c>
      <c r="F90" s="249"/>
      <c r="G90" s="250">
        <f>ROUND(E90*F90,2)</f>
        <v>0</v>
      </c>
      <c r="H90" s="249"/>
      <c r="I90" s="250">
        <f>ROUND(E90*H90,2)</f>
        <v>0</v>
      </c>
      <c r="J90" s="249"/>
      <c r="K90" s="250">
        <f>ROUND(E90*J90,2)</f>
        <v>0</v>
      </c>
      <c r="L90" s="250">
        <v>21</v>
      </c>
      <c r="M90" s="250">
        <f>G90*(1+L90/100)</f>
        <v>0</v>
      </c>
      <c r="N90" s="248">
        <v>0</v>
      </c>
      <c r="O90" s="248">
        <f>ROUND(E90*N90,2)</f>
        <v>0</v>
      </c>
      <c r="P90" s="248">
        <v>0</v>
      </c>
      <c r="Q90" s="248">
        <f>ROUND(E90*P90,2)</f>
        <v>0</v>
      </c>
      <c r="R90" s="250"/>
      <c r="S90" s="250" t="s">
        <v>198</v>
      </c>
      <c r="T90" s="251" t="s">
        <v>231</v>
      </c>
      <c r="U90" s="232">
        <v>0</v>
      </c>
      <c r="V90" s="232">
        <f>ROUND(E90*U90,2)</f>
        <v>0</v>
      </c>
      <c r="W90" s="232"/>
      <c r="X90" s="232" t="s">
        <v>67</v>
      </c>
      <c r="Y90" s="232" t="s">
        <v>201</v>
      </c>
      <c r="Z90" s="212"/>
      <c r="AA90" s="212"/>
      <c r="AB90" s="212"/>
      <c r="AC90" s="212"/>
      <c r="AD90" s="212"/>
      <c r="AE90" s="212"/>
      <c r="AF90" s="212"/>
      <c r="AG90" s="212" t="s">
        <v>651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5">
      <c r="A91" s="229"/>
      <c r="B91" s="230"/>
      <c r="C91" s="265" t="s">
        <v>741</v>
      </c>
      <c r="D91" s="259"/>
      <c r="E91" s="259"/>
      <c r="F91" s="259"/>
      <c r="G91" s="259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289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13" x14ac:dyDescent="0.25">
      <c r="A92" s="238" t="s">
        <v>193</v>
      </c>
      <c r="B92" s="239" t="s">
        <v>166</v>
      </c>
      <c r="C92" s="260" t="s">
        <v>30</v>
      </c>
      <c r="D92" s="240"/>
      <c r="E92" s="241"/>
      <c r="F92" s="242"/>
      <c r="G92" s="242">
        <f>SUMIF(AG93:AG95,"&lt;&gt;NOR",G93:G95)</f>
        <v>0</v>
      </c>
      <c r="H92" s="242"/>
      <c r="I92" s="242">
        <f>SUM(I93:I95)</f>
        <v>0</v>
      </c>
      <c r="J92" s="242"/>
      <c r="K92" s="242">
        <f>SUM(K93:K95)</f>
        <v>0</v>
      </c>
      <c r="L92" s="242"/>
      <c r="M92" s="242">
        <f>SUM(M93:M95)</f>
        <v>0</v>
      </c>
      <c r="N92" s="241"/>
      <c r="O92" s="241">
        <f>SUM(O93:O95)</f>
        <v>0</v>
      </c>
      <c r="P92" s="241"/>
      <c r="Q92" s="241">
        <f>SUM(Q93:Q95)</f>
        <v>0</v>
      </c>
      <c r="R92" s="242"/>
      <c r="S92" s="242"/>
      <c r="T92" s="243"/>
      <c r="U92" s="237"/>
      <c r="V92" s="237">
        <f>SUM(V93:V95)</f>
        <v>0</v>
      </c>
      <c r="W92" s="237"/>
      <c r="X92" s="237"/>
      <c r="Y92" s="237"/>
      <c r="AG92" t="s">
        <v>194</v>
      </c>
    </row>
    <row r="93" spans="1:60" outlineLevel="1" x14ac:dyDescent="0.25">
      <c r="A93" s="252">
        <v>70</v>
      </c>
      <c r="B93" s="253" t="s">
        <v>742</v>
      </c>
      <c r="C93" s="264" t="s">
        <v>743</v>
      </c>
      <c r="D93" s="254" t="s">
        <v>744</v>
      </c>
      <c r="E93" s="255">
        <v>5</v>
      </c>
      <c r="F93" s="256"/>
      <c r="G93" s="257">
        <f>ROUND(E93*F93,2)</f>
        <v>0</v>
      </c>
      <c r="H93" s="256"/>
      <c r="I93" s="257">
        <f>ROUND(E93*H93,2)</f>
        <v>0</v>
      </c>
      <c r="J93" s="256"/>
      <c r="K93" s="257">
        <f>ROUND(E93*J93,2)</f>
        <v>0</v>
      </c>
      <c r="L93" s="257">
        <v>21</v>
      </c>
      <c r="M93" s="257">
        <f>G93*(1+L93/100)</f>
        <v>0</v>
      </c>
      <c r="N93" s="255">
        <v>0</v>
      </c>
      <c r="O93" s="255">
        <f>ROUND(E93*N93,2)</f>
        <v>0</v>
      </c>
      <c r="P93" s="255">
        <v>0</v>
      </c>
      <c r="Q93" s="255">
        <f>ROUND(E93*P93,2)</f>
        <v>0</v>
      </c>
      <c r="R93" s="257"/>
      <c r="S93" s="257" t="s">
        <v>230</v>
      </c>
      <c r="T93" s="258" t="s">
        <v>231</v>
      </c>
      <c r="U93" s="232">
        <v>0</v>
      </c>
      <c r="V93" s="232">
        <f>ROUND(E93*U93,2)</f>
        <v>0</v>
      </c>
      <c r="W93" s="232"/>
      <c r="X93" s="232" t="s">
        <v>67</v>
      </c>
      <c r="Y93" s="232" t="s">
        <v>201</v>
      </c>
      <c r="Z93" s="212"/>
      <c r="AA93" s="212"/>
      <c r="AB93" s="212"/>
      <c r="AC93" s="212"/>
      <c r="AD93" s="212"/>
      <c r="AE93" s="212"/>
      <c r="AF93" s="212"/>
      <c r="AG93" s="212" t="s">
        <v>651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5">
      <c r="A94" s="252">
        <v>71</v>
      </c>
      <c r="B94" s="253" t="s">
        <v>745</v>
      </c>
      <c r="C94" s="264" t="s">
        <v>746</v>
      </c>
      <c r="D94" s="254" t="s">
        <v>659</v>
      </c>
      <c r="E94" s="255">
        <v>5</v>
      </c>
      <c r="F94" s="256"/>
      <c r="G94" s="257">
        <f>ROUND(E94*F94,2)</f>
        <v>0</v>
      </c>
      <c r="H94" s="256"/>
      <c r="I94" s="257">
        <f>ROUND(E94*H94,2)</f>
        <v>0</v>
      </c>
      <c r="J94" s="256"/>
      <c r="K94" s="257">
        <f>ROUND(E94*J94,2)</f>
        <v>0</v>
      </c>
      <c r="L94" s="257">
        <v>21</v>
      </c>
      <c r="M94" s="257">
        <f>G94*(1+L94/100)</f>
        <v>0</v>
      </c>
      <c r="N94" s="255">
        <v>0</v>
      </c>
      <c r="O94" s="255">
        <f>ROUND(E94*N94,2)</f>
        <v>0</v>
      </c>
      <c r="P94" s="255">
        <v>0</v>
      </c>
      <c r="Q94" s="255">
        <f>ROUND(E94*P94,2)</f>
        <v>0</v>
      </c>
      <c r="R94" s="257"/>
      <c r="S94" s="257" t="s">
        <v>230</v>
      </c>
      <c r="T94" s="258" t="s">
        <v>231</v>
      </c>
      <c r="U94" s="232">
        <v>0</v>
      </c>
      <c r="V94" s="232">
        <f>ROUND(E94*U94,2)</f>
        <v>0</v>
      </c>
      <c r="W94" s="232"/>
      <c r="X94" s="232" t="s">
        <v>67</v>
      </c>
      <c r="Y94" s="232" t="s">
        <v>201</v>
      </c>
      <c r="Z94" s="212"/>
      <c r="AA94" s="212"/>
      <c r="AB94" s="212"/>
      <c r="AC94" s="212"/>
      <c r="AD94" s="212"/>
      <c r="AE94" s="212"/>
      <c r="AF94" s="212"/>
      <c r="AG94" s="212" t="s">
        <v>651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5">
      <c r="A95" s="245">
        <v>72</v>
      </c>
      <c r="B95" s="246" t="s">
        <v>747</v>
      </c>
      <c r="C95" s="261" t="s">
        <v>748</v>
      </c>
      <c r="D95" s="247" t="s">
        <v>744</v>
      </c>
      <c r="E95" s="248">
        <v>9</v>
      </c>
      <c r="F95" s="249"/>
      <c r="G95" s="250">
        <f>ROUND(E95*F95,2)</f>
        <v>0</v>
      </c>
      <c r="H95" s="249"/>
      <c r="I95" s="250">
        <f>ROUND(E95*H95,2)</f>
        <v>0</v>
      </c>
      <c r="J95" s="249"/>
      <c r="K95" s="250">
        <f>ROUND(E95*J95,2)</f>
        <v>0</v>
      </c>
      <c r="L95" s="250">
        <v>21</v>
      </c>
      <c r="M95" s="250">
        <f>G95*(1+L95/100)</f>
        <v>0</v>
      </c>
      <c r="N95" s="248">
        <v>0</v>
      </c>
      <c r="O95" s="248">
        <f>ROUND(E95*N95,2)</f>
        <v>0</v>
      </c>
      <c r="P95" s="248">
        <v>0</v>
      </c>
      <c r="Q95" s="248">
        <f>ROUND(E95*P95,2)</f>
        <v>0</v>
      </c>
      <c r="R95" s="250"/>
      <c r="S95" s="250" t="s">
        <v>230</v>
      </c>
      <c r="T95" s="251" t="s">
        <v>231</v>
      </c>
      <c r="U95" s="232">
        <v>0</v>
      </c>
      <c r="V95" s="232">
        <f>ROUND(E95*U95,2)</f>
        <v>0</v>
      </c>
      <c r="W95" s="232"/>
      <c r="X95" s="232" t="s">
        <v>67</v>
      </c>
      <c r="Y95" s="232" t="s">
        <v>201</v>
      </c>
      <c r="Z95" s="212"/>
      <c r="AA95" s="212"/>
      <c r="AB95" s="212"/>
      <c r="AC95" s="212"/>
      <c r="AD95" s="212"/>
      <c r="AE95" s="212"/>
      <c r="AF95" s="212"/>
      <c r="AG95" s="212" t="s">
        <v>651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x14ac:dyDescent="0.25">
      <c r="A96" s="3"/>
      <c r="B96" s="4"/>
      <c r="C96" s="266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v>12</v>
      </c>
      <c r="AF96">
        <v>21</v>
      </c>
      <c r="AG96" t="s">
        <v>179</v>
      </c>
    </row>
    <row r="97" spans="1:33" ht="13" x14ac:dyDescent="0.25">
      <c r="A97" s="215"/>
      <c r="B97" s="216" t="s">
        <v>31</v>
      </c>
      <c r="C97" s="267"/>
      <c r="D97" s="217"/>
      <c r="E97" s="218"/>
      <c r="F97" s="218"/>
      <c r="G97" s="244">
        <f>G8+G13+G15+G21+G47+G62+G64+G84+G86+G92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f>SUMIF(L7:L95,AE96,G7:G95)</f>
        <v>0</v>
      </c>
      <c r="AF97">
        <f>SUMIF(L7:L95,AF96,G7:G95)</f>
        <v>0</v>
      </c>
      <c r="AG97" t="s">
        <v>290</v>
      </c>
    </row>
    <row r="98" spans="1:33" x14ac:dyDescent="0.25">
      <c r="A98" s="3"/>
      <c r="B98" s="4"/>
      <c r="C98" s="26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5">
      <c r="A99" s="3"/>
      <c r="B99" s="4"/>
      <c r="C99" s="266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5">
      <c r="A100" s="219" t="s">
        <v>291</v>
      </c>
      <c r="B100" s="219"/>
      <c r="C100" s="268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5">
      <c r="A101" s="220"/>
      <c r="B101" s="221"/>
      <c r="C101" s="269"/>
      <c r="D101" s="221"/>
      <c r="E101" s="221"/>
      <c r="F101" s="221"/>
      <c r="G101" s="222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G101" t="s">
        <v>292</v>
      </c>
    </row>
    <row r="102" spans="1:33" x14ac:dyDescent="0.25">
      <c r="A102" s="223"/>
      <c r="B102" s="224"/>
      <c r="C102" s="270"/>
      <c r="D102" s="224"/>
      <c r="E102" s="224"/>
      <c r="F102" s="224"/>
      <c r="G102" s="225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5">
      <c r="A103" s="223"/>
      <c r="B103" s="224"/>
      <c r="C103" s="270"/>
      <c r="D103" s="224"/>
      <c r="E103" s="224"/>
      <c r="F103" s="224"/>
      <c r="G103" s="225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5">
      <c r="A104" s="223"/>
      <c r="B104" s="224"/>
      <c r="C104" s="270"/>
      <c r="D104" s="224"/>
      <c r="E104" s="224"/>
      <c r="F104" s="224"/>
      <c r="G104" s="225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5">
      <c r="A105" s="226"/>
      <c r="B105" s="227"/>
      <c r="C105" s="271"/>
      <c r="D105" s="227"/>
      <c r="E105" s="227"/>
      <c r="F105" s="227"/>
      <c r="G105" s="228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33" x14ac:dyDescent="0.25">
      <c r="A106" s="3"/>
      <c r="B106" s="4"/>
      <c r="C106" s="266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33" x14ac:dyDescent="0.25">
      <c r="C107" s="272"/>
      <c r="D107" s="10"/>
      <c r="AG107" t="s">
        <v>293</v>
      </c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2">
    <mergeCell ref="C89:G89"/>
    <mergeCell ref="C91:G91"/>
    <mergeCell ref="A1:G1"/>
    <mergeCell ref="C2:G2"/>
    <mergeCell ref="C3:G3"/>
    <mergeCell ref="C4:G4"/>
    <mergeCell ref="A100:C100"/>
    <mergeCell ref="A101:G105"/>
    <mergeCell ref="C27:G27"/>
    <mergeCell ref="C29:G29"/>
    <mergeCell ref="C31:G31"/>
    <mergeCell ref="C33:G33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5A4F2-9BAA-409E-AFB3-EFF3A32E85C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55</v>
      </c>
      <c r="C3" s="201" t="s">
        <v>56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57</v>
      </c>
      <c r="C4" s="204" t="s">
        <v>56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SUMIF(AG9:AG11,"&lt;&gt;NOR",G9:G11)</f>
        <v>0</v>
      </c>
      <c r="H8" s="242"/>
      <c r="I8" s="242">
        <f>SUM(I9:I11)</f>
        <v>0</v>
      </c>
      <c r="J8" s="242"/>
      <c r="K8" s="242">
        <f>SUM(K9:K11)</f>
        <v>0</v>
      </c>
      <c r="L8" s="242"/>
      <c r="M8" s="242">
        <f>SUM(M9:M11)</f>
        <v>0</v>
      </c>
      <c r="N8" s="241"/>
      <c r="O8" s="241">
        <f>SUM(O9:O11)</f>
        <v>0</v>
      </c>
      <c r="P8" s="241"/>
      <c r="Q8" s="241">
        <f>SUM(Q9:Q11)</f>
        <v>0</v>
      </c>
      <c r="R8" s="242"/>
      <c r="S8" s="242"/>
      <c r="T8" s="243"/>
      <c r="U8" s="237"/>
      <c r="V8" s="237">
        <f>SUM(V9:V11)</f>
        <v>20.09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749</v>
      </c>
      <c r="C9" s="261" t="s">
        <v>750</v>
      </c>
      <c r="D9" s="247" t="s">
        <v>258</v>
      </c>
      <c r="E9" s="248">
        <v>5.6920000000000002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230</v>
      </c>
      <c r="T9" s="251" t="s">
        <v>231</v>
      </c>
      <c r="U9" s="232">
        <v>3.53</v>
      </c>
      <c r="V9" s="232">
        <f>ROUND(E9*U9,2)</f>
        <v>20.09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751</v>
      </c>
      <c r="D10" s="233"/>
      <c r="E10" s="234">
        <v>5.5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0" outlineLevel="3" x14ac:dyDescent="0.25">
      <c r="A11" s="229"/>
      <c r="B11" s="230"/>
      <c r="C11" s="262" t="s">
        <v>752</v>
      </c>
      <c r="D11" s="233"/>
      <c r="E11" s="234">
        <v>0.192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13" x14ac:dyDescent="0.25">
      <c r="A12" s="238" t="s">
        <v>193</v>
      </c>
      <c r="B12" s="239" t="s">
        <v>122</v>
      </c>
      <c r="C12" s="260" t="s">
        <v>123</v>
      </c>
      <c r="D12" s="240"/>
      <c r="E12" s="241"/>
      <c r="F12" s="242"/>
      <c r="G12" s="242">
        <f>SUMIF(AG13:AG14,"&lt;&gt;NOR",G13:G14)</f>
        <v>0</v>
      </c>
      <c r="H12" s="242"/>
      <c r="I12" s="242">
        <f>SUM(I13:I14)</f>
        <v>0</v>
      </c>
      <c r="J12" s="242"/>
      <c r="K12" s="242">
        <f>SUM(K13:K14)</f>
        <v>0</v>
      </c>
      <c r="L12" s="242"/>
      <c r="M12" s="242">
        <f>SUM(M13:M14)</f>
        <v>0</v>
      </c>
      <c r="N12" s="241"/>
      <c r="O12" s="241">
        <f>SUM(O13:O14)</f>
        <v>0.53</v>
      </c>
      <c r="P12" s="241"/>
      <c r="Q12" s="241">
        <f>SUM(Q13:Q14)</f>
        <v>0</v>
      </c>
      <c r="R12" s="242"/>
      <c r="S12" s="242"/>
      <c r="T12" s="243"/>
      <c r="U12" s="237"/>
      <c r="V12" s="237">
        <f>SUM(V13:V14)</f>
        <v>0.1</v>
      </c>
      <c r="W12" s="237"/>
      <c r="X12" s="237"/>
      <c r="Y12" s="237"/>
      <c r="AG12" t="s">
        <v>194</v>
      </c>
    </row>
    <row r="13" spans="1:60" outlineLevel="1" x14ac:dyDescent="0.25">
      <c r="A13" s="245">
        <v>2</v>
      </c>
      <c r="B13" s="246" t="s">
        <v>753</v>
      </c>
      <c r="C13" s="261" t="s">
        <v>754</v>
      </c>
      <c r="D13" s="247" t="s">
        <v>258</v>
      </c>
      <c r="E13" s="248">
        <v>0.2112</v>
      </c>
      <c r="F13" s="249"/>
      <c r="G13" s="250">
        <f>ROUND(E13*F13,2)</f>
        <v>0</v>
      </c>
      <c r="H13" s="249"/>
      <c r="I13" s="250">
        <f>ROUND(E13*H13,2)</f>
        <v>0</v>
      </c>
      <c r="J13" s="249"/>
      <c r="K13" s="250">
        <f>ROUND(E13*J13,2)</f>
        <v>0</v>
      </c>
      <c r="L13" s="250">
        <v>21</v>
      </c>
      <c r="M13" s="250">
        <f>G13*(1+L13/100)</f>
        <v>0</v>
      </c>
      <c r="N13" s="248">
        <v>2.5249999999999999</v>
      </c>
      <c r="O13" s="248">
        <f>ROUND(E13*N13,2)</f>
        <v>0.53</v>
      </c>
      <c r="P13" s="248">
        <v>0</v>
      </c>
      <c r="Q13" s="248">
        <f>ROUND(E13*P13,2)</f>
        <v>0</v>
      </c>
      <c r="R13" s="250"/>
      <c r="S13" s="250" t="s">
        <v>198</v>
      </c>
      <c r="T13" s="251" t="s">
        <v>199</v>
      </c>
      <c r="U13" s="232">
        <v>0.47699999999999998</v>
      </c>
      <c r="V13" s="232">
        <f>ROUND(E13*U13,2)</f>
        <v>0.1</v>
      </c>
      <c r="W13" s="232"/>
      <c r="X13" s="232" t="s">
        <v>200</v>
      </c>
      <c r="Y13" s="232" t="s">
        <v>201</v>
      </c>
      <c r="Z13" s="212"/>
      <c r="AA13" s="212"/>
      <c r="AB13" s="212"/>
      <c r="AC13" s="212"/>
      <c r="AD13" s="212"/>
      <c r="AE13" s="212"/>
      <c r="AF13" s="212"/>
      <c r="AG13" s="212" t="s">
        <v>209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0" outlineLevel="2" x14ac:dyDescent="0.25">
      <c r="A14" s="229"/>
      <c r="B14" s="230"/>
      <c r="C14" s="262" t="s">
        <v>755</v>
      </c>
      <c r="D14" s="233"/>
      <c r="E14" s="234">
        <v>0.2112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13" x14ac:dyDescent="0.25">
      <c r="A15" s="238" t="s">
        <v>193</v>
      </c>
      <c r="B15" s="239" t="s">
        <v>146</v>
      </c>
      <c r="C15" s="260" t="s">
        <v>147</v>
      </c>
      <c r="D15" s="240"/>
      <c r="E15" s="241"/>
      <c r="F15" s="242"/>
      <c r="G15" s="242">
        <f>SUMIF(AG16:AG17,"&lt;&gt;NOR",G16:G17)</f>
        <v>0</v>
      </c>
      <c r="H15" s="242"/>
      <c r="I15" s="242">
        <f>SUM(I16:I17)</f>
        <v>0</v>
      </c>
      <c r="J15" s="242"/>
      <c r="K15" s="242">
        <f>SUM(K16:K17)</f>
        <v>0</v>
      </c>
      <c r="L15" s="242"/>
      <c r="M15" s="242">
        <f>SUM(M16:M17)</f>
        <v>0</v>
      </c>
      <c r="N15" s="241"/>
      <c r="O15" s="241">
        <f>SUM(O16:O17)</f>
        <v>0</v>
      </c>
      <c r="P15" s="241"/>
      <c r="Q15" s="241">
        <f>SUM(Q16:Q17)</f>
        <v>0</v>
      </c>
      <c r="R15" s="242"/>
      <c r="S15" s="242"/>
      <c r="T15" s="243"/>
      <c r="U15" s="237"/>
      <c r="V15" s="237">
        <f>SUM(V16:V17)</f>
        <v>6.93</v>
      </c>
      <c r="W15" s="237"/>
      <c r="X15" s="237"/>
      <c r="Y15" s="237"/>
      <c r="AG15" t="s">
        <v>194</v>
      </c>
    </row>
    <row r="16" spans="1:60" outlineLevel="1" x14ac:dyDescent="0.25">
      <c r="A16" s="252">
        <v>3</v>
      </c>
      <c r="B16" s="253" t="s">
        <v>756</v>
      </c>
      <c r="C16" s="264" t="s">
        <v>757</v>
      </c>
      <c r="D16" s="254" t="s">
        <v>208</v>
      </c>
      <c r="E16" s="255">
        <v>136</v>
      </c>
      <c r="F16" s="256"/>
      <c r="G16" s="257">
        <f>ROUND(E16*F16,2)</f>
        <v>0</v>
      </c>
      <c r="H16" s="256"/>
      <c r="I16" s="257">
        <f>ROUND(E16*H16,2)</f>
        <v>0</v>
      </c>
      <c r="J16" s="256"/>
      <c r="K16" s="257">
        <f>ROUND(E16*J16,2)</f>
        <v>0</v>
      </c>
      <c r="L16" s="257">
        <v>21</v>
      </c>
      <c r="M16" s="257">
        <f>G16*(1+L16/100)</f>
        <v>0</v>
      </c>
      <c r="N16" s="255">
        <v>0</v>
      </c>
      <c r="O16" s="255">
        <f>ROUND(E16*N16,2)</f>
        <v>0</v>
      </c>
      <c r="P16" s="255">
        <v>0</v>
      </c>
      <c r="Q16" s="255">
        <f>ROUND(E16*P16,2)</f>
        <v>0</v>
      </c>
      <c r="R16" s="257"/>
      <c r="S16" s="257" t="s">
        <v>230</v>
      </c>
      <c r="T16" s="258" t="s">
        <v>231</v>
      </c>
      <c r="U16" s="232">
        <v>5.0959999999999998E-2</v>
      </c>
      <c r="V16" s="232">
        <f>ROUND(E16*U16,2)</f>
        <v>6.93</v>
      </c>
      <c r="W16" s="232"/>
      <c r="X16" s="232" t="s">
        <v>200</v>
      </c>
      <c r="Y16" s="232" t="s">
        <v>201</v>
      </c>
      <c r="Z16" s="212"/>
      <c r="AA16" s="212"/>
      <c r="AB16" s="212"/>
      <c r="AC16" s="212"/>
      <c r="AD16" s="212"/>
      <c r="AE16" s="212"/>
      <c r="AF16" s="212"/>
      <c r="AG16" s="212" t="s">
        <v>209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30" outlineLevel="1" x14ac:dyDescent="0.25">
      <c r="A17" s="252">
        <v>4</v>
      </c>
      <c r="B17" s="253" t="s">
        <v>758</v>
      </c>
      <c r="C17" s="264" t="s">
        <v>759</v>
      </c>
      <c r="D17" s="254" t="s">
        <v>494</v>
      </c>
      <c r="E17" s="255">
        <v>1</v>
      </c>
      <c r="F17" s="256"/>
      <c r="G17" s="257">
        <f>ROUND(E17*F17,2)</f>
        <v>0</v>
      </c>
      <c r="H17" s="256"/>
      <c r="I17" s="257">
        <f>ROUND(E17*H17,2)</f>
        <v>0</v>
      </c>
      <c r="J17" s="256"/>
      <c r="K17" s="257">
        <f>ROUND(E17*J17,2)</f>
        <v>0</v>
      </c>
      <c r="L17" s="257">
        <v>21</v>
      </c>
      <c r="M17" s="257">
        <f>G17*(1+L17/100)</f>
        <v>0</v>
      </c>
      <c r="N17" s="255">
        <v>0</v>
      </c>
      <c r="O17" s="255">
        <f>ROUND(E17*N17,2)</f>
        <v>0</v>
      </c>
      <c r="P17" s="255">
        <v>0</v>
      </c>
      <c r="Q17" s="255">
        <f>ROUND(E17*P17,2)</f>
        <v>0</v>
      </c>
      <c r="R17" s="257"/>
      <c r="S17" s="257" t="s">
        <v>230</v>
      </c>
      <c r="T17" s="258" t="s">
        <v>231</v>
      </c>
      <c r="U17" s="232">
        <v>0</v>
      </c>
      <c r="V17" s="232">
        <f>ROUND(E17*U17,2)</f>
        <v>0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13" x14ac:dyDescent="0.25">
      <c r="A18" s="238" t="s">
        <v>193</v>
      </c>
      <c r="B18" s="239" t="s">
        <v>152</v>
      </c>
      <c r="C18" s="260" t="s">
        <v>153</v>
      </c>
      <c r="D18" s="240"/>
      <c r="E18" s="241"/>
      <c r="F18" s="242"/>
      <c r="G18" s="242">
        <f>SUMIF(AG19:AG36,"&lt;&gt;NOR",G19:G36)</f>
        <v>0</v>
      </c>
      <c r="H18" s="242"/>
      <c r="I18" s="242">
        <f>SUM(I19:I36)</f>
        <v>0</v>
      </c>
      <c r="J18" s="242"/>
      <c r="K18" s="242">
        <f>SUM(K19:K36)</f>
        <v>0</v>
      </c>
      <c r="L18" s="242"/>
      <c r="M18" s="242">
        <f>SUM(M19:M36)</f>
        <v>0</v>
      </c>
      <c r="N18" s="241"/>
      <c r="O18" s="241">
        <f>SUM(O19:O36)</f>
        <v>0</v>
      </c>
      <c r="P18" s="241"/>
      <c r="Q18" s="241">
        <f>SUM(Q19:Q36)</f>
        <v>0</v>
      </c>
      <c r="R18" s="242"/>
      <c r="S18" s="242"/>
      <c r="T18" s="243"/>
      <c r="U18" s="237"/>
      <c r="V18" s="237">
        <f>SUM(V19:V36)</f>
        <v>18.25</v>
      </c>
      <c r="W18" s="237"/>
      <c r="X18" s="237"/>
      <c r="Y18" s="237"/>
      <c r="AG18" t="s">
        <v>194</v>
      </c>
    </row>
    <row r="19" spans="1:60" outlineLevel="1" x14ac:dyDescent="0.25">
      <c r="A19" s="252">
        <v>5</v>
      </c>
      <c r="B19" s="253" t="s">
        <v>760</v>
      </c>
      <c r="C19" s="264" t="s">
        <v>761</v>
      </c>
      <c r="D19" s="254" t="s">
        <v>659</v>
      </c>
      <c r="E19" s="255">
        <v>1</v>
      </c>
      <c r="F19" s="256"/>
      <c r="G19" s="257">
        <f>ROUND(E19*F19,2)</f>
        <v>0</v>
      </c>
      <c r="H19" s="256"/>
      <c r="I19" s="257">
        <f>ROUND(E19*H19,2)</f>
        <v>0</v>
      </c>
      <c r="J19" s="256"/>
      <c r="K19" s="257">
        <f>ROUND(E19*J19,2)</f>
        <v>0</v>
      </c>
      <c r="L19" s="257">
        <v>21</v>
      </c>
      <c r="M19" s="257">
        <f>G19*(1+L19/100)</f>
        <v>0</v>
      </c>
      <c r="N19" s="255">
        <v>0</v>
      </c>
      <c r="O19" s="255">
        <f>ROUND(E19*N19,2)</f>
        <v>0</v>
      </c>
      <c r="P19" s="255">
        <v>0</v>
      </c>
      <c r="Q19" s="255">
        <f>ROUND(E19*P19,2)</f>
        <v>0</v>
      </c>
      <c r="R19" s="257"/>
      <c r="S19" s="257" t="s">
        <v>230</v>
      </c>
      <c r="T19" s="258" t="s">
        <v>231</v>
      </c>
      <c r="U19" s="232">
        <v>0</v>
      </c>
      <c r="V19" s="232">
        <f>ROUND(E19*U19,2)</f>
        <v>0</v>
      </c>
      <c r="W19" s="232"/>
      <c r="X19" s="232" t="s">
        <v>200</v>
      </c>
      <c r="Y19" s="232" t="s">
        <v>201</v>
      </c>
      <c r="Z19" s="212"/>
      <c r="AA19" s="212"/>
      <c r="AB19" s="212"/>
      <c r="AC19" s="212"/>
      <c r="AD19" s="212"/>
      <c r="AE19" s="212"/>
      <c r="AF19" s="212"/>
      <c r="AG19" s="212" t="s">
        <v>209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0" outlineLevel="1" x14ac:dyDescent="0.25">
      <c r="A20" s="252">
        <v>6</v>
      </c>
      <c r="B20" s="253" t="s">
        <v>762</v>
      </c>
      <c r="C20" s="264" t="s">
        <v>763</v>
      </c>
      <c r="D20" s="254" t="s">
        <v>208</v>
      </c>
      <c r="E20" s="255">
        <v>120</v>
      </c>
      <c r="F20" s="256"/>
      <c r="G20" s="257">
        <f>ROUND(E20*F20,2)</f>
        <v>0</v>
      </c>
      <c r="H20" s="256"/>
      <c r="I20" s="257">
        <f>ROUND(E20*H20,2)</f>
        <v>0</v>
      </c>
      <c r="J20" s="256"/>
      <c r="K20" s="257">
        <f>ROUND(E20*J20,2)</f>
        <v>0</v>
      </c>
      <c r="L20" s="257">
        <v>21</v>
      </c>
      <c r="M20" s="257">
        <f>G20*(1+L20/100)</f>
        <v>0</v>
      </c>
      <c r="N20" s="255">
        <v>0</v>
      </c>
      <c r="O20" s="255">
        <f>ROUND(E20*N20,2)</f>
        <v>0</v>
      </c>
      <c r="P20" s="255">
        <v>0</v>
      </c>
      <c r="Q20" s="255">
        <f>ROUND(E20*P20,2)</f>
        <v>0</v>
      </c>
      <c r="R20" s="257"/>
      <c r="S20" s="257" t="s">
        <v>230</v>
      </c>
      <c r="T20" s="258" t="s">
        <v>231</v>
      </c>
      <c r="U20" s="232">
        <v>0</v>
      </c>
      <c r="V20" s="232">
        <f>ROUND(E20*U20,2)</f>
        <v>0</v>
      </c>
      <c r="W20" s="232"/>
      <c r="X20" s="232" t="s">
        <v>200</v>
      </c>
      <c r="Y20" s="232" t="s">
        <v>201</v>
      </c>
      <c r="Z20" s="212"/>
      <c r="AA20" s="212"/>
      <c r="AB20" s="212"/>
      <c r="AC20" s="212"/>
      <c r="AD20" s="212"/>
      <c r="AE20" s="212"/>
      <c r="AF20" s="212"/>
      <c r="AG20" s="212" t="s">
        <v>209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52">
        <v>7</v>
      </c>
      <c r="B21" s="253" t="s">
        <v>764</v>
      </c>
      <c r="C21" s="264" t="s">
        <v>765</v>
      </c>
      <c r="D21" s="254" t="s">
        <v>650</v>
      </c>
      <c r="E21" s="255">
        <v>1</v>
      </c>
      <c r="F21" s="256"/>
      <c r="G21" s="257">
        <f>ROUND(E21*F21,2)</f>
        <v>0</v>
      </c>
      <c r="H21" s="256"/>
      <c r="I21" s="257">
        <f>ROUND(E21*H21,2)</f>
        <v>0</v>
      </c>
      <c r="J21" s="256"/>
      <c r="K21" s="257">
        <f>ROUND(E21*J21,2)</f>
        <v>0</v>
      </c>
      <c r="L21" s="257">
        <v>21</v>
      </c>
      <c r="M21" s="257">
        <f>G21*(1+L21/100)</f>
        <v>0</v>
      </c>
      <c r="N21" s="255">
        <v>0</v>
      </c>
      <c r="O21" s="255">
        <f>ROUND(E21*N21,2)</f>
        <v>0</v>
      </c>
      <c r="P21" s="255">
        <v>0</v>
      </c>
      <c r="Q21" s="255">
        <f>ROUND(E21*P21,2)</f>
        <v>0</v>
      </c>
      <c r="R21" s="257"/>
      <c r="S21" s="257" t="s">
        <v>230</v>
      </c>
      <c r="T21" s="258" t="s">
        <v>231</v>
      </c>
      <c r="U21" s="232">
        <v>0</v>
      </c>
      <c r="V21" s="232">
        <f>ROUND(E21*U21,2)</f>
        <v>0</v>
      </c>
      <c r="W21" s="232"/>
      <c r="X21" s="232" t="s">
        <v>200</v>
      </c>
      <c r="Y21" s="232" t="s">
        <v>201</v>
      </c>
      <c r="Z21" s="212"/>
      <c r="AA21" s="212"/>
      <c r="AB21" s="212"/>
      <c r="AC21" s="212"/>
      <c r="AD21" s="212"/>
      <c r="AE21" s="212"/>
      <c r="AF21" s="212"/>
      <c r="AG21" s="212" t="s">
        <v>209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52">
        <v>8</v>
      </c>
      <c r="B22" s="253" t="s">
        <v>766</v>
      </c>
      <c r="C22" s="264" t="s">
        <v>767</v>
      </c>
      <c r="D22" s="254" t="s">
        <v>208</v>
      </c>
      <c r="E22" s="255">
        <v>60</v>
      </c>
      <c r="F22" s="256"/>
      <c r="G22" s="257">
        <f>ROUND(E22*F22,2)</f>
        <v>0</v>
      </c>
      <c r="H22" s="256"/>
      <c r="I22" s="257">
        <f>ROUND(E22*H22,2)</f>
        <v>0</v>
      </c>
      <c r="J22" s="256"/>
      <c r="K22" s="257">
        <f>ROUND(E22*J22,2)</f>
        <v>0</v>
      </c>
      <c r="L22" s="257">
        <v>21</v>
      </c>
      <c r="M22" s="257">
        <f>G22*(1+L22/100)</f>
        <v>0</v>
      </c>
      <c r="N22" s="255">
        <v>0</v>
      </c>
      <c r="O22" s="255">
        <f>ROUND(E22*N22,2)</f>
        <v>0</v>
      </c>
      <c r="P22" s="255">
        <v>0</v>
      </c>
      <c r="Q22" s="255">
        <f>ROUND(E22*P22,2)</f>
        <v>0</v>
      </c>
      <c r="R22" s="257"/>
      <c r="S22" s="257" t="s">
        <v>230</v>
      </c>
      <c r="T22" s="258" t="s">
        <v>231</v>
      </c>
      <c r="U22" s="232">
        <v>5.9830000000000001E-2</v>
      </c>
      <c r="V22" s="232">
        <f>ROUND(E22*U22,2)</f>
        <v>3.59</v>
      </c>
      <c r="W22" s="232"/>
      <c r="X22" s="232" t="s">
        <v>200</v>
      </c>
      <c r="Y22" s="232" t="s">
        <v>201</v>
      </c>
      <c r="Z22" s="212"/>
      <c r="AA22" s="212"/>
      <c r="AB22" s="212"/>
      <c r="AC22" s="212"/>
      <c r="AD22" s="212"/>
      <c r="AE22" s="212"/>
      <c r="AF22" s="212"/>
      <c r="AG22" s="212" t="s">
        <v>209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5">
      <c r="A23" s="252">
        <v>9</v>
      </c>
      <c r="B23" s="253" t="s">
        <v>768</v>
      </c>
      <c r="C23" s="264" t="s">
        <v>769</v>
      </c>
      <c r="D23" s="254" t="s">
        <v>263</v>
      </c>
      <c r="E23" s="255">
        <v>1</v>
      </c>
      <c r="F23" s="256"/>
      <c r="G23" s="257">
        <f>ROUND(E23*F23,2)</f>
        <v>0</v>
      </c>
      <c r="H23" s="256"/>
      <c r="I23" s="257">
        <f>ROUND(E23*H23,2)</f>
        <v>0</v>
      </c>
      <c r="J23" s="256"/>
      <c r="K23" s="257">
        <f>ROUND(E23*J23,2)</f>
        <v>0</v>
      </c>
      <c r="L23" s="257">
        <v>21</v>
      </c>
      <c r="M23" s="257">
        <f>G23*(1+L23/100)</f>
        <v>0</v>
      </c>
      <c r="N23" s="255">
        <v>0</v>
      </c>
      <c r="O23" s="255">
        <f>ROUND(E23*N23,2)</f>
        <v>0</v>
      </c>
      <c r="P23" s="255">
        <v>0</v>
      </c>
      <c r="Q23" s="255">
        <f>ROUND(E23*P23,2)</f>
        <v>0</v>
      </c>
      <c r="R23" s="257"/>
      <c r="S23" s="257" t="s">
        <v>230</v>
      </c>
      <c r="T23" s="258" t="s">
        <v>231</v>
      </c>
      <c r="U23" s="232">
        <v>3.448</v>
      </c>
      <c r="V23" s="232">
        <f>ROUND(E23*U23,2)</f>
        <v>3.45</v>
      </c>
      <c r="W23" s="232"/>
      <c r="X23" s="232" t="s">
        <v>200</v>
      </c>
      <c r="Y23" s="232" t="s">
        <v>201</v>
      </c>
      <c r="Z23" s="212"/>
      <c r="AA23" s="212"/>
      <c r="AB23" s="212"/>
      <c r="AC23" s="212"/>
      <c r="AD23" s="212"/>
      <c r="AE23" s="212"/>
      <c r="AF23" s="212"/>
      <c r="AG23" s="212" t="s">
        <v>209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52">
        <v>10</v>
      </c>
      <c r="B24" s="253" t="s">
        <v>770</v>
      </c>
      <c r="C24" s="264" t="s">
        <v>771</v>
      </c>
      <c r="D24" s="254" t="s">
        <v>208</v>
      </c>
      <c r="E24" s="255">
        <v>194</v>
      </c>
      <c r="F24" s="256"/>
      <c r="G24" s="257">
        <f>ROUND(E24*F24,2)</f>
        <v>0</v>
      </c>
      <c r="H24" s="256"/>
      <c r="I24" s="257">
        <f>ROUND(E24*H24,2)</f>
        <v>0</v>
      </c>
      <c r="J24" s="256"/>
      <c r="K24" s="257">
        <f>ROUND(E24*J24,2)</f>
        <v>0</v>
      </c>
      <c r="L24" s="257">
        <v>21</v>
      </c>
      <c r="M24" s="257">
        <f>G24*(1+L24/100)</f>
        <v>0</v>
      </c>
      <c r="N24" s="255">
        <v>0</v>
      </c>
      <c r="O24" s="255">
        <f>ROUND(E24*N24,2)</f>
        <v>0</v>
      </c>
      <c r="P24" s="255">
        <v>0</v>
      </c>
      <c r="Q24" s="255">
        <f>ROUND(E24*P24,2)</f>
        <v>0</v>
      </c>
      <c r="R24" s="257"/>
      <c r="S24" s="257" t="s">
        <v>230</v>
      </c>
      <c r="T24" s="258" t="s">
        <v>231</v>
      </c>
      <c r="U24" s="232">
        <v>5.7000000000000002E-2</v>
      </c>
      <c r="V24" s="232">
        <f>ROUND(E24*U24,2)</f>
        <v>11.06</v>
      </c>
      <c r="W24" s="232"/>
      <c r="X24" s="232" t="s">
        <v>200</v>
      </c>
      <c r="Y24" s="232" t="s">
        <v>201</v>
      </c>
      <c r="Z24" s="212"/>
      <c r="AA24" s="212"/>
      <c r="AB24" s="212"/>
      <c r="AC24" s="212"/>
      <c r="AD24" s="212"/>
      <c r="AE24" s="212"/>
      <c r="AF24" s="212"/>
      <c r="AG24" s="212" t="s">
        <v>209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52">
        <v>11</v>
      </c>
      <c r="B25" s="253" t="s">
        <v>772</v>
      </c>
      <c r="C25" s="264" t="s">
        <v>773</v>
      </c>
      <c r="D25" s="254" t="s">
        <v>263</v>
      </c>
      <c r="E25" s="255">
        <v>1</v>
      </c>
      <c r="F25" s="256"/>
      <c r="G25" s="257">
        <f>ROUND(E25*F25,2)</f>
        <v>0</v>
      </c>
      <c r="H25" s="256"/>
      <c r="I25" s="257">
        <f>ROUND(E25*H25,2)</f>
        <v>0</v>
      </c>
      <c r="J25" s="256"/>
      <c r="K25" s="257">
        <f>ROUND(E25*J25,2)</f>
        <v>0</v>
      </c>
      <c r="L25" s="257">
        <v>21</v>
      </c>
      <c r="M25" s="257">
        <f>G25*(1+L25/100)</f>
        <v>0</v>
      </c>
      <c r="N25" s="255">
        <v>0</v>
      </c>
      <c r="O25" s="255">
        <f>ROUND(E25*N25,2)</f>
        <v>0</v>
      </c>
      <c r="P25" s="255">
        <v>0</v>
      </c>
      <c r="Q25" s="255">
        <f>ROUND(E25*P25,2)</f>
        <v>0</v>
      </c>
      <c r="R25" s="257"/>
      <c r="S25" s="257" t="s">
        <v>230</v>
      </c>
      <c r="T25" s="258" t="s">
        <v>231</v>
      </c>
      <c r="U25" s="232">
        <v>0.14632999999999999</v>
      </c>
      <c r="V25" s="232">
        <f>ROUND(E25*U25,2)</f>
        <v>0.15</v>
      </c>
      <c r="W25" s="232"/>
      <c r="X25" s="232" t="s">
        <v>200</v>
      </c>
      <c r="Y25" s="232" t="s">
        <v>201</v>
      </c>
      <c r="Z25" s="212"/>
      <c r="AA25" s="212"/>
      <c r="AB25" s="212"/>
      <c r="AC25" s="212"/>
      <c r="AD25" s="212"/>
      <c r="AE25" s="212"/>
      <c r="AF25" s="212"/>
      <c r="AG25" s="212" t="s">
        <v>209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52">
        <v>12</v>
      </c>
      <c r="B26" s="253" t="s">
        <v>774</v>
      </c>
      <c r="C26" s="264" t="s">
        <v>775</v>
      </c>
      <c r="D26" s="254" t="s">
        <v>659</v>
      </c>
      <c r="E26" s="255">
        <v>1</v>
      </c>
      <c r="F26" s="256"/>
      <c r="G26" s="257">
        <f>ROUND(E26*F26,2)</f>
        <v>0</v>
      </c>
      <c r="H26" s="256"/>
      <c r="I26" s="257">
        <f>ROUND(E26*H26,2)</f>
        <v>0</v>
      </c>
      <c r="J26" s="256"/>
      <c r="K26" s="257">
        <f>ROUND(E26*J26,2)</f>
        <v>0</v>
      </c>
      <c r="L26" s="257">
        <v>21</v>
      </c>
      <c r="M26" s="257">
        <f>G26*(1+L26/100)</f>
        <v>0</v>
      </c>
      <c r="N26" s="255">
        <v>0</v>
      </c>
      <c r="O26" s="255">
        <f>ROUND(E26*N26,2)</f>
        <v>0</v>
      </c>
      <c r="P26" s="255">
        <v>0</v>
      </c>
      <c r="Q26" s="255">
        <f>ROUND(E26*P26,2)</f>
        <v>0</v>
      </c>
      <c r="R26" s="257"/>
      <c r="S26" s="257" t="s">
        <v>230</v>
      </c>
      <c r="T26" s="258" t="s">
        <v>231</v>
      </c>
      <c r="U26" s="232">
        <v>0</v>
      </c>
      <c r="V26" s="232">
        <f>ROUND(E26*U26,2)</f>
        <v>0</v>
      </c>
      <c r="W26" s="232"/>
      <c r="X26" s="232" t="s">
        <v>200</v>
      </c>
      <c r="Y26" s="232" t="s">
        <v>201</v>
      </c>
      <c r="Z26" s="212"/>
      <c r="AA26" s="212"/>
      <c r="AB26" s="212"/>
      <c r="AC26" s="212"/>
      <c r="AD26" s="212"/>
      <c r="AE26" s="212"/>
      <c r="AF26" s="212"/>
      <c r="AG26" s="212" t="s">
        <v>209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52">
        <v>13</v>
      </c>
      <c r="B27" s="253" t="s">
        <v>776</v>
      </c>
      <c r="C27" s="264" t="s">
        <v>777</v>
      </c>
      <c r="D27" s="254" t="s">
        <v>659</v>
      </c>
      <c r="E27" s="255">
        <v>1</v>
      </c>
      <c r="F27" s="256"/>
      <c r="G27" s="257">
        <f>ROUND(E27*F27,2)</f>
        <v>0</v>
      </c>
      <c r="H27" s="256"/>
      <c r="I27" s="257">
        <f>ROUND(E27*H27,2)</f>
        <v>0</v>
      </c>
      <c r="J27" s="256"/>
      <c r="K27" s="257">
        <f>ROUND(E27*J27,2)</f>
        <v>0</v>
      </c>
      <c r="L27" s="257">
        <v>21</v>
      </c>
      <c r="M27" s="257">
        <f>G27*(1+L27/100)</f>
        <v>0</v>
      </c>
      <c r="N27" s="255">
        <v>0</v>
      </c>
      <c r="O27" s="255">
        <f>ROUND(E27*N27,2)</f>
        <v>0</v>
      </c>
      <c r="P27" s="255">
        <v>0</v>
      </c>
      <c r="Q27" s="255">
        <f>ROUND(E27*P27,2)</f>
        <v>0</v>
      </c>
      <c r="R27" s="257"/>
      <c r="S27" s="257" t="s">
        <v>230</v>
      </c>
      <c r="T27" s="258" t="s">
        <v>231</v>
      </c>
      <c r="U27" s="232">
        <v>0</v>
      </c>
      <c r="V27" s="232">
        <f>ROUND(E27*U27,2)</f>
        <v>0</v>
      </c>
      <c r="W27" s="232"/>
      <c r="X27" s="232" t="s">
        <v>200</v>
      </c>
      <c r="Y27" s="232" t="s">
        <v>201</v>
      </c>
      <c r="Z27" s="212"/>
      <c r="AA27" s="212"/>
      <c r="AB27" s="212"/>
      <c r="AC27" s="212"/>
      <c r="AD27" s="212"/>
      <c r="AE27" s="212"/>
      <c r="AF27" s="212"/>
      <c r="AG27" s="212" t="s">
        <v>209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0" outlineLevel="1" x14ac:dyDescent="0.25">
      <c r="A28" s="252">
        <v>14</v>
      </c>
      <c r="B28" s="253" t="s">
        <v>778</v>
      </c>
      <c r="C28" s="264" t="s">
        <v>779</v>
      </c>
      <c r="D28" s="254" t="s">
        <v>659</v>
      </c>
      <c r="E28" s="255">
        <v>2</v>
      </c>
      <c r="F28" s="256"/>
      <c r="G28" s="257">
        <f>ROUND(E28*F28,2)</f>
        <v>0</v>
      </c>
      <c r="H28" s="256"/>
      <c r="I28" s="257">
        <f>ROUND(E28*H28,2)</f>
        <v>0</v>
      </c>
      <c r="J28" s="256"/>
      <c r="K28" s="257">
        <f>ROUND(E28*J28,2)</f>
        <v>0</v>
      </c>
      <c r="L28" s="257">
        <v>21</v>
      </c>
      <c r="M28" s="257">
        <f>G28*(1+L28/100)</f>
        <v>0</v>
      </c>
      <c r="N28" s="255">
        <v>0</v>
      </c>
      <c r="O28" s="255">
        <f>ROUND(E28*N28,2)</f>
        <v>0</v>
      </c>
      <c r="P28" s="255">
        <v>0</v>
      </c>
      <c r="Q28" s="255">
        <f>ROUND(E28*P28,2)</f>
        <v>0</v>
      </c>
      <c r="R28" s="257"/>
      <c r="S28" s="257" t="s">
        <v>230</v>
      </c>
      <c r="T28" s="258" t="s">
        <v>231</v>
      </c>
      <c r="U28" s="232">
        <v>0</v>
      </c>
      <c r="V28" s="232">
        <f>ROUND(E28*U28,2)</f>
        <v>0</v>
      </c>
      <c r="W28" s="232"/>
      <c r="X28" s="232" t="s">
        <v>200</v>
      </c>
      <c r="Y28" s="232" t="s">
        <v>201</v>
      </c>
      <c r="Z28" s="212"/>
      <c r="AA28" s="212"/>
      <c r="AB28" s="212"/>
      <c r="AC28" s="212"/>
      <c r="AD28" s="212"/>
      <c r="AE28" s="212"/>
      <c r="AF28" s="212"/>
      <c r="AG28" s="212" t="s">
        <v>209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5">
      <c r="A29" s="252">
        <v>15</v>
      </c>
      <c r="B29" s="253" t="s">
        <v>780</v>
      </c>
      <c r="C29" s="264" t="s">
        <v>781</v>
      </c>
      <c r="D29" s="254" t="s">
        <v>659</v>
      </c>
      <c r="E29" s="255">
        <v>1</v>
      </c>
      <c r="F29" s="256"/>
      <c r="G29" s="257">
        <f>ROUND(E29*F29,2)</f>
        <v>0</v>
      </c>
      <c r="H29" s="256"/>
      <c r="I29" s="257">
        <f>ROUND(E29*H29,2)</f>
        <v>0</v>
      </c>
      <c r="J29" s="256"/>
      <c r="K29" s="257">
        <f>ROUND(E29*J29,2)</f>
        <v>0</v>
      </c>
      <c r="L29" s="257">
        <v>21</v>
      </c>
      <c r="M29" s="257">
        <f>G29*(1+L29/100)</f>
        <v>0</v>
      </c>
      <c r="N29" s="255">
        <v>0</v>
      </c>
      <c r="O29" s="255">
        <f>ROUND(E29*N29,2)</f>
        <v>0</v>
      </c>
      <c r="P29" s="255">
        <v>0</v>
      </c>
      <c r="Q29" s="255">
        <f>ROUND(E29*P29,2)</f>
        <v>0</v>
      </c>
      <c r="R29" s="257"/>
      <c r="S29" s="257" t="s">
        <v>230</v>
      </c>
      <c r="T29" s="258" t="s">
        <v>231</v>
      </c>
      <c r="U29" s="232">
        <v>0</v>
      </c>
      <c r="V29" s="232">
        <f>ROUND(E29*U29,2)</f>
        <v>0</v>
      </c>
      <c r="W29" s="232"/>
      <c r="X29" s="232" t="s">
        <v>200</v>
      </c>
      <c r="Y29" s="232" t="s">
        <v>201</v>
      </c>
      <c r="Z29" s="212"/>
      <c r="AA29" s="212"/>
      <c r="AB29" s="212"/>
      <c r="AC29" s="212"/>
      <c r="AD29" s="212"/>
      <c r="AE29" s="212"/>
      <c r="AF29" s="212"/>
      <c r="AG29" s="212" t="s">
        <v>209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52">
        <v>16</v>
      </c>
      <c r="B30" s="253" t="s">
        <v>782</v>
      </c>
      <c r="C30" s="264" t="s">
        <v>783</v>
      </c>
      <c r="D30" s="254" t="s">
        <v>659</v>
      </c>
      <c r="E30" s="255">
        <v>2</v>
      </c>
      <c r="F30" s="256"/>
      <c r="G30" s="257">
        <f>ROUND(E30*F30,2)</f>
        <v>0</v>
      </c>
      <c r="H30" s="256"/>
      <c r="I30" s="257">
        <f>ROUND(E30*H30,2)</f>
        <v>0</v>
      </c>
      <c r="J30" s="256"/>
      <c r="K30" s="257">
        <f>ROUND(E30*J30,2)</f>
        <v>0</v>
      </c>
      <c r="L30" s="257">
        <v>21</v>
      </c>
      <c r="M30" s="257">
        <f>G30*(1+L30/100)</f>
        <v>0</v>
      </c>
      <c r="N30" s="255">
        <v>0</v>
      </c>
      <c r="O30" s="255">
        <f>ROUND(E30*N30,2)</f>
        <v>0</v>
      </c>
      <c r="P30" s="255">
        <v>0</v>
      </c>
      <c r="Q30" s="255">
        <f>ROUND(E30*P30,2)</f>
        <v>0</v>
      </c>
      <c r="R30" s="257"/>
      <c r="S30" s="257" t="s">
        <v>230</v>
      </c>
      <c r="T30" s="258" t="s">
        <v>231</v>
      </c>
      <c r="U30" s="232">
        <v>0</v>
      </c>
      <c r="V30" s="232">
        <f>ROUND(E30*U30,2)</f>
        <v>0</v>
      </c>
      <c r="W30" s="232"/>
      <c r="X30" s="232" t="s">
        <v>200</v>
      </c>
      <c r="Y30" s="232" t="s">
        <v>201</v>
      </c>
      <c r="Z30" s="212"/>
      <c r="AA30" s="212"/>
      <c r="AB30" s="212"/>
      <c r="AC30" s="212"/>
      <c r="AD30" s="212"/>
      <c r="AE30" s="212"/>
      <c r="AF30" s="212"/>
      <c r="AG30" s="212" t="s">
        <v>209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5">
      <c r="A31" s="252">
        <v>17</v>
      </c>
      <c r="B31" s="253" t="s">
        <v>784</v>
      </c>
      <c r="C31" s="264" t="s">
        <v>785</v>
      </c>
      <c r="D31" s="254" t="s">
        <v>659</v>
      </c>
      <c r="E31" s="255">
        <v>2</v>
      </c>
      <c r="F31" s="256"/>
      <c r="G31" s="257">
        <f>ROUND(E31*F31,2)</f>
        <v>0</v>
      </c>
      <c r="H31" s="256"/>
      <c r="I31" s="257">
        <f>ROUND(E31*H31,2)</f>
        <v>0</v>
      </c>
      <c r="J31" s="256"/>
      <c r="K31" s="257">
        <f>ROUND(E31*J31,2)</f>
        <v>0</v>
      </c>
      <c r="L31" s="257">
        <v>21</v>
      </c>
      <c r="M31" s="257">
        <f>G31*(1+L31/100)</f>
        <v>0</v>
      </c>
      <c r="N31" s="255">
        <v>0</v>
      </c>
      <c r="O31" s="255">
        <f>ROUND(E31*N31,2)</f>
        <v>0</v>
      </c>
      <c r="P31" s="255">
        <v>0</v>
      </c>
      <c r="Q31" s="255">
        <f>ROUND(E31*P31,2)</f>
        <v>0</v>
      </c>
      <c r="R31" s="257"/>
      <c r="S31" s="257" t="s">
        <v>230</v>
      </c>
      <c r="T31" s="258" t="s">
        <v>231</v>
      </c>
      <c r="U31" s="232">
        <v>0</v>
      </c>
      <c r="V31" s="232">
        <f>ROUND(E31*U31,2)</f>
        <v>0</v>
      </c>
      <c r="W31" s="232"/>
      <c r="X31" s="232" t="s">
        <v>200</v>
      </c>
      <c r="Y31" s="232" t="s">
        <v>201</v>
      </c>
      <c r="Z31" s="212"/>
      <c r="AA31" s="212"/>
      <c r="AB31" s="212"/>
      <c r="AC31" s="212"/>
      <c r="AD31" s="212"/>
      <c r="AE31" s="212"/>
      <c r="AF31" s="212"/>
      <c r="AG31" s="212" t="s">
        <v>209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52">
        <v>18</v>
      </c>
      <c r="B32" s="253" t="s">
        <v>786</v>
      </c>
      <c r="C32" s="264" t="s">
        <v>787</v>
      </c>
      <c r="D32" s="254" t="s">
        <v>659</v>
      </c>
      <c r="E32" s="255">
        <v>2</v>
      </c>
      <c r="F32" s="256"/>
      <c r="G32" s="257">
        <f>ROUND(E32*F32,2)</f>
        <v>0</v>
      </c>
      <c r="H32" s="256"/>
      <c r="I32" s="257">
        <f>ROUND(E32*H32,2)</f>
        <v>0</v>
      </c>
      <c r="J32" s="256"/>
      <c r="K32" s="257">
        <f>ROUND(E32*J32,2)</f>
        <v>0</v>
      </c>
      <c r="L32" s="257">
        <v>21</v>
      </c>
      <c r="M32" s="257">
        <f>G32*(1+L32/100)</f>
        <v>0</v>
      </c>
      <c r="N32" s="255">
        <v>0</v>
      </c>
      <c r="O32" s="255">
        <f>ROUND(E32*N32,2)</f>
        <v>0</v>
      </c>
      <c r="P32" s="255">
        <v>0</v>
      </c>
      <c r="Q32" s="255">
        <f>ROUND(E32*P32,2)</f>
        <v>0</v>
      </c>
      <c r="R32" s="257"/>
      <c r="S32" s="257" t="s">
        <v>230</v>
      </c>
      <c r="T32" s="258" t="s">
        <v>231</v>
      </c>
      <c r="U32" s="232">
        <v>0</v>
      </c>
      <c r="V32" s="232">
        <f>ROUND(E32*U32,2)</f>
        <v>0</v>
      </c>
      <c r="W32" s="232"/>
      <c r="X32" s="232" t="s">
        <v>200</v>
      </c>
      <c r="Y32" s="232" t="s">
        <v>201</v>
      </c>
      <c r="Z32" s="212"/>
      <c r="AA32" s="212"/>
      <c r="AB32" s="212"/>
      <c r="AC32" s="212"/>
      <c r="AD32" s="212"/>
      <c r="AE32" s="212"/>
      <c r="AF32" s="212"/>
      <c r="AG32" s="212" t="s">
        <v>209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52">
        <v>19</v>
      </c>
      <c r="B33" s="253" t="s">
        <v>788</v>
      </c>
      <c r="C33" s="264" t="s">
        <v>789</v>
      </c>
      <c r="D33" s="254" t="s">
        <v>208</v>
      </c>
      <c r="E33" s="255">
        <v>2</v>
      </c>
      <c r="F33" s="256"/>
      <c r="G33" s="257">
        <f>ROUND(E33*F33,2)</f>
        <v>0</v>
      </c>
      <c r="H33" s="256"/>
      <c r="I33" s="257">
        <f>ROUND(E33*H33,2)</f>
        <v>0</v>
      </c>
      <c r="J33" s="256"/>
      <c r="K33" s="257">
        <f>ROUND(E33*J33,2)</f>
        <v>0</v>
      </c>
      <c r="L33" s="257">
        <v>21</v>
      </c>
      <c r="M33" s="257">
        <f>G33*(1+L33/100)</f>
        <v>0</v>
      </c>
      <c r="N33" s="255">
        <v>0</v>
      </c>
      <c r="O33" s="255">
        <f>ROUND(E33*N33,2)</f>
        <v>0</v>
      </c>
      <c r="P33" s="255">
        <v>0</v>
      </c>
      <c r="Q33" s="255">
        <f>ROUND(E33*P33,2)</f>
        <v>0</v>
      </c>
      <c r="R33" s="257"/>
      <c r="S33" s="257" t="s">
        <v>230</v>
      </c>
      <c r="T33" s="258" t="s">
        <v>231</v>
      </c>
      <c r="U33" s="232">
        <v>0</v>
      </c>
      <c r="V33" s="232">
        <f>ROUND(E33*U33,2)</f>
        <v>0</v>
      </c>
      <c r="W33" s="232"/>
      <c r="X33" s="232" t="s">
        <v>200</v>
      </c>
      <c r="Y33" s="232" t="s">
        <v>201</v>
      </c>
      <c r="Z33" s="212"/>
      <c r="AA33" s="212"/>
      <c r="AB33" s="212"/>
      <c r="AC33" s="212"/>
      <c r="AD33" s="212"/>
      <c r="AE33" s="212"/>
      <c r="AF33" s="212"/>
      <c r="AG33" s="212" t="s">
        <v>209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5">
      <c r="A34" s="252">
        <v>20</v>
      </c>
      <c r="B34" s="253" t="s">
        <v>790</v>
      </c>
      <c r="C34" s="264" t="s">
        <v>791</v>
      </c>
      <c r="D34" s="254" t="s">
        <v>659</v>
      </c>
      <c r="E34" s="255">
        <v>1</v>
      </c>
      <c r="F34" s="256"/>
      <c r="G34" s="257">
        <f>ROUND(E34*F34,2)</f>
        <v>0</v>
      </c>
      <c r="H34" s="256"/>
      <c r="I34" s="257">
        <f>ROUND(E34*H34,2)</f>
        <v>0</v>
      </c>
      <c r="J34" s="256"/>
      <c r="K34" s="257">
        <f>ROUND(E34*J34,2)</f>
        <v>0</v>
      </c>
      <c r="L34" s="257">
        <v>21</v>
      </c>
      <c r="M34" s="257">
        <f>G34*(1+L34/100)</f>
        <v>0</v>
      </c>
      <c r="N34" s="255">
        <v>0</v>
      </c>
      <c r="O34" s="255">
        <f>ROUND(E34*N34,2)</f>
        <v>0</v>
      </c>
      <c r="P34" s="255">
        <v>0</v>
      </c>
      <c r="Q34" s="255">
        <f>ROUND(E34*P34,2)</f>
        <v>0</v>
      </c>
      <c r="R34" s="257"/>
      <c r="S34" s="257" t="s">
        <v>230</v>
      </c>
      <c r="T34" s="258" t="s">
        <v>231</v>
      </c>
      <c r="U34" s="232">
        <v>0</v>
      </c>
      <c r="V34" s="232">
        <f>ROUND(E34*U34,2)</f>
        <v>0</v>
      </c>
      <c r="W34" s="232"/>
      <c r="X34" s="232" t="s">
        <v>200</v>
      </c>
      <c r="Y34" s="232" t="s">
        <v>201</v>
      </c>
      <c r="Z34" s="212"/>
      <c r="AA34" s="212"/>
      <c r="AB34" s="212"/>
      <c r="AC34" s="212"/>
      <c r="AD34" s="212"/>
      <c r="AE34" s="212"/>
      <c r="AF34" s="212"/>
      <c r="AG34" s="212" t="s">
        <v>209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5">
      <c r="A35" s="252">
        <v>21</v>
      </c>
      <c r="B35" s="253" t="s">
        <v>792</v>
      </c>
      <c r="C35" s="264" t="s">
        <v>793</v>
      </c>
      <c r="D35" s="254" t="s">
        <v>794</v>
      </c>
      <c r="E35" s="255">
        <v>1</v>
      </c>
      <c r="F35" s="256"/>
      <c r="G35" s="257">
        <f>ROUND(E35*F35,2)</f>
        <v>0</v>
      </c>
      <c r="H35" s="256"/>
      <c r="I35" s="257">
        <f>ROUND(E35*H35,2)</f>
        <v>0</v>
      </c>
      <c r="J35" s="256"/>
      <c r="K35" s="257">
        <f>ROUND(E35*J35,2)</f>
        <v>0</v>
      </c>
      <c r="L35" s="257">
        <v>21</v>
      </c>
      <c r="M35" s="257">
        <f>G35*(1+L35/100)</f>
        <v>0</v>
      </c>
      <c r="N35" s="255">
        <v>0</v>
      </c>
      <c r="O35" s="255">
        <f>ROUND(E35*N35,2)</f>
        <v>0</v>
      </c>
      <c r="P35" s="255">
        <v>0</v>
      </c>
      <c r="Q35" s="255">
        <f>ROUND(E35*P35,2)</f>
        <v>0</v>
      </c>
      <c r="R35" s="257"/>
      <c r="S35" s="257" t="s">
        <v>230</v>
      </c>
      <c r="T35" s="258" t="s">
        <v>231</v>
      </c>
      <c r="U35" s="232">
        <v>0</v>
      </c>
      <c r="V35" s="232">
        <f>ROUND(E35*U35,2)</f>
        <v>0</v>
      </c>
      <c r="W35" s="232"/>
      <c r="X35" s="232" t="s">
        <v>200</v>
      </c>
      <c r="Y35" s="232" t="s">
        <v>201</v>
      </c>
      <c r="Z35" s="212"/>
      <c r="AA35" s="212"/>
      <c r="AB35" s="212"/>
      <c r="AC35" s="212"/>
      <c r="AD35" s="212"/>
      <c r="AE35" s="212"/>
      <c r="AF35" s="212"/>
      <c r="AG35" s="212" t="s">
        <v>209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52">
        <v>22</v>
      </c>
      <c r="B36" s="253" t="s">
        <v>795</v>
      </c>
      <c r="C36" s="264" t="s">
        <v>796</v>
      </c>
      <c r="D36" s="254" t="s">
        <v>794</v>
      </c>
      <c r="E36" s="255">
        <v>10</v>
      </c>
      <c r="F36" s="256"/>
      <c r="G36" s="257">
        <f>ROUND(E36*F36,2)</f>
        <v>0</v>
      </c>
      <c r="H36" s="256"/>
      <c r="I36" s="257">
        <f>ROUND(E36*H36,2)</f>
        <v>0</v>
      </c>
      <c r="J36" s="256"/>
      <c r="K36" s="257">
        <f>ROUND(E36*J36,2)</f>
        <v>0</v>
      </c>
      <c r="L36" s="257">
        <v>21</v>
      </c>
      <c r="M36" s="257">
        <f>G36*(1+L36/100)</f>
        <v>0</v>
      </c>
      <c r="N36" s="255">
        <v>0</v>
      </c>
      <c r="O36" s="255">
        <f>ROUND(E36*N36,2)</f>
        <v>0</v>
      </c>
      <c r="P36" s="255">
        <v>0</v>
      </c>
      <c r="Q36" s="255">
        <f>ROUND(E36*P36,2)</f>
        <v>0</v>
      </c>
      <c r="R36" s="257"/>
      <c r="S36" s="257" t="s">
        <v>230</v>
      </c>
      <c r="T36" s="258" t="s">
        <v>231</v>
      </c>
      <c r="U36" s="232">
        <v>0</v>
      </c>
      <c r="V36" s="232">
        <f>ROUND(E36*U36,2)</f>
        <v>0</v>
      </c>
      <c r="W36" s="232"/>
      <c r="X36" s="232" t="s">
        <v>644</v>
      </c>
      <c r="Y36" s="232" t="s">
        <v>201</v>
      </c>
      <c r="Z36" s="212"/>
      <c r="AA36" s="212"/>
      <c r="AB36" s="212"/>
      <c r="AC36" s="212"/>
      <c r="AD36" s="212"/>
      <c r="AE36" s="212"/>
      <c r="AF36" s="212"/>
      <c r="AG36" s="212" t="s">
        <v>645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13" x14ac:dyDescent="0.25">
      <c r="A37" s="238" t="s">
        <v>193</v>
      </c>
      <c r="B37" s="239" t="s">
        <v>154</v>
      </c>
      <c r="C37" s="260" t="s">
        <v>155</v>
      </c>
      <c r="D37" s="240"/>
      <c r="E37" s="241"/>
      <c r="F37" s="242"/>
      <c r="G37" s="242">
        <f>SUMIF(AG38:AG66,"&lt;&gt;NOR",G38:G66)</f>
        <v>0</v>
      </c>
      <c r="H37" s="242"/>
      <c r="I37" s="242">
        <f>SUM(I38:I66)</f>
        <v>0</v>
      </c>
      <c r="J37" s="242"/>
      <c r="K37" s="242">
        <f>SUM(K38:K66)</f>
        <v>0</v>
      </c>
      <c r="L37" s="242"/>
      <c r="M37" s="242">
        <f>SUM(M38:M66)</f>
        <v>0</v>
      </c>
      <c r="N37" s="241"/>
      <c r="O37" s="241">
        <f>SUM(O38:O66)</f>
        <v>0.03</v>
      </c>
      <c r="P37" s="241"/>
      <c r="Q37" s="241">
        <f>SUM(Q38:Q66)</f>
        <v>0</v>
      </c>
      <c r="R37" s="242"/>
      <c r="S37" s="242"/>
      <c r="T37" s="243"/>
      <c r="U37" s="237"/>
      <c r="V37" s="237">
        <f>SUM(V38:V66)</f>
        <v>0</v>
      </c>
      <c r="W37" s="237"/>
      <c r="X37" s="237"/>
      <c r="Y37" s="237"/>
      <c r="AG37" t="s">
        <v>194</v>
      </c>
    </row>
    <row r="38" spans="1:60" outlineLevel="1" x14ac:dyDescent="0.25">
      <c r="A38" s="252">
        <v>23</v>
      </c>
      <c r="B38" s="253" t="s">
        <v>797</v>
      </c>
      <c r="C38" s="264" t="s">
        <v>798</v>
      </c>
      <c r="D38" s="254" t="s">
        <v>208</v>
      </c>
      <c r="E38" s="255">
        <v>136</v>
      </c>
      <c r="F38" s="256"/>
      <c r="G38" s="257">
        <f>ROUND(E38*F38,2)</f>
        <v>0</v>
      </c>
      <c r="H38" s="256"/>
      <c r="I38" s="257">
        <f>ROUND(E38*H38,2)</f>
        <v>0</v>
      </c>
      <c r="J38" s="256"/>
      <c r="K38" s="257">
        <f>ROUND(E38*J38,2)</f>
        <v>0</v>
      </c>
      <c r="L38" s="257">
        <v>21</v>
      </c>
      <c r="M38" s="257">
        <f>G38*(1+L38/100)</f>
        <v>0</v>
      </c>
      <c r="N38" s="255">
        <v>2.0000000000000001E-4</v>
      </c>
      <c r="O38" s="255">
        <f>ROUND(E38*N38,2)</f>
        <v>0.03</v>
      </c>
      <c r="P38" s="255">
        <v>0</v>
      </c>
      <c r="Q38" s="255">
        <f>ROUND(E38*P38,2)</f>
        <v>0</v>
      </c>
      <c r="R38" s="257"/>
      <c r="S38" s="257" t="s">
        <v>230</v>
      </c>
      <c r="T38" s="258" t="s">
        <v>231</v>
      </c>
      <c r="U38" s="232">
        <v>0</v>
      </c>
      <c r="V38" s="232">
        <f>ROUND(E38*U38,2)</f>
        <v>0</v>
      </c>
      <c r="W38" s="232"/>
      <c r="X38" s="232" t="s">
        <v>232</v>
      </c>
      <c r="Y38" s="232" t="s">
        <v>201</v>
      </c>
      <c r="Z38" s="212"/>
      <c r="AA38" s="212"/>
      <c r="AB38" s="212"/>
      <c r="AC38" s="212"/>
      <c r="AD38" s="212"/>
      <c r="AE38" s="212"/>
      <c r="AF38" s="212"/>
      <c r="AG38" s="212" t="s">
        <v>233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52">
        <v>24</v>
      </c>
      <c r="B39" s="253" t="s">
        <v>799</v>
      </c>
      <c r="C39" s="264" t="s">
        <v>800</v>
      </c>
      <c r="D39" s="254" t="s">
        <v>801</v>
      </c>
      <c r="E39" s="255">
        <v>60</v>
      </c>
      <c r="F39" s="256"/>
      <c r="G39" s="257">
        <f>ROUND(E39*F39,2)</f>
        <v>0</v>
      </c>
      <c r="H39" s="256"/>
      <c r="I39" s="257">
        <f>ROUND(E39*H39,2)</f>
        <v>0</v>
      </c>
      <c r="J39" s="256"/>
      <c r="K39" s="257">
        <f>ROUND(E39*J39,2)</f>
        <v>0</v>
      </c>
      <c r="L39" s="257">
        <v>21</v>
      </c>
      <c r="M39" s="257">
        <f>G39*(1+L39/100)</f>
        <v>0</v>
      </c>
      <c r="N39" s="255">
        <v>0</v>
      </c>
      <c r="O39" s="255">
        <f>ROUND(E39*N39,2)</f>
        <v>0</v>
      </c>
      <c r="P39" s="255">
        <v>0</v>
      </c>
      <c r="Q39" s="255">
        <f>ROUND(E39*P39,2)</f>
        <v>0</v>
      </c>
      <c r="R39" s="257"/>
      <c r="S39" s="257" t="s">
        <v>230</v>
      </c>
      <c r="T39" s="258" t="s">
        <v>231</v>
      </c>
      <c r="U39" s="232">
        <v>0</v>
      </c>
      <c r="V39" s="232">
        <f>ROUND(E39*U39,2)</f>
        <v>0</v>
      </c>
      <c r="W39" s="232"/>
      <c r="X39" s="232" t="s">
        <v>232</v>
      </c>
      <c r="Y39" s="232" t="s">
        <v>201</v>
      </c>
      <c r="Z39" s="212"/>
      <c r="AA39" s="212"/>
      <c r="AB39" s="212"/>
      <c r="AC39" s="212"/>
      <c r="AD39" s="212"/>
      <c r="AE39" s="212"/>
      <c r="AF39" s="212"/>
      <c r="AG39" s="212" t="s">
        <v>233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5">
      <c r="A40" s="252">
        <v>25</v>
      </c>
      <c r="B40" s="253" t="s">
        <v>802</v>
      </c>
      <c r="C40" s="264" t="s">
        <v>803</v>
      </c>
      <c r="D40" s="254" t="s">
        <v>208</v>
      </c>
      <c r="E40" s="255">
        <v>1</v>
      </c>
      <c r="F40" s="256"/>
      <c r="G40" s="257">
        <f>ROUND(E40*F40,2)</f>
        <v>0</v>
      </c>
      <c r="H40" s="256"/>
      <c r="I40" s="257">
        <f>ROUND(E40*H40,2)</f>
        <v>0</v>
      </c>
      <c r="J40" s="256"/>
      <c r="K40" s="257">
        <f>ROUND(E40*J40,2)</f>
        <v>0</v>
      </c>
      <c r="L40" s="257">
        <v>21</v>
      </c>
      <c r="M40" s="257">
        <f>G40*(1+L40/100)</f>
        <v>0</v>
      </c>
      <c r="N40" s="255">
        <v>1E-3</v>
      </c>
      <c r="O40" s="255">
        <f>ROUND(E40*N40,2)</f>
        <v>0</v>
      </c>
      <c r="P40" s="255">
        <v>0</v>
      </c>
      <c r="Q40" s="255">
        <f>ROUND(E40*P40,2)</f>
        <v>0</v>
      </c>
      <c r="R40" s="257"/>
      <c r="S40" s="257" t="s">
        <v>230</v>
      </c>
      <c r="T40" s="258" t="s">
        <v>231</v>
      </c>
      <c r="U40" s="232">
        <v>0</v>
      </c>
      <c r="V40" s="232">
        <f>ROUND(E40*U40,2)</f>
        <v>0</v>
      </c>
      <c r="W40" s="232"/>
      <c r="X40" s="232" t="s">
        <v>232</v>
      </c>
      <c r="Y40" s="232" t="s">
        <v>201</v>
      </c>
      <c r="Z40" s="212"/>
      <c r="AA40" s="212"/>
      <c r="AB40" s="212"/>
      <c r="AC40" s="212"/>
      <c r="AD40" s="212"/>
      <c r="AE40" s="212"/>
      <c r="AF40" s="212"/>
      <c r="AG40" s="212" t="s">
        <v>233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0" outlineLevel="1" x14ac:dyDescent="0.25">
      <c r="A41" s="252">
        <v>26</v>
      </c>
      <c r="B41" s="253" t="s">
        <v>804</v>
      </c>
      <c r="C41" s="264" t="s">
        <v>805</v>
      </c>
      <c r="D41" s="254" t="s">
        <v>659</v>
      </c>
      <c r="E41" s="255">
        <v>1</v>
      </c>
      <c r="F41" s="256"/>
      <c r="G41" s="257">
        <f>ROUND(E41*F41,2)</f>
        <v>0</v>
      </c>
      <c r="H41" s="256"/>
      <c r="I41" s="257">
        <f>ROUND(E41*H41,2)</f>
        <v>0</v>
      </c>
      <c r="J41" s="256"/>
      <c r="K41" s="257">
        <f>ROUND(E41*J41,2)</f>
        <v>0</v>
      </c>
      <c r="L41" s="257">
        <v>21</v>
      </c>
      <c r="M41" s="257">
        <f>G41*(1+L41/100)</f>
        <v>0</v>
      </c>
      <c r="N41" s="255">
        <v>0</v>
      </c>
      <c r="O41" s="255">
        <f>ROUND(E41*N41,2)</f>
        <v>0</v>
      </c>
      <c r="P41" s="255">
        <v>0</v>
      </c>
      <c r="Q41" s="255">
        <f>ROUND(E41*P41,2)</f>
        <v>0</v>
      </c>
      <c r="R41" s="257"/>
      <c r="S41" s="257" t="s">
        <v>230</v>
      </c>
      <c r="T41" s="258" t="s">
        <v>231</v>
      </c>
      <c r="U41" s="232">
        <v>0</v>
      </c>
      <c r="V41" s="232">
        <f>ROUND(E41*U41,2)</f>
        <v>0</v>
      </c>
      <c r="W41" s="232"/>
      <c r="X41" s="232" t="s">
        <v>232</v>
      </c>
      <c r="Y41" s="232" t="s">
        <v>201</v>
      </c>
      <c r="Z41" s="212"/>
      <c r="AA41" s="212"/>
      <c r="AB41" s="212"/>
      <c r="AC41" s="212"/>
      <c r="AD41" s="212"/>
      <c r="AE41" s="212"/>
      <c r="AF41" s="212"/>
      <c r="AG41" s="212" t="s">
        <v>233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0" outlineLevel="1" x14ac:dyDescent="0.25">
      <c r="A42" s="245">
        <v>27</v>
      </c>
      <c r="B42" s="246" t="s">
        <v>806</v>
      </c>
      <c r="C42" s="261" t="s">
        <v>807</v>
      </c>
      <c r="D42" s="247" t="s">
        <v>650</v>
      </c>
      <c r="E42" s="248">
        <v>1</v>
      </c>
      <c r="F42" s="249"/>
      <c r="G42" s="250">
        <f>ROUND(E42*F42,2)</f>
        <v>0</v>
      </c>
      <c r="H42" s="249"/>
      <c r="I42" s="250">
        <f>ROUND(E42*H42,2)</f>
        <v>0</v>
      </c>
      <c r="J42" s="249"/>
      <c r="K42" s="250">
        <f>ROUND(E42*J42,2)</f>
        <v>0</v>
      </c>
      <c r="L42" s="250">
        <v>21</v>
      </c>
      <c r="M42" s="250">
        <f>G42*(1+L42/100)</f>
        <v>0</v>
      </c>
      <c r="N42" s="248">
        <v>0</v>
      </c>
      <c r="O42" s="248">
        <f>ROUND(E42*N42,2)</f>
        <v>0</v>
      </c>
      <c r="P42" s="248">
        <v>0</v>
      </c>
      <c r="Q42" s="248">
        <f>ROUND(E42*P42,2)</f>
        <v>0</v>
      </c>
      <c r="R42" s="250"/>
      <c r="S42" s="250" t="s">
        <v>230</v>
      </c>
      <c r="T42" s="251" t="s">
        <v>231</v>
      </c>
      <c r="U42" s="232">
        <v>0</v>
      </c>
      <c r="V42" s="232">
        <f>ROUND(E42*U42,2)</f>
        <v>0</v>
      </c>
      <c r="W42" s="232"/>
      <c r="X42" s="232" t="s">
        <v>232</v>
      </c>
      <c r="Y42" s="232" t="s">
        <v>201</v>
      </c>
      <c r="Z42" s="212"/>
      <c r="AA42" s="212"/>
      <c r="AB42" s="212"/>
      <c r="AC42" s="212"/>
      <c r="AD42" s="212"/>
      <c r="AE42" s="212"/>
      <c r="AF42" s="212"/>
      <c r="AG42" s="212" t="s">
        <v>233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30" outlineLevel="2" x14ac:dyDescent="0.25">
      <c r="A43" s="229"/>
      <c r="B43" s="230"/>
      <c r="C43" s="262" t="s">
        <v>808</v>
      </c>
      <c r="D43" s="233"/>
      <c r="E43" s="234"/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204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40" outlineLevel="3" x14ac:dyDescent="0.25">
      <c r="A44" s="229"/>
      <c r="B44" s="230"/>
      <c r="C44" s="262" t="s">
        <v>809</v>
      </c>
      <c r="D44" s="233"/>
      <c r="E44" s="234"/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204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30" outlineLevel="3" x14ac:dyDescent="0.25">
      <c r="A45" s="229"/>
      <c r="B45" s="230"/>
      <c r="C45" s="262" t="s">
        <v>810</v>
      </c>
      <c r="D45" s="233"/>
      <c r="E45" s="234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204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40" outlineLevel="3" x14ac:dyDescent="0.25">
      <c r="A46" s="229"/>
      <c r="B46" s="230"/>
      <c r="C46" s="262" t="s">
        <v>811</v>
      </c>
      <c r="D46" s="233"/>
      <c r="E46" s="234"/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204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5">
      <c r="A47" s="229"/>
      <c r="B47" s="230"/>
      <c r="C47" s="262" t="s">
        <v>94</v>
      </c>
      <c r="D47" s="233"/>
      <c r="E47" s="234">
        <v>1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5">
      <c r="A48" s="252">
        <v>28</v>
      </c>
      <c r="B48" s="253" t="s">
        <v>812</v>
      </c>
      <c r="C48" s="264" t="s">
        <v>813</v>
      </c>
      <c r="D48" s="254" t="s">
        <v>659</v>
      </c>
      <c r="E48" s="255">
        <v>1</v>
      </c>
      <c r="F48" s="256"/>
      <c r="G48" s="257">
        <f>ROUND(E48*F48,2)</f>
        <v>0</v>
      </c>
      <c r="H48" s="256"/>
      <c r="I48" s="257">
        <f>ROUND(E48*H48,2)</f>
        <v>0</v>
      </c>
      <c r="J48" s="256"/>
      <c r="K48" s="257">
        <f>ROUND(E48*J48,2)</f>
        <v>0</v>
      </c>
      <c r="L48" s="257">
        <v>21</v>
      </c>
      <c r="M48" s="257">
        <f>G48*(1+L48/100)</f>
        <v>0</v>
      </c>
      <c r="N48" s="255">
        <v>0</v>
      </c>
      <c r="O48" s="255">
        <f>ROUND(E48*N48,2)</f>
        <v>0</v>
      </c>
      <c r="P48" s="255">
        <v>0</v>
      </c>
      <c r="Q48" s="255">
        <f>ROUND(E48*P48,2)</f>
        <v>0</v>
      </c>
      <c r="R48" s="257"/>
      <c r="S48" s="257" t="s">
        <v>230</v>
      </c>
      <c r="T48" s="258" t="s">
        <v>231</v>
      </c>
      <c r="U48" s="232">
        <v>0</v>
      </c>
      <c r="V48" s="232">
        <f>ROUND(E48*U48,2)</f>
        <v>0</v>
      </c>
      <c r="W48" s="232"/>
      <c r="X48" s="232" t="s">
        <v>232</v>
      </c>
      <c r="Y48" s="232" t="s">
        <v>201</v>
      </c>
      <c r="Z48" s="212"/>
      <c r="AA48" s="212"/>
      <c r="AB48" s="212"/>
      <c r="AC48" s="212"/>
      <c r="AD48" s="212"/>
      <c r="AE48" s="212"/>
      <c r="AF48" s="212"/>
      <c r="AG48" s="212" t="s">
        <v>233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0" outlineLevel="1" x14ac:dyDescent="0.25">
      <c r="A49" s="252">
        <v>29</v>
      </c>
      <c r="B49" s="253" t="s">
        <v>814</v>
      </c>
      <c r="C49" s="264" t="s">
        <v>763</v>
      </c>
      <c r="D49" s="254" t="s">
        <v>208</v>
      </c>
      <c r="E49" s="255">
        <v>120</v>
      </c>
      <c r="F49" s="256"/>
      <c r="G49" s="257">
        <f>ROUND(E49*F49,2)</f>
        <v>0</v>
      </c>
      <c r="H49" s="256"/>
      <c r="I49" s="257">
        <f>ROUND(E49*H49,2)</f>
        <v>0</v>
      </c>
      <c r="J49" s="256"/>
      <c r="K49" s="257">
        <f>ROUND(E49*J49,2)</f>
        <v>0</v>
      </c>
      <c r="L49" s="257">
        <v>21</v>
      </c>
      <c r="M49" s="257">
        <f>G49*(1+L49/100)</f>
        <v>0</v>
      </c>
      <c r="N49" s="255">
        <v>0</v>
      </c>
      <c r="O49" s="255">
        <f>ROUND(E49*N49,2)</f>
        <v>0</v>
      </c>
      <c r="P49" s="255">
        <v>0</v>
      </c>
      <c r="Q49" s="255">
        <f>ROUND(E49*P49,2)</f>
        <v>0</v>
      </c>
      <c r="R49" s="257"/>
      <c r="S49" s="257" t="s">
        <v>230</v>
      </c>
      <c r="T49" s="258" t="s">
        <v>231</v>
      </c>
      <c r="U49" s="232">
        <v>0</v>
      </c>
      <c r="V49" s="232">
        <f>ROUND(E49*U49,2)</f>
        <v>0</v>
      </c>
      <c r="W49" s="232"/>
      <c r="X49" s="232" t="s">
        <v>232</v>
      </c>
      <c r="Y49" s="232" t="s">
        <v>201</v>
      </c>
      <c r="Z49" s="212"/>
      <c r="AA49" s="212"/>
      <c r="AB49" s="212"/>
      <c r="AC49" s="212"/>
      <c r="AD49" s="212"/>
      <c r="AE49" s="212"/>
      <c r="AF49" s="212"/>
      <c r="AG49" s="212" t="s">
        <v>233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0" outlineLevel="1" x14ac:dyDescent="0.25">
      <c r="A50" s="252">
        <v>30</v>
      </c>
      <c r="B50" s="253" t="s">
        <v>815</v>
      </c>
      <c r="C50" s="264" t="s">
        <v>816</v>
      </c>
      <c r="D50" s="254" t="s">
        <v>659</v>
      </c>
      <c r="E50" s="255">
        <v>1</v>
      </c>
      <c r="F50" s="256"/>
      <c r="G50" s="257">
        <f>ROUND(E50*F50,2)</f>
        <v>0</v>
      </c>
      <c r="H50" s="256"/>
      <c r="I50" s="257">
        <f>ROUND(E50*H50,2)</f>
        <v>0</v>
      </c>
      <c r="J50" s="256"/>
      <c r="K50" s="257">
        <f>ROUND(E50*J50,2)</f>
        <v>0</v>
      </c>
      <c r="L50" s="257">
        <v>21</v>
      </c>
      <c r="M50" s="257">
        <f>G50*(1+L50/100)</f>
        <v>0</v>
      </c>
      <c r="N50" s="255">
        <v>0</v>
      </c>
      <c r="O50" s="255">
        <f>ROUND(E50*N50,2)</f>
        <v>0</v>
      </c>
      <c r="P50" s="255">
        <v>0</v>
      </c>
      <c r="Q50" s="255">
        <f>ROUND(E50*P50,2)</f>
        <v>0</v>
      </c>
      <c r="R50" s="257"/>
      <c r="S50" s="257" t="s">
        <v>230</v>
      </c>
      <c r="T50" s="258" t="s">
        <v>231</v>
      </c>
      <c r="U50" s="232">
        <v>0</v>
      </c>
      <c r="V50" s="232">
        <f>ROUND(E50*U50,2)</f>
        <v>0</v>
      </c>
      <c r="W50" s="232"/>
      <c r="X50" s="232" t="s">
        <v>232</v>
      </c>
      <c r="Y50" s="232" t="s">
        <v>201</v>
      </c>
      <c r="Z50" s="212"/>
      <c r="AA50" s="212"/>
      <c r="AB50" s="212"/>
      <c r="AC50" s="212"/>
      <c r="AD50" s="212"/>
      <c r="AE50" s="212"/>
      <c r="AF50" s="212"/>
      <c r="AG50" s="212" t="s">
        <v>233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0" outlineLevel="1" x14ac:dyDescent="0.25">
      <c r="A51" s="252">
        <v>31</v>
      </c>
      <c r="B51" s="253" t="s">
        <v>817</v>
      </c>
      <c r="C51" s="264" t="s">
        <v>818</v>
      </c>
      <c r="D51" s="254" t="s">
        <v>659</v>
      </c>
      <c r="E51" s="255">
        <v>4</v>
      </c>
      <c r="F51" s="256"/>
      <c r="G51" s="257">
        <f>ROUND(E51*F51,2)</f>
        <v>0</v>
      </c>
      <c r="H51" s="256"/>
      <c r="I51" s="257">
        <f>ROUND(E51*H51,2)</f>
        <v>0</v>
      </c>
      <c r="J51" s="256"/>
      <c r="K51" s="257">
        <f>ROUND(E51*J51,2)</f>
        <v>0</v>
      </c>
      <c r="L51" s="257">
        <v>21</v>
      </c>
      <c r="M51" s="257">
        <f>G51*(1+L51/100)</f>
        <v>0</v>
      </c>
      <c r="N51" s="255">
        <v>0</v>
      </c>
      <c r="O51" s="255">
        <f>ROUND(E51*N51,2)</f>
        <v>0</v>
      </c>
      <c r="P51" s="255">
        <v>0</v>
      </c>
      <c r="Q51" s="255">
        <f>ROUND(E51*P51,2)</f>
        <v>0</v>
      </c>
      <c r="R51" s="257"/>
      <c r="S51" s="257" t="s">
        <v>230</v>
      </c>
      <c r="T51" s="258" t="s">
        <v>231</v>
      </c>
      <c r="U51" s="232">
        <v>0</v>
      </c>
      <c r="V51" s="232">
        <f>ROUND(E51*U51,2)</f>
        <v>0</v>
      </c>
      <c r="W51" s="232"/>
      <c r="X51" s="232" t="s">
        <v>232</v>
      </c>
      <c r="Y51" s="232" t="s">
        <v>201</v>
      </c>
      <c r="Z51" s="212"/>
      <c r="AA51" s="212"/>
      <c r="AB51" s="212"/>
      <c r="AC51" s="212"/>
      <c r="AD51" s="212"/>
      <c r="AE51" s="212"/>
      <c r="AF51" s="212"/>
      <c r="AG51" s="212" t="s">
        <v>233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0" outlineLevel="1" x14ac:dyDescent="0.25">
      <c r="A52" s="252">
        <v>32</v>
      </c>
      <c r="B52" s="253" t="s">
        <v>819</v>
      </c>
      <c r="C52" s="264" t="s">
        <v>820</v>
      </c>
      <c r="D52" s="254" t="s">
        <v>659</v>
      </c>
      <c r="E52" s="255">
        <v>1</v>
      </c>
      <c r="F52" s="256"/>
      <c r="G52" s="257">
        <f>ROUND(E52*F52,2)</f>
        <v>0</v>
      </c>
      <c r="H52" s="256"/>
      <c r="I52" s="257">
        <f>ROUND(E52*H52,2)</f>
        <v>0</v>
      </c>
      <c r="J52" s="256"/>
      <c r="K52" s="257">
        <f>ROUND(E52*J52,2)</f>
        <v>0</v>
      </c>
      <c r="L52" s="257">
        <v>21</v>
      </c>
      <c r="M52" s="257">
        <f>G52*(1+L52/100)</f>
        <v>0</v>
      </c>
      <c r="N52" s="255">
        <v>0</v>
      </c>
      <c r="O52" s="255">
        <f>ROUND(E52*N52,2)</f>
        <v>0</v>
      </c>
      <c r="P52" s="255">
        <v>0</v>
      </c>
      <c r="Q52" s="255">
        <f>ROUND(E52*P52,2)</f>
        <v>0</v>
      </c>
      <c r="R52" s="257"/>
      <c r="S52" s="257" t="s">
        <v>230</v>
      </c>
      <c r="T52" s="258" t="s">
        <v>231</v>
      </c>
      <c r="U52" s="232">
        <v>0</v>
      </c>
      <c r="V52" s="232">
        <f>ROUND(E52*U52,2)</f>
        <v>0</v>
      </c>
      <c r="W52" s="232"/>
      <c r="X52" s="232" t="s">
        <v>232</v>
      </c>
      <c r="Y52" s="232" t="s">
        <v>201</v>
      </c>
      <c r="Z52" s="212"/>
      <c r="AA52" s="212"/>
      <c r="AB52" s="212"/>
      <c r="AC52" s="212"/>
      <c r="AD52" s="212"/>
      <c r="AE52" s="212"/>
      <c r="AF52" s="212"/>
      <c r="AG52" s="212" t="s">
        <v>233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52">
        <v>33</v>
      </c>
      <c r="B53" s="253" t="s">
        <v>821</v>
      </c>
      <c r="C53" s="264" t="s">
        <v>793</v>
      </c>
      <c r="D53" s="254" t="s">
        <v>822</v>
      </c>
      <c r="E53" s="255">
        <v>1</v>
      </c>
      <c r="F53" s="256"/>
      <c r="G53" s="257">
        <f>ROUND(E53*F53,2)</f>
        <v>0</v>
      </c>
      <c r="H53" s="256"/>
      <c r="I53" s="257">
        <f>ROUND(E53*H53,2)</f>
        <v>0</v>
      </c>
      <c r="J53" s="256"/>
      <c r="K53" s="257">
        <f>ROUND(E53*J53,2)</f>
        <v>0</v>
      </c>
      <c r="L53" s="257">
        <v>21</v>
      </c>
      <c r="M53" s="257">
        <f>G53*(1+L53/100)</f>
        <v>0</v>
      </c>
      <c r="N53" s="255">
        <v>0</v>
      </c>
      <c r="O53" s="255">
        <f>ROUND(E53*N53,2)</f>
        <v>0</v>
      </c>
      <c r="P53" s="255">
        <v>0</v>
      </c>
      <c r="Q53" s="255">
        <f>ROUND(E53*P53,2)</f>
        <v>0</v>
      </c>
      <c r="R53" s="257"/>
      <c r="S53" s="257" t="s">
        <v>230</v>
      </c>
      <c r="T53" s="258" t="s">
        <v>231</v>
      </c>
      <c r="U53" s="232">
        <v>0</v>
      </c>
      <c r="V53" s="232">
        <f>ROUND(E53*U53,2)</f>
        <v>0</v>
      </c>
      <c r="W53" s="232"/>
      <c r="X53" s="232" t="s">
        <v>232</v>
      </c>
      <c r="Y53" s="232" t="s">
        <v>201</v>
      </c>
      <c r="Z53" s="212"/>
      <c r="AA53" s="212"/>
      <c r="AB53" s="212"/>
      <c r="AC53" s="212"/>
      <c r="AD53" s="212"/>
      <c r="AE53" s="212"/>
      <c r="AF53" s="212"/>
      <c r="AG53" s="212" t="s">
        <v>233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5">
      <c r="A54" s="252">
        <v>34</v>
      </c>
      <c r="B54" s="253" t="s">
        <v>823</v>
      </c>
      <c r="C54" s="264" t="s">
        <v>824</v>
      </c>
      <c r="D54" s="254" t="s">
        <v>208</v>
      </c>
      <c r="E54" s="255">
        <v>194</v>
      </c>
      <c r="F54" s="256"/>
      <c r="G54" s="257">
        <f>ROUND(E54*F54,2)</f>
        <v>0</v>
      </c>
      <c r="H54" s="256"/>
      <c r="I54" s="257">
        <f>ROUND(E54*H54,2)</f>
        <v>0</v>
      </c>
      <c r="J54" s="256"/>
      <c r="K54" s="257">
        <f>ROUND(E54*J54,2)</f>
        <v>0</v>
      </c>
      <c r="L54" s="257">
        <v>21</v>
      </c>
      <c r="M54" s="257">
        <f>G54*(1+L54/100)</f>
        <v>0</v>
      </c>
      <c r="N54" s="255">
        <v>0</v>
      </c>
      <c r="O54" s="255">
        <f>ROUND(E54*N54,2)</f>
        <v>0</v>
      </c>
      <c r="P54" s="255">
        <v>0</v>
      </c>
      <c r="Q54" s="255">
        <f>ROUND(E54*P54,2)</f>
        <v>0</v>
      </c>
      <c r="R54" s="257"/>
      <c r="S54" s="257" t="s">
        <v>230</v>
      </c>
      <c r="T54" s="258" t="s">
        <v>231</v>
      </c>
      <c r="U54" s="232">
        <v>0</v>
      </c>
      <c r="V54" s="232">
        <f>ROUND(E54*U54,2)</f>
        <v>0</v>
      </c>
      <c r="W54" s="232"/>
      <c r="X54" s="232" t="s">
        <v>232</v>
      </c>
      <c r="Y54" s="232" t="s">
        <v>201</v>
      </c>
      <c r="Z54" s="212"/>
      <c r="AA54" s="212"/>
      <c r="AB54" s="212"/>
      <c r="AC54" s="212"/>
      <c r="AD54" s="212"/>
      <c r="AE54" s="212"/>
      <c r="AF54" s="212"/>
      <c r="AG54" s="212" t="s">
        <v>233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5">
      <c r="A55" s="252">
        <v>35</v>
      </c>
      <c r="B55" s="253" t="s">
        <v>825</v>
      </c>
      <c r="C55" s="264" t="s">
        <v>826</v>
      </c>
      <c r="D55" s="254" t="s">
        <v>659</v>
      </c>
      <c r="E55" s="255">
        <v>1</v>
      </c>
      <c r="F55" s="256"/>
      <c r="G55" s="257">
        <f>ROUND(E55*F55,2)</f>
        <v>0</v>
      </c>
      <c r="H55" s="256"/>
      <c r="I55" s="257">
        <f>ROUND(E55*H55,2)</f>
        <v>0</v>
      </c>
      <c r="J55" s="256"/>
      <c r="K55" s="257">
        <f>ROUND(E55*J55,2)</f>
        <v>0</v>
      </c>
      <c r="L55" s="257">
        <v>21</v>
      </c>
      <c r="M55" s="257">
        <f>G55*(1+L55/100)</f>
        <v>0</v>
      </c>
      <c r="N55" s="255">
        <v>0</v>
      </c>
      <c r="O55" s="255">
        <f>ROUND(E55*N55,2)</f>
        <v>0</v>
      </c>
      <c r="P55" s="255">
        <v>0</v>
      </c>
      <c r="Q55" s="255">
        <f>ROUND(E55*P55,2)</f>
        <v>0</v>
      </c>
      <c r="R55" s="257"/>
      <c r="S55" s="257" t="s">
        <v>230</v>
      </c>
      <c r="T55" s="258" t="s">
        <v>231</v>
      </c>
      <c r="U55" s="232">
        <v>0</v>
      </c>
      <c r="V55" s="232">
        <f>ROUND(E55*U55,2)</f>
        <v>0</v>
      </c>
      <c r="W55" s="232"/>
      <c r="X55" s="232" t="s">
        <v>232</v>
      </c>
      <c r="Y55" s="232" t="s">
        <v>201</v>
      </c>
      <c r="Z55" s="212"/>
      <c r="AA55" s="212"/>
      <c r="AB55" s="212"/>
      <c r="AC55" s="212"/>
      <c r="AD55" s="212"/>
      <c r="AE55" s="212"/>
      <c r="AF55" s="212"/>
      <c r="AG55" s="212" t="s">
        <v>233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5">
      <c r="A56" s="252">
        <v>36</v>
      </c>
      <c r="B56" s="253" t="s">
        <v>827</v>
      </c>
      <c r="C56" s="264" t="s">
        <v>777</v>
      </c>
      <c r="D56" s="254" t="s">
        <v>659</v>
      </c>
      <c r="E56" s="255">
        <v>1</v>
      </c>
      <c r="F56" s="256"/>
      <c r="G56" s="257">
        <f>ROUND(E56*F56,2)</f>
        <v>0</v>
      </c>
      <c r="H56" s="256"/>
      <c r="I56" s="257">
        <f>ROUND(E56*H56,2)</f>
        <v>0</v>
      </c>
      <c r="J56" s="256"/>
      <c r="K56" s="257">
        <f>ROUND(E56*J56,2)</f>
        <v>0</v>
      </c>
      <c r="L56" s="257">
        <v>21</v>
      </c>
      <c r="M56" s="257">
        <f>G56*(1+L56/100)</f>
        <v>0</v>
      </c>
      <c r="N56" s="255">
        <v>0</v>
      </c>
      <c r="O56" s="255">
        <f>ROUND(E56*N56,2)</f>
        <v>0</v>
      </c>
      <c r="P56" s="255">
        <v>0</v>
      </c>
      <c r="Q56" s="255">
        <f>ROUND(E56*P56,2)</f>
        <v>0</v>
      </c>
      <c r="R56" s="257"/>
      <c r="S56" s="257" t="s">
        <v>230</v>
      </c>
      <c r="T56" s="258" t="s">
        <v>231</v>
      </c>
      <c r="U56" s="232">
        <v>0</v>
      </c>
      <c r="V56" s="232">
        <f>ROUND(E56*U56,2)</f>
        <v>0</v>
      </c>
      <c r="W56" s="232"/>
      <c r="X56" s="232" t="s">
        <v>232</v>
      </c>
      <c r="Y56" s="232" t="s">
        <v>201</v>
      </c>
      <c r="Z56" s="212"/>
      <c r="AA56" s="212"/>
      <c r="AB56" s="212"/>
      <c r="AC56" s="212"/>
      <c r="AD56" s="212"/>
      <c r="AE56" s="212"/>
      <c r="AF56" s="212"/>
      <c r="AG56" s="212" t="s">
        <v>233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0" outlineLevel="1" x14ac:dyDescent="0.25">
      <c r="A57" s="252">
        <v>37</v>
      </c>
      <c r="B57" s="253" t="s">
        <v>828</v>
      </c>
      <c r="C57" s="264" t="s">
        <v>779</v>
      </c>
      <c r="D57" s="254" t="s">
        <v>659</v>
      </c>
      <c r="E57" s="255">
        <v>2</v>
      </c>
      <c r="F57" s="256"/>
      <c r="G57" s="257">
        <f>ROUND(E57*F57,2)</f>
        <v>0</v>
      </c>
      <c r="H57" s="256"/>
      <c r="I57" s="257">
        <f>ROUND(E57*H57,2)</f>
        <v>0</v>
      </c>
      <c r="J57" s="256"/>
      <c r="K57" s="257">
        <f>ROUND(E57*J57,2)</f>
        <v>0</v>
      </c>
      <c r="L57" s="257">
        <v>21</v>
      </c>
      <c r="M57" s="257">
        <f>G57*(1+L57/100)</f>
        <v>0</v>
      </c>
      <c r="N57" s="255">
        <v>0</v>
      </c>
      <c r="O57" s="255">
        <f>ROUND(E57*N57,2)</f>
        <v>0</v>
      </c>
      <c r="P57" s="255">
        <v>0</v>
      </c>
      <c r="Q57" s="255">
        <f>ROUND(E57*P57,2)</f>
        <v>0</v>
      </c>
      <c r="R57" s="257"/>
      <c r="S57" s="257" t="s">
        <v>230</v>
      </c>
      <c r="T57" s="258" t="s">
        <v>231</v>
      </c>
      <c r="U57" s="232">
        <v>0</v>
      </c>
      <c r="V57" s="232">
        <f>ROUND(E57*U57,2)</f>
        <v>0</v>
      </c>
      <c r="W57" s="232"/>
      <c r="X57" s="232" t="s">
        <v>232</v>
      </c>
      <c r="Y57" s="232" t="s">
        <v>201</v>
      </c>
      <c r="Z57" s="212"/>
      <c r="AA57" s="212"/>
      <c r="AB57" s="212"/>
      <c r="AC57" s="212"/>
      <c r="AD57" s="212"/>
      <c r="AE57" s="212"/>
      <c r="AF57" s="212"/>
      <c r="AG57" s="212" t="s">
        <v>233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5">
      <c r="A58" s="245">
        <v>38</v>
      </c>
      <c r="B58" s="246" t="s">
        <v>829</v>
      </c>
      <c r="C58" s="261" t="s">
        <v>830</v>
      </c>
      <c r="D58" s="247" t="s">
        <v>659</v>
      </c>
      <c r="E58" s="248">
        <v>1</v>
      </c>
      <c r="F58" s="249"/>
      <c r="G58" s="250">
        <f>ROUND(E58*F58,2)</f>
        <v>0</v>
      </c>
      <c r="H58" s="249"/>
      <c r="I58" s="250">
        <f>ROUND(E58*H58,2)</f>
        <v>0</v>
      </c>
      <c r="J58" s="249"/>
      <c r="K58" s="250">
        <f>ROUND(E58*J58,2)</f>
        <v>0</v>
      </c>
      <c r="L58" s="250">
        <v>21</v>
      </c>
      <c r="M58" s="250">
        <f>G58*(1+L58/100)</f>
        <v>0</v>
      </c>
      <c r="N58" s="248">
        <v>0</v>
      </c>
      <c r="O58" s="248">
        <f>ROUND(E58*N58,2)</f>
        <v>0</v>
      </c>
      <c r="P58" s="248">
        <v>0</v>
      </c>
      <c r="Q58" s="248">
        <f>ROUND(E58*P58,2)</f>
        <v>0</v>
      </c>
      <c r="R58" s="250"/>
      <c r="S58" s="250" t="s">
        <v>230</v>
      </c>
      <c r="T58" s="251" t="s">
        <v>231</v>
      </c>
      <c r="U58" s="232">
        <v>0</v>
      </c>
      <c r="V58" s="232">
        <f>ROUND(E58*U58,2)</f>
        <v>0</v>
      </c>
      <c r="W58" s="232"/>
      <c r="X58" s="232" t="s">
        <v>232</v>
      </c>
      <c r="Y58" s="232" t="s">
        <v>201</v>
      </c>
      <c r="Z58" s="212"/>
      <c r="AA58" s="212"/>
      <c r="AB58" s="212"/>
      <c r="AC58" s="212"/>
      <c r="AD58" s="212"/>
      <c r="AE58" s="212"/>
      <c r="AF58" s="212"/>
      <c r="AG58" s="212" t="s">
        <v>233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30" outlineLevel="2" x14ac:dyDescent="0.25">
      <c r="A59" s="229"/>
      <c r="B59" s="230"/>
      <c r="C59" s="262" t="s">
        <v>831</v>
      </c>
      <c r="D59" s="233"/>
      <c r="E59" s="234"/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204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0" outlineLevel="3" x14ac:dyDescent="0.25">
      <c r="A60" s="229"/>
      <c r="B60" s="230"/>
      <c r="C60" s="262" t="s">
        <v>832</v>
      </c>
      <c r="D60" s="233"/>
      <c r="E60" s="234"/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204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5">
      <c r="A61" s="229"/>
      <c r="B61" s="230"/>
      <c r="C61" s="262" t="s">
        <v>94</v>
      </c>
      <c r="D61" s="233"/>
      <c r="E61" s="234">
        <v>1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5">
      <c r="A62" s="252">
        <v>39</v>
      </c>
      <c r="B62" s="253" t="s">
        <v>833</v>
      </c>
      <c r="C62" s="264" t="s">
        <v>783</v>
      </c>
      <c r="D62" s="254" t="s">
        <v>659</v>
      </c>
      <c r="E62" s="255">
        <v>2</v>
      </c>
      <c r="F62" s="256"/>
      <c r="G62" s="257">
        <f>ROUND(E62*F62,2)</f>
        <v>0</v>
      </c>
      <c r="H62" s="256"/>
      <c r="I62" s="257">
        <f>ROUND(E62*H62,2)</f>
        <v>0</v>
      </c>
      <c r="J62" s="256"/>
      <c r="K62" s="257">
        <f>ROUND(E62*J62,2)</f>
        <v>0</v>
      </c>
      <c r="L62" s="257">
        <v>21</v>
      </c>
      <c r="M62" s="257">
        <f>G62*(1+L62/100)</f>
        <v>0</v>
      </c>
      <c r="N62" s="255">
        <v>0</v>
      </c>
      <c r="O62" s="255">
        <f>ROUND(E62*N62,2)</f>
        <v>0</v>
      </c>
      <c r="P62" s="255">
        <v>0</v>
      </c>
      <c r="Q62" s="255">
        <f>ROUND(E62*P62,2)</f>
        <v>0</v>
      </c>
      <c r="R62" s="257"/>
      <c r="S62" s="257" t="s">
        <v>230</v>
      </c>
      <c r="T62" s="258" t="s">
        <v>231</v>
      </c>
      <c r="U62" s="232">
        <v>0</v>
      </c>
      <c r="V62" s="232">
        <f>ROUND(E62*U62,2)</f>
        <v>0</v>
      </c>
      <c r="W62" s="232"/>
      <c r="X62" s="232" t="s">
        <v>232</v>
      </c>
      <c r="Y62" s="232" t="s">
        <v>201</v>
      </c>
      <c r="Z62" s="212"/>
      <c r="AA62" s="212"/>
      <c r="AB62" s="212"/>
      <c r="AC62" s="212"/>
      <c r="AD62" s="212"/>
      <c r="AE62" s="212"/>
      <c r="AF62" s="212"/>
      <c r="AG62" s="212" t="s">
        <v>233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5">
      <c r="A63" s="252">
        <v>40</v>
      </c>
      <c r="B63" s="253" t="s">
        <v>834</v>
      </c>
      <c r="C63" s="264" t="s">
        <v>785</v>
      </c>
      <c r="D63" s="254" t="s">
        <v>659</v>
      </c>
      <c r="E63" s="255">
        <v>2</v>
      </c>
      <c r="F63" s="256"/>
      <c r="G63" s="257">
        <f>ROUND(E63*F63,2)</f>
        <v>0</v>
      </c>
      <c r="H63" s="256"/>
      <c r="I63" s="257">
        <f>ROUND(E63*H63,2)</f>
        <v>0</v>
      </c>
      <c r="J63" s="256"/>
      <c r="K63" s="257">
        <f>ROUND(E63*J63,2)</f>
        <v>0</v>
      </c>
      <c r="L63" s="257">
        <v>21</v>
      </c>
      <c r="M63" s="257">
        <f>G63*(1+L63/100)</f>
        <v>0</v>
      </c>
      <c r="N63" s="255">
        <v>0</v>
      </c>
      <c r="O63" s="255">
        <f>ROUND(E63*N63,2)</f>
        <v>0</v>
      </c>
      <c r="P63" s="255">
        <v>0</v>
      </c>
      <c r="Q63" s="255">
        <f>ROUND(E63*P63,2)</f>
        <v>0</v>
      </c>
      <c r="R63" s="257"/>
      <c r="S63" s="257" t="s">
        <v>230</v>
      </c>
      <c r="T63" s="258" t="s">
        <v>231</v>
      </c>
      <c r="U63" s="232">
        <v>0</v>
      </c>
      <c r="V63" s="232">
        <f>ROUND(E63*U63,2)</f>
        <v>0</v>
      </c>
      <c r="W63" s="232"/>
      <c r="X63" s="232" t="s">
        <v>232</v>
      </c>
      <c r="Y63" s="232" t="s">
        <v>201</v>
      </c>
      <c r="Z63" s="212"/>
      <c r="AA63" s="212"/>
      <c r="AB63" s="212"/>
      <c r="AC63" s="212"/>
      <c r="AD63" s="212"/>
      <c r="AE63" s="212"/>
      <c r="AF63" s="212"/>
      <c r="AG63" s="212" t="s">
        <v>233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30" outlineLevel="1" x14ac:dyDescent="0.25">
      <c r="A64" s="252">
        <v>41</v>
      </c>
      <c r="B64" s="253" t="s">
        <v>835</v>
      </c>
      <c r="C64" s="264" t="s">
        <v>836</v>
      </c>
      <c r="D64" s="254" t="s">
        <v>659</v>
      </c>
      <c r="E64" s="255">
        <v>2</v>
      </c>
      <c r="F64" s="256"/>
      <c r="G64" s="257">
        <f>ROUND(E64*F64,2)</f>
        <v>0</v>
      </c>
      <c r="H64" s="256"/>
      <c r="I64" s="257">
        <f>ROUND(E64*H64,2)</f>
        <v>0</v>
      </c>
      <c r="J64" s="256"/>
      <c r="K64" s="257">
        <f>ROUND(E64*J64,2)</f>
        <v>0</v>
      </c>
      <c r="L64" s="257">
        <v>21</v>
      </c>
      <c r="M64" s="257">
        <f>G64*(1+L64/100)</f>
        <v>0</v>
      </c>
      <c r="N64" s="255">
        <v>0</v>
      </c>
      <c r="O64" s="255">
        <f>ROUND(E64*N64,2)</f>
        <v>0</v>
      </c>
      <c r="P64" s="255">
        <v>0</v>
      </c>
      <c r="Q64" s="255">
        <f>ROUND(E64*P64,2)</f>
        <v>0</v>
      </c>
      <c r="R64" s="257"/>
      <c r="S64" s="257" t="s">
        <v>230</v>
      </c>
      <c r="T64" s="258" t="s">
        <v>231</v>
      </c>
      <c r="U64" s="232">
        <v>0</v>
      </c>
      <c r="V64" s="232">
        <f>ROUND(E64*U64,2)</f>
        <v>0</v>
      </c>
      <c r="W64" s="232"/>
      <c r="X64" s="232" t="s">
        <v>232</v>
      </c>
      <c r="Y64" s="232" t="s">
        <v>201</v>
      </c>
      <c r="Z64" s="212"/>
      <c r="AA64" s="212"/>
      <c r="AB64" s="212"/>
      <c r="AC64" s="212"/>
      <c r="AD64" s="212"/>
      <c r="AE64" s="212"/>
      <c r="AF64" s="212"/>
      <c r="AG64" s="212" t="s">
        <v>233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5">
      <c r="A65" s="252">
        <v>42</v>
      </c>
      <c r="B65" s="253" t="s">
        <v>837</v>
      </c>
      <c r="C65" s="264" t="s">
        <v>789</v>
      </c>
      <c r="D65" s="254" t="s">
        <v>659</v>
      </c>
      <c r="E65" s="255">
        <v>2</v>
      </c>
      <c r="F65" s="256"/>
      <c r="G65" s="257">
        <f>ROUND(E65*F65,2)</f>
        <v>0</v>
      </c>
      <c r="H65" s="256"/>
      <c r="I65" s="257">
        <f>ROUND(E65*H65,2)</f>
        <v>0</v>
      </c>
      <c r="J65" s="256"/>
      <c r="K65" s="257">
        <f>ROUND(E65*J65,2)</f>
        <v>0</v>
      </c>
      <c r="L65" s="257">
        <v>21</v>
      </c>
      <c r="M65" s="257">
        <f>G65*(1+L65/100)</f>
        <v>0</v>
      </c>
      <c r="N65" s="255">
        <v>0</v>
      </c>
      <c r="O65" s="255">
        <f>ROUND(E65*N65,2)</f>
        <v>0</v>
      </c>
      <c r="P65" s="255">
        <v>0</v>
      </c>
      <c r="Q65" s="255">
        <f>ROUND(E65*P65,2)</f>
        <v>0</v>
      </c>
      <c r="R65" s="257"/>
      <c r="S65" s="257" t="s">
        <v>230</v>
      </c>
      <c r="T65" s="258" t="s">
        <v>231</v>
      </c>
      <c r="U65" s="232">
        <v>0</v>
      </c>
      <c r="V65" s="232">
        <f>ROUND(E65*U65,2)</f>
        <v>0</v>
      </c>
      <c r="W65" s="232"/>
      <c r="X65" s="232" t="s">
        <v>232</v>
      </c>
      <c r="Y65" s="232" t="s">
        <v>201</v>
      </c>
      <c r="Z65" s="212"/>
      <c r="AA65" s="212"/>
      <c r="AB65" s="212"/>
      <c r="AC65" s="212"/>
      <c r="AD65" s="212"/>
      <c r="AE65" s="212"/>
      <c r="AF65" s="212"/>
      <c r="AG65" s="212" t="s">
        <v>233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52">
        <v>43</v>
      </c>
      <c r="B66" s="253" t="s">
        <v>838</v>
      </c>
      <c r="C66" s="264" t="s">
        <v>791</v>
      </c>
      <c r="D66" s="254" t="s">
        <v>547</v>
      </c>
      <c r="E66" s="255">
        <v>1</v>
      </c>
      <c r="F66" s="256"/>
      <c r="G66" s="257">
        <f>ROUND(E66*F66,2)</f>
        <v>0</v>
      </c>
      <c r="H66" s="256"/>
      <c r="I66" s="257">
        <f>ROUND(E66*H66,2)</f>
        <v>0</v>
      </c>
      <c r="J66" s="256"/>
      <c r="K66" s="257">
        <f>ROUND(E66*J66,2)</f>
        <v>0</v>
      </c>
      <c r="L66" s="257">
        <v>21</v>
      </c>
      <c r="M66" s="257">
        <f>G66*(1+L66/100)</f>
        <v>0</v>
      </c>
      <c r="N66" s="255">
        <v>0</v>
      </c>
      <c r="O66" s="255">
        <f>ROUND(E66*N66,2)</f>
        <v>0</v>
      </c>
      <c r="P66" s="255">
        <v>0</v>
      </c>
      <c r="Q66" s="255">
        <f>ROUND(E66*P66,2)</f>
        <v>0</v>
      </c>
      <c r="R66" s="257"/>
      <c r="S66" s="257" t="s">
        <v>230</v>
      </c>
      <c r="T66" s="258" t="s">
        <v>231</v>
      </c>
      <c r="U66" s="232">
        <v>0</v>
      </c>
      <c r="V66" s="232">
        <f>ROUND(E66*U66,2)</f>
        <v>0</v>
      </c>
      <c r="W66" s="232"/>
      <c r="X66" s="232" t="s">
        <v>232</v>
      </c>
      <c r="Y66" s="232" t="s">
        <v>201</v>
      </c>
      <c r="Z66" s="212"/>
      <c r="AA66" s="212"/>
      <c r="AB66" s="212"/>
      <c r="AC66" s="212"/>
      <c r="AD66" s="212"/>
      <c r="AE66" s="212"/>
      <c r="AF66" s="212"/>
      <c r="AG66" s="212" t="s">
        <v>233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13" x14ac:dyDescent="0.25">
      <c r="A67" s="238" t="s">
        <v>193</v>
      </c>
      <c r="B67" s="239" t="s">
        <v>156</v>
      </c>
      <c r="C67" s="260" t="s">
        <v>157</v>
      </c>
      <c r="D67" s="240"/>
      <c r="E67" s="241"/>
      <c r="F67" s="242"/>
      <c r="G67" s="242">
        <f>SUMIF(AG68:AG79,"&lt;&gt;NOR",G68:G79)</f>
        <v>0</v>
      </c>
      <c r="H67" s="242"/>
      <c r="I67" s="242">
        <f>SUM(I68:I79)</f>
        <v>0</v>
      </c>
      <c r="J67" s="242"/>
      <c r="K67" s="242">
        <f>SUM(K68:K79)</f>
        <v>0</v>
      </c>
      <c r="L67" s="242"/>
      <c r="M67" s="242">
        <f>SUM(M68:M79)</f>
        <v>0</v>
      </c>
      <c r="N67" s="241"/>
      <c r="O67" s="241">
        <f>SUM(O68:O79)</f>
        <v>18.09</v>
      </c>
      <c r="P67" s="241"/>
      <c r="Q67" s="241">
        <f>SUM(Q68:Q79)</f>
        <v>0</v>
      </c>
      <c r="R67" s="242"/>
      <c r="S67" s="242"/>
      <c r="T67" s="243"/>
      <c r="U67" s="237"/>
      <c r="V67" s="237">
        <f>SUM(V68:V79)</f>
        <v>233.23</v>
      </c>
      <c r="W67" s="237"/>
      <c r="X67" s="237"/>
      <c r="Y67" s="237"/>
      <c r="AG67" t="s">
        <v>194</v>
      </c>
    </row>
    <row r="68" spans="1:60" ht="20" outlineLevel="1" x14ac:dyDescent="0.25">
      <c r="A68" s="252">
        <v>44</v>
      </c>
      <c r="B68" s="253" t="s">
        <v>689</v>
      </c>
      <c r="C68" s="264" t="s">
        <v>690</v>
      </c>
      <c r="D68" s="254" t="s">
        <v>691</v>
      </c>
      <c r="E68" s="255">
        <v>0.17199999999999999</v>
      </c>
      <c r="F68" s="256"/>
      <c r="G68" s="257">
        <f>ROUND(E68*F68,2)</f>
        <v>0</v>
      </c>
      <c r="H68" s="256"/>
      <c r="I68" s="257">
        <f>ROUND(E68*H68,2)</f>
        <v>0</v>
      </c>
      <c r="J68" s="256"/>
      <c r="K68" s="257">
        <f>ROUND(E68*J68,2)</f>
        <v>0</v>
      </c>
      <c r="L68" s="257">
        <v>21</v>
      </c>
      <c r="M68" s="257">
        <f>G68*(1+L68/100)</f>
        <v>0</v>
      </c>
      <c r="N68" s="255">
        <v>0</v>
      </c>
      <c r="O68" s="255">
        <f>ROUND(E68*N68,2)</f>
        <v>0</v>
      </c>
      <c r="P68" s="255">
        <v>0</v>
      </c>
      <c r="Q68" s="255">
        <f>ROUND(E68*P68,2)</f>
        <v>0</v>
      </c>
      <c r="R68" s="257"/>
      <c r="S68" s="257" t="s">
        <v>230</v>
      </c>
      <c r="T68" s="258" t="s">
        <v>231</v>
      </c>
      <c r="U68" s="232">
        <v>5.1740000000000004</v>
      </c>
      <c r="V68" s="232">
        <f>ROUND(E68*U68,2)</f>
        <v>0.89</v>
      </c>
      <c r="W68" s="232"/>
      <c r="X68" s="232" t="s">
        <v>200</v>
      </c>
      <c r="Y68" s="232" t="s">
        <v>201</v>
      </c>
      <c r="Z68" s="212"/>
      <c r="AA68" s="212"/>
      <c r="AB68" s="212"/>
      <c r="AC68" s="212"/>
      <c r="AD68" s="212"/>
      <c r="AE68" s="212"/>
      <c r="AF68" s="212"/>
      <c r="AG68" s="212" t="s">
        <v>209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0" outlineLevel="1" x14ac:dyDescent="0.25">
      <c r="A69" s="252">
        <v>45</v>
      </c>
      <c r="B69" s="253" t="s">
        <v>698</v>
      </c>
      <c r="C69" s="264" t="s">
        <v>699</v>
      </c>
      <c r="D69" s="254" t="s">
        <v>263</v>
      </c>
      <c r="E69" s="255">
        <v>4</v>
      </c>
      <c r="F69" s="256"/>
      <c r="G69" s="257">
        <f>ROUND(E69*F69,2)</f>
        <v>0</v>
      </c>
      <c r="H69" s="256"/>
      <c r="I69" s="257">
        <f>ROUND(E69*H69,2)</f>
        <v>0</v>
      </c>
      <c r="J69" s="256"/>
      <c r="K69" s="257">
        <f>ROUND(E69*J69,2)</f>
        <v>0</v>
      </c>
      <c r="L69" s="257">
        <v>21</v>
      </c>
      <c r="M69" s="257">
        <f>G69*(1+L69/100)</f>
        <v>0</v>
      </c>
      <c r="N69" s="255">
        <v>0</v>
      </c>
      <c r="O69" s="255">
        <f>ROUND(E69*N69,2)</f>
        <v>0</v>
      </c>
      <c r="P69" s="255">
        <v>0</v>
      </c>
      <c r="Q69" s="255">
        <f>ROUND(E69*P69,2)</f>
        <v>0</v>
      </c>
      <c r="R69" s="257"/>
      <c r="S69" s="257" t="s">
        <v>230</v>
      </c>
      <c r="T69" s="258" t="s">
        <v>231</v>
      </c>
      <c r="U69" s="232">
        <v>0.63700000000000001</v>
      </c>
      <c r="V69" s="232">
        <f>ROUND(E69*U69,2)</f>
        <v>2.5499999999999998</v>
      </c>
      <c r="W69" s="232"/>
      <c r="X69" s="232" t="s">
        <v>200</v>
      </c>
      <c r="Y69" s="232" t="s">
        <v>201</v>
      </c>
      <c r="Z69" s="212"/>
      <c r="AA69" s="212"/>
      <c r="AB69" s="212"/>
      <c r="AC69" s="212"/>
      <c r="AD69" s="212"/>
      <c r="AE69" s="212"/>
      <c r="AF69" s="212"/>
      <c r="AG69" s="212" t="s">
        <v>209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5">
      <c r="A70" s="252">
        <v>46</v>
      </c>
      <c r="B70" s="253" t="s">
        <v>700</v>
      </c>
      <c r="C70" s="264" t="s">
        <v>701</v>
      </c>
      <c r="D70" s="254" t="s">
        <v>208</v>
      </c>
      <c r="E70" s="255">
        <v>164</v>
      </c>
      <c r="F70" s="256"/>
      <c r="G70" s="257">
        <f>ROUND(E70*F70,2)</f>
        <v>0</v>
      </c>
      <c r="H70" s="256"/>
      <c r="I70" s="257">
        <f>ROUND(E70*H70,2)</f>
        <v>0</v>
      </c>
      <c r="J70" s="256"/>
      <c r="K70" s="257">
        <f>ROUND(E70*J70,2)</f>
        <v>0</v>
      </c>
      <c r="L70" s="257">
        <v>21</v>
      </c>
      <c r="M70" s="257">
        <f>G70*(1+L70/100)</f>
        <v>0</v>
      </c>
      <c r="N70" s="255">
        <v>0</v>
      </c>
      <c r="O70" s="255">
        <f>ROUND(E70*N70,2)</f>
        <v>0</v>
      </c>
      <c r="P70" s="255">
        <v>0</v>
      </c>
      <c r="Q70" s="255">
        <f>ROUND(E70*P70,2)</f>
        <v>0</v>
      </c>
      <c r="R70" s="257"/>
      <c r="S70" s="257" t="s">
        <v>230</v>
      </c>
      <c r="T70" s="258" t="s">
        <v>231</v>
      </c>
      <c r="U70" s="232">
        <v>0.98924000000000001</v>
      </c>
      <c r="V70" s="232">
        <f>ROUND(E70*U70,2)</f>
        <v>162.24</v>
      </c>
      <c r="W70" s="232"/>
      <c r="X70" s="232" t="s">
        <v>200</v>
      </c>
      <c r="Y70" s="232" t="s">
        <v>201</v>
      </c>
      <c r="Z70" s="212"/>
      <c r="AA70" s="212"/>
      <c r="AB70" s="212"/>
      <c r="AC70" s="212"/>
      <c r="AD70" s="212"/>
      <c r="AE70" s="212"/>
      <c r="AF70" s="212"/>
      <c r="AG70" s="212" t="s">
        <v>209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0" outlineLevel="1" x14ac:dyDescent="0.25">
      <c r="A71" s="252">
        <v>47</v>
      </c>
      <c r="B71" s="253" t="s">
        <v>704</v>
      </c>
      <c r="C71" s="264" t="s">
        <v>705</v>
      </c>
      <c r="D71" s="254" t="s">
        <v>208</v>
      </c>
      <c r="E71" s="255">
        <v>164</v>
      </c>
      <c r="F71" s="256"/>
      <c r="G71" s="257">
        <f>ROUND(E71*F71,2)</f>
        <v>0</v>
      </c>
      <c r="H71" s="256"/>
      <c r="I71" s="257">
        <f>ROUND(E71*H71,2)</f>
        <v>0</v>
      </c>
      <c r="J71" s="256"/>
      <c r="K71" s="257">
        <f>ROUND(E71*J71,2)</f>
        <v>0</v>
      </c>
      <c r="L71" s="257">
        <v>21</v>
      </c>
      <c r="M71" s="257">
        <f>G71*(1+L71/100)</f>
        <v>0</v>
      </c>
      <c r="N71" s="255">
        <v>0.11025</v>
      </c>
      <c r="O71" s="255">
        <f>ROUND(E71*N71,2)</f>
        <v>18.079999999999998</v>
      </c>
      <c r="P71" s="255">
        <v>0</v>
      </c>
      <c r="Q71" s="255">
        <f>ROUND(E71*P71,2)</f>
        <v>0</v>
      </c>
      <c r="R71" s="257"/>
      <c r="S71" s="257" t="s">
        <v>230</v>
      </c>
      <c r="T71" s="258" t="s">
        <v>231</v>
      </c>
      <c r="U71" s="232">
        <v>5.28E-2</v>
      </c>
      <c r="V71" s="232">
        <f>ROUND(E71*U71,2)</f>
        <v>8.66</v>
      </c>
      <c r="W71" s="232"/>
      <c r="X71" s="232" t="s">
        <v>200</v>
      </c>
      <c r="Y71" s="232" t="s">
        <v>201</v>
      </c>
      <c r="Z71" s="212"/>
      <c r="AA71" s="212"/>
      <c r="AB71" s="212"/>
      <c r="AC71" s="212"/>
      <c r="AD71" s="212"/>
      <c r="AE71" s="212"/>
      <c r="AF71" s="212"/>
      <c r="AG71" s="212" t="s">
        <v>209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5">
      <c r="A72" s="252">
        <v>48</v>
      </c>
      <c r="B72" s="253" t="s">
        <v>708</v>
      </c>
      <c r="C72" s="264" t="s">
        <v>709</v>
      </c>
      <c r="D72" s="254" t="s">
        <v>208</v>
      </c>
      <c r="E72" s="255">
        <v>164</v>
      </c>
      <c r="F72" s="256"/>
      <c r="G72" s="257">
        <f>ROUND(E72*F72,2)</f>
        <v>0</v>
      </c>
      <c r="H72" s="256"/>
      <c r="I72" s="257">
        <f>ROUND(E72*H72,2)</f>
        <v>0</v>
      </c>
      <c r="J72" s="256"/>
      <c r="K72" s="257">
        <f>ROUND(E72*J72,2)</f>
        <v>0</v>
      </c>
      <c r="L72" s="257">
        <v>21</v>
      </c>
      <c r="M72" s="257">
        <f>G72*(1+L72/100)</f>
        <v>0</v>
      </c>
      <c r="N72" s="255">
        <v>6.0000000000000002E-5</v>
      </c>
      <c r="O72" s="255">
        <f>ROUND(E72*N72,2)</f>
        <v>0.01</v>
      </c>
      <c r="P72" s="255">
        <v>0</v>
      </c>
      <c r="Q72" s="255">
        <f>ROUND(E72*P72,2)</f>
        <v>0</v>
      </c>
      <c r="R72" s="257"/>
      <c r="S72" s="257" t="s">
        <v>230</v>
      </c>
      <c r="T72" s="258" t="s">
        <v>231</v>
      </c>
      <c r="U72" s="232">
        <v>2.5999999999999999E-2</v>
      </c>
      <c r="V72" s="232">
        <f>ROUND(E72*U72,2)</f>
        <v>4.26</v>
      </c>
      <c r="W72" s="232"/>
      <c r="X72" s="232" t="s">
        <v>200</v>
      </c>
      <c r="Y72" s="232" t="s">
        <v>201</v>
      </c>
      <c r="Z72" s="212"/>
      <c r="AA72" s="212"/>
      <c r="AB72" s="212"/>
      <c r="AC72" s="212"/>
      <c r="AD72" s="212"/>
      <c r="AE72" s="212"/>
      <c r="AF72" s="212"/>
      <c r="AG72" s="212" t="s">
        <v>606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5">
      <c r="A73" s="252">
        <v>49</v>
      </c>
      <c r="B73" s="253" t="s">
        <v>839</v>
      </c>
      <c r="C73" s="264" t="s">
        <v>840</v>
      </c>
      <c r="D73" s="254" t="s">
        <v>208</v>
      </c>
      <c r="E73" s="255">
        <v>295</v>
      </c>
      <c r="F73" s="256"/>
      <c r="G73" s="257">
        <f>ROUND(E73*F73,2)</f>
        <v>0</v>
      </c>
      <c r="H73" s="256"/>
      <c r="I73" s="257">
        <f>ROUND(E73*H73,2)</f>
        <v>0</v>
      </c>
      <c r="J73" s="256"/>
      <c r="K73" s="257">
        <f>ROUND(E73*J73,2)</f>
        <v>0</v>
      </c>
      <c r="L73" s="257">
        <v>21</v>
      </c>
      <c r="M73" s="257">
        <f>G73*(1+L73/100)</f>
        <v>0</v>
      </c>
      <c r="N73" s="255">
        <v>0</v>
      </c>
      <c r="O73" s="255">
        <f>ROUND(E73*N73,2)</f>
        <v>0</v>
      </c>
      <c r="P73" s="255">
        <v>0</v>
      </c>
      <c r="Q73" s="255">
        <f>ROUND(E73*P73,2)</f>
        <v>0</v>
      </c>
      <c r="R73" s="257"/>
      <c r="S73" s="257" t="s">
        <v>230</v>
      </c>
      <c r="T73" s="258" t="s">
        <v>231</v>
      </c>
      <c r="U73" s="232">
        <v>0</v>
      </c>
      <c r="V73" s="232">
        <f>ROUND(E73*U73,2)</f>
        <v>0</v>
      </c>
      <c r="W73" s="232"/>
      <c r="X73" s="232" t="s">
        <v>200</v>
      </c>
      <c r="Y73" s="232" t="s">
        <v>201</v>
      </c>
      <c r="Z73" s="212"/>
      <c r="AA73" s="212"/>
      <c r="AB73" s="212"/>
      <c r="AC73" s="212"/>
      <c r="AD73" s="212"/>
      <c r="AE73" s="212"/>
      <c r="AF73" s="212"/>
      <c r="AG73" s="212" t="s">
        <v>209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5">
      <c r="A74" s="252">
        <v>50</v>
      </c>
      <c r="B74" s="253" t="s">
        <v>712</v>
      </c>
      <c r="C74" s="264" t="s">
        <v>713</v>
      </c>
      <c r="D74" s="254" t="s">
        <v>208</v>
      </c>
      <c r="E74" s="255">
        <v>164</v>
      </c>
      <c r="F74" s="256"/>
      <c r="G74" s="257">
        <f>ROUND(E74*F74,2)</f>
        <v>0</v>
      </c>
      <c r="H74" s="256"/>
      <c r="I74" s="257">
        <f>ROUND(E74*H74,2)</f>
        <v>0</v>
      </c>
      <c r="J74" s="256"/>
      <c r="K74" s="257">
        <f>ROUND(E74*J74,2)</f>
        <v>0</v>
      </c>
      <c r="L74" s="257">
        <v>21</v>
      </c>
      <c r="M74" s="257">
        <f>G74*(1+L74/100)</f>
        <v>0</v>
      </c>
      <c r="N74" s="255">
        <v>0</v>
      </c>
      <c r="O74" s="255">
        <f>ROUND(E74*N74,2)</f>
        <v>0</v>
      </c>
      <c r="P74" s="255">
        <v>0</v>
      </c>
      <c r="Q74" s="255">
        <f>ROUND(E74*P74,2)</f>
        <v>0</v>
      </c>
      <c r="R74" s="257"/>
      <c r="S74" s="257" t="s">
        <v>230</v>
      </c>
      <c r="T74" s="258" t="s">
        <v>231</v>
      </c>
      <c r="U74" s="232">
        <v>0.16944999999999999</v>
      </c>
      <c r="V74" s="232">
        <f>ROUND(E74*U74,2)</f>
        <v>27.79</v>
      </c>
      <c r="W74" s="232"/>
      <c r="X74" s="232" t="s">
        <v>200</v>
      </c>
      <c r="Y74" s="232" t="s">
        <v>201</v>
      </c>
      <c r="Z74" s="212"/>
      <c r="AA74" s="212"/>
      <c r="AB74" s="212"/>
      <c r="AC74" s="212"/>
      <c r="AD74" s="212"/>
      <c r="AE74" s="212"/>
      <c r="AF74" s="212"/>
      <c r="AG74" s="212" t="s">
        <v>209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5">
      <c r="A75" s="252">
        <v>51</v>
      </c>
      <c r="B75" s="253" t="s">
        <v>716</v>
      </c>
      <c r="C75" s="264" t="s">
        <v>717</v>
      </c>
      <c r="D75" s="254" t="s">
        <v>258</v>
      </c>
      <c r="E75" s="255">
        <v>8.6</v>
      </c>
      <c r="F75" s="256"/>
      <c r="G75" s="257">
        <f>ROUND(E75*F75,2)</f>
        <v>0</v>
      </c>
      <c r="H75" s="256"/>
      <c r="I75" s="257">
        <f>ROUND(E75*H75,2)</f>
        <v>0</v>
      </c>
      <c r="J75" s="256"/>
      <c r="K75" s="257">
        <f>ROUND(E75*J75,2)</f>
        <v>0</v>
      </c>
      <c r="L75" s="257">
        <v>21</v>
      </c>
      <c r="M75" s="257">
        <f>G75*(1+L75/100)</f>
        <v>0</v>
      </c>
      <c r="N75" s="255">
        <v>0</v>
      </c>
      <c r="O75" s="255">
        <f>ROUND(E75*N75,2)</f>
        <v>0</v>
      </c>
      <c r="P75" s="255">
        <v>0</v>
      </c>
      <c r="Q75" s="255">
        <f>ROUND(E75*P75,2)</f>
        <v>0</v>
      </c>
      <c r="R75" s="257"/>
      <c r="S75" s="257" t="s">
        <v>230</v>
      </c>
      <c r="T75" s="258" t="s">
        <v>231</v>
      </c>
      <c r="U75" s="232">
        <v>0.66</v>
      </c>
      <c r="V75" s="232">
        <f>ROUND(E75*U75,2)</f>
        <v>5.68</v>
      </c>
      <c r="W75" s="232"/>
      <c r="X75" s="232" t="s">
        <v>200</v>
      </c>
      <c r="Y75" s="232" t="s">
        <v>201</v>
      </c>
      <c r="Z75" s="212"/>
      <c r="AA75" s="212"/>
      <c r="AB75" s="212"/>
      <c r="AC75" s="212"/>
      <c r="AD75" s="212"/>
      <c r="AE75" s="212"/>
      <c r="AF75" s="212"/>
      <c r="AG75" s="212" t="s">
        <v>606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ht="20" outlineLevel="1" x14ac:dyDescent="0.25">
      <c r="A76" s="252">
        <v>52</v>
      </c>
      <c r="B76" s="253" t="s">
        <v>718</v>
      </c>
      <c r="C76" s="264" t="s">
        <v>719</v>
      </c>
      <c r="D76" s="254" t="s">
        <v>258</v>
      </c>
      <c r="E76" s="255">
        <v>86</v>
      </c>
      <c r="F76" s="256"/>
      <c r="G76" s="257">
        <f>ROUND(E76*F76,2)</f>
        <v>0</v>
      </c>
      <c r="H76" s="256"/>
      <c r="I76" s="257">
        <f>ROUND(E76*H76,2)</f>
        <v>0</v>
      </c>
      <c r="J76" s="256"/>
      <c r="K76" s="257">
        <f>ROUND(E76*J76,2)</f>
        <v>0</v>
      </c>
      <c r="L76" s="257">
        <v>21</v>
      </c>
      <c r="M76" s="257">
        <f>G76*(1+L76/100)</f>
        <v>0</v>
      </c>
      <c r="N76" s="255">
        <v>0</v>
      </c>
      <c r="O76" s="255">
        <f>ROUND(E76*N76,2)</f>
        <v>0</v>
      </c>
      <c r="P76" s="255">
        <v>0</v>
      </c>
      <c r="Q76" s="255">
        <f>ROUND(E76*P76,2)</f>
        <v>0</v>
      </c>
      <c r="R76" s="257"/>
      <c r="S76" s="257" t="s">
        <v>230</v>
      </c>
      <c r="T76" s="258" t="s">
        <v>231</v>
      </c>
      <c r="U76" s="232">
        <v>0</v>
      </c>
      <c r="V76" s="232">
        <f>ROUND(E76*U76,2)</f>
        <v>0</v>
      </c>
      <c r="W76" s="232"/>
      <c r="X76" s="232" t="s">
        <v>200</v>
      </c>
      <c r="Y76" s="232" t="s">
        <v>201</v>
      </c>
      <c r="Z76" s="212"/>
      <c r="AA76" s="212"/>
      <c r="AB76" s="212"/>
      <c r="AC76" s="212"/>
      <c r="AD76" s="212"/>
      <c r="AE76" s="212"/>
      <c r="AF76" s="212"/>
      <c r="AG76" s="212" t="s">
        <v>209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0" outlineLevel="1" x14ac:dyDescent="0.25">
      <c r="A77" s="252">
        <v>53</v>
      </c>
      <c r="B77" s="253" t="s">
        <v>720</v>
      </c>
      <c r="C77" s="264" t="s">
        <v>721</v>
      </c>
      <c r="D77" s="254" t="s">
        <v>197</v>
      </c>
      <c r="E77" s="255">
        <v>164</v>
      </c>
      <c r="F77" s="256"/>
      <c r="G77" s="257">
        <f>ROUND(E77*F77,2)</f>
        <v>0</v>
      </c>
      <c r="H77" s="256"/>
      <c r="I77" s="257">
        <f>ROUND(E77*H77,2)</f>
        <v>0</v>
      </c>
      <c r="J77" s="256"/>
      <c r="K77" s="257">
        <f>ROUND(E77*J77,2)</f>
        <v>0</v>
      </c>
      <c r="L77" s="257">
        <v>21</v>
      </c>
      <c r="M77" s="257">
        <f>G77*(1+L77/100)</f>
        <v>0</v>
      </c>
      <c r="N77" s="255">
        <v>0</v>
      </c>
      <c r="O77" s="255">
        <f>ROUND(E77*N77,2)</f>
        <v>0</v>
      </c>
      <c r="P77" s="255">
        <v>0</v>
      </c>
      <c r="Q77" s="255">
        <f>ROUND(E77*P77,2)</f>
        <v>0</v>
      </c>
      <c r="R77" s="257"/>
      <c r="S77" s="257" t="s">
        <v>230</v>
      </c>
      <c r="T77" s="258" t="s">
        <v>231</v>
      </c>
      <c r="U77" s="232">
        <v>0.129</v>
      </c>
      <c r="V77" s="232">
        <f>ROUND(E77*U77,2)</f>
        <v>21.16</v>
      </c>
      <c r="W77" s="232"/>
      <c r="X77" s="232" t="s">
        <v>200</v>
      </c>
      <c r="Y77" s="232" t="s">
        <v>201</v>
      </c>
      <c r="Z77" s="212"/>
      <c r="AA77" s="212"/>
      <c r="AB77" s="212"/>
      <c r="AC77" s="212"/>
      <c r="AD77" s="212"/>
      <c r="AE77" s="212"/>
      <c r="AF77" s="212"/>
      <c r="AG77" s="212" t="s">
        <v>209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5">
      <c r="A78" s="252">
        <v>54</v>
      </c>
      <c r="B78" s="253" t="s">
        <v>726</v>
      </c>
      <c r="C78" s="264" t="s">
        <v>727</v>
      </c>
      <c r="D78" s="254" t="s">
        <v>728</v>
      </c>
      <c r="E78" s="255">
        <v>0.17199999999999999</v>
      </c>
      <c r="F78" s="256"/>
      <c r="G78" s="257">
        <f>ROUND(E78*F78,2)</f>
        <v>0</v>
      </c>
      <c r="H78" s="256"/>
      <c r="I78" s="257">
        <f>ROUND(E78*H78,2)</f>
        <v>0</v>
      </c>
      <c r="J78" s="256"/>
      <c r="K78" s="257">
        <f>ROUND(E78*J78,2)</f>
        <v>0</v>
      </c>
      <c r="L78" s="257">
        <v>21</v>
      </c>
      <c r="M78" s="257">
        <f>G78*(1+L78/100)</f>
        <v>0</v>
      </c>
      <c r="N78" s="255">
        <v>0</v>
      </c>
      <c r="O78" s="255">
        <f>ROUND(E78*N78,2)</f>
        <v>0</v>
      </c>
      <c r="P78" s="255">
        <v>0</v>
      </c>
      <c r="Q78" s="255">
        <f>ROUND(E78*P78,2)</f>
        <v>0</v>
      </c>
      <c r="R78" s="257"/>
      <c r="S78" s="257" t="s">
        <v>230</v>
      </c>
      <c r="T78" s="258" t="s">
        <v>231</v>
      </c>
      <c r="U78" s="232">
        <v>0</v>
      </c>
      <c r="V78" s="232">
        <f>ROUND(E78*U78,2)</f>
        <v>0</v>
      </c>
      <c r="W78" s="232"/>
      <c r="X78" s="232" t="s">
        <v>729</v>
      </c>
      <c r="Y78" s="232" t="s">
        <v>201</v>
      </c>
      <c r="Z78" s="212"/>
      <c r="AA78" s="212"/>
      <c r="AB78" s="212"/>
      <c r="AC78" s="212"/>
      <c r="AD78" s="212"/>
      <c r="AE78" s="212"/>
      <c r="AF78" s="212"/>
      <c r="AG78" s="212" t="s">
        <v>730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5">
      <c r="A79" s="252">
        <v>55</v>
      </c>
      <c r="B79" s="253" t="s">
        <v>841</v>
      </c>
      <c r="C79" s="264" t="s">
        <v>842</v>
      </c>
      <c r="D79" s="254" t="s">
        <v>801</v>
      </c>
      <c r="E79" s="255">
        <v>8</v>
      </c>
      <c r="F79" s="256"/>
      <c r="G79" s="257">
        <f>ROUND(E79*F79,2)</f>
        <v>0</v>
      </c>
      <c r="H79" s="256"/>
      <c r="I79" s="257">
        <f>ROUND(E79*H79,2)</f>
        <v>0</v>
      </c>
      <c r="J79" s="256"/>
      <c r="K79" s="257">
        <f>ROUND(E79*J79,2)</f>
        <v>0</v>
      </c>
      <c r="L79" s="257">
        <v>21</v>
      </c>
      <c r="M79" s="257">
        <f>G79*(1+L79/100)</f>
        <v>0</v>
      </c>
      <c r="N79" s="255">
        <v>0</v>
      </c>
      <c r="O79" s="255">
        <f>ROUND(E79*N79,2)</f>
        <v>0</v>
      </c>
      <c r="P79" s="255">
        <v>0</v>
      </c>
      <c r="Q79" s="255">
        <f>ROUND(E79*P79,2)</f>
        <v>0</v>
      </c>
      <c r="R79" s="257"/>
      <c r="S79" s="257" t="s">
        <v>230</v>
      </c>
      <c r="T79" s="258" t="s">
        <v>231</v>
      </c>
      <c r="U79" s="232">
        <v>0</v>
      </c>
      <c r="V79" s="232">
        <f>ROUND(E79*U79,2)</f>
        <v>0</v>
      </c>
      <c r="W79" s="232"/>
      <c r="X79" s="232" t="s">
        <v>67</v>
      </c>
      <c r="Y79" s="232" t="s">
        <v>201</v>
      </c>
      <c r="Z79" s="212"/>
      <c r="AA79" s="212"/>
      <c r="AB79" s="212"/>
      <c r="AC79" s="212"/>
      <c r="AD79" s="212"/>
      <c r="AE79" s="212"/>
      <c r="AF79" s="212"/>
      <c r="AG79" s="212" t="s">
        <v>651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13" x14ac:dyDescent="0.25">
      <c r="A80" s="238" t="s">
        <v>193</v>
      </c>
      <c r="B80" s="239" t="s">
        <v>158</v>
      </c>
      <c r="C80" s="260" t="s">
        <v>159</v>
      </c>
      <c r="D80" s="240"/>
      <c r="E80" s="241"/>
      <c r="F80" s="242"/>
      <c r="G80" s="242">
        <f>SUMIF(AG81:AG83,"&lt;&gt;NOR",G81:G83)</f>
        <v>0</v>
      </c>
      <c r="H80" s="242"/>
      <c r="I80" s="242">
        <f>SUM(I81:I83)</f>
        <v>0</v>
      </c>
      <c r="J80" s="242"/>
      <c r="K80" s="242">
        <f>SUM(K81:K83)</f>
        <v>0</v>
      </c>
      <c r="L80" s="242"/>
      <c r="M80" s="242">
        <f>SUM(M81:M83)</f>
        <v>0</v>
      </c>
      <c r="N80" s="241"/>
      <c r="O80" s="241">
        <f>SUM(O81:O83)</f>
        <v>6.9999999999999993E-2</v>
      </c>
      <c r="P80" s="241"/>
      <c r="Q80" s="241">
        <f>SUM(Q81:Q83)</f>
        <v>0</v>
      </c>
      <c r="R80" s="242"/>
      <c r="S80" s="242"/>
      <c r="T80" s="243"/>
      <c r="U80" s="237"/>
      <c r="V80" s="237">
        <f>SUM(V81:V83)</f>
        <v>0</v>
      </c>
      <c r="W80" s="237"/>
      <c r="X80" s="237"/>
      <c r="Y80" s="237"/>
      <c r="AG80" t="s">
        <v>194</v>
      </c>
    </row>
    <row r="81" spans="1:60" outlineLevel="1" x14ac:dyDescent="0.25">
      <c r="A81" s="252">
        <v>56</v>
      </c>
      <c r="B81" s="253" t="s">
        <v>843</v>
      </c>
      <c r="C81" s="264" t="s">
        <v>844</v>
      </c>
      <c r="D81" s="254" t="s">
        <v>208</v>
      </c>
      <c r="E81" s="255">
        <v>48</v>
      </c>
      <c r="F81" s="256"/>
      <c r="G81" s="257">
        <f>ROUND(E81*F81,2)</f>
        <v>0</v>
      </c>
      <c r="H81" s="256"/>
      <c r="I81" s="257">
        <f>ROUND(E81*H81,2)</f>
        <v>0</v>
      </c>
      <c r="J81" s="256"/>
      <c r="K81" s="257">
        <f>ROUND(E81*J81,2)</f>
        <v>0</v>
      </c>
      <c r="L81" s="257">
        <v>21</v>
      </c>
      <c r="M81" s="257">
        <f>G81*(1+L81/100)</f>
        <v>0</v>
      </c>
      <c r="N81" s="255">
        <v>1E-4</v>
      </c>
      <c r="O81" s="255">
        <f>ROUND(E81*N81,2)</f>
        <v>0</v>
      </c>
      <c r="P81" s="255">
        <v>0</v>
      </c>
      <c r="Q81" s="255">
        <f>ROUND(E81*P81,2)</f>
        <v>0</v>
      </c>
      <c r="R81" s="257"/>
      <c r="S81" s="257" t="s">
        <v>230</v>
      </c>
      <c r="T81" s="258" t="s">
        <v>231</v>
      </c>
      <c r="U81" s="232">
        <v>0</v>
      </c>
      <c r="V81" s="232">
        <f>ROUND(E81*U81,2)</f>
        <v>0</v>
      </c>
      <c r="W81" s="232"/>
      <c r="X81" s="232" t="s">
        <v>232</v>
      </c>
      <c r="Y81" s="232" t="s">
        <v>201</v>
      </c>
      <c r="Z81" s="212"/>
      <c r="AA81" s="212"/>
      <c r="AB81" s="212"/>
      <c r="AC81" s="212"/>
      <c r="AD81" s="212"/>
      <c r="AE81" s="212"/>
      <c r="AF81" s="212"/>
      <c r="AG81" s="212" t="s">
        <v>233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ht="20" outlineLevel="1" x14ac:dyDescent="0.25">
      <c r="A82" s="252">
        <v>57</v>
      </c>
      <c r="B82" s="253" t="s">
        <v>845</v>
      </c>
      <c r="C82" s="264" t="s">
        <v>846</v>
      </c>
      <c r="D82" s="254" t="s">
        <v>208</v>
      </c>
      <c r="E82" s="255">
        <v>61</v>
      </c>
      <c r="F82" s="256"/>
      <c r="G82" s="257">
        <f>ROUND(E82*F82,2)</f>
        <v>0</v>
      </c>
      <c r="H82" s="256"/>
      <c r="I82" s="257">
        <f>ROUND(E82*H82,2)</f>
        <v>0</v>
      </c>
      <c r="J82" s="256"/>
      <c r="K82" s="257">
        <f>ROUND(E82*J82,2)</f>
        <v>0</v>
      </c>
      <c r="L82" s="257">
        <v>21</v>
      </c>
      <c r="M82" s="257">
        <f>G82*(1+L82/100)</f>
        <v>0</v>
      </c>
      <c r="N82" s="255">
        <v>1.9000000000000001E-4</v>
      </c>
      <c r="O82" s="255">
        <f>ROUND(E82*N82,2)</f>
        <v>0.01</v>
      </c>
      <c r="P82" s="255">
        <v>0</v>
      </c>
      <c r="Q82" s="255">
        <f>ROUND(E82*P82,2)</f>
        <v>0</v>
      </c>
      <c r="R82" s="257"/>
      <c r="S82" s="257" t="s">
        <v>230</v>
      </c>
      <c r="T82" s="258" t="s">
        <v>231</v>
      </c>
      <c r="U82" s="232">
        <v>0</v>
      </c>
      <c r="V82" s="232">
        <f>ROUND(E82*U82,2)</f>
        <v>0</v>
      </c>
      <c r="W82" s="232"/>
      <c r="X82" s="232" t="s">
        <v>232</v>
      </c>
      <c r="Y82" s="232" t="s">
        <v>201</v>
      </c>
      <c r="Z82" s="212"/>
      <c r="AA82" s="212"/>
      <c r="AB82" s="212"/>
      <c r="AC82" s="212"/>
      <c r="AD82" s="212"/>
      <c r="AE82" s="212"/>
      <c r="AF82" s="212"/>
      <c r="AG82" s="212" t="s">
        <v>233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0" outlineLevel="1" x14ac:dyDescent="0.25">
      <c r="A83" s="252">
        <v>58</v>
      </c>
      <c r="B83" s="253" t="s">
        <v>847</v>
      </c>
      <c r="C83" s="264" t="s">
        <v>848</v>
      </c>
      <c r="D83" s="254" t="s">
        <v>208</v>
      </c>
      <c r="E83" s="255">
        <v>186</v>
      </c>
      <c r="F83" s="256"/>
      <c r="G83" s="257">
        <f>ROUND(E83*F83,2)</f>
        <v>0</v>
      </c>
      <c r="H83" s="256"/>
      <c r="I83" s="257">
        <f>ROUND(E83*H83,2)</f>
        <v>0</v>
      </c>
      <c r="J83" s="256"/>
      <c r="K83" s="257">
        <f>ROUND(E83*J83,2)</f>
        <v>0</v>
      </c>
      <c r="L83" s="257">
        <v>21</v>
      </c>
      <c r="M83" s="257">
        <f>G83*(1+L83/100)</f>
        <v>0</v>
      </c>
      <c r="N83" s="255">
        <v>3.1E-4</v>
      </c>
      <c r="O83" s="255">
        <f>ROUND(E83*N83,2)</f>
        <v>0.06</v>
      </c>
      <c r="P83" s="255">
        <v>0</v>
      </c>
      <c r="Q83" s="255">
        <f>ROUND(E83*P83,2)</f>
        <v>0</v>
      </c>
      <c r="R83" s="257"/>
      <c r="S83" s="257" t="s">
        <v>230</v>
      </c>
      <c r="T83" s="258" t="s">
        <v>231</v>
      </c>
      <c r="U83" s="232">
        <v>0</v>
      </c>
      <c r="V83" s="232">
        <f>ROUND(E83*U83,2)</f>
        <v>0</v>
      </c>
      <c r="W83" s="232"/>
      <c r="X83" s="232" t="s">
        <v>232</v>
      </c>
      <c r="Y83" s="232" t="s">
        <v>201</v>
      </c>
      <c r="Z83" s="212"/>
      <c r="AA83" s="212"/>
      <c r="AB83" s="212"/>
      <c r="AC83" s="212"/>
      <c r="AD83" s="212"/>
      <c r="AE83" s="212"/>
      <c r="AF83" s="212"/>
      <c r="AG83" s="212" t="s">
        <v>233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13" x14ac:dyDescent="0.25">
      <c r="A84" s="238" t="s">
        <v>193</v>
      </c>
      <c r="B84" s="239" t="s">
        <v>165</v>
      </c>
      <c r="C84" s="260" t="s">
        <v>29</v>
      </c>
      <c r="D84" s="240"/>
      <c r="E84" s="241"/>
      <c r="F84" s="242"/>
      <c r="G84" s="242">
        <f>SUMIF(AG85:AG89,"&lt;&gt;NOR",G85:G89)</f>
        <v>0</v>
      </c>
      <c r="H84" s="242"/>
      <c r="I84" s="242">
        <f>SUM(I85:I89)</f>
        <v>0</v>
      </c>
      <c r="J84" s="242"/>
      <c r="K84" s="242">
        <f>SUM(K85:K89)</f>
        <v>0</v>
      </c>
      <c r="L84" s="242"/>
      <c r="M84" s="242">
        <f>SUM(M85:M89)</f>
        <v>0</v>
      </c>
      <c r="N84" s="241"/>
      <c r="O84" s="241">
        <f>SUM(O85:O89)</f>
        <v>0</v>
      </c>
      <c r="P84" s="241"/>
      <c r="Q84" s="241">
        <f>SUM(Q85:Q89)</f>
        <v>0</v>
      </c>
      <c r="R84" s="242"/>
      <c r="S84" s="242"/>
      <c r="T84" s="243"/>
      <c r="U84" s="237"/>
      <c r="V84" s="237">
        <f>SUM(V85:V89)</f>
        <v>0</v>
      </c>
      <c r="W84" s="237"/>
      <c r="X84" s="237"/>
      <c r="Y84" s="237"/>
      <c r="AG84" t="s">
        <v>194</v>
      </c>
    </row>
    <row r="85" spans="1:60" outlineLevel="1" x14ac:dyDescent="0.25">
      <c r="A85" s="252">
        <v>59</v>
      </c>
      <c r="B85" s="253" t="s">
        <v>733</v>
      </c>
      <c r="C85" s="264" t="s">
        <v>734</v>
      </c>
      <c r="D85" s="254" t="s">
        <v>735</v>
      </c>
      <c r="E85" s="255">
        <v>1</v>
      </c>
      <c r="F85" s="256"/>
      <c r="G85" s="257">
        <f>ROUND(E85*F85,2)</f>
        <v>0</v>
      </c>
      <c r="H85" s="256"/>
      <c r="I85" s="257">
        <f>ROUND(E85*H85,2)</f>
        <v>0</v>
      </c>
      <c r="J85" s="256"/>
      <c r="K85" s="257">
        <f>ROUND(E85*J85,2)</f>
        <v>0</v>
      </c>
      <c r="L85" s="257">
        <v>21</v>
      </c>
      <c r="M85" s="257">
        <f>G85*(1+L85/100)</f>
        <v>0</v>
      </c>
      <c r="N85" s="255">
        <v>0</v>
      </c>
      <c r="O85" s="255">
        <f>ROUND(E85*N85,2)</f>
        <v>0</v>
      </c>
      <c r="P85" s="255">
        <v>0</v>
      </c>
      <c r="Q85" s="255">
        <f>ROUND(E85*P85,2)</f>
        <v>0</v>
      </c>
      <c r="R85" s="257"/>
      <c r="S85" s="257" t="s">
        <v>230</v>
      </c>
      <c r="T85" s="258" t="s">
        <v>231</v>
      </c>
      <c r="U85" s="232">
        <v>0</v>
      </c>
      <c r="V85" s="232">
        <f>ROUND(E85*U85,2)</f>
        <v>0</v>
      </c>
      <c r="W85" s="232"/>
      <c r="X85" s="232" t="s">
        <v>67</v>
      </c>
      <c r="Y85" s="232" t="s">
        <v>201</v>
      </c>
      <c r="Z85" s="212"/>
      <c r="AA85" s="212"/>
      <c r="AB85" s="212"/>
      <c r="AC85" s="212"/>
      <c r="AD85" s="212"/>
      <c r="AE85" s="212"/>
      <c r="AF85" s="212"/>
      <c r="AG85" s="212" t="s">
        <v>651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5">
      <c r="A86" s="245">
        <v>60</v>
      </c>
      <c r="B86" s="246" t="s">
        <v>739</v>
      </c>
      <c r="C86" s="261" t="s">
        <v>740</v>
      </c>
      <c r="D86" s="247" t="s">
        <v>735</v>
      </c>
      <c r="E86" s="248">
        <v>1</v>
      </c>
      <c r="F86" s="249"/>
      <c r="G86" s="250">
        <f>ROUND(E86*F86,2)</f>
        <v>0</v>
      </c>
      <c r="H86" s="249"/>
      <c r="I86" s="250">
        <f>ROUND(E86*H86,2)</f>
        <v>0</v>
      </c>
      <c r="J86" s="249"/>
      <c r="K86" s="250">
        <f>ROUND(E86*J86,2)</f>
        <v>0</v>
      </c>
      <c r="L86" s="250">
        <v>21</v>
      </c>
      <c r="M86" s="250">
        <f>G86*(1+L86/100)</f>
        <v>0</v>
      </c>
      <c r="N86" s="248">
        <v>0</v>
      </c>
      <c r="O86" s="248">
        <f>ROUND(E86*N86,2)</f>
        <v>0</v>
      </c>
      <c r="P86" s="248">
        <v>0</v>
      </c>
      <c r="Q86" s="248">
        <f>ROUND(E86*P86,2)</f>
        <v>0</v>
      </c>
      <c r="R86" s="250"/>
      <c r="S86" s="250" t="s">
        <v>230</v>
      </c>
      <c r="T86" s="251" t="s">
        <v>231</v>
      </c>
      <c r="U86" s="232">
        <v>0</v>
      </c>
      <c r="V86" s="232">
        <f>ROUND(E86*U86,2)</f>
        <v>0</v>
      </c>
      <c r="W86" s="232"/>
      <c r="X86" s="232" t="s">
        <v>67</v>
      </c>
      <c r="Y86" s="232" t="s">
        <v>201</v>
      </c>
      <c r="Z86" s="212"/>
      <c r="AA86" s="212"/>
      <c r="AB86" s="212"/>
      <c r="AC86" s="212"/>
      <c r="AD86" s="212"/>
      <c r="AE86" s="212"/>
      <c r="AF86" s="212"/>
      <c r="AG86" s="212" t="s">
        <v>651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5">
      <c r="A87" s="229"/>
      <c r="B87" s="230"/>
      <c r="C87" s="265" t="s">
        <v>741</v>
      </c>
      <c r="D87" s="259"/>
      <c r="E87" s="259"/>
      <c r="F87" s="259"/>
      <c r="G87" s="259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289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ht="20" outlineLevel="2" x14ac:dyDescent="0.25">
      <c r="A88" s="229"/>
      <c r="B88" s="230"/>
      <c r="C88" s="262" t="s">
        <v>849</v>
      </c>
      <c r="D88" s="233"/>
      <c r="E88" s="234"/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5">
      <c r="A89" s="229"/>
      <c r="B89" s="230"/>
      <c r="C89" s="262" t="s">
        <v>94</v>
      </c>
      <c r="D89" s="233"/>
      <c r="E89" s="234">
        <v>1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204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ht="13" x14ac:dyDescent="0.25">
      <c r="A90" s="238" t="s">
        <v>193</v>
      </c>
      <c r="B90" s="239" t="s">
        <v>166</v>
      </c>
      <c r="C90" s="260" t="s">
        <v>30</v>
      </c>
      <c r="D90" s="240"/>
      <c r="E90" s="241"/>
      <c r="F90" s="242"/>
      <c r="G90" s="242">
        <f>SUMIF(AG91:AG91,"&lt;&gt;NOR",G91:G91)</f>
        <v>0</v>
      </c>
      <c r="H90" s="242"/>
      <c r="I90" s="242">
        <f>SUM(I91:I91)</f>
        <v>0</v>
      </c>
      <c r="J90" s="242"/>
      <c r="K90" s="242">
        <f>SUM(K91:K91)</f>
        <v>0</v>
      </c>
      <c r="L90" s="242"/>
      <c r="M90" s="242">
        <f>SUM(M91:M91)</f>
        <v>0</v>
      </c>
      <c r="N90" s="241"/>
      <c r="O90" s="241">
        <f>SUM(O91:O91)</f>
        <v>0</v>
      </c>
      <c r="P90" s="241"/>
      <c r="Q90" s="241">
        <f>SUM(Q91:Q91)</f>
        <v>0</v>
      </c>
      <c r="R90" s="242"/>
      <c r="S90" s="242"/>
      <c r="T90" s="243"/>
      <c r="U90" s="237"/>
      <c r="V90" s="237">
        <f>SUM(V91:V91)</f>
        <v>0</v>
      </c>
      <c r="W90" s="237"/>
      <c r="X90" s="237"/>
      <c r="Y90" s="237"/>
      <c r="AG90" t="s">
        <v>194</v>
      </c>
    </row>
    <row r="91" spans="1:60" outlineLevel="1" x14ac:dyDescent="0.25">
      <c r="A91" s="245">
        <v>61</v>
      </c>
      <c r="B91" s="246" t="s">
        <v>747</v>
      </c>
      <c r="C91" s="261" t="s">
        <v>748</v>
      </c>
      <c r="D91" s="247" t="s">
        <v>744</v>
      </c>
      <c r="E91" s="248">
        <v>15.5</v>
      </c>
      <c r="F91" s="249"/>
      <c r="G91" s="250">
        <f>ROUND(E91*F91,2)</f>
        <v>0</v>
      </c>
      <c r="H91" s="249"/>
      <c r="I91" s="250">
        <f>ROUND(E91*H91,2)</f>
        <v>0</v>
      </c>
      <c r="J91" s="249"/>
      <c r="K91" s="250">
        <f>ROUND(E91*J91,2)</f>
        <v>0</v>
      </c>
      <c r="L91" s="250">
        <v>21</v>
      </c>
      <c r="M91" s="250">
        <f>G91*(1+L91/100)</f>
        <v>0</v>
      </c>
      <c r="N91" s="248">
        <v>0</v>
      </c>
      <c r="O91" s="248">
        <f>ROUND(E91*N91,2)</f>
        <v>0</v>
      </c>
      <c r="P91" s="248">
        <v>0</v>
      </c>
      <c r="Q91" s="248">
        <f>ROUND(E91*P91,2)</f>
        <v>0</v>
      </c>
      <c r="R91" s="250"/>
      <c r="S91" s="250" t="s">
        <v>230</v>
      </c>
      <c r="T91" s="251" t="s">
        <v>231</v>
      </c>
      <c r="U91" s="232">
        <v>0</v>
      </c>
      <c r="V91" s="232">
        <f>ROUND(E91*U91,2)</f>
        <v>0</v>
      </c>
      <c r="W91" s="232"/>
      <c r="X91" s="232" t="s">
        <v>67</v>
      </c>
      <c r="Y91" s="232" t="s">
        <v>201</v>
      </c>
      <c r="Z91" s="212"/>
      <c r="AA91" s="212"/>
      <c r="AB91" s="212"/>
      <c r="AC91" s="212"/>
      <c r="AD91" s="212"/>
      <c r="AE91" s="212"/>
      <c r="AF91" s="212"/>
      <c r="AG91" s="212" t="s">
        <v>651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x14ac:dyDescent="0.25">
      <c r="A92" s="3"/>
      <c r="B92" s="4"/>
      <c r="C92" s="266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AE92">
        <v>12</v>
      </c>
      <c r="AF92">
        <v>21</v>
      </c>
      <c r="AG92" t="s">
        <v>179</v>
      </c>
    </row>
    <row r="93" spans="1:60" ht="13" x14ac:dyDescent="0.25">
      <c r="A93" s="215"/>
      <c r="B93" s="216" t="s">
        <v>31</v>
      </c>
      <c r="C93" s="267"/>
      <c r="D93" s="217"/>
      <c r="E93" s="218"/>
      <c r="F93" s="218"/>
      <c r="G93" s="244">
        <f>G8+G12+G15+G18+G37+G67+G80+G84+G90</f>
        <v>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AE93">
        <f>SUMIF(L7:L91,AE92,G7:G91)</f>
        <v>0</v>
      </c>
      <c r="AF93">
        <f>SUMIF(L7:L91,AF92,G7:G91)</f>
        <v>0</v>
      </c>
      <c r="AG93" t="s">
        <v>290</v>
      </c>
    </row>
    <row r="94" spans="1:60" x14ac:dyDescent="0.25">
      <c r="A94" s="3"/>
      <c r="B94" s="4"/>
      <c r="C94" s="266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5">
      <c r="A95" s="3"/>
      <c r="B95" s="4"/>
      <c r="C95" s="266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5">
      <c r="A96" s="219" t="s">
        <v>291</v>
      </c>
      <c r="B96" s="219"/>
      <c r="C96" s="268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5">
      <c r="A97" s="220"/>
      <c r="B97" s="221"/>
      <c r="C97" s="269"/>
      <c r="D97" s="221"/>
      <c r="E97" s="221"/>
      <c r="F97" s="221"/>
      <c r="G97" s="222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G97" t="s">
        <v>292</v>
      </c>
    </row>
    <row r="98" spans="1:33" x14ac:dyDescent="0.25">
      <c r="A98" s="223"/>
      <c r="B98" s="224"/>
      <c r="C98" s="270"/>
      <c r="D98" s="224"/>
      <c r="E98" s="224"/>
      <c r="F98" s="224"/>
      <c r="G98" s="225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5">
      <c r="A99" s="223"/>
      <c r="B99" s="224"/>
      <c r="C99" s="270"/>
      <c r="D99" s="224"/>
      <c r="E99" s="224"/>
      <c r="F99" s="224"/>
      <c r="G99" s="225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5">
      <c r="A100" s="223"/>
      <c r="B100" s="224"/>
      <c r="C100" s="270"/>
      <c r="D100" s="224"/>
      <c r="E100" s="224"/>
      <c r="F100" s="224"/>
      <c r="G100" s="225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5">
      <c r="A101" s="226"/>
      <c r="B101" s="227"/>
      <c r="C101" s="271"/>
      <c r="D101" s="227"/>
      <c r="E101" s="227"/>
      <c r="F101" s="227"/>
      <c r="G101" s="228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5">
      <c r="A102" s="3"/>
      <c r="B102" s="4"/>
      <c r="C102" s="266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5">
      <c r="C103" s="272"/>
      <c r="D103" s="10"/>
      <c r="AG103" t="s">
        <v>293</v>
      </c>
    </row>
    <row r="104" spans="1:33" x14ac:dyDescent="0.25">
      <c r="D104" s="10"/>
    </row>
    <row r="105" spans="1:33" x14ac:dyDescent="0.25">
      <c r="D105" s="10"/>
    </row>
    <row r="106" spans="1:33" x14ac:dyDescent="0.25">
      <c r="D106" s="10"/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7">
    <mergeCell ref="A1:G1"/>
    <mergeCell ref="C2:G2"/>
    <mergeCell ref="C3:G3"/>
    <mergeCell ref="C4:G4"/>
    <mergeCell ref="A96:C96"/>
    <mergeCell ref="A97:G101"/>
    <mergeCell ref="C87:G87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BB888-418E-44D4-83EC-D586DCB418E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58</v>
      </c>
      <c r="C3" s="201" t="s">
        <v>59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60</v>
      </c>
      <c r="C4" s="204" t="s">
        <v>59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SUMIF(AG9:AG24,"&lt;&gt;NOR",G9:G24)</f>
        <v>0</v>
      </c>
      <c r="H8" s="242"/>
      <c r="I8" s="242">
        <f>SUM(I9:I24)</f>
        <v>0</v>
      </c>
      <c r="J8" s="242"/>
      <c r="K8" s="242">
        <f>SUM(K9:K24)</f>
        <v>0</v>
      </c>
      <c r="L8" s="242"/>
      <c r="M8" s="242">
        <f>SUM(M9:M24)</f>
        <v>0</v>
      </c>
      <c r="N8" s="241"/>
      <c r="O8" s="241">
        <f>SUM(O9:O24)</f>
        <v>0</v>
      </c>
      <c r="P8" s="241"/>
      <c r="Q8" s="241">
        <f>SUM(Q9:Q24)</f>
        <v>0</v>
      </c>
      <c r="R8" s="242"/>
      <c r="S8" s="242"/>
      <c r="T8" s="243"/>
      <c r="U8" s="237"/>
      <c r="V8" s="237">
        <f>SUM(V9:V24)</f>
        <v>0.39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850</v>
      </c>
      <c r="C9" s="261" t="s">
        <v>851</v>
      </c>
      <c r="D9" s="247" t="s">
        <v>258</v>
      </c>
      <c r="E9" s="248">
        <v>0.41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198</v>
      </c>
      <c r="T9" s="251" t="s">
        <v>199</v>
      </c>
      <c r="U9" s="232">
        <v>0.26666000000000001</v>
      </c>
      <c r="V9" s="232">
        <f>ROUND(E9*U9,2)</f>
        <v>0.11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852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5">
      <c r="A11" s="229"/>
      <c r="B11" s="230"/>
      <c r="C11" s="262" t="s">
        <v>853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5">
      <c r="A12" s="229"/>
      <c r="B12" s="230"/>
      <c r="C12" s="262" t="s">
        <v>854</v>
      </c>
      <c r="D12" s="233"/>
      <c r="E12" s="234">
        <v>0.41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45">
        <v>2</v>
      </c>
      <c r="B13" s="246" t="s">
        <v>339</v>
      </c>
      <c r="C13" s="261" t="s">
        <v>340</v>
      </c>
      <c r="D13" s="247" t="s">
        <v>258</v>
      </c>
      <c r="E13" s="248">
        <v>0.41</v>
      </c>
      <c r="F13" s="249"/>
      <c r="G13" s="250">
        <f>ROUND(E13*F13,2)</f>
        <v>0</v>
      </c>
      <c r="H13" s="249"/>
      <c r="I13" s="250">
        <f>ROUND(E13*H13,2)</f>
        <v>0</v>
      </c>
      <c r="J13" s="249"/>
      <c r="K13" s="250">
        <f>ROUND(E13*J13,2)</f>
        <v>0</v>
      </c>
      <c r="L13" s="250">
        <v>21</v>
      </c>
      <c r="M13" s="250">
        <f>G13*(1+L13/100)</f>
        <v>0</v>
      </c>
      <c r="N13" s="248">
        <v>0</v>
      </c>
      <c r="O13" s="248">
        <f>ROUND(E13*N13,2)</f>
        <v>0</v>
      </c>
      <c r="P13" s="248">
        <v>0</v>
      </c>
      <c r="Q13" s="248">
        <f>ROUND(E13*P13,2)</f>
        <v>0</v>
      </c>
      <c r="R13" s="250"/>
      <c r="S13" s="250" t="s">
        <v>198</v>
      </c>
      <c r="T13" s="251" t="s">
        <v>199</v>
      </c>
      <c r="U13" s="232">
        <v>1.0999999999999999E-2</v>
      </c>
      <c r="V13" s="232">
        <f>ROUND(E13*U13,2)</f>
        <v>0</v>
      </c>
      <c r="W13" s="232"/>
      <c r="X13" s="232" t="s">
        <v>200</v>
      </c>
      <c r="Y13" s="232" t="s">
        <v>201</v>
      </c>
      <c r="Z13" s="212"/>
      <c r="AA13" s="212"/>
      <c r="AB13" s="212"/>
      <c r="AC13" s="212"/>
      <c r="AD13" s="212"/>
      <c r="AE13" s="212"/>
      <c r="AF13" s="212"/>
      <c r="AG13" s="212" t="s">
        <v>202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5">
      <c r="A14" s="229"/>
      <c r="B14" s="230"/>
      <c r="C14" s="262" t="s">
        <v>854</v>
      </c>
      <c r="D14" s="233"/>
      <c r="E14" s="234">
        <v>0.41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45">
        <v>3</v>
      </c>
      <c r="B15" s="246" t="s">
        <v>855</v>
      </c>
      <c r="C15" s="261" t="s">
        <v>856</v>
      </c>
      <c r="D15" s="247" t="s">
        <v>258</v>
      </c>
      <c r="E15" s="248">
        <v>0.41</v>
      </c>
      <c r="F15" s="249"/>
      <c r="G15" s="250">
        <f>ROUND(E15*F15,2)</f>
        <v>0</v>
      </c>
      <c r="H15" s="249"/>
      <c r="I15" s="250">
        <f>ROUND(E15*H15,2)</f>
        <v>0</v>
      </c>
      <c r="J15" s="249"/>
      <c r="K15" s="250">
        <f>ROUND(E15*J15,2)</f>
        <v>0</v>
      </c>
      <c r="L15" s="250">
        <v>21</v>
      </c>
      <c r="M15" s="250">
        <f>G15*(1+L15/100)</f>
        <v>0</v>
      </c>
      <c r="N15" s="248">
        <v>0</v>
      </c>
      <c r="O15" s="248">
        <f>ROUND(E15*N15,2)</f>
        <v>0</v>
      </c>
      <c r="P15" s="248">
        <v>0</v>
      </c>
      <c r="Q15" s="248">
        <f>ROUND(E15*P15,2)</f>
        <v>0</v>
      </c>
      <c r="R15" s="250"/>
      <c r="S15" s="250" t="s">
        <v>198</v>
      </c>
      <c r="T15" s="251" t="s">
        <v>199</v>
      </c>
      <c r="U15" s="232">
        <v>3.1E-2</v>
      </c>
      <c r="V15" s="232">
        <f>ROUND(E15*U15,2)</f>
        <v>0.01</v>
      </c>
      <c r="W15" s="232"/>
      <c r="X15" s="232" t="s">
        <v>200</v>
      </c>
      <c r="Y15" s="232" t="s">
        <v>201</v>
      </c>
      <c r="Z15" s="212"/>
      <c r="AA15" s="212"/>
      <c r="AB15" s="212"/>
      <c r="AC15" s="212"/>
      <c r="AD15" s="212"/>
      <c r="AE15" s="212"/>
      <c r="AF15" s="212"/>
      <c r="AG15" s="212" t="s">
        <v>202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5">
      <c r="A16" s="229"/>
      <c r="B16" s="230"/>
      <c r="C16" s="265" t="s">
        <v>857</v>
      </c>
      <c r="D16" s="259"/>
      <c r="E16" s="259"/>
      <c r="F16" s="259"/>
      <c r="G16" s="259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289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80" t="str">
        <f>C16</f>
        <v>Uložení sypaniny do násypů nebo na skládku s rozprostřením sypaniny ve vrstvách a s hrubým urovnáním.</v>
      </c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52">
        <v>4</v>
      </c>
      <c r="B17" s="253" t="s">
        <v>858</v>
      </c>
      <c r="C17" s="264" t="s">
        <v>859</v>
      </c>
      <c r="D17" s="254" t="s">
        <v>258</v>
      </c>
      <c r="E17" s="255">
        <v>0.41</v>
      </c>
      <c r="F17" s="256"/>
      <c r="G17" s="257">
        <f>ROUND(E17*F17,2)</f>
        <v>0</v>
      </c>
      <c r="H17" s="256"/>
      <c r="I17" s="257">
        <f>ROUND(E17*H17,2)</f>
        <v>0</v>
      </c>
      <c r="J17" s="256"/>
      <c r="K17" s="257">
        <f>ROUND(E17*J17,2)</f>
        <v>0</v>
      </c>
      <c r="L17" s="257">
        <v>21</v>
      </c>
      <c r="M17" s="257">
        <f>G17*(1+L17/100)</f>
        <v>0</v>
      </c>
      <c r="N17" s="255">
        <v>0</v>
      </c>
      <c r="O17" s="255">
        <f>ROUND(E17*N17,2)</f>
        <v>0</v>
      </c>
      <c r="P17" s="255">
        <v>0</v>
      </c>
      <c r="Q17" s="255">
        <f>ROUND(E17*P17,2)</f>
        <v>0</v>
      </c>
      <c r="R17" s="257"/>
      <c r="S17" s="257" t="s">
        <v>198</v>
      </c>
      <c r="T17" s="258" t="s">
        <v>199</v>
      </c>
      <c r="U17" s="232">
        <v>0.65200000000000002</v>
      </c>
      <c r="V17" s="232">
        <f>ROUND(E17*U17,2)</f>
        <v>0.27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45">
        <v>5</v>
      </c>
      <c r="B18" s="246" t="s">
        <v>352</v>
      </c>
      <c r="C18" s="261" t="s">
        <v>353</v>
      </c>
      <c r="D18" s="247" t="s">
        <v>258</v>
      </c>
      <c r="E18" s="248">
        <v>0.41</v>
      </c>
      <c r="F18" s="249"/>
      <c r="G18" s="250">
        <f>ROUND(E18*F18,2)</f>
        <v>0</v>
      </c>
      <c r="H18" s="249"/>
      <c r="I18" s="250">
        <f>ROUND(E18*H18,2)</f>
        <v>0</v>
      </c>
      <c r="J18" s="249"/>
      <c r="K18" s="250">
        <f>ROUND(E18*J18,2)</f>
        <v>0</v>
      </c>
      <c r="L18" s="250">
        <v>21</v>
      </c>
      <c r="M18" s="250">
        <f>G18*(1+L18/100)</f>
        <v>0</v>
      </c>
      <c r="N18" s="248">
        <v>0</v>
      </c>
      <c r="O18" s="248">
        <f>ROUND(E18*N18,2)</f>
        <v>0</v>
      </c>
      <c r="P18" s="248">
        <v>0</v>
      </c>
      <c r="Q18" s="248">
        <f>ROUND(E18*P18,2)</f>
        <v>0</v>
      </c>
      <c r="R18" s="250"/>
      <c r="S18" s="250" t="s">
        <v>198</v>
      </c>
      <c r="T18" s="251" t="s">
        <v>199</v>
      </c>
      <c r="U18" s="232">
        <v>1.0999999999999999E-2</v>
      </c>
      <c r="V18" s="232">
        <f>ROUND(E18*U18,2)</f>
        <v>0</v>
      </c>
      <c r="W18" s="232"/>
      <c r="X18" s="232" t="s">
        <v>200</v>
      </c>
      <c r="Y18" s="232" t="s">
        <v>201</v>
      </c>
      <c r="Z18" s="212"/>
      <c r="AA18" s="212"/>
      <c r="AB18" s="212"/>
      <c r="AC18" s="212"/>
      <c r="AD18" s="212"/>
      <c r="AE18" s="212"/>
      <c r="AF18" s="212"/>
      <c r="AG18" s="212" t="s">
        <v>209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29"/>
      <c r="B19" s="230"/>
      <c r="C19" s="262" t="s">
        <v>860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29"/>
      <c r="B20" s="230"/>
      <c r="C20" s="262" t="s">
        <v>854</v>
      </c>
      <c r="D20" s="233"/>
      <c r="E20" s="234">
        <v>0.41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45">
        <v>6</v>
      </c>
      <c r="B21" s="246" t="s">
        <v>358</v>
      </c>
      <c r="C21" s="261" t="s">
        <v>359</v>
      </c>
      <c r="D21" s="247" t="s">
        <v>258</v>
      </c>
      <c r="E21" s="248">
        <v>15.58</v>
      </c>
      <c r="F21" s="249"/>
      <c r="G21" s="250">
        <f>ROUND(E21*F21,2)</f>
        <v>0</v>
      </c>
      <c r="H21" s="249"/>
      <c r="I21" s="250">
        <f>ROUND(E21*H21,2)</f>
        <v>0</v>
      </c>
      <c r="J21" s="249"/>
      <c r="K21" s="250">
        <f>ROUND(E21*J21,2)</f>
        <v>0</v>
      </c>
      <c r="L21" s="250">
        <v>21</v>
      </c>
      <c r="M21" s="250">
        <f>G21*(1+L21/100)</f>
        <v>0</v>
      </c>
      <c r="N21" s="248">
        <v>0</v>
      </c>
      <c r="O21" s="248">
        <f>ROUND(E21*N21,2)</f>
        <v>0</v>
      </c>
      <c r="P21" s="248">
        <v>0</v>
      </c>
      <c r="Q21" s="248">
        <f>ROUND(E21*P21,2)</f>
        <v>0</v>
      </c>
      <c r="R21" s="250"/>
      <c r="S21" s="250" t="s">
        <v>198</v>
      </c>
      <c r="T21" s="251" t="s">
        <v>199</v>
      </c>
      <c r="U21" s="232">
        <v>0</v>
      </c>
      <c r="V21" s="232">
        <f>ROUND(E21*U21,2)</f>
        <v>0</v>
      </c>
      <c r="W21" s="232"/>
      <c r="X21" s="232" t="s">
        <v>200</v>
      </c>
      <c r="Y21" s="232" t="s">
        <v>201</v>
      </c>
      <c r="Z21" s="212"/>
      <c r="AA21" s="212"/>
      <c r="AB21" s="212"/>
      <c r="AC21" s="212"/>
      <c r="AD21" s="212"/>
      <c r="AE21" s="212"/>
      <c r="AF21" s="212"/>
      <c r="AG21" s="212" t="s">
        <v>209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5">
      <c r="A22" s="229"/>
      <c r="B22" s="230"/>
      <c r="C22" s="262" t="s">
        <v>311</v>
      </c>
      <c r="D22" s="233"/>
      <c r="E22" s="234"/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29"/>
      <c r="B23" s="230"/>
      <c r="C23" s="262" t="s">
        <v>861</v>
      </c>
      <c r="D23" s="233"/>
      <c r="E23" s="234">
        <v>15.58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0" outlineLevel="1" x14ac:dyDescent="0.25">
      <c r="A24" s="252">
        <v>7</v>
      </c>
      <c r="B24" s="253" t="s">
        <v>361</v>
      </c>
      <c r="C24" s="264" t="s">
        <v>362</v>
      </c>
      <c r="D24" s="254" t="s">
        <v>258</v>
      </c>
      <c r="E24" s="255">
        <v>0.41</v>
      </c>
      <c r="F24" s="256"/>
      <c r="G24" s="257">
        <f>ROUND(E24*F24,2)</f>
        <v>0</v>
      </c>
      <c r="H24" s="256"/>
      <c r="I24" s="257">
        <f>ROUND(E24*H24,2)</f>
        <v>0</v>
      </c>
      <c r="J24" s="256"/>
      <c r="K24" s="257">
        <f>ROUND(E24*J24,2)</f>
        <v>0</v>
      </c>
      <c r="L24" s="257">
        <v>21</v>
      </c>
      <c r="M24" s="257">
        <f>G24*(1+L24/100)</f>
        <v>0</v>
      </c>
      <c r="N24" s="255">
        <v>0</v>
      </c>
      <c r="O24" s="255">
        <f>ROUND(E24*N24,2)</f>
        <v>0</v>
      </c>
      <c r="P24" s="255">
        <v>0</v>
      </c>
      <c r="Q24" s="255">
        <f>ROUND(E24*P24,2)</f>
        <v>0</v>
      </c>
      <c r="R24" s="257"/>
      <c r="S24" s="257" t="s">
        <v>198</v>
      </c>
      <c r="T24" s="258" t="s">
        <v>199</v>
      </c>
      <c r="U24" s="232">
        <v>0</v>
      </c>
      <c r="V24" s="232">
        <f>ROUND(E24*U24,2)</f>
        <v>0</v>
      </c>
      <c r="W24" s="232"/>
      <c r="X24" s="232" t="s">
        <v>200</v>
      </c>
      <c r="Y24" s="232" t="s">
        <v>201</v>
      </c>
      <c r="Z24" s="212"/>
      <c r="AA24" s="212"/>
      <c r="AB24" s="212"/>
      <c r="AC24" s="212"/>
      <c r="AD24" s="212"/>
      <c r="AE24" s="212"/>
      <c r="AF24" s="212"/>
      <c r="AG24" s="212" t="s">
        <v>209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13" x14ac:dyDescent="0.25">
      <c r="A25" s="238" t="s">
        <v>193</v>
      </c>
      <c r="B25" s="239" t="s">
        <v>122</v>
      </c>
      <c r="C25" s="260" t="s">
        <v>123</v>
      </c>
      <c r="D25" s="240"/>
      <c r="E25" s="241"/>
      <c r="F25" s="242"/>
      <c r="G25" s="242">
        <f>SUMIF(AG26:AG33,"&lt;&gt;NOR",G26:G33)</f>
        <v>0</v>
      </c>
      <c r="H25" s="242"/>
      <c r="I25" s="242">
        <f>SUM(I26:I33)</f>
        <v>0</v>
      </c>
      <c r="J25" s="242"/>
      <c r="K25" s="242">
        <f>SUM(K26:K33)</f>
        <v>0</v>
      </c>
      <c r="L25" s="242"/>
      <c r="M25" s="242">
        <f>SUM(M26:M33)</f>
        <v>0</v>
      </c>
      <c r="N25" s="241"/>
      <c r="O25" s="241">
        <f>SUM(O26:O33)</f>
        <v>1.02</v>
      </c>
      <c r="P25" s="241"/>
      <c r="Q25" s="241">
        <f>SUM(Q26:Q33)</f>
        <v>0</v>
      </c>
      <c r="R25" s="242"/>
      <c r="S25" s="242"/>
      <c r="T25" s="243"/>
      <c r="U25" s="237"/>
      <c r="V25" s="237">
        <f>SUM(V26:V33)</f>
        <v>0.22000000000000003</v>
      </c>
      <c r="W25" s="237"/>
      <c r="X25" s="237"/>
      <c r="Y25" s="237"/>
      <c r="AG25" t="s">
        <v>194</v>
      </c>
    </row>
    <row r="26" spans="1:60" outlineLevel="1" x14ac:dyDescent="0.25">
      <c r="A26" s="245">
        <v>8</v>
      </c>
      <c r="B26" s="246" t="s">
        <v>862</v>
      </c>
      <c r="C26" s="261" t="s">
        <v>863</v>
      </c>
      <c r="D26" s="247" t="s">
        <v>258</v>
      </c>
      <c r="E26" s="248">
        <v>0.05</v>
      </c>
      <c r="F26" s="249"/>
      <c r="G26" s="250">
        <f>ROUND(E26*F26,2)</f>
        <v>0</v>
      </c>
      <c r="H26" s="249"/>
      <c r="I26" s="250">
        <f>ROUND(E26*H26,2)</f>
        <v>0</v>
      </c>
      <c r="J26" s="249"/>
      <c r="K26" s="250">
        <f>ROUND(E26*J26,2)</f>
        <v>0</v>
      </c>
      <c r="L26" s="250">
        <v>21</v>
      </c>
      <c r="M26" s="250">
        <f>G26*(1+L26/100)</f>
        <v>0</v>
      </c>
      <c r="N26" s="248">
        <v>2.1</v>
      </c>
      <c r="O26" s="248">
        <f>ROUND(E26*N26,2)</f>
        <v>0.11</v>
      </c>
      <c r="P26" s="248">
        <v>0</v>
      </c>
      <c r="Q26" s="248">
        <f>ROUND(E26*P26,2)</f>
        <v>0</v>
      </c>
      <c r="R26" s="250"/>
      <c r="S26" s="250" t="s">
        <v>198</v>
      </c>
      <c r="T26" s="251" t="s">
        <v>199</v>
      </c>
      <c r="U26" s="232">
        <v>0.96499999999999997</v>
      </c>
      <c r="V26" s="232">
        <f>ROUND(E26*U26,2)</f>
        <v>0.05</v>
      </c>
      <c r="W26" s="232"/>
      <c r="X26" s="232" t="s">
        <v>200</v>
      </c>
      <c r="Y26" s="232" t="s">
        <v>201</v>
      </c>
      <c r="Z26" s="212"/>
      <c r="AA26" s="212"/>
      <c r="AB26" s="212"/>
      <c r="AC26" s="212"/>
      <c r="AD26" s="212"/>
      <c r="AE26" s="212"/>
      <c r="AF26" s="212"/>
      <c r="AG26" s="212" t="s">
        <v>209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5">
      <c r="A27" s="229"/>
      <c r="B27" s="230"/>
      <c r="C27" s="262" t="s">
        <v>852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204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5">
      <c r="A28" s="229"/>
      <c r="B28" s="230"/>
      <c r="C28" s="262" t="s">
        <v>864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5">
      <c r="A29" s="229"/>
      <c r="B29" s="230"/>
      <c r="C29" s="262" t="s">
        <v>865</v>
      </c>
      <c r="D29" s="233"/>
      <c r="E29" s="234">
        <v>0.05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45">
        <v>9</v>
      </c>
      <c r="B30" s="246" t="s">
        <v>866</v>
      </c>
      <c r="C30" s="261" t="s">
        <v>867</v>
      </c>
      <c r="D30" s="247" t="s">
        <v>258</v>
      </c>
      <c r="E30" s="248">
        <v>0.36</v>
      </c>
      <c r="F30" s="249"/>
      <c r="G30" s="250">
        <f>ROUND(E30*F30,2)</f>
        <v>0</v>
      </c>
      <c r="H30" s="249"/>
      <c r="I30" s="250">
        <f>ROUND(E30*H30,2)</f>
        <v>0</v>
      </c>
      <c r="J30" s="249"/>
      <c r="K30" s="250">
        <f>ROUND(E30*J30,2)</f>
        <v>0</v>
      </c>
      <c r="L30" s="250">
        <v>21</v>
      </c>
      <c r="M30" s="250">
        <f>G30*(1+L30/100)</f>
        <v>0</v>
      </c>
      <c r="N30" s="248">
        <v>2.5249999999999999</v>
      </c>
      <c r="O30" s="248">
        <f>ROUND(E30*N30,2)</f>
        <v>0.91</v>
      </c>
      <c r="P30" s="248">
        <v>0</v>
      </c>
      <c r="Q30" s="248">
        <f>ROUND(E30*P30,2)</f>
        <v>0</v>
      </c>
      <c r="R30" s="250"/>
      <c r="S30" s="250" t="s">
        <v>198</v>
      </c>
      <c r="T30" s="251" t="s">
        <v>199</v>
      </c>
      <c r="U30" s="232">
        <v>0.47699999999999998</v>
      </c>
      <c r="V30" s="232">
        <f>ROUND(E30*U30,2)</f>
        <v>0.17</v>
      </c>
      <c r="W30" s="232"/>
      <c r="X30" s="232" t="s">
        <v>200</v>
      </c>
      <c r="Y30" s="232" t="s">
        <v>201</v>
      </c>
      <c r="Z30" s="212"/>
      <c r="AA30" s="212"/>
      <c r="AB30" s="212"/>
      <c r="AC30" s="212"/>
      <c r="AD30" s="212"/>
      <c r="AE30" s="212"/>
      <c r="AF30" s="212"/>
      <c r="AG30" s="212" t="s">
        <v>209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5">
      <c r="A31" s="229"/>
      <c r="B31" s="230"/>
      <c r="C31" s="262" t="s">
        <v>852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5">
      <c r="A32" s="229"/>
      <c r="B32" s="230"/>
      <c r="C32" s="262" t="s">
        <v>868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204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5">
      <c r="A33" s="229"/>
      <c r="B33" s="230"/>
      <c r="C33" s="262" t="s">
        <v>869</v>
      </c>
      <c r="D33" s="233"/>
      <c r="E33" s="234">
        <v>0.36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13" x14ac:dyDescent="0.25">
      <c r="A34" s="238" t="s">
        <v>193</v>
      </c>
      <c r="B34" s="239" t="s">
        <v>146</v>
      </c>
      <c r="C34" s="260" t="s">
        <v>147</v>
      </c>
      <c r="D34" s="240"/>
      <c r="E34" s="241"/>
      <c r="F34" s="242"/>
      <c r="G34" s="242">
        <f>SUMIF(AG35:AG40,"&lt;&gt;NOR",G35:G40)</f>
        <v>0</v>
      </c>
      <c r="H34" s="242"/>
      <c r="I34" s="242">
        <f>SUM(I35:I40)</f>
        <v>0</v>
      </c>
      <c r="J34" s="242"/>
      <c r="K34" s="242">
        <f>SUM(K35:K40)</f>
        <v>0</v>
      </c>
      <c r="L34" s="242"/>
      <c r="M34" s="242">
        <f>SUM(M35:M40)</f>
        <v>0</v>
      </c>
      <c r="N34" s="241"/>
      <c r="O34" s="241">
        <f>SUM(O35:O40)</f>
        <v>0.02</v>
      </c>
      <c r="P34" s="241"/>
      <c r="Q34" s="241">
        <f>SUM(Q35:Q40)</f>
        <v>0</v>
      </c>
      <c r="R34" s="242"/>
      <c r="S34" s="242"/>
      <c r="T34" s="243"/>
      <c r="U34" s="237"/>
      <c r="V34" s="237">
        <f>SUM(V35:V40)</f>
        <v>4.97</v>
      </c>
      <c r="W34" s="237"/>
      <c r="X34" s="237"/>
      <c r="Y34" s="237"/>
      <c r="AG34" t="s">
        <v>194</v>
      </c>
    </row>
    <row r="35" spans="1:60" outlineLevel="1" x14ac:dyDescent="0.25">
      <c r="A35" s="245">
        <v>10</v>
      </c>
      <c r="B35" s="246" t="s">
        <v>870</v>
      </c>
      <c r="C35" s="261" t="s">
        <v>871</v>
      </c>
      <c r="D35" s="247" t="s">
        <v>208</v>
      </c>
      <c r="E35" s="248">
        <v>30.5</v>
      </c>
      <c r="F35" s="249"/>
      <c r="G35" s="250">
        <f>ROUND(E35*F35,2)</f>
        <v>0</v>
      </c>
      <c r="H35" s="249"/>
      <c r="I35" s="250">
        <f>ROUND(E35*H35,2)</f>
        <v>0</v>
      </c>
      <c r="J35" s="249"/>
      <c r="K35" s="250">
        <f>ROUND(E35*J35,2)</f>
        <v>0</v>
      </c>
      <c r="L35" s="250">
        <v>21</v>
      </c>
      <c r="M35" s="250">
        <f>G35*(1+L35/100)</f>
        <v>0</v>
      </c>
      <c r="N35" s="248">
        <v>0</v>
      </c>
      <c r="O35" s="248">
        <f>ROUND(E35*N35,2)</f>
        <v>0</v>
      </c>
      <c r="P35" s="248">
        <v>0</v>
      </c>
      <c r="Q35" s="248">
        <f>ROUND(E35*P35,2)</f>
        <v>0</v>
      </c>
      <c r="R35" s="250"/>
      <c r="S35" s="250" t="s">
        <v>198</v>
      </c>
      <c r="T35" s="251" t="s">
        <v>199</v>
      </c>
      <c r="U35" s="232">
        <v>0.16</v>
      </c>
      <c r="V35" s="232">
        <f>ROUND(E35*U35,2)</f>
        <v>4.88</v>
      </c>
      <c r="W35" s="232"/>
      <c r="X35" s="232" t="s">
        <v>200</v>
      </c>
      <c r="Y35" s="232" t="s">
        <v>201</v>
      </c>
      <c r="Z35" s="212"/>
      <c r="AA35" s="212"/>
      <c r="AB35" s="212"/>
      <c r="AC35" s="212"/>
      <c r="AD35" s="212"/>
      <c r="AE35" s="212"/>
      <c r="AF35" s="212"/>
      <c r="AG35" s="212" t="s">
        <v>209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0" outlineLevel="2" x14ac:dyDescent="0.25">
      <c r="A36" s="229"/>
      <c r="B36" s="230"/>
      <c r="C36" s="262" t="s">
        <v>872</v>
      </c>
      <c r="D36" s="233"/>
      <c r="E36" s="234">
        <v>30.5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5">
      <c r="A37" s="245">
        <v>11</v>
      </c>
      <c r="B37" s="246" t="s">
        <v>873</v>
      </c>
      <c r="C37" s="261" t="s">
        <v>874</v>
      </c>
      <c r="D37" s="247" t="s">
        <v>875</v>
      </c>
      <c r="E37" s="248">
        <v>15.25</v>
      </c>
      <c r="F37" s="249"/>
      <c r="G37" s="250">
        <f>ROUND(E37*F37,2)</f>
        <v>0</v>
      </c>
      <c r="H37" s="249"/>
      <c r="I37" s="250">
        <f>ROUND(E37*H37,2)</f>
        <v>0</v>
      </c>
      <c r="J37" s="249"/>
      <c r="K37" s="250">
        <f>ROUND(E37*J37,2)</f>
        <v>0</v>
      </c>
      <c r="L37" s="250">
        <v>21</v>
      </c>
      <c r="M37" s="250">
        <f>G37*(1+L37/100)</f>
        <v>0</v>
      </c>
      <c r="N37" s="248">
        <v>1E-3</v>
      </c>
      <c r="O37" s="248">
        <f>ROUND(E37*N37,2)</f>
        <v>0.02</v>
      </c>
      <c r="P37" s="248">
        <v>0</v>
      </c>
      <c r="Q37" s="248">
        <f>ROUND(E37*P37,2)</f>
        <v>0</v>
      </c>
      <c r="R37" s="250" t="s">
        <v>251</v>
      </c>
      <c r="S37" s="250" t="s">
        <v>198</v>
      </c>
      <c r="T37" s="251" t="s">
        <v>199</v>
      </c>
      <c r="U37" s="232">
        <v>0</v>
      </c>
      <c r="V37" s="232">
        <f>ROUND(E37*U37,2)</f>
        <v>0</v>
      </c>
      <c r="W37" s="232"/>
      <c r="X37" s="232" t="s">
        <v>232</v>
      </c>
      <c r="Y37" s="232" t="s">
        <v>201</v>
      </c>
      <c r="Z37" s="212"/>
      <c r="AA37" s="212"/>
      <c r="AB37" s="212"/>
      <c r="AC37" s="212"/>
      <c r="AD37" s="212"/>
      <c r="AE37" s="212"/>
      <c r="AF37" s="212"/>
      <c r="AG37" s="212" t="s">
        <v>233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5">
      <c r="A38" s="229"/>
      <c r="B38" s="230"/>
      <c r="C38" s="262" t="s">
        <v>876</v>
      </c>
      <c r="D38" s="233"/>
      <c r="E38" s="234">
        <v>15.25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45">
        <v>12</v>
      </c>
      <c r="B39" s="246" t="s">
        <v>877</v>
      </c>
      <c r="C39" s="261" t="s">
        <v>878</v>
      </c>
      <c r="D39" s="247" t="s">
        <v>263</v>
      </c>
      <c r="E39" s="248">
        <v>1</v>
      </c>
      <c r="F39" s="249"/>
      <c r="G39" s="250">
        <f>ROUND(E39*F39,2)</f>
        <v>0</v>
      </c>
      <c r="H39" s="249"/>
      <c r="I39" s="250">
        <f>ROUND(E39*H39,2)</f>
        <v>0</v>
      </c>
      <c r="J39" s="249"/>
      <c r="K39" s="250">
        <f>ROUND(E39*J39,2)</f>
        <v>0</v>
      </c>
      <c r="L39" s="250">
        <v>21</v>
      </c>
      <c r="M39" s="250">
        <f>G39*(1+L39/100)</f>
        <v>0</v>
      </c>
      <c r="N39" s="248">
        <v>0</v>
      </c>
      <c r="O39" s="248">
        <f>ROUND(E39*N39,2)</f>
        <v>0</v>
      </c>
      <c r="P39" s="248">
        <v>0</v>
      </c>
      <c r="Q39" s="248">
        <f>ROUND(E39*P39,2)</f>
        <v>0</v>
      </c>
      <c r="R39" s="250"/>
      <c r="S39" s="250" t="s">
        <v>198</v>
      </c>
      <c r="T39" s="251" t="s">
        <v>199</v>
      </c>
      <c r="U39" s="232">
        <v>0.09</v>
      </c>
      <c r="V39" s="232">
        <f>ROUND(E39*U39,2)</f>
        <v>0.09</v>
      </c>
      <c r="W39" s="232"/>
      <c r="X39" s="232" t="s">
        <v>200</v>
      </c>
      <c r="Y39" s="232" t="s">
        <v>201</v>
      </c>
      <c r="Z39" s="212"/>
      <c r="AA39" s="212"/>
      <c r="AB39" s="212"/>
      <c r="AC39" s="212"/>
      <c r="AD39" s="212"/>
      <c r="AE39" s="212"/>
      <c r="AF39" s="212"/>
      <c r="AG39" s="212" t="s">
        <v>209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5">
      <c r="A40" s="229"/>
      <c r="B40" s="230"/>
      <c r="C40" s="262" t="s">
        <v>879</v>
      </c>
      <c r="D40" s="233"/>
      <c r="E40" s="234">
        <v>1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13" x14ac:dyDescent="0.25">
      <c r="A41" s="238" t="s">
        <v>193</v>
      </c>
      <c r="B41" s="239" t="s">
        <v>156</v>
      </c>
      <c r="C41" s="260" t="s">
        <v>157</v>
      </c>
      <c r="D41" s="240"/>
      <c r="E41" s="241"/>
      <c r="F41" s="242"/>
      <c r="G41" s="242">
        <f>SUMIF(AG42:AG66,"&lt;&gt;NOR",G42:G66)</f>
        <v>0</v>
      </c>
      <c r="H41" s="242"/>
      <c r="I41" s="242">
        <f>SUM(I42:I66)</f>
        <v>0</v>
      </c>
      <c r="J41" s="242"/>
      <c r="K41" s="242">
        <f>SUM(K42:K66)</f>
        <v>0</v>
      </c>
      <c r="L41" s="242"/>
      <c r="M41" s="242">
        <f>SUM(M42:M66)</f>
        <v>0</v>
      </c>
      <c r="N41" s="241"/>
      <c r="O41" s="241">
        <f>SUM(O42:O66)</f>
        <v>3.1799999999999997</v>
      </c>
      <c r="P41" s="241"/>
      <c r="Q41" s="241">
        <f>SUM(Q42:Q66)</f>
        <v>0</v>
      </c>
      <c r="R41" s="242"/>
      <c r="S41" s="242"/>
      <c r="T41" s="243"/>
      <c r="U41" s="237"/>
      <c r="V41" s="237">
        <f>SUM(V42:V66)</f>
        <v>25.68</v>
      </c>
      <c r="W41" s="237"/>
      <c r="X41" s="237"/>
      <c r="Y41" s="237"/>
      <c r="AG41" t="s">
        <v>194</v>
      </c>
    </row>
    <row r="42" spans="1:60" outlineLevel="1" x14ac:dyDescent="0.25">
      <c r="A42" s="245">
        <v>13</v>
      </c>
      <c r="B42" s="246" t="s">
        <v>880</v>
      </c>
      <c r="C42" s="261" t="s">
        <v>881</v>
      </c>
      <c r="D42" s="247" t="s">
        <v>208</v>
      </c>
      <c r="E42" s="248">
        <v>28.54</v>
      </c>
      <c r="F42" s="249"/>
      <c r="G42" s="250">
        <f>ROUND(E42*F42,2)</f>
        <v>0</v>
      </c>
      <c r="H42" s="249"/>
      <c r="I42" s="250">
        <f>ROUND(E42*H42,2)</f>
        <v>0</v>
      </c>
      <c r="J42" s="249"/>
      <c r="K42" s="250">
        <f>ROUND(E42*J42,2)</f>
        <v>0</v>
      </c>
      <c r="L42" s="250">
        <v>21</v>
      </c>
      <c r="M42" s="250">
        <f>G42*(1+L42/100)</f>
        <v>0</v>
      </c>
      <c r="N42" s="248">
        <v>0</v>
      </c>
      <c r="O42" s="248">
        <f>ROUND(E42*N42,2)</f>
        <v>0</v>
      </c>
      <c r="P42" s="248">
        <v>0</v>
      </c>
      <c r="Q42" s="248">
        <f>ROUND(E42*P42,2)</f>
        <v>0</v>
      </c>
      <c r="R42" s="250"/>
      <c r="S42" s="250" t="s">
        <v>198</v>
      </c>
      <c r="T42" s="251" t="s">
        <v>199</v>
      </c>
      <c r="U42" s="232">
        <v>0.22775999999999999</v>
      </c>
      <c r="V42" s="232">
        <f>ROUND(E42*U42,2)</f>
        <v>6.5</v>
      </c>
      <c r="W42" s="232"/>
      <c r="X42" s="232" t="s">
        <v>200</v>
      </c>
      <c r="Y42" s="232" t="s">
        <v>201</v>
      </c>
      <c r="Z42" s="212"/>
      <c r="AA42" s="212"/>
      <c r="AB42" s="212"/>
      <c r="AC42" s="212"/>
      <c r="AD42" s="212"/>
      <c r="AE42" s="212"/>
      <c r="AF42" s="212"/>
      <c r="AG42" s="212" t="s">
        <v>209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5">
      <c r="A43" s="229"/>
      <c r="B43" s="230"/>
      <c r="C43" s="262" t="s">
        <v>882</v>
      </c>
      <c r="D43" s="233"/>
      <c r="E43" s="234"/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204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5">
      <c r="A44" s="229"/>
      <c r="B44" s="230"/>
      <c r="C44" s="262" t="s">
        <v>883</v>
      </c>
      <c r="D44" s="233"/>
      <c r="E44" s="234"/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204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5">
      <c r="A45" s="229"/>
      <c r="B45" s="230"/>
      <c r="C45" s="262" t="s">
        <v>884</v>
      </c>
      <c r="D45" s="233"/>
      <c r="E45" s="234">
        <v>28.54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204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5">
      <c r="A46" s="245">
        <v>14</v>
      </c>
      <c r="B46" s="246" t="s">
        <v>885</v>
      </c>
      <c r="C46" s="261" t="s">
        <v>886</v>
      </c>
      <c r="D46" s="247" t="s">
        <v>208</v>
      </c>
      <c r="E46" s="248">
        <v>28.54</v>
      </c>
      <c r="F46" s="249"/>
      <c r="G46" s="250">
        <f>ROUND(E46*F46,2)</f>
        <v>0</v>
      </c>
      <c r="H46" s="249"/>
      <c r="I46" s="250">
        <f>ROUND(E46*H46,2)</f>
        <v>0</v>
      </c>
      <c r="J46" s="249"/>
      <c r="K46" s="250">
        <f>ROUND(E46*J46,2)</f>
        <v>0</v>
      </c>
      <c r="L46" s="250">
        <v>21</v>
      </c>
      <c r="M46" s="250">
        <f>G46*(1+L46/100)</f>
        <v>0</v>
      </c>
      <c r="N46" s="248">
        <v>0</v>
      </c>
      <c r="O46" s="248">
        <f>ROUND(E46*N46,2)</f>
        <v>0</v>
      </c>
      <c r="P46" s="248">
        <v>0</v>
      </c>
      <c r="Q46" s="248">
        <f>ROUND(E46*P46,2)</f>
        <v>0</v>
      </c>
      <c r="R46" s="250"/>
      <c r="S46" s="250" t="s">
        <v>198</v>
      </c>
      <c r="T46" s="251" t="s">
        <v>199</v>
      </c>
      <c r="U46" s="232">
        <v>0.28100000000000003</v>
      </c>
      <c r="V46" s="232">
        <f>ROUND(E46*U46,2)</f>
        <v>8.02</v>
      </c>
      <c r="W46" s="232"/>
      <c r="X46" s="232" t="s">
        <v>200</v>
      </c>
      <c r="Y46" s="232" t="s">
        <v>201</v>
      </c>
      <c r="Z46" s="212"/>
      <c r="AA46" s="212"/>
      <c r="AB46" s="212"/>
      <c r="AC46" s="212"/>
      <c r="AD46" s="212"/>
      <c r="AE46" s="212"/>
      <c r="AF46" s="212"/>
      <c r="AG46" s="212" t="s">
        <v>209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5">
      <c r="A47" s="229"/>
      <c r="B47" s="230"/>
      <c r="C47" s="262" t="s">
        <v>882</v>
      </c>
      <c r="D47" s="233"/>
      <c r="E47" s="234"/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5">
      <c r="A48" s="229"/>
      <c r="B48" s="230"/>
      <c r="C48" s="262" t="s">
        <v>887</v>
      </c>
      <c r="D48" s="233"/>
      <c r="E48" s="234"/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204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5">
      <c r="A49" s="229"/>
      <c r="B49" s="230"/>
      <c r="C49" s="262" t="s">
        <v>884</v>
      </c>
      <c r="D49" s="233"/>
      <c r="E49" s="234">
        <v>28.54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5">
      <c r="A50" s="245">
        <v>15</v>
      </c>
      <c r="B50" s="246" t="s">
        <v>888</v>
      </c>
      <c r="C50" s="261" t="s">
        <v>889</v>
      </c>
      <c r="D50" s="247" t="s">
        <v>258</v>
      </c>
      <c r="E50" s="248">
        <v>5.5652999999999997</v>
      </c>
      <c r="F50" s="249"/>
      <c r="G50" s="250">
        <f>ROUND(E50*F50,2)</f>
        <v>0</v>
      </c>
      <c r="H50" s="249"/>
      <c r="I50" s="250">
        <f>ROUND(E50*H50,2)</f>
        <v>0</v>
      </c>
      <c r="J50" s="249"/>
      <c r="K50" s="250">
        <f>ROUND(E50*J50,2)</f>
        <v>0</v>
      </c>
      <c r="L50" s="250">
        <v>21</v>
      </c>
      <c r="M50" s="250">
        <f>G50*(1+L50/100)</f>
        <v>0</v>
      </c>
      <c r="N50" s="248">
        <v>0</v>
      </c>
      <c r="O50" s="248">
        <f>ROUND(E50*N50,2)</f>
        <v>0</v>
      </c>
      <c r="P50" s="248">
        <v>0</v>
      </c>
      <c r="Q50" s="248">
        <f>ROUND(E50*P50,2)</f>
        <v>0</v>
      </c>
      <c r="R50" s="250"/>
      <c r="S50" s="250" t="s">
        <v>198</v>
      </c>
      <c r="T50" s="251" t="s">
        <v>199</v>
      </c>
      <c r="U50" s="232">
        <v>0.66300000000000003</v>
      </c>
      <c r="V50" s="232">
        <f>ROUND(E50*U50,2)</f>
        <v>3.69</v>
      </c>
      <c r="W50" s="232"/>
      <c r="X50" s="232" t="s">
        <v>200</v>
      </c>
      <c r="Y50" s="232" t="s">
        <v>201</v>
      </c>
      <c r="Z50" s="212"/>
      <c r="AA50" s="212"/>
      <c r="AB50" s="212"/>
      <c r="AC50" s="212"/>
      <c r="AD50" s="212"/>
      <c r="AE50" s="212"/>
      <c r="AF50" s="212"/>
      <c r="AG50" s="212" t="s">
        <v>209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5">
      <c r="A51" s="229"/>
      <c r="B51" s="230"/>
      <c r="C51" s="262" t="s">
        <v>890</v>
      </c>
      <c r="D51" s="233"/>
      <c r="E51" s="234">
        <v>5.5652999999999997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204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52">
        <v>16</v>
      </c>
      <c r="B52" s="253" t="s">
        <v>891</v>
      </c>
      <c r="C52" s="264" t="s">
        <v>892</v>
      </c>
      <c r="D52" s="254" t="s">
        <v>258</v>
      </c>
      <c r="E52" s="255">
        <v>5.5629999999999997</v>
      </c>
      <c r="F52" s="256"/>
      <c r="G52" s="257">
        <f>ROUND(E52*F52,2)</f>
        <v>0</v>
      </c>
      <c r="H52" s="256"/>
      <c r="I52" s="257">
        <f>ROUND(E52*H52,2)</f>
        <v>0</v>
      </c>
      <c r="J52" s="256"/>
      <c r="K52" s="257">
        <f>ROUND(E52*J52,2)</f>
        <v>0</v>
      </c>
      <c r="L52" s="257">
        <v>21</v>
      </c>
      <c r="M52" s="257">
        <f>G52*(1+L52/100)</f>
        <v>0</v>
      </c>
      <c r="N52" s="255">
        <v>0</v>
      </c>
      <c r="O52" s="255">
        <f>ROUND(E52*N52,2)</f>
        <v>0</v>
      </c>
      <c r="P52" s="255">
        <v>0</v>
      </c>
      <c r="Q52" s="255">
        <f>ROUND(E52*P52,2)</f>
        <v>0</v>
      </c>
      <c r="R52" s="257"/>
      <c r="S52" s="257" t="s">
        <v>198</v>
      </c>
      <c r="T52" s="258" t="s">
        <v>199</v>
      </c>
      <c r="U52" s="232">
        <v>0</v>
      </c>
      <c r="V52" s="232">
        <f>ROUND(E52*U52,2)</f>
        <v>0</v>
      </c>
      <c r="W52" s="232"/>
      <c r="X52" s="232" t="s">
        <v>200</v>
      </c>
      <c r="Y52" s="232" t="s">
        <v>201</v>
      </c>
      <c r="Z52" s="212"/>
      <c r="AA52" s="212"/>
      <c r="AB52" s="212"/>
      <c r="AC52" s="212"/>
      <c r="AD52" s="212"/>
      <c r="AE52" s="212"/>
      <c r="AF52" s="212"/>
      <c r="AG52" s="212" t="s">
        <v>209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45">
        <v>17</v>
      </c>
      <c r="B53" s="246" t="s">
        <v>893</v>
      </c>
      <c r="C53" s="261" t="s">
        <v>894</v>
      </c>
      <c r="D53" s="247" t="s">
        <v>208</v>
      </c>
      <c r="E53" s="248">
        <v>28.54</v>
      </c>
      <c r="F53" s="249"/>
      <c r="G53" s="250">
        <f>ROUND(E53*F53,2)</f>
        <v>0</v>
      </c>
      <c r="H53" s="249"/>
      <c r="I53" s="250">
        <f>ROUND(E53*H53,2)</f>
        <v>0</v>
      </c>
      <c r="J53" s="249"/>
      <c r="K53" s="250">
        <f>ROUND(E53*J53,2)</f>
        <v>0</v>
      </c>
      <c r="L53" s="250">
        <v>21</v>
      </c>
      <c r="M53" s="250">
        <f>G53*(1+L53/100)</f>
        <v>0</v>
      </c>
      <c r="N53" s="248">
        <v>0.11025</v>
      </c>
      <c r="O53" s="248">
        <f>ROUND(E53*N53,2)</f>
        <v>3.15</v>
      </c>
      <c r="P53" s="248">
        <v>0</v>
      </c>
      <c r="Q53" s="248">
        <f>ROUND(E53*P53,2)</f>
        <v>0</v>
      </c>
      <c r="R53" s="250"/>
      <c r="S53" s="250" t="s">
        <v>198</v>
      </c>
      <c r="T53" s="251" t="s">
        <v>199</v>
      </c>
      <c r="U53" s="232">
        <v>5.28E-2</v>
      </c>
      <c r="V53" s="232">
        <f>ROUND(E53*U53,2)</f>
        <v>1.51</v>
      </c>
      <c r="W53" s="232"/>
      <c r="X53" s="232" t="s">
        <v>200</v>
      </c>
      <c r="Y53" s="232" t="s">
        <v>201</v>
      </c>
      <c r="Z53" s="212"/>
      <c r="AA53" s="212"/>
      <c r="AB53" s="212"/>
      <c r="AC53" s="212"/>
      <c r="AD53" s="212"/>
      <c r="AE53" s="212"/>
      <c r="AF53" s="212"/>
      <c r="AG53" s="212" t="s">
        <v>209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5">
      <c r="A54" s="229"/>
      <c r="B54" s="230"/>
      <c r="C54" s="262" t="s">
        <v>895</v>
      </c>
      <c r="D54" s="233"/>
      <c r="E54" s="234">
        <v>28.54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204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5">
      <c r="A55" s="229"/>
      <c r="B55" s="230"/>
      <c r="C55" s="262" t="s">
        <v>896</v>
      </c>
      <c r="D55" s="233"/>
      <c r="E55" s="234"/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204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29"/>
      <c r="B56" s="230"/>
      <c r="C56" s="262" t="s">
        <v>897</v>
      </c>
      <c r="D56" s="233"/>
      <c r="E56" s="234"/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204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45">
        <v>18</v>
      </c>
      <c r="B57" s="246" t="s">
        <v>708</v>
      </c>
      <c r="C57" s="261" t="s">
        <v>709</v>
      </c>
      <c r="D57" s="247" t="s">
        <v>208</v>
      </c>
      <c r="E57" s="248">
        <v>28.54</v>
      </c>
      <c r="F57" s="249"/>
      <c r="G57" s="250">
        <f>ROUND(E57*F57,2)</f>
        <v>0</v>
      </c>
      <c r="H57" s="249"/>
      <c r="I57" s="250">
        <f>ROUND(E57*H57,2)</f>
        <v>0</v>
      </c>
      <c r="J57" s="249"/>
      <c r="K57" s="250">
        <f>ROUND(E57*J57,2)</f>
        <v>0</v>
      </c>
      <c r="L57" s="250">
        <v>21</v>
      </c>
      <c r="M57" s="250">
        <f>G57*(1+L57/100)</f>
        <v>0</v>
      </c>
      <c r="N57" s="248">
        <v>6.0000000000000002E-5</v>
      </c>
      <c r="O57" s="248">
        <f>ROUND(E57*N57,2)</f>
        <v>0</v>
      </c>
      <c r="P57" s="248">
        <v>0</v>
      </c>
      <c r="Q57" s="248">
        <f>ROUND(E57*P57,2)</f>
        <v>0</v>
      </c>
      <c r="R57" s="250"/>
      <c r="S57" s="250" t="s">
        <v>198</v>
      </c>
      <c r="T57" s="251" t="s">
        <v>199</v>
      </c>
      <c r="U57" s="232">
        <v>2.5999999999999999E-2</v>
      </c>
      <c r="V57" s="232">
        <f>ROUND(E57*U57,2)</f>
        <v>0.74</v>
      </c>
      <c r="W57" s="232"/>
      <c r="X57" s="232" t="s">
        <v>200</v>
      </c>
      <c r="Y57" s="232" t="s">
        <v>201</v>
      </c>
      <c r="Z57" s="212"/>
      <c r="AA57" s="212"/>
      <c r="AB57" s="212"/>
      <c r="AC57" s="212"/>
      <c r="AD57" s="212"/>
      <c r="AE57" s="212"/>
      <c r="AF57" s="212"/>
      <c r="AG57" s="212" t="s">
        <v>209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5">
      <c r="A58" s="229"/>
      <c r="B58" s="230"/>
      <c r="C58" s="262" t="s">
        <v>898</v>
      </c>
      <c r="D58" s="233"/>
      <c r="E58" s="234"/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5">
      <c r="A59" s="229"/>
      <c r="B59" s="230"/>
      <c r="C59" s="262" t="s">
        <v>899</v>
      </c>
      <c r="D59" s="233"/>
      <c r="E59" s="234">
        <v>28.54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204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45">
        <v>19</v>
      </c>
      <c r="B60" s="246" t="s">
        <v>900</v>
      </c>
      <c r="C60" s="261" t="s">
        <v>901</v>
      </c>
      <c r="D60" s="247" t="s">
        <v>208</v>
      </c>
      <c r="E60" s="248">
        <v>19.7</v>
      </c>
      <c r="F60" s="249"/>
      <c r="G60" s="250">
        <f>ROUND(E60*F60,2)</f>
        <v>0</v>
      </c>
      <c r="H60" s="249"/>
      <c r="I60" s="250">
        <f>ROUND(E60*H60,2)</f>
        <v>0</v>
      </c>
      <c r="J60" s="249"/>
      <c r="K60" s="250">
        <f>ROUND(E60*J60,2)</f>
        <v>0</v>
      </c>
      <c r="L60" s="250">
        <v>21</v>
      </c>
      <c r="M60" s="250">
        <f>G60*(1+L60/100)</f>
        <v>0</v>
      </c>
      <c r="N60" s="248">
        <v>3.3E-4</v>
      </c>
      <c r="O60" s="248">
        <f>ROUND(E60*N60,2)</f>
        <v>0.01</v>
      </c>
      <c r="P60" s="248">
        <v>0</v>
      </c>
      <c r="Q60" s="248">
        <f>ROUND(E60*P60,2)</f>
        <v>0</v>
      </c>
      <c r="R60" s="250"/>
      <c r="S60" s="250" t="s">
        <v>198</v>
      </c>
      <c r="T60" s="251" t="s">
        <v>199</v>
      </c>
      <c r="U60" s="232">
        <v>0.1</v>
      </c>
      <c r="V60" s="232">
        <f>ROUND(E60*U60,2)</f>
        <v>1.97</v>
      </c>
      <c r="W60" s="232"/>
      <c r="X60" s="232" t="s">
        <v>200</v>
      </c>
      <c r="Y60" s="232" t="s">
        <v>201</v>
      </c>
      <c r="Z60" s="212"/>
      <c r="AA60" s="212"/>
      <c r="AB60" s="212"/>
      <c r="AC60" s="212"/>
      <c r="AD60" s="212"/>
      <c r="AE60" s="212"/>
      <c r="AF60" s="212"/>
      <c r="AG60" s="212" t="s">
        <v>209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5">
      <c r="A61" s="229"/>
      <c r="B61" s="230"/>
      <c r="C61" s="262" t="s">
        <v>898</v>
      </c>
      <c r="D61" s="233"/>
      <c r="E61" s="234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5">
      <c r="A62" s="229"/>
      <c r="B62" s="230"/>
      <c r="C62" s="262" t="s">
        <v>902</v>
      </c>
      <c r="D62" s="233"/>
      <c r="E62" s="234">
        <v>19.7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204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5">
      <c r="A63" s="252">
        <v>20</v>
      </c>
      <c r="B63" s="253" t="s">
        <v>903</v>
      </c>
      <c r="C63" s="264" t="s">
        <v>904</v>
      </c>
      <c r="D63" s="254" t="s">
        <v>263</v>
      </c>
      <c r="E63" s="255">
        <v>2</v>
      </c>
      <c r="F63" s="256"/>
      <c r="G63" s="257">
        <f>ROUND(E63*F63,2)</f>
        <v>0</v>
      </c>
      <c r="H63" s="256"/>
      <c r="I63" s="257">
        <f>ROUND(E63*H63,2)</f>
        <v>0</v>
      </c>
      <c r="J63" s="256"/>
      <c r="K63" s="257">
        <f>ROUND(E63*J63,2)</f>
        <v>0</v>
      </c>
      <c r="L63" s="257">
        <v>21</v>
      </c>
      <c r="M63" s="257">
        <f>G63*(1+L63/100)</f>
        <v>0</v>
      </c>
      <c r="N63" s="255">
        <v>0</v>
      </c>
      <c r="O63" s="255">
        <f>ROUND(E63*N63,2)</f>
        <v>0</v>
      </c>
      <c r="P63" s="255">
        <v>0</v>
      </c>
      <c r="Q63" s="255">
        <f>ROUND(E63*P63,2)</f>
        <v>0</v>
      </c>
      <c r="R63" s="257"/>
      <c r="S63" s="257" t="s">
        <v>230</v>
      </c>
      <c r="T63" s="258" t="s">
        <v>231</v>
      </c>
      <c r="U63" s="232">
        <v>0</v>
      </c>
      <c r="V63" s="232">
        <f>ROUND(E63*U63,2)</f>
        <v>0</v>
      </c>
      <c r="W63" s="232"/>
      <c r="X63" s="232" t="s">
        <v>200</v>
      </c>
      <c r="Y63" s="232" t="s">
        <v>201</v>
      </c>
      <c r="Z63" s="212"/>
      <c r="AA63" s="212"/>
      <c r="AB63" s="212"/>
      <c r="AC63" s="212"/>
      <c r="AD63" s="212"/>
      <c r="AE63" s="212"/>
      <c r="AF63" s="212"/>
      <c r="AG63" s="212" t="s">
        <v>209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5">
      <c r="A64" s="245">
        <v>21</v>
      </c>
      <c r="B64" s="246" t="s">
        <v>905</v>
      </c>
      <c r="C64" s="261" t="s">
        <v>906</v>
      </c>
      <c r="D64" s="247" t="s">
        <v>208</v>
      </c>
      <c r="E64" s="248">
        <v>32.5</v>
      </c>
      <c r="F64" s="249"/>
      <c r="G64" s="250">
        <f>ROUND(E64*F64,2)</f>
        <v>0</v>
      </c>
      <c r="H64" s="249"/>
      <c r="I64" s="250">
        <f>ROUND(E64*H64,2)</f>
        <v>0</v>
      </c>
      <c r="J64" s="249"/>
      <c r="K64" s="250">
        <f>ROUND(E64*J64,2)</f>
        <v>0</v>
      </c>
      <c r="L64" s="250">
        <v>21</v>
      </c>
      <c r="M64" s="250">
        <f>G64*(1+L64/100)</f>
        <v>0</v>
      </c>
      <c r="N64" s="248">
        <v>7.2999999999999996E-4</v>
      </c>
      <c r="O64" s="248">
        <f>ROUND(E64*N64,2)</f>
        <v>0.02</v>
      </c>
      <c r="P64" s="248">
        <v>0</v>
      </c>
      <c r="Q64" s="248">
        <f>ROUND(E64*P64,2)</f>
        <v>0</v>
      </c>
      <c r="R64" s="250"/>
      <c r="S64" s="250" t="s">
        <v>198</v>
      </c>
      <c r="T64" s="251" t="s">
        <v>199</v>
      </c>
      <c r="U64" s="232">
        <v>0.1</v>
      </c>
      <c r="V64" s="232">
        <f>ROUND(E64*U64,2)</f>
        <v>3.25</v>
      </c>
      <c r="W64" s="232"/>
      <c r="X64" s="232" t="s">
        <v>200</v>
      </c>
      <c r="Y64" s="232" t="s">
        <v>201</v>
      </c>
      <c r="Z64" s="212"/>
      <c r="AA64" s="212"/>
      <c r="AB64" s="212"/>
      <c r="AC64" s="212"/>
      <c r="AD64" s="212"/>
      <c r="AE64" s="212"/>
      <c r="AF64" s="212"/>
      <c r="AG64" s="212" t="s">
        <v>209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5">
      <c r="A65" s="229"/>
      <c r="B65" s="230"/>
      <c r="C65" s="262" t="s">
        <v>907</v>
      </c>
      <c r="D65" s="233"/>
      <c r="E65" s="234">
        <v>32.5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45">
        <v>22</v>
      </c>
      <c r="B66" s="246" t="s">
        <v>908</v>
      </c>
      <c r="C66" s="261" t="s">
        <v>909</v>
      </c>
      <c r="D66" s="247" t="s">
        <v>263</v>
      </c>
      <c r="E66" s="248">
        <v>2</v>
      </c>
      <c r="F66" s="249"/>
      <c r="G66" s="250">
        <f>ROUND(E66*F66,2)</f>
        <v>0</v>
      </c>
      <c r="H66" s="249"/>
      <c r="I66" s="250">
        <f>ROUND(E66*H66,2)</f>
        <v>0</v>
      </c>
      <c r="J66" s="249"/>
      <c r="K66" s="250">
        <f>ROUND(E66*J66,2)</f>
        <v>0</v>
      </c>
      <c r="L66" s="250">
        <v>21</v>
      </c>
      <c r="M66" s="250">
        <f>G66*(1+L66/100)</f>
        <v>0</v>
      </c>
      <c r="N66" s="248">
        <v>0</v>
      </c>
      <c r="O66" s="248">
        <f>ROUND(E66*N66,2)</f>
        <v>0</v>
      </c>
      <c r="P66" s="248">
        <v>0</v>
      </c>
      <c r="Q66" s="248">
        <f>ROUND(E66*P66,2)</f>
        <v>0</v>
      </c>
      <c r="R66" s="250"/>
      <c r="S66" s="250" t="s">
        <v>230</v>
      </c>
      <c r="T66" s="251" t="s">
        <v>231</v>
      </c>
      <c r="U66" s="232">
        <v>0</v>
      </c>
      <c r="V66" s="232">
        <f>ROUND(E66*U66,2)</f>
        <v>0</v>
      </c>
      <c r="W66" s="232"/>
      <c r="X66" s="232" t="s">
        <v>200</v>
      </c>
      <c r="Y66" s="232" t="s">
        <v>201</v>
      </c>
      <c r="Z66" s="212"/>
      <c r="AA66" s="212"/>
      <c r="AB66" s="212"/>
      <c r="AC66" s="212"/>
      <c r="AD66" s="212"/>
      <c r="AE66" s="212"/>
      <c r="AF66" s="212"/>
      <c r="AG66" s="212" t="s">
        <v>209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x14ac:dyDescent="0.25">
      <c r="A67" s="3"/>
      <c r="B67" s="4"/>
      <c r="C67" s="266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12</v>
      </c>
      <c r="AF67">
        <v>21</v>
      </c>
      <c r="AG67" t="s">
        <v>179</v>
      </c>
    </row>
    <row r="68" spans="1:60" ht="13" x14ac:dyDescent="0.25">
      <c r="A68" s="215"/>
      <c r="B68" s="216" t="s">
        <v>31</v>
      </c>
      <c r="C68" s="267"/>
      <c r="D68" s="217"/>
      <c r="E68" s="218"/>
      <c r="F68" s="218"/>
      <c r="G68" s="244">
        <f>G8+G25+G34+G41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290</v>
      </c>
    </row>
    <row r="69" spans="1:60" x14ac:dyDescent="0.25">
      <c r="A69" s="3"/>
      <c r="B69" s="4"/>
      <c r="C69" s="266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5">
      <c r="A70" s="3"/>
      <c r="B70" s="4"/>
      <c r="C70" s="266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5">
      <c r="A71" s="219" t="s">
        <v>291</v>
      </c>
      <c r="B71" s="219"/>
      <c r="C71" s="268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60" x14ac:dyDescent="0.25">
      <c r="A72" s="220"/>
      <c r="B72" s="221"/>
      <c r="C72" s="269"/>
      <c r="D72" s="221"/>
      <c r="E72" s="221"/>
      <c r="F72" s="221"/>
      <c r="G72" s="222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G72" t="s">
        <v>292</v>
      </c>
    </row>
    <row r="73" spans="1:60" x14ac:dyDescent="0.25">
      <c r="A73" s="223"/>
      <c r="B73" s="224"/>
      <c r="C73" s="270"/>
      <c r="D73" s="224"/>
      <c r="E73" s="224"/>
      <c r="F73" s="224"/>
      <c r="G73" s="225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5">
      <c r="A74" s="223"/>
      <c r="B74" s="224"/>
      <c r="C74" s="270"/>
      <c r="D74" s="224"/>
      <c r="E74" s="224"/>
      <c r="F74" s="224"/>
      <c r="G74" s="225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5">
      <c r="A75" s="223"/>
      <c r="B75" s="224"/>
      <c r="C75" s="270"/>
      <c r="D75" s="224"/>
      <c r="E75" s="224"/>
      <c r="F75" s="224"/>
      <c r="G75" s="225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5">
      <c r="A76" s="226"/>
      <c r="B76" s="227"/>
      <c r="C76" s="271"/>
      <c r="D76" s="227"/>
      <c r="E76" s="227"/>
      <c r="F76" s="227"/>
      <c r="G76" s="228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5">
      <c r="A77" s="3"/>
      <c r="B77" s="4"/>
      <c r="C77" s="266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5">
      <c r="C78" s="272"/>
      <c r="D78" s="10"/>
      <c r="AG78" t="s">
        <v>293</v>
      </c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7">
    <mergeCell ref="A1:G1"/>
    <mergeCell ref="C2:G2"/>
    <mergeCell ref="C3:G3"/>
    <mergeCell ref="C4:G4"/>
    <mergeCell ref="A71:C71"/>
    <mergeCell ref="A72:G76"/>
    <mergeCell ref="C16:G16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8C725-57B9-4F6E-ABD9-22900920636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6" customWidth="1"/>
    <col min="3" max="3" width="38.1796875" style="176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8" width="0" hidden="1" customWidth="1"/>
    <col min="20" max="20" width="9.08984375" customWidth="1"/>
    <col min="21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7" t="s">
        <v>7</v>
      </c>
      <c r="B1" s="197"/>
      <c r="C1" s="197"/>
      <c r="D1" s="197"/>
      <c r="E1" s="197"/>
      <c r="F1" s="197"/>
      <c r="G1" s="197"/>
      <c r="AG1" t="s">
        <v>167</v>
      </c>
    </row>
    <row r="2" spans="1:60" ht="25" customHeight="1" x14ac:dyDescent="0.25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168</v>
      </c>
    </row>
    <row r="3" spans="1:60" ht="25" customHeight="1" x14ac:dyDescent="0.25">
      <c r="A3" s="198" t="s">
        <v>9</v>
      </c>
      <c r="B3" s="49" t="s">
        <v>61</v>
      </c>
      <c r="C3" s="201" t="s">
        <v>62</v>
      </c>
      <c r="D3" s="199"/>
      <c r="E3" s="199"/>
      <c r="F3" s="199"/>
      <c r="G3" s="200"/>
      <c r="AC3" s="176" t="s">
        <v>168</v>
      </c>
      <c r="AG3" t="s">
        <v>169</v>
      </c>
    </row>
    <row r="4" spans="1:60" ht="25" customHeight="1" x14ac:dyDescent="0.25">
      <c r="A4" s="202" t="s">
        <v>10</v>
      </c>
      <c r="B4" s="203" t="s">
        <v>63</v>
      </c>
      <c r="C4" s="204" t="s">
        <v>62</v>
      </c>
      <c r="D4" s="205"/>
      <c r="E4" s="205"/>
      <c r="F4" s="205"/>
      <c r="G4" s="206"/>
      <c r="AG4" t="s">
        <v>170</v>
      </c>
    </row>
    <row r="5" spans="1:60" x14ac:dyDescent="0.25">
      <c r="D5" s="10"/>
    </row>
    <row r="6" spans="1:60" ht="37.5" x14ac:dyDescent="0.25">
      <c r="A6" s="208" t="s">
        <v>171</v>
      </c>
      <c r="B6" s="210" t="s">
        <v>172</v>
      </c>
      <c r="C6" s="210" t="s">
        <v>173</v>
      </c>
      <c r="D6" s="209" t="s">
        <v>174</v>
      </c>
      <c r="E6" s="208" t="s">
        <v>175</v>
      </c>
      <c r="F6" s="207" t="s">
        <v>176</v>
      </c>
      <c r="G6" s="208" t="s">
        <v>31</v>
      </c>
      <c r="H6" s="211" t="s">
        <v>32</v>
      </c>
      <c r="I6" s="211" t="s">
        <v>177</v>
      </c>
      <c r="J6" s="211" t="s">
        <v>33</v>
      </c>
      <c r="K6" s="211" t="s">
        <v>178</v>
      </c>
      <c r="L6" s="211" t="s">
        <v>179</v>
      </c>
      <c r="M6" s="211" t="s">
        <v>180</v>
      </c>
      <c r="N6" s="211" t="s">
        <v>181</v>
      </c>
      <c r="O6" s="211" t="s">
        <v>182</v>
      </c>
      <c r="P6" s="211" t="s">
        <v>183</v>
      </c>
      <c r="Q6" s="211" t="s">
        <v>184</v>
      </c>
      <c r="R6" s="211" t="s">
        <v>185</v>
      </c>
      <c r="S6" s="211" t="s">
        <v>186</v>
      </c>
      <c r="T6" s="211" t="s">
        <v>187</v>
      </c>
      <c r="U6" s="211" t="s">
        <v>188</v>
      </c>
      <c r="V6" s="211" t="s">
        <v>189</v>
      </c>
      <c r="W6" s="211" t="s">
        <v>190</v>
      </c>
      <c r="X6" s="211" t="s">
        <v>191</v>
      </c>
      <c r="Y6" s="211" t="s">
        <v>192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13" x14ac:dyDescent="0.25">
      <c r="A8" s="238" t="s">
        <v>193</v>
      </c>
      <c r="B8" s="239" t="s">
        <v>94</v>
      </c>
      <c r="C8" s="260" t="s">
        <v>95</v>
      </c>
      <c r="D8" s="240"/>
      <c r="E8" s="241"/>
      <c r="F8" s="242"/>
      <c r="G8" s="242">
        <f>SUMIF(AG9:AG163,"&lt;&gt;NOR",G9:G163)</f>
        <v>0</v>
      </c>
      <c r="H8" s="242"/>
      <c r="I8" s="242">
        <f>SUM(I9:I163)</f>
        <v>0</v>
      </c>
      <c r="J8" s="242"/>
      <c r="K8" s="242">
        <f>SUM(K9:K163)</f>
        <v>0</v>
      </c>
      <c r="L8" s="242"/>
      <c r="M8" s="242">
        <f>SUM(M9:M163)</f>
        <v>0</v>
      </c>
      <c r="N8" s="241"/>
      <c r="O8" s="241">
        <f>SUM(O9:O163)</f>
        <v>503.62999999999994</v>
      </c>
      <c r="P8" s="241"/>
      <c r="Q8" s="241">
        <f>SUM(Q9:Q163)</f>
        <v>0</v>
      </c>
      <c r="R8" s="242"/>
      <c r="S8" s="242"/>
      <c r="T8" s="243"/>
      <c r="U8" s="237"/>
      <c r="V8" s="237">
        <f>SUM(V9:V163)</f>
        <v>1424.5500000000002</v>
      </c>
      <c r="W8" s="237"/>
      <c r="X8" s="237"/>
      <c r="Y8" s="237"/>
      <c r="AG8" t="s">
        <v>194</v>
      </c>
    </row>
    <row r="9" spans="1:60" outlineLevel="1" x14ac:dyDescent="0.25">
      <c r="A9" s="245">
        <v>1</v>
      </c>
      <c r="B9" s="246" t="s">
        <v>326</v>
      </c>
      <c r="C9" s="261" t="s">
        <v>327</v>
      </c>
      <c r="D9" s="247" t="s">
        <v>258</v>
      </c>
      <c r="E9" s="248">
        <v>318.70999999999998</v>
      </c>
      <c r="F9" s="249"/>
      <c r="G9" s="250">
        <f>ROUND(E9*F9,2)</f>
        <v>0</v>
      </c>
      <c r="H9" s="249"/>
      <c r="I9" s="250">
        <f>ROUND(E9*H9,2)</f>
        <v>0</v>
      </c>
      <c r="J9" s="249"/>
      <c r="K9" s="250">
        <f>ROUND(E9*J9,2)</f>
        <v>0</v>
      </c>
      <c r="L9" s="250">
        <v>21</v>
      </c>
      <c r="M9" s="250">
        <f>G9*(1+L9/100)</f>
        <v>0</v>
      </c>
      <c r="N9" s="248">
        <v>0</v>
      </c>
      <c r="O9" s="248">
        <f>ROUND(E9*N9,2)</f>
        <v>0</v>
      </c>
      <c r="P9" s="248">
        <v>0</v>
      </c>
      <c r="Q9" s="248">
        <f>ROUND(E9*P9,2)</f>
        <v>0</v>
      </c>
      <c r="R9" s="250"/>
      <c r="S9" s="250" t="s">
        <v>198</v>
      </c>
      <c r="T9" s="251" t="s">
        <v>199</v>
      </c>
      <c r="U9" s="232">
        <v>0.106</v>
      </c>
      <c r="V9" s="232">
        <f>ROUND(E9*U9,2)</f>
        <v>33.78</v>
      </c>
      <c r="W9" s="232"/>
      <c r="X9" s="232" t="s">
        <v>200</v>
      </c>
      <c r="Y9" s="232" t="s">
        <v>201</v>
      </c>
      <c r="Z9" s="212"/>
      <c r="AA9" s="212"/>
      <c r="AB9" s="212"/>
      <c r="AC9" s="212"/>
      <c r="AD9" s="212"/>
      <c r="AE9" s="212"/>
      <c r="AF9" s="212"/>
      <c r="AG9" s="212" t="s">
        <v>202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29"/>
      <c r="B10" s="230"/>
      <c r="C10" s="262" t="s">
        <v>910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5">
      <c r="A11" s="229"/>
      <c r="B11" s="230"/>
      <c r="C11" s="262" t="s">
        <v>911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5">
      <c r="A12" s="229"/>
      <c r="B12" s="230"/>
      <c r="C12" s="262" t="s">
        <v>912</v>
      </c>
      <c r="D12" s="233"/>
      <c r="E12" s="234">
        <v>161.04900000000001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5">
      <c r="A13" s="229"/>
      <c r="B13" s="230"/>
      <c r="C13" s="262" t="s">
        <v>913</v>
      </c>
      <c r="D13" s="233"/>
      <c r="E13" s="234"/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204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5">
      <c r="A14" s="229"/>
      <c r="B14" s="230"/>
      <c r="C14" s="262" t="s">
        <v>914</v>
      </c>
      <c r="D14" s="233"/>
      <c r="E14" s="234">
        <v>91.161000000000001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5">
      <c r="A15" s="229"/>
      <c r="B15" s="230"/>
      <c r="C15" s="262" t="s">
        <v>915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204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5">
      <c r="A16" s="229"/>
      <c r="B16" s="230"/>
      <c r="C16" s="262" t="s">
        <v>916</v>
      </c>
      <c r="D16" s="233"/>
      <c r="E16" s="234">
        <v>66.5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204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52">
        <v>2</v>
      </c>
      <c r="B17" s="253" t="s">
        <v>339</v>
      </c>
      <c r="C17" s="264" t="s">
        <v>340</v>
      </c>
      <c r="D17" s="254" t="s">
        <v>258</v>
      </c>
      <c r="E17" s="255">
        <v>318.70999999999998</v>
      </c>
      <c r="F17" s="256"/>
      <c r="G17" s="257">
        <f>ROUND(E17*F17,2)</f>
        <v>0</v>
      </c>
      <c r="H17" s="256"/>
      <c r="I17" s="257">
        <f>ROUND(E17*H17,2)</f>
        <v>0</v>
      </c>
      <c r="J17" s="256"/>
      <c r="K17" s="257">
        <f>ROUND(E17*J17,2)</f>
        <v>0</v>
      </c>
      <c r="L17" s="257">
        <v>21</v>
      </c>
      <c r="M17" s="257">
        <f>G17*(1+L17/100)</f>
        <v>0</v>
      </c>
      <c r="N17" s="255">
        <v>0</v>
      </c>
      <c r="O17" s="255">
        <f>ROUND(E17*N17,2)</f>
        <v>0</v>
      </c>
      <c r="P17" s="255">
        <v>0</v>
      </c>
      <c r="Q17" s="255">
        <f>ROUND(E17*P17,2)</f>
        <v>0</v>
      </c>
      <c r="R17" s="257"/>
      <c r="S17" s="257" t="s">
        <v>198</v>
      </c>
      <c r="T17" s="258" t="s">
        <v>199</v>
      </c>
      <c r="U17" s="232">
        <v>1.0999999999999999E-2</v>
      </c>
      <c r="V17" s="232">
        <f>ROUND(E17*U17,2)</f>
        <v>3.51</v>
      </c>
      <c r="W17" s="232"/>
      <c r="X17" s="232" t="s">
        <v>200</v>
      </c>
      <c r="Y17" s="232" t="s">
        <v>201</v>
      </c>
      <c r="Z17" s="212"/>
      <c r="AA17" s="212"/>
      <c r="AB17" s="212"/>
      <c r="AC17" s="212"/>
      <c r="AD17" s="212"/>
      <c r="AE17" s="212"/>
      <c r="AF17" s="212"/>
      <c r="AG17" s="212" t="s">
        <v>202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45">
        <v>3</v>
      </c>
      <c r="B18" s="246" t="s">
        <v>855</v>
      </c>
      <c r="C18" s="261" t="s">
        <v>856</v>
      </c>
      <c r="D18" s="247" t="s">
        <v>258</v>
      </c>
      <c r="E18" s="248">
        <v>318.70999999999998</v>
      </c>
      <c r="F18" s="249"/>
      <c r="G18" s="250">
        <f>ROUND(E18*F18,2)</f>
        <v>0</v>
      </c>
      <c r="H18" s="249"/>
      <c r="I18" s="250">
        <f>ROUND(E18*H18,2)</f>
        <v>0</v>
      </c>
      <c r="J18" s="249"/>
      <c r="K18" s="250">
        <f>ROUND(E18*J18,2)</f>
        <v>0</v>
      </c>
      <c r="L18" s="250">
        <v>21</v>
      </c>
      <c r="M18" s="250">
        <f>G18*(1+L18/100)</f>
        <v>0</v>
      </c>
      <c r="N18" s="248">
        <v>0</v>
      </c>
      <c r="O18" s="248">
        <f>ROUND(E18*N18,2)</f>
        <v>0</v>
      </c>
      <c r="P18" s="248">
        <v>0</v>
      </c>
      <c r="Q18" s="248">
        <f>ROUND(E18*P18,2)</f>
        <v>0</v>
      </c>
      <c r="R18" s="250"/>
      <c r="S18" s="250" t="s">
        <v>198</v>
      </c>
      <c r="T18" s="251" t="s">
        <v>199</v>
      </c>
      <c r="U18" s="232">
        <v>3.1E-2</v>
      </c>
      <c r="V18" s="232">
        <f>ROUND(E18*U18,2)</f>
        <v>9.8800000000000008</v>
      </c>
      <c r="W18" s="232"/>
      <c r="X18" s="232" t="s">
        <v>200</v>
      </c>
      <c r="Y18" s="232" t="s">
        <v>201</v>
      </c>
      <c r="Z18" s="212"/>
      <c r="AA18" s="212"/>
      <c r="AB18" s="212"/>
      <c r="AC18" s="212"/>
      <c r="AD18" s="212"/>
      <c r="AE18" s="212"/>
      <c r="AF18" s="212"/>
      <c r="AG18" s="212" t="s">
        <v>202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29"/>
      <c r="B19" s="230"/>
      <c r="C19" s="265" t="s">
        <v>857</v>
      </c>
      <c r="D19" s="259"/>
      <c r="E19" s="259"/>
      <c r="F19" s="259"/>
      <c r="G19" s="259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289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80" t="str">
        <f>C19</f>
        <v>Uložení sypaniny do násypů nebo na skládku s rozprostřením sypaniny ve vrstvách a s hrubým urovnáním.</v>
      </c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52">
        <v>4</v>
      </c>
      <c r="B20" s="253" t="s">
        <v>343</v>
      </c>
      <c r="C20" s="264" t="s">
        <v>917</v>
      </c>
      <c r="D20" s="254" t="s">
        <v>258</v>
      </c>
      <c r="E20" s="255">
        <v>318.70999999999998</v>
      </c>
      <c r="F20" s="256"/>
      <c r="G20" s="257">
        <f>ROUND(E20*F20,2)</f>
        <v>0</v>
      </c>
      <c r="H20" s="256"/>
      <c r="I20" s="257">
        <f>ROUND(E20*H20,2)</f>
        <v>0</v>
      </c>
      <c r="J20" s="256"/>
      <c r="K20" s="257">
        <f>ROUND(E20*J20,2)</f>
        <v>0</v>
      </c>
      <c r="L20" s="257">
        <v>21</v>
      </c>
      <c r="M20" s="257">
        <f>G20*(1+L20/100)</f>
        <v>0</v>
      </c>
      <c r="N20" s="255">
        <v>0</v>
      </c>
      <c r="O20" s="255">
        <f>ROUND(E20*N20,2)</f>
        <v>0</v>
      </c>
      <c r="P20" s="255">
        <v>0</v>
      </c>
      <c r="Q20" s="255">
        <f>ROUND(E20*P20,2)</f>
        <v>0</v>
      </c>
      <c r="R20" s="257"/>
      <c r="S20" s="257" t="s">
        <v>198</v>
      </c>
      <c r="T20" s="258" t="s">
        <v>199</v>
      </c>
      <c r="U20" s="232">
        <v>5.2999999999999999E-2</v>
      </c>
      <c r="V20" s="232">
        <f>ROUND(E20*U20,2)</f>
        <v>16.89</v>
      </c>
      <c r="W20" s="232"/>
      <c r="X20" s="232" t="s">
        <v>200</v>
      </c>
      <c r="Y20" s="232" t="s">
        <v>201</v>
      </c>
      <c r="Z20" s="212"/>
      <c r="AA20" s="212"/>
      <c r="AB20" s="212"/>
      <c r="AC20" s="212"/>
      <c r="AD20" s="212"/>
      <c r="AE20" s="212"/>
      <c r="AF20" s="212"/>
      <c r="AG20" s="212" t="s">
        <v>202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45">
        <v>5</v>
      </c>
      <c r="B21" s="246" t="s">
        <v>345</v>
      </c>
      <c r="C21" s="261" t="s">
        <v>346</v>
      </c>
      <c r="D21" s="247" t="s">
        <v>258</v>
      </c>
      <c r="E21" s="248">
        <v>226.74799999999999</v>
      </c>
      <c r="F21" s="249"/>
      <c r="G21" s="250">
        <f>ROUND(E21*F21,2)</f>
        <v>0</v>
      </c>
      <c r="H21" s="249"/>
      <c r="I21" s="250">
        <f>ROUND(E21*H21,2)</f>
        <v>0</v>
      </c>
      <c r="J21" s="249"/>
      <c r="K21" s="250">
        <f>ROUND(E21*J21,2)</f>
        <v>0</v>
      </c>
      <c r="L21" s="250">
        <v>21</v>
      </c>
      <c r="M21" s="250">
        <f>G21*(1+L21/100)</f>
        <v>0</v>
      </c>
      <c r="N21" s="248">
        <v>0</v>
      </c>
      <c r="O21" s="248">
        <f>ROUND(E21*N21,2)</f>
        <v>0</v>
      </c>
      <c r="P21" s="248">
        <v>0</v>
      </c>
      <c r="Q21" s="248">
        <f>ROUND(E21*P21,2)</f>
        <v>0</v>
      </c>
      <c r="R21" s="250"/>
      <c r="S21" s="250" t="s">
        <v>198</v>
      </c>
      <c r="T21" s="251" t="s">
        <v>199</v>
      </c>
      <c r="U21" s="232">
        <v>0.20200000000000001</v>
      </c>
      <c r="V21" s="232">
        <f>ROUND(E21*U21,2)</f>
        <v>45.8</v>
      </c>
      <c r="W21" s="232"/>
      <c r="X21" s="232" t="s">
        <v>200</v>
      </c>
      <c r="Y21" s="232" t="s">
        <v>201</v>
      </c>
      <c r="Z21" s="212"/>
      <c r="AA21" s="212"/>
      <c r="AB21" s="212"/>
      <c r="AC21" s="212"/>
      <c r="AD21" s="212"/>
      <c r="AE21" s="212"/>
      <c r="AF21" s="212"/>
      <c r="AG21" s="212" t="s">
        <v>209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5">
      <c r="A22" s="229"/>
      <c r="B22" s="230"/>
      <c r="C22" s="265" t="s">
        <v>347</v>
      </c>
      <c r="D22" s="259"/>
      <c r="E22" s="259"/>
      <c r="F22" s="259"/>
      <c r="G22" s="259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289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5">
      <c r="A23" s="229"/>
      <c r="B23" s="230"/>
      <c r="C23" s="262" t="s">
        <v>918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5">
      <c r="A24" s="229"/>
      <c r="B24" s="230"/>
      <c r="C24" s="262" t="s">
        <v>919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5">
      <c r="A25" s="229"/>
      <c r="B25" s="230"/>
      <c r="C25" s="262" t="s">
        <v>920</v>
      </c>
      <c r="D25" s="233"/>
      <c r="E25" s="234">
        <v>92.028000000000006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204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5">
      <c r="A26" s="229"/>
      <c r="B26" s="230"/>
      <c r="C26" s="262" t="s">
        <v>921</v>
      </c>
      <c r="D26" s="233"/>
      <c r="E26" s="234"/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204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5">
      <c r="A27" s="229"/>
      <c r="B27" s="230"/>
      <c r="C27" s="262" t="s">
        <v>922</v>
      </c>
      <c r="D27" s="233"/>
      <c r="E27" s="234">
        <v>52.091999999999999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204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5">
      <c r="A28" s="229"/>
      <c r="B28" s="230"/>
      <c r="C28" s="262" t="s">
        <v>923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5">
      <c r="A29" s="229"/>
      <c r="B29" s="230"/>
      <c r="C29" s="262" t="s">
        <v>924</v>
      </c>
      <c r="D29" s="233"/>
      <c r="E29" s="234">
        <v>66.5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5">
      <c r="A30" s="229"/>
      <c r="B30" s="230"/>
      <c r="C30" s="282" t="s">
        <v>331</v>
      </c>
      <c r="D30" s="273"/>
      <c r="E30" s="274">
        <v>210.62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204</v>
      </c>
      <c r="AH30" s="212">
        <v>1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5">
      <c r="A31" s="229"/>
      <c r="B31" s="230"/>
      <c r="C31" s="262" t="s">
        <v>925</v>
      </c>
      <c r="D31" s="233"/>
      <c r="E31" s="234">
        <v>16.128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5">
      <c r="A32" s="229"/>
      <c r="B32" s="230"/>
      <c r="C32" s="282" t="s">
        <v>331</v>
      </c>
      <c r="D32" s="273"/>
      <c r="E32" s="274">
        <v>16.128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204</v>
      </c>
      <c r="AH32" s="212">
        <v>1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45">
        <v>6</v>
      </c>
      <c r="B33" s="246" t="s">
        <v>926</v>
      </c>
      <c r="C33" s="261" t="s">
        <v>927</v>
      </c>
      <c r="D33" s="247" t="s">
        <v>277</v>
      </c>
      <c r="E33" s="248">
        <v>370.69119999999998</v>
      </c>
      <c r="F33" s="249"/>
      <c r="G33" s="250">
        <f>ROUND(E33*F33,2)</f>
        <v>0</v>
      </c>
      <c r="H33" s="249"/>
      <c r="I33" s="250">
        <f>ROUND(E33*H33,2)</f>
        <v>0</v>
      </c>
      <c r="J33" s="249"/>
      <c r="K33" s="250">
        <f>ROUND(E33*J33,2)</f>
        <v>0</v>
      </c>
      <c r="L33" s="250">
        <v>21</v>
      </c>
      <c r="M33" s="250">
        <f>G33*(1+L33/100)</f>
        <v>0</v>
      </c>
      <c r="N33" s="248">
        <v>1</v>
      </c>
      <c r="O33" s="248">
        <f>ROUND(E33*N33,2)</f>
        <v>370.69</v>
      </c>
      <c r="P33" s="248">
        <v>0</v>
      </c>
      <c r="Q33" s="248">
        <f>ROUND(E33*P33,2)</f>
        <v>0</v>
      </c>
      <c r="R33" s="250" t="s">
        <v>251</v>
      </c>
      <c r="S33" s="250" t="s">
        <v>198</v>
      </c>
      <c r="T33" s="251" t="s">
        <v>199</v>
      </c>
      <c r="U33" s="232">
        <v>0</v>
      </c>
      <c r="V33" s="232">
        <f>ROUND(E33*U33,2)</f>
        <v>0</v>
      </c>
      <c r="W33" s="232"/>
      <c r="X33" s="232" t="s">
        <v>232</v>
      </c>
      <c r="Y33" s="232" t="s">
        <v>201</v>
      </c>
      <c r="Z33" s="212"/>
      <c r="AA33" s="212"/>
      <c r="AB33" s="212"/>
      <c r="AC33" s="212"/>
      <c r="AD33" s="212"/>
      <c r="AE33" s="212"/>
      <c r="AF33" s="212"/>
      <c r="AG33" s="212" t="s">
        <v>233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5">
      <c r="A34" s="229"/>
      <c r="B34" s="230"/>
      <c r="C34" s="262" t="s">
        <v>918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204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5">
      <c r="A35" s="229"/>
      <c r="B35" s="230"/>
      <c r="C35" s="262" t="s">
        <v>928</v>
      </c>
      <c r="D35" s="233"/>
      <c r="E35" s="234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204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5">
      <c r="A36" s="229"/>
      <c r="B36" s="230"/>
      <c r="C36" s="262" t="s">
        <v>919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5">
      <c r="A37" s="229"/>
      <c r="B37" s="230"/>
      <c r="C37" s="262" t="s">
        <v>929</v>
      </c>
      <c r="D37" s="233"/>
      <c r="E37" s="234">
        <v>147.2448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204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5">
      <c r="A38" s="229"/>
      <c r="B38" s="230"/>
      <c r="C38" s="262" t="s">
        <v>921</v>
      </c>
      <c r="D38" s="233"/>
      <c r="E38" s="234"/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5">
      <c r="A39" s="229"/>
      <c r="B39" s="230"/>
      <c r="C39" s="262" t="s">
        <v>930</v>
      </c>
      <c r="D39" s="233"/>
      <c r="E39" s="234">
        <v>83.347200000000001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204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5">
      <c r="A40" s="229"/>
      <c r="B40" s="230"/>
      <c r="C40" s="262" t="s">
        <v>923</v>
      </c>
      <c r="D40" s="233"/>
      <c r="E40" s="234"/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5">
      <c r="A41" s="229"/>
      <c r="B41" s="230"/>
      <c r="C41" s="262" t="s">
        <v>931</v>
      </c>
      <c r="D41" s="233"/>
      <c r="E41" s="234">
        <v>106.4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204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5">
      <c r="A42" s="229"/>
      <c r="B42" s="230"/>
      <c r="C42" s="263" t="s">
        <v>234</v>
      </c>
      <c r="D42" s="235"/>
      <c r="E42" s="236">
        <v>33.699199999999998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4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52">
        <v>7</v>
      </c>
      <c r="B43" s="253" t="s">
        <v>352</v>
      </c>
      <c r="C43" s="264" t="s">
        <v>353</v>
      </c>
      <c r="D43" s="254" t="s">
        <v>258</v>
      </c>
      <c r="E43" s="255">
        <v>318.70999999999998</v>
      </c>
      <c r="F43" s="256"/>
      <c r="G43" s="257">
        <f>ROUND(E43*F43,2)</f>
        <v>0</v>
      </c>
      <c r="H43" s="256"/>
      <c r="I43" s="257">
        <f>ROUND(E43*H43,2)</f>
        <v>0</v>
      </c>
      <c r="J43" s="256"/>
      <c r="K43" s="257">
        <f>ROUND(E43*J43,2)</f>
        <v>0</v>
      </c>
      <c r="L43" s="257">
        <v>21</v>
      </c>
      <c r="M43" s="257">
        <f>G43*(1+L43/100)</f>
        <v>0</v>
      </c>
      <c r="N43" s="255">
        <v>0</v>
      </c>
      <c r="O43" s="255">
        <f>ROUND(E43*N43,2)</f>
        <v>0</v>
      </c>
      <c r="P43" s="255">
        <v>0</v>
      </c>
      <c r="Q43" s="255">
        <f>ROUND(E43*P43,2)</f>
        <v>0</v>
      </c>
      <c r="R43" s="257"/>
      <c r="S43" s="257" t="s">
        <v>198</v>
      </c>
      <c r="T43" s="258" t="s">
        <v>199</v>
      </c>
      <c r="U43" s="232">
        <v>1.0999999999999999E-2</v>
      </c>
      <c r="V43" s="232">
        <f>ROUND(E43*U43,2)</f>
        <v>3.51</v>
      </c>
      <c r="W43" s="232"/>
      <c r="X43" s="232" t="s">
        <v>200</v>
      </c>
      <c r="Y43" s="232" t="s">
        <v>201</v>
      </c>
      <c r="Z43" s="212"/>
      <c r="AA43" s="212"/>
      <c r="AB43" s="212"/>
      <c r="AC43" s="212"/>
      <c r="AD43" s="212"/>
      <c r="AE43" s="212"/>
      <c r="AF43" s="212"/>
      <c r="AG43" s="212" t="s">
        <v>209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5">
      <c r="A44" s="252">
        <v>8</v>
      </c>
      <c r="B44" s="253" t="s">
        <v>358</v>
      </c>
      <c r="C44" s="264" t="s">
        <v>359</v>
      </c>
      <c r="D44" s="254" t="s">
        <v>258</v>
      </c>
      <c r="E44" s="255">
        <v>318.70999999999998</v>
      </c>
      <c r="F44" s="256"/>
      <c r="G44" s="257">
        <f>ROUND(E44*F44,2)</f>
        <v>0</v>
      </c>
      <c r="H44" s="256"/>
      <c r="I44" s="257">
        <f>ROUND(E44*H44,2)</f>
        <v>0</v>
      </c>
      <c r="J44" s="256"/>
      <c r="K44" s="257">
        <f>ROUND(E44*J44,2)</f>
        <v>0</v>
      </c>
      <c r="L44" s="257">
        <v>21</v>
      </c>
      <c r="M44" s="257">
        <f>G44*(1+L44/100)</f>
        <v>0</v>
      </c>
      <c r="N44" s="255">
        <v>0</v>
      </c>
      <c r="O44" s="255">
        <f>ROUND(E44*N44,2)</f>
        <v>0</v>
      </c>
      <c r="P44" s="255">
        <v>0</v>
      </c>
      <c r="Q44" s="255">
        <f>ROUND(E44*P44,2)</f>
        <v>0</v>
      </c>
      <c r="R44" s="257"/>
      <c r="S44" s="257" t="s">
        <v>198</v>
      </c>
      <c r="T44" s="258" t="s">
        <v>199</v>
      </c>
      <c r="U44" s="232">
        <v>0</v>
      </c>
      <c r="V44" s="232">
        <f>ROUND(E44*U44,2)</f>
        <v>0</v>
      </c>
      <c r="W44" s="232"/>
      <c r="X44" s="232" t="s">
        <v>200</v>
      </c>
      <c r="Y44" s="232" t="s">
        <v>201</v>
      </c>
      <c r="Z44" s="212"/>
      <c r="AA44" s="212"/>
      <c r="AB44" s="212"/>
      <c r="AC44" s="212"/>
      <c r="AD44" s="212"/>
      <c r="AE44" s="212"/>
      <c r="AF44" s="212"/>
      <c r="AG44" s="212" t="s">
        <v>209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0" outlineLevel="1" x14ac:dyDescent="0.25">
      <c r="A45" s="252">
        <v>9</v>
      </c>
      <c r="B45" s="253" t="s">
        <v>361</v>
      </c>
      <c r="C45" s="264" t="s">
        <v>362</v>
      </c>
      <c r="D45" s="254" t="s">
        <v>258</v>
      </c>
      <c r="E45" s="255">
        <v>318.70999999999998</v>
      </c>
      <c r="F45" s="256"/>
      <c r="G45" s="257">
        <f>ROUND(E45*F45,2)</f>
        <v>0</v>
      </c>
      <c r="H45" s="256"/>
      <c r="I45" s="257">
        <f>ROUND(E45*H45,2)</f>
        <v>0</v>
      </c>
      <c r="J45" s="256"/>
      <c r="K45" s="257">
        <f>ROUND(E45*J45,2)</f>
        <v>0</v>
      </c>
      <c r="L45" s="257">
        <v>21</v>
      </c>
      <c r="M45" s="257">
        <f>G45*(1+L45/100)</f>
        <v>0</v>
      </c>
      <c r="N45" s="255">
        <v>0</v>
      </c>
      <c r="O45" s="255">
        <f>ROUND(E45*N45,2)</f>
        <v>0</v>
      </c>
      <c r="P45" s="255">
        <v>0</v>
      </c>
      <c r="Q45" s="255">
        <f>ROUND(E45*P45,2)</f>
        <v>0</v>
      </c>
      <c r="R45" s="257"/>
      <c r="S45" s="257" t="s">
        <v>198</v>
      </c>
      <c r="T45" s="258" t="s">
        <v>199</v>
      </c>
      <c r="U45" s="232">
        <v>0</v>
      </c>
      <c r="V45" s="232">
        <f>ROUND(E45*U45,2)</f>
        <v>0</v>
      </c>
      <c r="W45" s="232"/>
      <c r="X45" s="232" t="s">
        <v>200</v>
      </c>
      <c r="Y45" s="232" t="s">
        <v>201</v>
      </c>
      <c r="Z45" s="212"/>
      <c r="AA45" s="212"/>
      <c r="AB45" s="212"/>
      <c r="AC45" s="212"/>
      <c r="AD45" s="212"/>
      <c r="AE45" s="212"/>
      <c r="AF45" s="212"/>
      <c r="AG45" s="212" t="s">
        <v>209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5">
      <c r="A46" s="245">
        <v>10</v>
      </c>
      <c r="B46" s="246" t="s">
        <v>932</v>
      </c>
      <c r="C46" s="261" t="s">
        <v>933</v>
      </c>
      <c r="D46" s="247" t="s">
        <v>197</v>
      </c>
      <c r="E46" s="248">
        <v>35</v>
      </c>
      <c r="F46" s="249"/>
      <c r="G46" s="250">
        <f>ROUND(E46*F46,2)</f>
        <v>0</v>
      </c>
      <c r="H46" s="249"/>
      <c r="I46" s="250">
        <f>ROUND(E46*H46,2)</f>
        <v>0</v>
      </c>
      <c r="J46" s="249"/>
      <c r="K46" s="250">
        <f>ROUND(E46*J46,2)</f>
        <v>0</v>
      </c>
      <c r="L46" s="250">
        <v>21</v>
      </c>
      <c r="M46" s="250">
        <f>G46*(1+L46/100)</f>
        <v>0</v>
      </c>
      <c r="N46" s="248">
        <v>9.4000000000000004E-3</v>
      </c>
      <c r="O46" s="248">
        <f>ROUND(E46*N46,2)</f>
        <v>0.33</v>
      </c>
      <c r="P46" s="248">
        <v>0</v>
      </c>
      <c r="Q46" s="248">
        <f>ROUND(E46*P46,2)</f>
        <v>0</v>
      </c>
      <c r="R46" s="250"/>
      <c r="S46" s="250" t="s">
        <v>198</v>
      </c>
      <c r="T46" s="251" t="s">
        <v>199</v>
      </c>
      <c r="U46" s="232">
        <v>0.86399999999999999</v>
      </c>
      <c r="V46" s="232">
        <f>ROUND(E46*U46,2)</f>
        <v>30.24</v>
      </c>
      <c r="W46" s="232"/>
      <c r="X46" s="232" t="s">
        <v>200</v>
      </c>
      <c r="Y46" s="232" t="s">
        <v>201</v>
      </c>
      <c r="Z46" s="212"/>
      <c r="AA46" s="212"/>
      <c r="AB46" s="212"/>
      <c r="AC46" s="212"/>
      <c r="AD46" s="212"/>
      <c r="AE46" s="212"/>
      <c r="AF46" s="212"/>
      <c r="AG46" s="212" t="s">
        <v>209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5">
      <c r="A47" s="229"/>
      <c r="B47" s="230"/>
      <c r="C47" s="265" t="s">
        <v>934</v>
      </c>
      <c r="D47" s="259"/>
      <c r="E47" s="259"/>
      <c r="F47" s="259"/>
      <c r="G47" s="259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289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5">
      <c r="A48" s="229"/>
      <c r="B48" s="230"/>
      <c r="C48" s="262" t="s">
        <v>935</v>
      </c>
      <c r="D48" s="233"/>
      <c r="E48" s="234"/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204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0" outlineLevel="3" x14ac:dyDescent="0.25">
      <c r="A49" s="229"/>
      <c r="B49" s="230"/>
      <c r="C49" s="262" t="s">
        <v>936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5">
      <c r="A50" s="229"/>
      <c r="B50" s="230"/>
      <c r="C50" s="262" t="s">
        <v>937</v>
      </c>
      <c r="D50" s="233"/>
      <c r="E50" s="234"/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204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5">
      <c r="A51" s="229"/>
      <c r="B51" s="230"/>
      <c r="C51" s="262" t="s">
        <v>938</v>
      </c>
      <c r="D51" s="233"/>
      <c r="E51" s="234">
        <v>35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204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45">
        <v>11</v>
      </c>
      <c r="B52" s="246" t="s">
        <v>939</v>
      </c>
      <c r="C52" s="261" t="s">
        <v>940</v>
      </c>
      <c r="D52" s="247" t="s">
        <v>197</v>
      </c>
      <c r="E52" s="248">
        <v>35</v>
      </c>
      <c r="F52" s="249"/>
      <c r="G52" s="250">
        <f>ROUND(E52*F52,2)</f>
        <v>0</v>
      </c>
      <c r="H52" s="249"/>
      <c r="I52" s="250">
        <f>ROUND(E52*H52,2)</f>
        <v>0</v>
      </c>
      <c r="J52" s="249"/>
      <c r="K52" s="250">
        <f>ROUND(E52*J52,2)</f>
        <v>0</v>
      </c>
      <c r="L52" s="250">
        <v>21</v>
      </c>
      <c r="M52" s="250">
        <f>G52*(1+L52/100)</f>
        <v>0</v>
      </c>
      <c r="N52" s="248">
        <v>0</v>
      </c>
      <c r="O52" s="248">
        <f>ROUND(E52*N52,2)</f>
        <v>0</v>
      </c>
      <c r="P52" s="248">
        <v>0</v>
      </c>
      <c r="Q52" s="248">
        <f>ROUND(E52*P52,2)</f>
        <v>0</v>
      </c>
      <c r="R52" s="250"/>
      <c r="S52" s="250" t="s">
        <v>198</v>
      </c>
      <c r="T52" s="251" t="s">
        <v>199</v>
      </c>
      <c r="U52" s="232">
        <v>0.371</v>
      </c>
      <c r="V52" s="232">
        <f>ROUND(E52*U52,2)</f>
        <v>12.99</v>
      </c>
      <c r="W52" s="232"/>
      <c r="X52" s="232" t="s">
        <v>200</v>
      </c>
      <c r="Y52" s="232" t="s">
        <v>201</v>
      </c>
      <c r="Z52" s="212"/>
      <c r="AA52" s="212"/>
      <c r="AB52" s="212"/>
      <c r="AC52" s="212"/>
      <c r="AD52" s="212"/>
      <c r="AE52" s="212"/>
      <c r="AF52" s="212"/>
      <c r="AG52" s="212" t="s">
        <v>209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5">
      <c r="A53" s="229"/>
      <c r="B53" s="230"/>
      <c r="C53" s="265" t="s">
        <v>934</v>
      </c>
      <c r="D53" s="259"/>
      <c r="E53" s="259"/>
      <c r="F53" s="259"/>
      <c r="G53" s="259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289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30" outlineLevel="1" x14ac:dyDescent="0.25">
      <c r="A54" s="252">
        <v>12</v>
      </c>
      <c r="B54" s="253" t="s">
        <v>941</v>
      </c>
      <c r="C54" s="264" t="s">
        <v>942</v>
      </c>
      <c r="D54" s="254" t="s">
        <v>263</v>
      </c>
      <c r="E54" s="255">
        <v>7</v>
      </c>
      <c r="F54" s="256"/>
      <c r="G54" s="257">
        <f>ROUND(E54*F54,2)</f>
        <v>0</v>
      </c>
      <c r="H54" s="256"/>
      <c r="I54" s="257">
        <f>ROUND(E54*H54,2)</f>
        <v>0</v>
      </c>
      <c r="J54" s="256"/>
      <c r="K54" s="257">
        <f>ROUND(E54*J54,2)</f>
        <v>0</v>
      </c>
      <c r="L54" s="257">
        <v>21</v>
      </c>
      <c r="M54" s="257">
        <f>G54*(1+L54/100)</f>
        <v>0</v>
      </c>
      <c r="N54" s="255">
        <v>0</v>
      </c>
      <c r="O54" s="255">
        <f>ROUND(E54*N54,2)</f>
        <v>0</v>
      </c>
      <c r="P54" s="255">
        <v>0</v>
      </c>
      <c r="Q54" s="255">
        <f>ROUND(E54*P54,2)</f>
        <v>0</v>
      </c>
      <c r="R54" s="257"/>
      <c r="S54" s="257" t="s">
        <v>230</v>
      </c>
      <c r="T54" s="258" t="s">
        <v>231</v>
      </c>
      <c r="U54" s="232">
        <v>0</v>
      </c>
      <c r="V54" s="232">
        <f>ROUND(E54*U54,2)</f>
        <v>0</v>
      </c>
      <c r="W54" s="232"/>
      <c r="X54" s="232" t="s">
        <v>200</v>
      </c>
      <c r="Y54" s="232" t="s">
        <v>201</v>
      </c>
      <c r="Z54" s="212"/>
      <c r="AA54" s="212"/>
      <c r="AB54" s="212"/>
      <c r="AC54" s="212"/>
      <c r="AD54" s="212"/>
      <c r="AE54" s="212"/>
      <c r="AF54" s="212"/>
      <c r="AG54" s="212" t="s">
        <v>209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0" outlineLevel="1" x14ac:dyDescent="0.25">
      <c r="A55" s="252">
        <v>13</v>
      </c>
      <c r="B55" s="253" t="s">
        <v>943</v>
      </c>
      <c r="C55" s="264" t="s">
        <v>944</v>
      </c>
      <c r="D55" s="254" t="s">
        <v>263</v>
      </c>
      <c r="E55" s="255">
        <v>29</v>
      </c>
      <c r="F55" s="256"/>
      <c r="G55" s="257">
        <f>ROUND(E55*F55,2)</f>
        <v>0</v>
      </c>
      <c r="H55" s="256"/>
      <c r="I55" s="257">
        <f>ROUND(E55*H55,2)</f>
        <v>0</v>
      </c>
      <c r="J55" s="256"/>
      <c r="K55" s="257">
        <f>ROUND(E55*J55,2)</f>
        <v>0</v>
      </c>
      <c r="L55" s="257">
        <v>21</v>
      </c>
      <c r="M55" s="257">
        <f>G55*(1+L55/100)</f>
        <v>0</v>
      </c>
      <c r="N55" s="255">
        <v>0</v>
      </c>
      <c r="O55" s="255">
        <f>ROUND(E55*N55,2)</f>
        <v>0</v>
      </c>
      <c r="P55" s="255">
        <v>0</v>
      </c>
      <c r="Q55" s="255">
        <f>ROUND(E55*P55,2)</f>
        <v>0</v>
      </c>
      <c r="R55" s="257"/>
      <c r="S55" s="257" t="s">
        <v>230</v>
      </c>
      <c r="T55" s="258" t="s">
        <v>231</v>
      </c>
      <c r="U55" s="232">
        <v>0</v>
      </c>
      <c r="V55" s="232">
        <f>ROUND(E55*U55,2)</f>
        <v>0</v>
      </c>
      <c r="W55" s="232"/>
      <c r="X55" s="232" t="s">
        <v>200</v>
      </c>
      <c r="Y55" s="232" t="s">
        <v>201</v>
      </c>
      <c r="Z55" s="212"/>
      <c r="AA55" s="212"/>
      <c r="AB55" s="212"/>
      <c r="AC55" s="212"/>
      <c r="AD55" s="212"/>
      <c r="AE55" s="212"/>
      <c r="AF55" s="212"/>
      <c r="AG55" s="212" t="s">
        <v>209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5">
      <c r="A56" s="245">
        <v>14</v>
      </c>
      <c r="B56" s="246" t="s">
        <v>945</v>
      </c>
      <c r="C56" s="261" t="s">
        <v>946</v>
      </c>
      <c r="D56" s="247" t="s">
        <v>197</v>
      </c>
      <c r="E56" s="248">
        <v>511</v>
      </c>
      <c r="F56" s="249"/>
      <c r="G56" s="250">
        <f>ROUND(E56*F56,2)</f>
        <v>0</v>
      </c>
      <c r="H56" s="249"/>
      <c r="I56" s="250">
        <f>ROUND(E56*H56,2)</f>
        <v>0</v>
      </c>
      <c r="J56" s="249"/>
      <c r="K56" s="250">
        <f>ROUND(E56*J56,2)</f>
        <v>0</v>
      </c>
      <c r="L56" s="250">
        <v>21</v>
      </c>
      <c r="M56" s="250">
        <f>G56*(1+L56/100)</f>
        <v>0</v>
      </c>
      <c r="N56" s="248">
        <v>5.0000000000000002E-5</v>
      </c>
      <c r="O56" s="248">
        <f>ROUND(E56*N56,2)</f>
        <v>0.03</v>
      </c>
      <c r="P56" s="248">
        <v>0</v>
      </c>
      <c r="Q56" s="248">
        <f>ROUND(E56*P56,2)</f>
        <v>0</v>
      </c>
      <c r="R56" s="250"/>
      <c r="S56" s="250" t="s">
        <v>230</v>
      </c>
      <c r="T56" s="251" t="s">
        <v>231</v>
      </c>
      <c r="U56" s="232">
        <v>0</v>
      </c>
      <c r="V56" s="232">
        <f>ROUND(E56*U56,2)</f>
        <v>0</v>
      </c>
      <c r="W56" s="232"/>
      <c r="X56" s="232" t="s">
        <v>398</v>
      </c>
      <c r="Y56" s="232" t="s">
        <v>201</v>
      </c>
      <c r="Z56" s="212"/>
      <c r="AA56" s="212"/>
      <c r="AB56" s="212"/>
      <c r="AC56" s="212"/>
      <c r="AD56" s="212"/>
      <c r="AE56" s="212"/>
      <c r="AF56" s="212"/>
      <c r="AG56" s="212" t="s">
        <v>399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5">
      <c r="A57" s="229"/>
      <c r="B57" s="230"/>
      <c r="C57" s="262" t="s">
        <v>947</v>
      </c>
      <c r="D57" s="233"/>
      <c r="E57" s="234"/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5">
      <c r="A58" s="229"/>
      <c r="B58" s="230"/>
      <c r="C58" s="262" t="s">
        <v>948</v>
      </c>
      <c r="D58" s="233"/>
      <c r="E58" s="234">
        <v>511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5">
      <c r="A59" s="245">
        <v>15</v>
      </c>
      <c r="B59" s="246" t="s">
        <v>949</v>
      </c>
      <c r="C59" s="261" t="s">
        <v>950</v>
      </c>
      <c r="D59" s="247" t="s">
        <v>258</v>
      </c>
      <c r="E59" s="248">
        <v>4.42</v>
      </c>
      <c r="F59" s="249"/>
      <c r="G59" s="250">
        <f>ROUND(E59*F59,2)</f>
        <v>0</v>
      </c>
      <c r="H59" s="249"/>
      <c r="I59" s="250">
        <f>ROUND(E59*H59,2)</f>
        <v>0</v>
      </c>
      <c r="J59" s="249"/>
      <c r="K59" s="250">
        <f>ROUND(E59*J59,2)</f>
        <v>0</v>
      </c>
      <c r="L59" s="250">
        <v>21</v>
      </c>
      <c r="M59" s="250">
        <f>G59*(1+L59/100)</f>
        <v>0</v>
      </c>
      <c r="N59" s="248">
        <v>0</v>
      </c>
      <c r="O59" s="248">
        <f>ROUND(E59*N59,2)</f>
        <v>0</v>
      </c>
      <c r="P59" s="248">
        <v>0</v>
      </c>
      <c r="Q59" s="248">
        <f>ROUND(E59*P59,2)</f>
        <v>0</v>
      </c>
      <c r="R59" s="250"/>
      <c r="S59" s="250" t="s">
        <v>198</v>
      </c>
      <c r="T59" s="251" t="s">
        <v>199</v>
      </c>
      <c r="U59" s="232">
        <v>3.0019999999999998</v>
      </c>
      <c r="V59" s="232">
        <f>ROUND(E59*U59,2)</f>
        <v>13.27</v>
      </c>
      <c r="W59" s="232"/>
      <c r="X59" s="232" t="s">
        <v>200</v>
      </c>
      <c r="Y59" s="232" t="s">
        <v>201</v>
      </c>
      <c r="Z59" s="212"/>
      <c r="AA59" s="212"/>
      <c r="AB59" s="212"/>
      <c r="AC59" s="212"/>
      <c r="AD59" s="212"/>
      <c r="AE59" s="212"/>
      <c r="AF59" s="212"/>
      <c r="AG59" s="212" t="s">
        <v>209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5">
      <c r="A60" s="229"/>
      <c r="B60" s="230"/>
      <c r="C60" s="262" t="s">
        <v>951</v>
      </c>
      <c r="D60" s="233"/>
      <c r="E60" s="234"/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204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5">
      <c r="A61" s="229"/>
      <c r="B61" s="230"/>
      <c r="C61" s="262" t="s">
        <v>952</v>
      </c>
      <c r="D61" s="233"/>
      <c r="E61" s="234">
        <v>4.42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5">
      <c r="A62" s="245">
        <v>16</v>
      </c>
      <c r="B62" s="246" t="s">
        <v>953</v>
      </c>
      <c r="C62" s="261" t="s">
        <v>954</v>
      </c>
      <c r="D62" s="247" t="s">
        <v>197</v>
      </c>
      <c r="E62" s="248">
        <v>44.208629999999999</v>
      </c>
      <c r="F62" s="249"/>
      <c r="G62" s="250">
        <f>ROUND(E62*F62,2)</f>
        <v>0</v>
      </c>
      <c r="H62" s="249"/>
      <c r="I62" s="250">
        <f>ROUND(E62*H62,2)</f>
        <v>0</v>
      </c>
      <c r="J62" s="249"/>
      <c r="K62" s="250">
        <f>ROUND(E62*J62,2)</f>
        <v>0</v>
      </c>
      <c r="L62" s="250">
        <v>21</v>
      </c>
      <c r="M62" s="250">
        <f>G62*(1+L62/100)</f>
        <v>0</v>
      </c>
      <c r="N62" s="248">
        <v>0</v>
      </c>
      <c r="O62" s="248">
        <f>ROUND(E62*N62,2)</f>
        <v>0</v>
      </c>
      <c r="P62" s="248">
        <v>0</v>
      </c>
      <c r="Q62" s="248">
        <f>ROUND(E62*P62,2)</f>
        <v>0</v>
      </c>
      <c r="R62" s="250"/>
      <c r="S62" s="250" t="s">
        <v>198</v>
      </c>
      <c r="T62" s="251" t="s">
        <v>199</v>
      </c>
      <c r="U62" s="232">
        <v>0.252</v>
      </c>
      <c r="V62" s="232">
        <f>ROUND(E62*U62,2)</f>
        <v>11.14</v>
      </c>
      <c r="W62" s="232"/>
      <c r="X62" s="232" t="s">
        <v>200</v>
      </c>
      <c r="Y62" s="232" t="s">
        <v>201</v>
      </c>
      <c r="Z62" s="212"/>
      <c r="AA62" s="212"/>
      <c r="AB62" s="212"/>
      <c r="AC62" s="212"/>
      <c r="AD62" s="212"/>
      <c r="AE62" s="212"/>
      <c r="AF62" s="212"/>
      <c r="AG62" s="212" t="s">
        <v>209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5">
      <c r="A63" s="229"/>
      <c r="B63" s="230"/>
      <c r="C63" s="262" t="s">
        <v>951</v>
      </c>
      <c r="D63" s="233"/>
      <c r="E63" s="234"/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204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0" outlineLevel="3" x14ac:dyDescent="0.25">
      <c r="A64" s="229"/>
      <c r="B64" s="230"/>
      <c r="C64" s="262" t="s">
        <v>955</v>
      </c>
      <c r="D64" s="233"/>
      <c r="E64" s="234">
        <v>31.808630000000001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5">
      <c r="A65" s="229"/>
      <c r="B65" s="230"/>
      <c r="C65" s="262" t="s">
        <v>956</v>
      </c>
      <c r="D65" s="233"/>
      <c r="E65" s="234">
        <v>12.4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0" outlineLevel="1" x14ac:dyDescent="0.25">
      <c r="A66" s="245">
        <v>17</v>
      </c>
      <c r="B66" s="246" t="s">
        <v>957</v>
      </c>
      <c r="C66" s="261" t="s">
        <v>958</v>
      </c>
      <c r="D66" s="247" t="s">
        <v>258</v>
      </c>
      <c r="E66" s="248">
        <v>108.09</v>
      </c>
      <c r="F66" s="249"/>
      <c r="G66" s="250">
        <f>ROUND(E66*F66,2)</f>
        <v>0</v>
      </c>
      <c r="H66" s="249"/>
      <c r="I66" s="250">
        <f>ROUND(E66*H66,2)</f>
        <v>0</v>
      </c>
      <c r="J66" s="249"/>
      <c r="K66" s="250">
        <f>ROUND(E66*J66,2)</f>
        <v>0</v>
      </c>
      <c r="L66" s="250">
        <v>21</v>
      </c>
      <c r="M66" s="250">
        <f>G66*(1+L66/100)</f>
        <v>0</v>
      </c>
      <c r="N66" s="248">
        <v>0.42</v>
      </c>
      <c r="O66" s="248">
        <f>ROUND(E66*N66,2)</f>
        <v>45.4</v>
      </c>
      <c r="P66" s="248">
        <v>0</v>
      </c>
      <c r="Q66" s="248">
        <f>ROUND(E66*P66,2)</f>
        <v>0</v>
      </c>
      <c r="R66" s="250"/>
      <c r="S66" s="250" t="s">
        <v>230</v>
      </c>
      <c r="T66" s="251" t="s">
        <v>231</v>
      </c>
      <c r="U66" s="232">
        <v>1.84</v>
      </c>
      <c r="V66" s="232">
        <f>ROUND(E66*U66,2)</f>
        <v>198.89</v>
      </c>
      <c r="W66" s="232"/>
      <c r="X66" s="232" t="s">
        <v>200</v>
      </c>
      <c r="Y66" s="232" t="s">
        <v>201</v>
      </c>
      <c r="Z66" s="212"/>
      <c r="AA66" s="212"/>
      <c r="AB66" s="212"/>
      <c r="AC66" s="212"/>
      <c r="AD66" s="212"/>
      <c r="AE66" s="212"/>
      <c r="AF66" s="212"/>
      <c r="AG66" s="212" t="s">
        <v>209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5">
      <c r="A67" s="229"/>
      <c r="B67" s="230"/>
      <c r="C67" s="262" t="s">
        <v>959</v>
      </c>
      <c r="D67" s="233"/>
      <c r="E67" s="234"/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204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5">
      <c r="A68" s="229"/>
      <c r="B68" s="230"/>
      <c r="C68" s="262" t="s">
        <v>960</v>
      </c>
      <c r="D68" s="233"/>
      <c r="E68" s="234">
        <v>69.021000000000001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204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5">
      <c r="A69" s="229"/>
      <c r="B69" s="230"/>
      <c r="C69" s="262" t="s">
        <v>961</v>
      </c>
      <c r="D69" s="233"/>
      <c r="E69" s="234">
        <v>39.069000000000003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0" outlineLevel="1" x14ac:dyDescent="0.25">
      <c r="A70" s="245">
        <v>18</v>
      </c>
      <c r="B70" s="246" t="s">
        <v>962</v>
      </c>
      <c r="C70" s="261" t="s">
        <v>963</v>
      </c>
      <c r="D70" s="247" t="s">
        <v>258</v>
      </c>
      <c r="E70" s="248">
        <v>189.21</v>
      </c>
      <c r="F70" s="249"/>
      <c r="G70" s="250">
        <f>ROUND(E70*F70,2)</f>
        <v>0</v>
      </c>
      <c r="H70" s="249"/>
      <c r="I70" s="250">
        <f>ROUND(E70*H70,2)</f>
        <v>0</v>
      </c>
      <c r="J70" s="249"/>
      <c r="K70" s="250">
        <f>ROUND(E70*J70,2)</f>
        <v>0</v>
      </c>
      <c r="L70" s="250">
        <v>21</v>
      </c>
      <c r="M70" s="250">
        <f>G70*(1+L70/100)</f>
        <v>0</v>
      </c>
      <c r="N70" s="248">
        <v>0.42</v>
      </c>
      <c r="O70" s="248">
        <f>ROUND(E70*N70,2)</f>
        <v>79.47</v>
      </c>
      <c r="P70" s="248">
        <v>0</v>
      </c>
      <c r="Q70" s="248">
        <f>ROUND(E70*P70,2)</f>
        <v>0</v>
      </c>
      <c r="R70" s="250"/>
      <c r="S70" s="250" t="s">
        <v>230</v>
      </c>
      <c r="T70" s="251" t="s">
        <v>231</v>
      </c>
      <c r="U70" s="232">
        <v>1.84</v>
      </c>
      <c r="V70" s="232">
        <f>ROUND(E70*U70,2)</f>
        <v>348.15</v>
      </c>
      <c r="W70" s="232"/>
      <c r="X70" s="232" t="s">
        <v>200</v>
      </c>
      <c r="Y70" s="232" t="s">
        <v>201</v>
      </c>
      <c r="Z70" s="212"/>
      <c r="AA70" s="212"/>
      <c r="AB70" s="212"/>
      <c r="AC70" s="212"/>
      <c r="AD70" s="212"/>
      <c r="AE70" s="212"/>
      <c r="AF70" s="212"/>
      <c r="AG70" s="212" t="s">
        <v>209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0" outlineLevel="2" x14ac:dyDescent="0.25">
      <c r="A71" s="229"/>
      <c r="B71" s="230"/>
      <c r="C71" s="262" t="s">
        <v>964</v>
      </c>
      <c r="D71" s="233"/>
      <c r="E71" s="234">
        <v>189.21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5">
      <c r="A72" s="229"/>
      <c r="B72" s="230"/>
      <c r="C72" s="262" t="s">
        <v>965</v>
      </c>
      <c r="D72" s="233"/>
      <c r="E72" s="234"/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204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5">
      <c r="A73" s="229"/>
      <c r="B73" s="230"/>
      <c r="C73" s="262" t="s">
        <v>966</v>
      </c>
      <c r="D73" s="233"/>
      <c r="E73" s="234"/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204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5">
      <c r="A74" s="229"/>
      <c r="B74" s="230"/>
      <c r="C74" s="262" t="s">
        <v>967</v>
      </c>
      <c r="D74" s="233"/>
      <c r="E74" s="234"/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204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5">
      <c r="A75" s="245">
        <v>19</v>
      </c>
      <c r="B75" s="246" t="s">
        <v>968</v>
      </c>
      <c r="C75" s="261" t="s">
        <v>969</v>
      </c>
      <c r="D75" s="247" t="s">
        <v>258</v>
      </c>
      <c r="E75" s="248">
        <v>79.854399999999998</v>
      </c>
      <c r="F75" s="249"/>
      <c r="G75" s="250">
        <f>ROUND(E75*F75,2)</f>
        <v>0</v>
      </c>
      <c r="H75" s="249"/>
      <c r="I75" s="250">
        <f>ROUND(E75*H75,2)</f>
        <v>0</v>
      </c>
      <c r="J75" s="249"/>
      <c r="K75" s="250">
        <f>ROUND(E75*J75,2)</f>
        <v>0</v>
      </c>
      <c r="L75" s="250">
        <v>21</v>
      </c>
      <c r="M75" s="250">
        <f>G75*(1+L75/100)</f>
        <v>0</v>
      </c>
      <c r="N75" s="248">
        <v>0</v>
      </c>
      <c r="O75" s="248">
        <f>ROUND(E75*N75,2)</f>
        <v>0</v>
      </c>
      <c r="P75" s="248">
        <v>0</v>
      </c>
      <c r="Q75" s="248">
        <f>ROUND(E75*P75,2)</f>
        <v>0</v>
      </c>
      <c r="R75" s="250"/>
      <c r="S75" s="250" t="s">
        <v>198</v>
      </c>
      <c r="T75" s="251" t="s">
        <v>199</v>
      </c>
      <c r="U75" s="232">
        <v>0.26</v>
      </c>
      <c r="V75" s="232">
        <f>ROUND(E75*U75,2)</f>
        <v>20.76</v>
      </c>
      <c r="W75" s="232"/>
      <c r="X75" s="232" t="s">
        <v>200</v>
      </c>
      <c r="Y75" s="232" t="s">
        <v>201</v>
      </c>
      <c r="Z75" s="212"/>
      <c r="AA75" s="212"/>
      <c r="AB75" s="212"/>
      <c r="AC75" s="212"/>
      <c r="AD75" s="212"/>
      <c r="AE75" s="212"/>
      <c r="AF75" s="212"/>
      <c r="AG75" s="212" t="s">
        <v>209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5">
      <c r="A76" s="229"/>
      <c r="B76" s="230"/>
      <c r="C76" s="262" t="s">
        <v>970</v>
      </c>
      <c r="D76" s="233"/>
      <c r="E76" s="234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204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5">
      <c r="A77" s="229"/>
      <c r="B77" s="230"/>
      <c r="C77" s="262" t="s">
        <v>971</v>
      </c>
      <c r="D77" s="233"/>
      <c r="E77" s="234"/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204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5">
      <c r="A78" s="229"/>
      <c r="B78" s="230"/>
      <c r="C78" s="262" t="s">
        <v>972</v>
      </c>
      <c r="D78" s="233"/>
      <c r="E78" s="234">
        <v>1.6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204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5">
      <c r="A79" s="229"/>
      <c r="B79" s="230"/>
      <c r="C79" s="262" t="s">
        <v>973</v>
      </c>
      <c r="D79" s="233"/>
      <c r="E79" s="234"/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204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5">
      <c r="A80" s="229"/>
      <c r="B80" s="230"/>
      <c r="C80" s="262" t="s">
        <v>974</v>
      </c>
      <c r="D80" s="233"/>
      <c r="E80" s="234">
        <v>1.6488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204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5">
      <c r="A81" s="229"/>
      <c r="B81" s="230"/>
      <c r="C81" s="262" t="s">
        <v>975</v>
      </c>
      <c r="D81" s="233"/>
      <c r="E81" s="234"/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204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5">
      <c r="A82" s="229"/>
      <c r="B82" s="230"/>
      <c r="C82" s="262" t="s">
        <v>976</v>
      </c>
      <c r="D82" s="233"/>
      <c r="E82" s="234">
        <v>1.0296000000000001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204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5">
      <c r="A83" s="229"/>
      <c r="B83" s="230"/>
      <c r="C83" s="262" t="s">
        <v>977</v>
      </c>
      <c r="D83" s="233"/>
      <c r="E83" s="234"/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204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5">
      <c r="A84" s="229"/>
      <c r="B84" s="230"/>
      <c r="C84" s="262" t="s">
        <v>978</v>
      </c>
      <c r="D84" s="233"/>
      <c r="E84" s="234">
        <v>0.496</v>
      </c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204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5">
      <c r="A85" s="229"/>
      <c r="B85" s="230"/>
      <c r="C85" s="262" t="s">
        <v>979</v>
      </c>
      <c r="D85" s="233"/>
      <c r="E85" s="234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204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5">
      <c r="A86" s="229"/>
      <c r="B86" s="230"/>
      <c r="C86" s="262" t="s">
        <v>980</v>
      </c>
      <c r="D86" s="233"/>
      <c r="E86" s="234">
        <v>1.2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204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5">
      <c r="A87" s="229"/>
      <c r="B87" s="230"/>
      <c r="C87" s="262" t="s">
        <v>981</v>
      </c>
      <c r="D87" s="233"/>
      <c r="E87" s="234"/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204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5">
      <c r="A88" s="229"/>
      <c r="B88" s="230"/>
      <c r="C88" s="262" t="s">
        <v>982</v>
      </c>
      <c r="D88" s="233"/>
      <c r="E88" s="234">
        <v>1.08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5">
      <c r="A89" s="229"/>
      <c r="B89" s="230"/>
      <c r="C89" s="262" t="s">
        <v>983</v>
      </c>
      <c r="D89" s="233"/>
      <c r="E89" s="234">
        <v>70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204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5">
      <c r="A90" s="229"/>
      <c r="B90" s="230"/>
      <c r="C90" s="262" t="s">
        <v>984</v>
      </c>
      <c r="D90" s="233"/>
      <c r="E90" s="234">
        <v>2.8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204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5">
      <c r="A91" s="245">
        <v>20</v>
      </c>
      <c r="B91" s="246" t="s">
        <v>985</v>
      </c>
      <c r="C91" s="261" t="s">
        <v>986</v>
      </c>
      <c r="D91" s="247" t="s">
        <v>258</v>
      </c>
      <c r="E91" s="248">
        <v>79.854399999999998</v>
      </c>
      <c r="F91" s="249"/>
      <c r="G91" s="250">
        <f>ROUND(E91*F91,2)</f>
        <v>0</v>
      </c>
      <c r="H91" s="249"/>
      <c r="I91" s="250">
        <f>ROUND(E91*H91,2)</f>
        <v>0</v>
      </c>
      <c r="J91" s="249"/>
      <c r="K91" s="250">
        <f>ROUND(E91*J91,2)</f>
        <v>0</v>
      </c>
      <c r="L91" s="250">
        <v>21</v>
      </c>
      <c r="M91" s="250">
        <f>G91*(1+L91/100)</f>
        <v>0</v>
      </c>
      <c r="N91" s="248">
        <v>0</v>
      </c>
      <c r="O91" s="248">
        <f>ROUND(E91*N91,2)</f>
        <v>0</v>
      </c>
      <c r="P91" s="248">
        <v>0</v>
      </c>
      <c r="Q91" s="248">
        <f>ROUND(E91*P91,2)</f>
        <v>0</v>
      </c>
      <c r="R91" s="250"/>
      <c r="S91" s="250" t="s">
        <v>198</v>
      </c>
      <c r="T91" s="251" t="s">
        <v>199</v>
      </c>
      <c r="U91" s="232">
        <v>0.88</v>
      </c>
      <c r="V91" s="232">
        <f>ROUND(E91*U91,2)</f>
        <v>70.27</v>
      </c>
      <c r="W91" s="232"/>
      <c r="X91" s="232" t="s">
        <v>200</v>
      </c>
      <c r="Y91" s="232" t="s">
        <v>201</v>
      </c>
      <c r="Z91" s="212"/>
      <c r="AA91" s="212"/>
      <c r="AB91" s="212"/>
      <c r="AC91" s="212"/>
      <c r="AD91" s="212"/>
      <c r="AE91" s="212"/>
      <c r="AF91" s="212"/>
      <c r="AG91" s="212" t="s">
        <v>209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5">
      <c r="A92" s="229"/>
      <c r="B92" s="230"/>
      <c r="C92" s="262" t="s">
        <v>970</v>
      </c>
      <c r="D92" s="233"/>
      <c r="E92" s="234"/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204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5">
      <c r="A93" s="229"/>
      <c r="B93" s="230"/>
      <c r="C93" s="262" t="s">
        <v>971</v>
      </c>
      <c r="D93" s="233"/>
      <c r="E93" s="234"/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204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5">
      <c r="A94" s="229"/>
      <c r="B94" s="230"/>
      <c r="C94" s="262" t="s">
        <v>972</v>
      </c>
      <c r="D94" s="233"/>
      <c r="E94" s="234">
        <v>1.6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204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5">
      <c r="A95" s="229"/>
      <c r="B95" s="230"/>
      <c r="C95" s="262" t="s">
        <v>973</v>
      </c>
      <c r="D95" s="233"/>
      <c r="E95" s="234"/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204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5">
      <c r="A96" s="229"/>
      <c r="B96" s="230"/>
      <c r="C96" s="262" t="s">
        <v>974</v>
      </c>
      <c r="D96" s="233"/>
      <c r="E96" s="234">
        <v>1.6488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204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5">
      <c r="A97" s="229"/>
      <c r="B97" s="230"/>
      <c r="C97" s="262" t="s">
        <v>975</v>
      </c>
      <c r="D97" s="233"/>
      <c r="E97" s="234"/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204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5">
      <c r="A98" s="229"/>
      <c r="B98" s="230"/>
      <c r="C98" s="262" t="s">
        <v>976</v>
      </c>
      <c r="D98" s="233"/>
      <c r="E98" s="234">
        <v>1.0296000000000001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204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5">
      <c r="A99" s="229"/>
      <c r="B99" s="230"/>
      <c r="C99" s="262" t="s">
        <v>977</v>
      </c>
      <c r="D99" s="233"/>
      <c r="E99" s="234"/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204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5">
      <c r="A100" s="229"/>
      <c r="B100" s="230"/>
      <c r="C100" s="262" t="s">
        <v>978</v>
      </c>
      <c r="D100" s="233"/>
      <c r="E100" s="234">
        <v>0.496</v>
      </c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204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5">
      <c r="A101" s="229"/>
      <c r="B101" s="230"/>
      <c r="C101" s="262" t="s">
        <v>979</v>
      </c>
      <c r="D101" s="233"/>
      <c r="E101" s="234"/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204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5">
      <c r="A102" s="229"/>
      <c r="B102" s="230"/>
      <c r="C102" s="262" t="s">
        <v>980</v>
      </c>
      <c r="D102" s="233"/>
      <c r="E102" s="234">
        <v>1.2</v>
      </c>
      <c r="F102" s="232"/>
      <c r="G102" s="23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204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5">
      <c r="A103" s="229"/>
      <c r="B103" s="230"/>
      <c r="C103" s="262" t="s">
        <v>981</v>
      </c>
      <c r="D103" s="233"/>
      <c r="E103" s="234"/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204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5">
      <c r="A104" s="229"/>
      <c r="B104" s="230"/>
      <c r="C104" s="262" t="s">
        <v>982</v>
      </c>
      <c r="D104" s="233"/>
      <c r="E104" s="234">
        <v>1.08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204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5">
      <c r="A105" s="229"/>
      <c r="B105" s="230"/>
      <c r="C105" s="262" t="s">
        <v>983</v>
      </c>
      <c r="D105" s="233"/>
      <c r="E105" s="234">
        <v>70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204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5">
      <c r="A106" s="229"/>
      <c r="B106" s="230"/>
      <c r="C106" s="262" t="s">
        <v>984</v>
      </c>
      <c r="D106" s="233"/>
      <c r="E106" s="234">
        <v>2.8</v>
      </c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204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5">
      <c r="A107" s="245">
        <v>21</v>
      </c>
      <c r="B107" s="246" t="s">
        <v>987</v>
      </c>
      <c r="C107" s="261" t="s">
        <v>988</v>
      </c>
      <c r="D107" s="247" t="s">
        <v>197</v>
      </c>
      <c r="E107" s="248">
        <v>66.959999999999994</v>
      </c>
      <c r="F107" s="249"/>
      <c r="G107" s="250">
        <f>ROUND(E107*F107,2)</f>
        <v>0</v>
      </c>
      <c r="H107" s="249"/>
      <c r="I107" s="250">
        <f>ROUND(E107*H107,2)</f>
        <v>0</v>
      </c>
      <c r="J107" s="249"/>
      <c r="K107" s="250">
        <f>ROUND(E107*J107,2)</f>
        <v>0</v>
      </c>
      <c r="L107" s="250">
        <v>21</v>
      </c>
      <c r="M107" s="250">
        <f>G107*(1+L107/100)</f>
        <v>0</v>
      </c>
      <c r="N107" s="248">
        <v>0.1012</v>
      </c>
      <c r="O107" s="248">
        <f>ROUND(E107*N107,2)</f>
        <v>6.78</v>
      </c>
      <c r="P107" s="248">
        <v>0</v>
      </c>
      <c r="Q107" s="248">
        <f>ROUND(E107*P107,2)</f>
        <v>0</v>
      </c>
      <c r="R107" s="250"/>
      <c r="S107" s="250" t="s">
        <v>230</v>
      </c>
      <c r="T107" s="251" t="s">
        <v>231</v>
      </c>
      <c r="U107" s="232">
        <v>0.02</v>
      </c>
      <c r="V107" s="232">
        <f>ROUND(E107*U107,2)</f>
        <v>1.34</v>
      </c>
      <c r="W107" s="232"/>
      <c r="X107" s="232" t="s">
        <v>200</v>
      </c>
      <c r="Y107" s="232" t="s">
        <v>201</v>
      </c>
      <c r="Z107" s="212"/>
      <c r="AA107" s="212"/>
      <c r="AB107" s="212"/>
      <c r="AC107" s="212"/>
      <c r="AD107" s="212"/>
      <c r="AE107" s="212"/>
      <c r="AF107" s="212"/>
      <c r="AG107" s="212" t="s">
        <v>209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5">
      <c r="A108" s="229"/>
      <c r="B108" s="230"/>
      <c r="C108" s="262" t="s">
        <v>973</v>
      </c>
      <c r="D108" s="233"/>
      <c r="E108" s="234"/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204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5">
      <c r="A109" s="229"/>
      <c r="B109" s="230"/>
      <c r="C109" s="262" t="s">
        <v>989</v>
      </c>
      <c r="D109" s="233"/>
      <c r="E109" s="234">
        <v>41.22</v>
      </c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204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5">
      <c r="A110" s="229"/>
      <c r="B110" s="230"/>
      <c r="C110" s="262" t="s">
        <v>975</v>
      </c>
      <c r="D110" s="233"/>
      <c r="E110" s="234"/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204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5">
      <c r="A111" s="229"/>
      <c r="B111" s="230"/>
      <c r="C111" s="262" t="s">
        <v>990</v>
      </c>
      <c r="D111" s="233"/>
      <c r="E111" s="234">
        <v>25.74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204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5">
      <c r="A112" s="245">
        <v>22</v>
      </c>
      <c r="B112" s="246" t="s">
        <v>991</v>
      </c>
      <c r="C112" s="261" t="s">
        <v>992</v>
      </c>
      <c r="D112" s="247" t="s">
        <v>263</v>
      </c>
      <c r="E112" s="248">
        <v>423</v>
      </c>
      <c r="F112" s="249"/>
      <c r="G112" s="250">
        <f>ROUND(E112*F112,2)</f>
        <v>0</v>
      </c>
      <c r="H112" s="249"/>
      <c r="I112" s="250">
        <f>ROUND(E112*H112,2)</f>
        <v>0</v>
      </c>
      <c r="J112" s="249"/>
      <c r="K112" s="250">
        <f>ROUND(E112*J112,2)</f>
        <v>0</v>
      </c>
      <c r="L112" s="250">
        <v>21</v>
      </c>
      <c r="M112" s="250">
        <f>G112*(1+L112/100)</f>
        <v>0</v>
      </c>
      <c r="N112" s="248">
        <v>0</v>
      </c>
      <c r="O112" s="248">
        <f>ROUND(E112*N112,2)</f>
        <v>0</v>
      </c>
      <c r="P112" s="248">
        <v>0</v>
      </c>
      <c r="Q112" s="248">
        <f>ROUND(E112*P112,2)</f>
        <v>0</v>
      </c>
      <c r="R112" s="250"/>
      <c r="S112" s="250" t="s">
        <v>198</v>
      </c>
      <c r="T112" s="251" t="s">
        <v>199</v>
      </c>
      <c r="U112" s="232">
        <v>0.12</v>
      </c>
      <c r="V112" s="232">
        <f>ROUND(E112*U112,2)</f>
        <v>50.76</v>
      </c>
      <c r="W112" s="232"/>
      <c r="X112" s="232" t="s">
        <v>200</v>
      </c>
      <c r="Y112" s="232" t="s">
        <v>201</v>
      </c>
      <c r="Z112" s="212"/>
      <c r="AA112" s="212"/>
      <c r="AB112" s="212"/>
      <c r="AC112" s="212"/>
      <c r="AD112" s="212"/>
      <c r="AE112" s="212"/>
      <c r="AF112" s="212"/>
      <c r="AG112" s="212" t="s">
        <v>209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5">
      <c r="A113" s="229"/>
      <c r="B113" s="230"/>
      <c r="C113" s="262" t="s">
        <v>993</v>
      </c>
      <c r="D113" s="233"/>
      <c r="E113" s="234">
        <v>364</v>
      </c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204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5">
      <c r="A114" s="229"/>
      <c r="B114" s="230"/>
      <c r="C114" s="262" t="s">
        <v>977</v>
      </c>
      <c r="D114" s="233"/>
      <c r="E114" s="234"/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204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5">
      <c r="A115" s="229"/>
      <c r="B115" s="230"/>
      <c r="C115" s="262" t="s">
        <v>994</v>
      </c>
      <c r="D115" s="233"/>
      <c r="E115" s="234">
        <v>29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204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5">
      <c r="A116" s="229"/>
      <c r="B116" s="230"/>
      <c r="C116" s="262" t="s">
        <v>979</v>
      </c>
      <c r="D116" s="233"/>
      <c r="E116" s="234"/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204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5">
      <c r="A117" s="229"/>
      <c r="B117" s="230"/>
      <c r="C117" s="262" t="s">
        <v>995</v>
      </c>
      <c r="D117" s="233"/>
      <c r="E117" s="234">
        <v>30</v>
      </c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2"/>
      <c r="AA117" s="212"/>
      <c r="AB117" s="212"/>
      <c r="AC117" s="212"/>
      <c r="AD117" s="212"/>
      <c r="AE117" s="212"/>
      <c r="AF117" s="212"/>
      <c r="AG117" s="212" t="s">
        <v>204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5">
      <c r="A118" s="245">
        <v>23</v>
      </c>
      <c r="B118" s="246" t="s">
        <v>996</v>
      </c>
      <c r="C118" s="261" t="s">
        <v>997</v>
      </c>
      <c r="D118" s="247" t="s">
        <v>263</v>
      </c>
      <c r="E118" s="248">
        <v>423</v>
      </c>
      <c r="F118" s="249"/>
      <c r="G118" s="250">
        <f>ROUND(E118*F118,2)</f>
        <v>0</v>
      </c>
      <c r="H118" s="249"/>
      <c r="I118" s="250">
        <f>ROUND(E118*H118,2)</f>
        <v>0</v>
      </c>
      <c r="J118" s="249"/>
      <c r="K118" s="250">
        <f>ROUND(E118*J118,2)</f>
        <v>0</v>
      </c>
      <c r="L118" s="250">
        <v>21</v>
      </c>
      <c r="M118" s="250">
        <f>G118*(1+L118/100)</f>
        <v>0</v>
      </c>
      <c r="N118" s="248">
        <v>0</v>
      </c>
      <c r="O118" s="248">
        <f>ROUND(E118*N118,2)</f>
        <v>0</v>
      </c>
      <c r="P118" s="248">
        <v>0</v>
      </c>
      <c r="Q118" s="248">
        <f>ROUND(E118*P118,2)</f>
        <v>0</v>
      </c>
      <c r="R118" s="250"/>
      <c r="S118" s="250" t="s">
        <v>198</v>
      </c>
      <c r="T118" s="251" t="s">
        <v>199</v>
      </c>
      <c r="U118" s="232">
        <v>0.27</v>
      </c>
      <c r="V118" s="232">
        <f>ROUND(E118*U118,2)</f>
        <v>114.21</v>
      </c>
      <c r="W118" s="232"/>
      <c r="X118" s="232" t="s">
        <v>200</v>
      </c>
      <c r="Y118" s="232" t="s">
        <v>201</v>
      </c>
      <c r="Z118" s="212"/>
      <c r="AA118" s="212"/>
      <c r="AB118" s="212"/>
      <c r="AC118" s="212"/>
      <c r="AD118" s="212"/>
      <c r="AE118" s="212"/>
      <c r="AF118" s="212"/>
      <c r="AG118" s="212" t="s">
        <v>209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5">
      <c r="A119" s="229"/>
      <c r="B119" s="230"/>
      <c r="C119" s="262" t="s">
        <v>993</v>
      </c>
      <c r="D119" s="233"/>
      <c r="E119" s="234">
        <v>364</v>
      </c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204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5">
      <c r="A120" s="229"/>
      <c r="B120" s="230"/>
      <c r="C120" s="262" t="s">
        <v>994</v>
      </c>
      <c r="D120" s="233"/>
      <c r="E120" s="234">
        <v>29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204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5">
      <c r="A121" s="229"/>
      <c r="B121" s="230"/>
      <c r="C121" s="262" t="s">
        <v>979</v>
      </c>
      <c r="D121" s="233"/>
      <c r="E121" s="234"/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204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5">
      <c r="A122" s="229"/>
      <c r="B122" s="230"/>
      <c r="C122" s="262" t="s">
        <v>995</v>
      </c>
      <c r="D122" s="233"/>
      <c r="E122" s="234">
        <v>30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204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5">
      <c r="A123" s="245">
        <v>24</v>
      </c>
      <c r="B123" s="246" t="s">
        <v>998</v>
      </c>
      <c r="C123" s="261" t="s">
        <v>999</v>
      </c>
      <c r="D123" s="247" t="s">
        <v>263</v>
      </c>
      <c r="E123" s="248">
        <v>190</v>
      </c>
      <c r="F123" s="249"/>
      <c r="G123" s="250">
        <f>ROUND(E123*F123,2)</f>
        <v>0</v>
      </c>
      <c r="H123" s="249"/>
      <c r="I123" s="250">
        <f>ROUND(E123*H123,2)</f>
        <v>0</v>
      </c>
      <c r="J123" s="249"/>
      <c r="K123" s="250">
        <f>ROUND(E123*J123,2)</f>
        <v>0</v>
      </c>
      <c r="L123" s="250">
        <v>21</v>
      </c>
      <c r="M123" s="250">
        <f>G123*(1+L123/100)</f>
        <v>0</v>
      </c>
      <c r="N123" s="248">
        <v>0</v>
      </c>
      <c r="O123" s="248">
        <f>ROUND(E123*N123,2)</f>
        <v>0</v>
      </c>
      <c r="P123" s="248">
        <v>0</v>
      </c>
      <c r="Q123" s="248">
        <f>ROUND(E123*P123,2)</f>
        <v>0</v>
      </c>
      <c r="R123" s="250"/>
      <c r="S123" s="250" t="s">
        <v>198</v>
      </c>
      <c r="T123" s="251" t="s">
        <v>199</v>
      </c>
      <c r="U123" s="232">
        <v>0.54</v>
      </c>
      <c r="V123" s="232">
        <f>ROUND(E123*U123,2)</f>
        <v>102.6</v>
      </c>
      <c r="W123" s="232"/>
      <c r="X123" s="232" t="s">
        <v>200</v>
      </c>
      <c r="Y123" s="232" t="s">
        <v>201</v>
      </c>
      <c r="Z123" s="212"/>
      <c r="AA123" s="212"/>
      <c r="AB123" s="212"/>
      <c r="AC123" s="212"/>
      <c r="AD123" s="212"/>
      <c r="AE123" s="212"/>
      <c r="AF123" s="212"/>
      <c r="AG123" s="212" t="s">
        <v>209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5">
      <c r="A124" s="229"/>
      <c r="B124" s="230"/>
      <c r="C124" s="262" t="s">
        <v>1000</v>
      </c>
      <c r="D124" s="233"/>
      <c r="E124" s="234">
        <v>120</v>
      </c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2"/>
      <c r="AA124" s="212"/>
      <c r="AB124" s="212"/>
      <c r="AC124" s="212"/>
      <c r="AD124" s="212"/>
      <c r="AE124" s="212"/>
      <c r="AF124" s="212"/>
      <c r="AG124" s="212" t="s">
        <v>204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3" x14ac:dyDescent="0.25">
      <c r="A125" s="229"/>
      <c r="B125" s="230"/>
      <c r="C125" s="262" t="s">
        <v>983</v>
      </c>
      <c r="D125" s="233"/>
      <c r="E125" s="234">
        <v>70</v>
      </c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204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5">
      <c r="A126" s="245">
        <v>25</v>
      </c>
      <c r="B126" s="246" t="s">
        <v>1001</v>
      </c>
      <c r="C126" s="261" t="s">
        <v>1002</v>
      </c>
      <c r="D126" s="247" t="s">
        <v>263</v>
      </c>
      <c r="E126" s="248">
        <v>190</v>
      </c>
      <c r="F126" s="249"/>
      <c r="G126" s="250">
        <f>ROUND(E126*F126,2)</f>
        <v>0</v>
      </c>
      <c r="H126" s="249"/>
      <c r="I126" s="250">
        <f>ROUND(E126*H126,2)</f>
        <v>0</v>
      </c>
      <c r="J126" s="249"/>
      <c r="K126" s="250">
        <f>ROUND(E126*J126,2)</f>
        <v>0</v>
      </c>
      <c r="L126" s="250">
        <v>21</v>
      </c>
      <c r="M126" s="250">
        <f>G126*(1+L126/100)</f>
        <v>0</v>
      </c>
      <c r="N126" s="248">
        <v>0</v>
      </c>
      <c r="O126" s="248">
        <f>ROUND(E126*N126,2)</f>
        <v>0</v>
      </c>
      <c r="P126" s="248">
        <v>0</v>
      </c>
      <c r="Q126" s="248">
        <f>ROUND(E126*P126,2)</f>
        <v>0</v>
      </c>
      <c r="R126" s="250"/>
      <c r="S126" s="250" t="s">
        <v>198</v>
      </c>
      <c r="T126" s="251" t="s">
        <v>199</v>
      </c>
      <c r="U126" s="232">
        <v>0.75</v>
      </c>
      <c r="V126" s="232">
        <f>ROUND(E126*U126,2)</f>
        <v>142.5</v>
      </c>
      <c r="W126" s="232"/>
      <c r="X126" s="232" t="s">
        <v>200</v>
      </c>
      <c r="Y126" s="232" t="s">
        <v>201</v>
      </c>
      <c r="Z126" s="212"/>
      <c r="AA126" s="212"/>
      <c r="AB126" s="212"/>
      <c r="AC126" s="212"/>
      <c r="AD126" s="212"/>
      <c r="AE126" s="212"/>
      <c r="AF126" s="212"/>
      <c r="AG126" s="212" t="s">
        <v>209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5">
      <c r="A127" s="229"/>
      <c r="B127" s="230"/>
      <c r="C127" s="262" t="s">
        <v>1000</v>
      </c>
      <c r="D127" s="233"/>
      <c r="E127" s="234">
        <v>120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204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5">
      <c r="A128" s="229"/>
      <c r="B128" s="230"/>
      <c r="C128" s="262" t="s">
        <v>983</v>
      </c>
      <c r="D128" s="233"/>
      <c r="E128" s="234">
        <v>70</v>
      </c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2"/>
      <c r="AA128" s="212"/>
      <c r="AB128" s="212"/>
      <c r="AC128" s="212"/>
      <c r="AD128" s="212"/>
      <c r="AE128" s="212"/>
      <c r="AF128" s="212"/>
      <c r="AG128" s="212" t="s">
        <v>204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5">
      <c r="A129" s="245">
        <v>26</v>
      </c>
      <c r="B129" s="246" t="s">
        <v>1003</v>
      </c>
      <c r="C129" s="261" t="s">
        <v>1004</v>
      </c>
      <c r="D129" s="247" t="s">
        <v>263</v>
      </c>
      <c r="E129" s="248">
        <v>400</v>
      </c>
      <c r="F129" s="249"/>
      <c r="G129" s="250">
        <f>ROUND(E129*F129,2)</f>
        <v>0</v>
      </c>
      <c r="H129" s="249"/>
      <c r="I129" s="250">
        <f>ROUND(E129*H129,2)</f>
        <v>0</v>
      </c>
      <c r="J129" s="249"/>
      <c r="K129" s="250">
        <f>ROUND(E129*J129,2)</f>
        <v>0</v>
      </c>
      <c r="L129" s="250">
        <v>21</v>
      </c>
      <c r="M129" s="250">
        <f>G129*(1+L129/100)</f>
        <v>0</v>
      </c>
      <c r="N129" s="248">
        <v>0</v>
      </c>
      <c r="O129" s="248">
        <f>ROUND(E129*N129,2)</f>
        <v>0</v>
      </c>
      <c r="P129" s="248">
        <v>0</v>
      </c>
      <c r="Q129" s="248">
        <f>ROUND(E129*P129,2)</f>
        <v>0</v>
      </c>
      <c r="R129" s="250"/>
      <c r="S129" s="250" t="s">
        <v>198</v>
      </c>
      <c r="T129" s="251" t="s">
        <v>199</v>
      </c>
      <c r="U129" s="232">
        <v>1.0999999999999999E-2</v>
      </c>
      <c r="V129" s="232">
        <f>ROUND(E129*U129,2)</f>
        <v>4.4000000000000004</v>
      </c>
      <c r="W129" s="232"/>
      <c r="X129" s="232" t="s">
        <v>200</v>
      </c>
      <c r="Y129" s="232" t="s">
        <v>201</v>
      </c>
      <c r="Z129" s="212"/>
      <c r="AA129" s="212"/>
      <c r="AB129" s="212"/>
      <c r="AC129" s="212"/>
      <c r="AD129" s="212"/>
      <c r="AE129" s="212"/>
      <c r="AF129" s="212"/>
      <c r="AG129" s="212" t="s">
        <v>209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5">
      <c r="A130" s="229"/>
      <c r="B130" s="230"/>
      <c r="C130" s="262" t="s">
        <v>1005</v>
      </c>
      <c r="D130" s="233"/>
      <c r="E130" s="234">
        <v>400</v>
      </c>
      <c r="F130" s="232"/>
      <c r="G130" s="232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2"/>
      <c r="AA130" s="212"/>
      <c r="AB130" s="212"/>
      <c r="AC130" s="212"/>
      <c r="AD130" s="212"/>
      <c r="AE130" s="212"/>
      <c r="AF130" s="212"/>
      <c r="AG130" s="212" t="s">
        <v>204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5">
      <c r="A131" s="245">
        <v>27</v>
      </c>
      <c r="B131" s="246" t="s">
        <v>1006</v>
      </c>
      <c r="C131" s="261" t="s">
        <v>1007</v>
      </c>
      <c r="D131" s="247" t="s">
        <v>197</v>
      </c>
      <c r="E131" s="248">
        <v>6.69</v>
      </c>
      <c r="F131" s="249"/>
      <c r="G131" s="250">
        <f>ROUND(E131*F131,2)</f>
        <v>0</v>
      </c>
      <c r="H131" s="249"/>
      <c r="I131" s="250">
        <f>ROUND(E131*H131,2)</f>
        <v>0</v>
      </c>
      <c r="J131" s="249"/>
      <c r="K131" s="250">
        <f>ROUND(E131*J131,2)</f>
        <v>0</v>
      </c>
      <c r="L131" s="250">
        <v>21</v>
      </c>
      <c r="M131" s="250">
        <f>G131*(1+L131/100)</f>
        <v>0</v>
      </c>
      <c r="N131" s="248">
        <v>0.1012</v>
      </c>
      <c r="O131" s="248">
        <f>ROUND(E131*N131,2)</f>
        <v>0.68</v>
      </c>
      <c r="P131" s="248">
        <v>0</v>
      </c>
      <c r="Q131" s="248">
        <f>ROUND(E131*P131,2)</f>
        <v>0</v>
      </c>
      <c r="R131" s="250"/>
      <c r="S131" s="250" t="s">
        <v>230</v>
      </c>
      <c r="T131" s="251" t="s">
        <v>231</v>
      </c>
      <c r="U131" s="232">
        <v>0.02</v>
      </c>
      <c r="V131" s="232">
        <f>ROUND(E131*U131,2)</f>
        <v>0.13</v>
      </c>
      <c r="W131" s="232"/>
      <c r="X131" s="232" t="s">
        <v>200</v>
      </c>
      <c r="Y131" s="232" t="s">
        <v>201</v>
      </c>
      <c r="Z131" s="212"/>
      <c r="AA131" s="212"/>
      <c r="AB131" s="212"/>
      <c r="AC131" s="212"/>
      <c r="AD131" s="212"/>
      <c r="AE131" s="212"/>
      <c r="AF131" s="212"/>
      <c r="AG131" s="212" t="s">
        <v>209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5">
      <c r="A132" s="229"/>
      <c r="B132" s="230"/>
      <c r="C132" s="262" t="s">
        <v>973</v>
      </c>
      <c r="D132" s="233"/>
      <c r="E132" s="234"/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204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5">
      <c r="A133" s="229"/>
      <c r="B133" s="230"/>
      <c r="C133" s="262" t="s">
        <v>1008</v>
      </c>
      <c r="D133" s="233"/>
      <c r="E133" s="234">
        <v>4.12</v>
      </c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2"/>
      <c r="AA133" s="212"/>
      <c r="AB133" s="212"/>
      <c r="AC133" s="212"/>
      <c r="AD133" s="212"/>
      <c r="AE133" s="212"/>
      <c r="AF133" s="212"/>
      <c r="AG133" s="212" t="s">
        <v>204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5">
      <c r="A134" s="229"/>
      <c r="B134" s="230"/>
      <c r="C134" s="262" t="s">
        <v>975</v>
      </c>
      <c r="D134" s="233"/>
      <c r="E134" s="234"/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204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5">
      <c r="A135" s="229"/>
      <c r="B135" s="230"/>
      <c r="C135" s="262" t="s">
        <v>1009</v>
      </c>
      <c r="D135" s="233"/>
      <c r="E135" s="234">
        <v>2.57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2"/>
      <c r="AA135" s="212"/>
      <c r="AB135" s="212"/>
      <c r="AC135" s="212"/>
      <c r="AD135" s="212"/>
      <c r="AE135" s="212"/>
      <c r="AF135" s="212"/>
      <c r="AG135" s="212" t="s">
        <v>204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5">
      <c r="A136" s="245">
        <v>28</v>
      </c>
      <c r="B136" s="246" t="s">
        <v>1010</v>
      </c>
      <c r="C136" s="261" t="s">
        <v>1011</v>
      </c>
      <c r="D136" s="247" t="s">
        <v>263</v>
      </c>
      <c r="E136" s="248">
        <v>10</v>
      </c>
      <c r="F136" s="249"/>
      <c r="G136" s="250">
        <f>ROUND(E136*F136,2)</f>
        <v>0</v>
      </c>
      <c r="H136" s="249"/>
      <c r="I136" s="250">
        <f>ROUND(E136*H136,2)</f>
        <v>0</v>
      </c>
      <c r="J136" s="249"/>
      <c r="K136" s="250">
        <f>ROUND(E136*J136,2)</f>
        <v>0</v>
      </c>
      <c r="L136" s="250">
        <v>21</v>
      </c>
      <c r="M136" s="250">
        <f>G136*(1+L136/100)</f>
        <v>0</v>
      </c>
      <c r="N136" s="248">
        <v>0</v>
      </c>
      <c r="O136" s="248">
        <f>ROUND(E136*N136,2)</f>
        <v>0</v>
      </c>
      <c r="P136" s="248">
        <v>0</v>
      </c>
      <c r="Q136" s="248">
        <f>ROUND(E136*P136,2)</f>
        <v>0</v>
      </c>
      <c r="R136" s="250"/>
      <c r="S136" s="250" t="s">
        <v>198</v>
      </c>
      <c r="T136" s="251" t="s">
        <v>199</v>
      </c>
      <c r="U136" s="232">
        <v>4.548</v>
      </c>
      <c r="V136" s="232">
        <f>ROUND(E136*U136,2)</f>
        <v>45.48</v>
      </c>
      <c r="W136" s="232"/>
      <c r="X136" s="232" t="s">
        <v>200</v>
      </c>
      <c r="Y136" s="232" t="s">
        <v>201</v>
      </c>
      <c r="Z136" s="212"/>
      <c r="AA136" s="212"/>
      <c r="AB136" s="212"/>
      <c r="AC136" s="212"/>
      <c r="AD136" s="212"/>
      <c r="AE136" s="212"/>
      <c r="AF136" s="212"/>
      <c r="AG136" s="212" t="s">
        <v>209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5">
      <c r="A137" s="229"/>
      <c r="B137" s="230"/>
      <c r="C137" s="262" t="s">
        <v>1012</v>
      </c>
      <c r="D137" s="233"/>
      <c r="E137" s="234">
        <v>10</v>
      </c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2"/>
      <c r="AA137" s="212"/>
      <c r="AB137" s="212"/>
      <c r="AC137" s="212"/>
      <c r="AD137" s="212"/>
      <c r="AE137" s="212"/>
      <c r="AF137" s="212"/>
      <c r="AG137" s="212" t="s">
        <v>204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5">
      <c r="A138" s="245">
        <v>29</v>
      </c>
      <c r="B138" s="246" t="s">
        <v>1013</v>
      </c>
      <c r="C138" s="261" t="s">
        <v>1014</v>
      </c>
      <c r="D138" s="247" t="s">
        <v>263</v>
      </c>
      <c r="E138" s="248">
        <v>10</v>
      </c>
      <c r="F138" s="249"/>
      <c r="G138" s="250">
        <f>ROUND(E138*F138,2)</f>
        <v>0</v>
      </c>
      <c r="H138" s="249"/>
      <c r="I138" s="250">
        <f>ROUND(E138*H138,2)</f>
        <v>0</v>
      </c>
      <c r="J138" s="249"/>
      <c r="K138" s="250">
        <f>ROUND(E138*J138,2)</f>
        <v>0</v>
      </c>
      <c r="L138" s="250">
        <v>21</v>
      </c>
      <c r="M138" s="250">
        <f>G138*(1+L138/100)</f>
        <v>0</v>
      </c>
      <c r="N138" s="248">
        <v>0</v>
      </c>
      <c r="O138" s="248">
        <f>ROUND(E138*N138,2)</f>
        <v>0</v>
      </c>
      <c r="P138" s="248">
        <v>0</v>
      </c>
      <c r="Q138" s="248">
        <f>ROUND(E138*P138,2)</f>
        <v>0</v>
      </c>
      <c r="R138" s="250"/>
      <c r="S138" s="250" t="s">
        <v>198</v>
      </c>
      <c r="T138" s="251" t="s">
        <v>199</v>
      </c>
      <c r="U138" s="232">
        <v>1.2070000000000001</v>
      </c>
      <c r="V138" s="232">
        <f>ROUND(E138*U138,2)</f>
        <v>12.07</v>
      </c>
      <c r="W138" s="232"/>
      <c r="X138" s="232" t="s">
        <v>200</v>
      </c>
      <c r="Y138" s="232" t="s">
        <v>201</v>
      </c>
      <c r="Z138" s="212"/>
      <c r="AA138" s="212"/>
      <c r="AB138" s="212"/>
      <c r="AC138" s="212"/>
      <c r="AD138" s="212"/>
      <c r="AE138" s="212"/>
      <c r="AF138" s="212"/>
      <c r="AG138" s="212" t="s">
        <v>209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5">
      <c r="A139" s="229"/>
      <c r="B139" s="230"/>
      <c r="C139" s="262" t="s">
        <v>981</v>
      </c>
      <c r="D139" s="233"/>
      <c r="E139" s="234"/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204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5">
      <c r="A140" s="229"/>
      <c r="B140" s="230"/>
      <c r="C140" s="262" t="s">
        <v>1015</v>
      </c>
      <c r="D140" s="233"/>
      <c r="E140" s="234">
        <v>10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204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5">
      <c r="A141" s="245">
        <v>30</v>
      </c>
      <c r="B141" s="246" t="s">
        <v>1016</v>
      </c>
      <c r="C141" s="261" t="s">
        <v>1017</v>
      </c>
      <c r="D141" s="247" t="s">
        <v>263</v>
      </c>
      <c r="E141" s="248">
        <v>8</v>
      </c>
      <c r="F141" s="249"/>
      <c r="G141" s="250">
        <f>ROUND(E141*F141,2)</f>
        <v>0</v>
      </c>
      <c r="H141" s="249"/>
      <c r="I141" s="250">
        <f>ROUND(E141*H141,2)</f>
        <v>0</v>
      </c>
      <c r="J141" s="249"/>
      <c r="K141" s="250">
        <f>ROUND(E141*J141,2)</f>
        <v>0</v>
      </c>
      <c r="L141" s="250">
        <v>21</v>
      </c>
      <c r="M141" s="250">
        <f>G141*(1+L141/100)</f>
        <v>0</v>
      </c>
      <c r="N141" s="248">
        <v>0</v>
      </c>
      <c r="O141" s="248">
        <f>ROUND(E141*N141,2)</f>
        <v>0</v>
      </c>
      <c r="P141" s="248">
        <v>0</v>
      </c>
      <c r="Q141" s="248">
        <f>ROUND(E141*P141,2)</f>
        <v>0</v>
      </c>
      <c r="R141" s="250"/>
      <c r="S141" s="250" t="s">
        <v>198</v>
      </c>
      <c r="T141" s="251" t="s">
        <v>199</v>
      </c>
      <c r="U141" s="232">
        <v>9.94</v>
      </c>
      <c r="V141" s="232">
        <f>ROUND(E141*U141,2)</f>
        <v>79.52</v>
      </c>
      <c r="W141" s="232"/>
      <c r="X141" s="232" t="s">
        <v>200</v>
      </c>
      <c r="Y141" s="232" t="s">
        <v>201</v>
      </c>
      <c r="Z141" s="212"/>
      <c r="AA141" s="212"/>
      <c r="AB141" s="212"/>
      <c r="AC141" s="212"/>
      <c r="AD141" s="212"/>
      <c r="AE141" s="212"/>
      <c r="AF141" s="212"/>
      <c r="AG141" s="212" t="s">
        <v>209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5">
      <c r="A142" s="229"/>
      <c r="B142" s="230"/>
      <c r="C142" s="262" t="s">
        <v>1018</v>
      </c>
      <c r="D142" s="233"/>
      <c r="E142" s="234">
        <v>8</v>
      </c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2"/>
      <c r="AA142" s="212"/>
      <c r="AB142" s="212"/>
      <c r="AC142" s="212"/>
      <c r="AD142" s="212"/>
      <c r="AE142" s="212"/>
      <c r="AF142" s="212"/>
      <c r="AG142" s="212" t="s">
        <v>204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5">
      <c r="A143" s="245">
        <v>31</v>
      </c>
      <c r="B143" s="246" t="s">
        <v>1019</v>
      </c>
      <c r="C143" s="261" t="s">
        <v>1020</v>
      </c>
      <c r="D143" s="247" t="s">
        <v>263</v>
      </c>
      <c r="E143" s="248">
        <v>8</v>
      </c>
      <c r="F143" s="249"/>
      <c r="G143" s="250">
        <f>ROUND(E143*F143,2)</f>
        <v>0</v>
      </c>
      <c r="H143" s="249"/>
      <c r="I143" s="250">
        <f>ROUND(E143*H143,2)</f>
        <v>0</v>
      </c>
      <c r="J143" s="249"/>
      <c r="K143" s="250">
        <f>ROUND(E143*J143,2)</f>
        <v>0</v>
      </c>
      <c r="L143" s="250">
        <v>21</v>
      </c>
      <c r="M143" s="250">
        <f>G143*(1+L143/100)</f>
        <v>0</v>
      </c>
      <c r="N143" s="248">
        <v>0</v>
      </c>
      <c r="O143" s="248">
        <f>ROUND(E143*N143,2)</f>
        <v>0</v>
      </c>
      <c r="P143" s="248">
        <v>0</v>
      </c>
      <c r="Q143" s="248">
        <f>ROUND(E143*P143,2)</f>
        <v>0</v>
      </c>
      <c r="R143" s="250"/>
      <c r="S143" s="250" t="s">
        <v>198</v>
      </c>
      <c r="T143" s="251" t="s">
        <v>199</v>
      </c>
      <c r="U143" s="232">
        <v>5.7380000000000004</v>
      </c>
      <c r="V143" s="232">
        <f>ROUND(E143*U143,2)</f>
        <v>45.9</v>
      </c>
      <c r="W143" s="232"/>
      <c r="X143" s="232" t="s">
        <v>200</v>
      </c>
      <c r="Y143" s="232" t="s">
        <v>201</v>
      </c>
      <c r="Z143" s="212"/>
      <c r="AA143" s="212"/>
      <c r="AB143" s="212"/>
      <c r="AC143" s="212"/>
      <c r="AD143" s="212"/>
      <c r="AE143" s="212"/>
      <c r="AF143" s="212"/>
      <c r="AG143" s="212" t="s">
        <v>209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5">
      <c r="A144" s="229"/>
      <c r="B144" s="230"/>
      <c r="C144" s="262" t="s">
        <v>981</v>
      </c>
      <c r="D144" s="233"/>
      <c r="E144" s="234"/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2"/>
      <c r="AA144" s="212"/>
      <c r="AB144" s="212"/>
      <c r="AC144" s="212"/>
      <c r="AD144" s="212"/>
      <c r="AE144" s="212"/>
      <c r="AF144" s="212"/>
      <c r="AG144" s="212" t="s">
        <v>204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5">
      <c r="A145" s="229"/>
      <c r="B145" s="230"/>
      <c r="C145" s="262" t="s">
        <v>1021</v>
      </c>
      <c r="D145" s="233"/>
      <c r="E145" s="234">
        <v>8</v>
      </c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2"/>
      <c r="AA145" s="212"/>
      <c r="AB145" s="212"/>
      <c r="AC145" s="212"/>
      <c r="AD145" s="212"/>
      <c r="AE145" s="212"/>
      <c r="AF145" s="212"/>
      <c r="AG145" s="212" t="s">
        <v>204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5">
      <c r="A146" s="245">
        <v>32</v>
      </c>
      <c r="B146" s="246" t="s">
        <v>1022</v>
      </c>
      <c r="C146" s="261" t="s">
        <v>1023</v>
      </c>
      <c r="D146" s="247" t="s">
        <v>263</v>
      </c>
      <c r="E146" s="248">
        <v>54</v>
      </c>
      <c r="F146" s="249"/>
      <c r="G146" s="250">
        <f>ROUND(E146*F146,2)</f>
        <v>0</v>
      </c>
      <c r="H146" s="249"/>
      <c r="I146" s="250">
        <f>ROUND(E146*H146,2)</f>
        <v>0</v>
      </c>
      <c r="J146" s="249"/>
      <c r="K146" s="250">
        <f>ROUND(E146*J146,2)</f>
        <v>0</v>
      </c>
      <c r="L146" s="250">
        <v>21</v>
      </c>
      <c r="M146" s="250">
        <f>G146*(1+L146/100)</f>
        <v>0</v>
      </c>
      <c r="N146" s="248">
        <v>1.0000000000000001E-5</v>
      </c>
      <c r="O146" s="248">
        <f>ROUND(E146*N146,2)</f>
        <v>0</v>
      </c>
      <c r="P146" s="248">
        <v>0</v>
      </c>
      <c r="Q146" s="248">
        <f>ROUND(E146*P146,2)</f>
        <v>0</v>
      </c>
      <c r="R146" s="250"/>
      <c r="S146" s="250" t="s">
        <v>198</v>
      </c>
      <c r="T146" s="251" t="s">
        <v>199</v>
      </c>
      <c r="U146" s="232">
        <v>0.12</v>
      </c>
      <c r="V146" s="232">
        <f>ROUND(E146*U146,2)</f>
        <v>6.48</v>
      </c>
      <c r="W146" s="232"/>
      <c r="X146" s="232" t="s">
        <v>200</v>
      </c>
      <c r="Y146" s="232" t="s">
        <v>201</v>
      </c>
      <c r="Z146" s="212"/>
      <c r="AA146" s="212"/>
      <c r="AB146" s="212"/>
      <c r="AC146" s="212"/>
      <c r="AD146" s="212"/>
      <c r="AE146" s="212"/>
      <c r="AF146" s="212"/>
      <c r="AG146" s="212" t="s">
        <v>209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5">
      <c r="A147" s="229"/>
      <c r="B147" s="230"/>
      <c r="C147" s="262" t="s">
        <v>981</v>
      </c>
      <c r="D147" s="233"/>
      <c r="E147" s="234"/>
      <c r="F147" s="232"/>
      <c r="G147" s="232"/>
      <c r="H147" s="232"/>
      <c r="I147" s="232"/>
      <c r="J147" s="232"/>
      <c r="K147" s="232"/>
      <c r="L147" s="232"/>
      <c r="M147" s="232"/>
      <c r="N147" s="231"/>
      <c r="O147" s="231"/>
      <c r="P147" s="231"/>
      <c r="Q147" s="231"/>
      <c r="R147" s="232"/>
      <c r="S147" s="232"/>
      <c r="T147" s="232"/>
      <c r="U147" s="232"/>
      <c r="V147" s="232"/>
      <c r="W147" s="232"/>
      <c r="X147" s="232"/>
      <c r="Y147" s="232"/>
      <c r="Z147" s="212"/>
      <c r="AA147" s="212"/>
      <c r="AB147" s="212"/>
      <c r="AC147" s="212"/>
      <c r="AD147" s="212"/>
      <c r="AE147" s="212"/>
      <c r="AF147" s="212"/>
      <c r="AG147" s="212" t="s">
        <v>204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ht="20" outlineLevel="3" x14ac:dyDescent="0.25">
      <c r="A148" s="229"/>
      <c r="B148" s="230"/>
      <c r="C148" s="262" t="s">
        <v>1024</v>
      </c>
      <c r="D148" s="233"/>
      <c r="E148" s="234">
        <v>54</v>
      </c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2"/>
      <c r="AA148" s="212"/>
      <c r="AB148" s="212"/>
      <c r="AC148" s="212"/>
      <c r="AD148" s="212"/>
      <c r="AE148" s="212"/>
      <c r="AF148" s="212"/>
      <c r="AG148" s="212" t="s">
        <v>204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5">
      <c r="A149" s="245">
        <v>33</v>
      </c>
      <c r="B149" s="246" t="s">
        <v>1025</v>
      </c>
      <c r="C149" s="261" t="s">
        <v>1026</v>
      </c>
      <c r="D149" s="247" t="s">
        <v>263</v>
      </c>
      <c r="E149" s="248">
        <v>54</v>
      </c>
      <c r="F149" s="249"/>
      <c r="G149" s="250">
        <f>ROUND(E149*F149,2)</f>
        <v>0</v>
      </c>
      <c r="H149" s="249"/>
      <c r="I149" s="250">
        <f>ROUND(E149*H149,2)</f>
        <v>0</v>
      </c>
      <c r="J149" s="249"/>
      <c r="K149" s="250">
        <f>ROUND(E149*J149,2)</f>
        <v>0</v>
      </c>
      <c r="L149" s="250">
        <v>21</v>
      </c>
      <c r="M149" s="250">
        <f>G149*(1+L149/100)</f>
        <v>0</v>
      </c>
      <c r="N149" s="248">
        <v>4.5999999999999999E-3</v>
      </c>
      <c r="O149" s="248">
        <f>ROUND(E149*N149,2)</f>
        <v>0.25</v>
      </c>
      <c r="P149" s="248">
        <v>0</v>
      </c>
      <c r="Q149" s="248">
        <f>ROUND(E149*P149,2)</f>
        <v>0</v>
      </c>
      <c r="R149" s="250" t="s">
        <v>251</v>
      </c>
      <c r="S149" s="250" t="s">
        <v>198</v>
      </c>
      <c r="T149" s="251" t="s">
        <v>199</v>
      </c>
      <c r="U149" s="232">
        <v>0</v>
      </c>
      <c r="V149" s="232">
        <f>ROUND(E149*U149,2)</f>
        <v>0</v>
      </c>
      <c r="W149" s="232"/>
      <c r="X149" s="232" t="s">
        <v>232</v>
      </c>
      <c r="Y149" s="232" t="s">
        <v>201</v>
      </c>
      <c r="Z149" s="212"/>
      <c r="AA149" s="212"/>
      <c r="AB149" s="212"/>
      <c r="AC149" s="212"/>
      <c r="AD149" s="212"/>
      <c r="AE149" s="212"/>
      <c r="AF149" s="212"/>
      <c r="AG149" s="212" t="s">
        <v>233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5">
      <c r="A150" s="229"/>
      <c r="B150" s="230"/>
      <c r="C150" s="262" t="s">
        <v>981</v>
      </c>
      <c r="D150" s="233"/>
      <c r="E150" s="234"/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2"/>
      <c r="AA150" s="212"/>
      <c r="AB150" s="212"/>
      <c r="AC150" s="212"/>
      <c r="AD150" s="212"/>
      <c r="AE150" s="212"/>
      <c r="AF150" s="212"/>
      <c r="AG150" s="212" t="s">
        <v>204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ht="20" outlineLevel="3" x14ac:dyDescent="0.25">
      <c r="A151" s="229"/>
      <c r="B151" s="230"/>
      <c r="C151" s="262" t="s">
        <v>1024</v>
      </c>
      <c r="D151" s="233"/>
      <c r="E151" s="234">
        <v>54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2"/>
      <c r="AA151" s="212"/>
      <c r="AB151" s="212"/>
      <c r="AC151" s="212"/>
      <c r="AD151" s="212"/>
      <c r="AE151" s="212"/>
      <c r="AF151" s="212"/>
      <c r="AG151" s="212" t="s">
        <v>204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ht="20" outlineLevel="1" x14ac:dyDescent="0.25">
      <c r="A152" s="245">
        <v>34</v>
      </c>
      <c r="B152" s="246" t="s">
        <v>1027</v>
      </c>
      <c r="C152" s="261" t="s">
        <v>1028</v>
      </c>
      <c r="D152" s="247" t="s">
        <v>263</v>
      </c>
      <c r="E152" s="248">
        <v>8</v>
      </c>
      <c r="F152" s="249"/>
      <c r="G152" s="250">
        <f>ROUND(E152*F152,2)</f>
        <v>0</v>
      </c>
      <c r="H152" s="249"/>
      <c r="I152" s="250">
        <f>ROUND(E152*H152,2)</f>
        <v>0</v>
      </c>
      <c r="J152" s="249"/>
      <c r="K152" s="250">
        <f>ROUND(E152*J152,2)</f>
        <v>0</v>
      </c>
      <c r="L152" s="250">
        <v>21</v>
      </c>
      <c r="M152" s="250">
        <f>G152*(1+L152/100)</f>
        <v>0</v>
      </c>
      <c r="N152" s="248">
        <v>0</v>
      </c>
      <c r="O152" s="248">
        <f>ROUND(E152*N152,2)</f>
        <v>0</v>
      </c>
      <c r="P152" s="248">
        <v>0</v>
      </c>
      <c r="Q152" s="248">
        <f>ROUND(E152*P152,2)</f>
        <v>0</v>
      </c>
      <c r="R152" s="250"/>
      <c r="S152" s="250" t="s">
        <v>230</v>
      </c>
      <c r="T152" s="251" t="s">
        <v>231</v>
      </c>
      <c r="U152" s="232">
        <v>0</v>
      </c>
      <c r="V152" s="232">
        <f>ROUND(E152*U152,2)</f>
        <v>0</v>
      </c>
      <c r="W152" s="232"/>
      <c r="X152" s="232" t="s">
        <v>200</v>
      </c>
      <c r="Y152" s="232" t="s">
        <v>201</v>
      </c>
      <c r="Z152" s="212"/>
      <c r="AA152" s="212"/>
      <c r="AB152" s="212"/>
      <c r="AC152" s="212"/>
      <c r="AD152" s="212"/>
      <c r="AE152" s="212"/>
      <c r="AF152" s="212"/>
      <c r="AG152" s="212" t="s">
        <v>209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5">
      <c r="A153" s="229"/>
      <c r="B153" s="230"/>
      <c r="C153" s="262" t="s">
        <v>981</v>
      </c>
      <c r="D153" s="233"/>
      <c r="E153" s="234"/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2"/>
      <c r="AA153" s="212"/>
      <c r="AB153" s="212"/>
      <c r="AC153" s="212"/>
      <c r="AD153" s="212"/>
      <c r="AE153" s="212"/>
      <c r="AF153" s="212"/>
      <c r="AG153" s="212" t="s">
        <v>204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5">
      <c r="A154" s="229"/>
      <c r="B154" s="230"/>
      <c r="C154" s="262" t="s">
        <v>1029</v>
      </c>
      <c r="D154" s="233"/>
      <c r="E154" s="234">
        <v>8</v>
      </c>
      <c r="F154" s="232"/>
      <c r="G154" s="232"/>
      <c r="H154" s="232"/>
      <c r="I154" s="232"/>
      <c r="J154" s="232"/>
      <c r="K154" s="232"/>
      <c r="L154" s="232"/>
      <c r="M154" s="232"/>
      <c r="N154" s="231"/>
      <c r="O154" s="231"/>
      <c r="P154" s="231"/>
      <c r="Q154" s="231"/>
      <c r="R154" s="232"/>
      <c r="S154" s="232"/>
      <c r="T154" s="232"/>
      <c r="U154" s="232"/>
      <c r="V154" s="232"/>
      <c r="W154" s="232"/>
      <c r="X154" s="232"/>
      <c r="Y154" s="232"/>
      <c r="Z154" s="212"/>
      <c r="AA154" s="212"/>
      <c r="AB154" s="212"/>
      <c r="AC154" s="212"/>
      <c r="AD154" s="212"/>
      <c r="AE154" s="212"/>
      <c r="AF154" s="212"/>
      <c r="AG154" s="212" t="s">
        <v>204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5">
      <c r="A155" s="245">
        <v>35</v>
      </c>
      <c r="B155" s="246" t="s">
        <v>1030</v>
      </c>
      <c r="C155" s="261" t="s">
        <v>1031</v>
      </c>
      <c r="D155" s="247" t="s">
        <v>277</v>
      </c>
      <c r="E155" s="248">
        <v>8.9999999999999998E-4</v>
      </c>
      <c r="F155" s="249"/>
      <c r="G155" s="250">
        <f>ROUND(E155*F155,2)</f>
        <v>0</v>
      </c>
      <c r="H155" s="249"/>
      <c r="I155" s="250">
        <f>ROUND(E155*H155,2)</f>
        <v>0</v>
      </c>
      <c r="J155" s="249"/>
      <c r="K155" s="250">
        <f>ROUND(E155*J155,2)</f>
        <v>0</v>
      </c>
      <c r="L155" s="250">
        <v>21</v>
      </c>
      <c r="M155" s="250">
        <f>G155*(1+L155/100)</f>
        <v>0</v>
      </c>
      <c r="N155" s="248">
        <v>0</v>
      </c>
      <c r="O155" s="248">
        <f>ROUND(E155*N155,2)</f>
        <v>0</v>
      </c>
      <c r="P155" s="248">
        <v>0</v>
      </c>
      <c r="Q155" s="248">
        <f>ROUND(E155*P155,2)</f>
        <v>0</v>
      </c>
      <c r="R155" s="250"/>
      <c r="S155" s="250" t="s">
        <v>198</v>
      </c>
      <c r="T155" s="251" t="s">
        <v>199</v>
      </c>
      <c r="U155" s="232">
        <v>94.286000000000001</v>
      </c>
      <c r="V155" s="232">
        <f>ROUND(E155*U155,2)</f>
        <v>0.08</v>
      </c>
      <c r="W155" s="232"/>
      <c r="X155" s="232" t="s">
        <v>200</v>
      </c>
      <c r="Y155" s="232" t="s">
        <v>201</v>
      </c>
      <c r="Z155" s="212"/>
      <c r="AA155" s="212"/>
      <c r="AB155" s="212"/>
      <c r="AC155" s="212"/>
      <c r="AD155" s="212"/>
      <c r="AE155" s="212"/>
      <c r="AF155" s="212"/>
      <c r="AG155" s="212" t="s">
        <v>209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5">
      <c r="A156" s="229"/>
      <c r="B156" s="230"/>
      <c r="C156" s="262" t="s">
        <v>1032</v>
      </c>
      <c r="D156" s="233"/>
      <c r="E156" s="234"/>
      <c r="F156" s="232"/>
      <c r="G156" s="232"/>
      <c r="H156" s="232"/>
      <c r="I156" s="232"/>
      <c r="J156" s="232"/>
      <c r="K156" s="232"/>
      <c r="L156" s="232"/>
      <c r="M156" s="232"/>
      <c r="N156" s="231"/>
      <c r="O156" s="231"/>
      <c r="P156" s="231"/>
      <c r="Q156" s="231"/>
      <c r="R156" s="232"/>
      <c r="S156" s="232"/>
      <c r="T156" s="232"/>
      <c r="U156" s="232"/>
      <c r="V156" s="232"/>
      <c r="W156" s="232"/>
      <c r="X156" s="232"/>
      <c r="Y156" s="232"/>
      <c r="Z156" s="212"/>
      <c r="AA156" s="212"/>
      <c r="AB156" s="212"/>
      <c r="AC156" s="212"/>
      <c r="AD156" s="212"/>
      <c r="AE156" s="212"/>
      <c r="AF156" s="212"/>
      <c r="AG156" s="212" t="s">
        <v>204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5">
      <c r="A157" s="229"/>
      <c r="B157" s="230"/>
      <c r="C157" s="262" t="s">
        <v>1033</v>
      </c>
      <c r="D157" s="233"/>
      <c r="E157" s="234">
        <v>8.9999999999999998E-4</v>
      </c>
      <c r="F157" s="232"/>
      <c r="G157" s="232"/>
      <c r="H157" s="232"/>
      <c r="I157" s="232"/>
      <c r="J157" s="232"/>
      <c r="K157" s="232"/>
      <c r="L157" s="232"/>
      <c r="M157" s="232"/>
      <c r="N157" s="231"/>
      <c r="O157" s="231"/>
      <c r="P157" s="231"/>
      <c r="Q157" s="231"/>
      <c r="R157" s="232"/>
      <c r="S157" s="232"/>
      <c r="T157" s="232"/>
      <c r="U157" s="232"/>
      <c r="V157" s="232"/>
      <c r="W157" s="232"/>
      <c r="X157" s="232"/>
      <c r="Y157" s="232"/>
      <c r="Z157" s="212"/>
      <c r="AA157" s="212"/>
      <c r="AB157" s="212"/>
      <c r="AC157" s="212"/>
      <c r="AD157" s="212"/>
      <c r="AE157" s="212"/>
      <c r="AF157" s="212"/>
      <c r="AG157" s="212" t="s">
        <v>204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5">
      <c r="A158" s="252">
        <v>36</v>
      </c>
      <c r="B158" s="253" t="s">
        <v>1034</v>
      </c>
      <c r="C158" s="264" t="s">
        <v>1035</v>
      </c>
      <c r="D158" s="254" t="s">
        <v>263</v>
      </c>
      <c r="E158" s="255">
        <v>1</v>
      </c>
      <c r="F158" s="256"/>
      <c r="G158" s="257">
        <f>ROUND(E158*F158,2)</f>
        <v>0</v>
      </c>
      <c r="H158" s="256"/>
      <c r="I158" s="257">
        <f>ROUND(E158*H158,2)</f>
        <v>0</v>
      </c>
      <c r="J158" s="256"/>
      <c r="K158" s="257">
        <f>ROUND(E158*J158,2)</f>
        <v>0</v>
      </c>
      <c r="L158" s="257">
        <v>21</v>
      </c>
      <c r="M158" s="257">
        <f>G158*(1+L158/100)</f>
        <v>0</v>
      </c>
      <c r="N158" s="255">
        <v>1E-3</v>
      </c>
      <c r="O158" s="255">
        <f>ROUND(E158*N158,2)</f>
        <v>0</v>
      </c>
      <c r="P158" s="255">
        <v>0</v>
      </c>
      <c r="Q158" s="255">
        <f>ROUND(E158*P158,2)</f>
        <v>0</v>
      </c>
      <c r="R158" s="257" t="s">
        <v>251</v>
      </c>
      <c r="S158" s="257" t="s">
        <v>198</v>
      </c>
      <c r="T158" s="258" t="s">
        <v>199</v>
      </c>
      <c r="U158" s="232">
        <v>0</v>
      </c>
      <c r="V158" s="232">
        <f>ROUND(E158*U158,2)</f>
        <v>0</v>
      </c>
      <c r="W158" s="232"/>
      <c r="X158" s="232" t="s">
        <v>232</v>
      </c>
      <c r="Y158" s="232" t="s">
        <v>201</v>
      </c>
      <c r="Z158" s="212"/>
      <c r="AA158" s="212"/>
      <c r="AB158" s="212"/>
      <c r="AC158" s="212"/>
      <c r="AD158" s="212"/>
      <c r="AE158" s="212"/>
      <c r="AF158" s="212"/>
      <c r="AG158" s="212" t="s">
        <v>233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5">
      <c r="A159" s="245">
        <v>37</v>
      </c>
      <c r="B159" s="246" t="s">
        <v>1036</v>
      </c>
      <c r="C159" s="261" t="s">
        <v>1037</v>
      </c>
      <c r="D159" s="247" t="s">
        <v>197</v>
      </c>
      <c r="E159" s="248">
        <v>1725.94</v>
      </c>
      <c r="F159" s="249"/>
      <c r="G159" s="250">
        <f>ROUND(E159*F159,2)</f>
        <v>0</v>
      </c>
      <c r="H159" s="249"/>
      <c r="I159" s="250">
        <f>ROUND(E159*H159,2)</f>
        <v>0</v>
      </c>
      <c r="J159" s="249"/>
      <c r="K159" s="250">
        <f>ROUND(E159*J159,2)</f>
        <v>0</v>
      </c>
      <c r="L159" s="250">
        <v>21</v>
      </c>
      <c r="M159" s="250">
        <f>G159*(1+L159/100)</f>
        <v>0</v>
      </c>
      <c r="N159" s="248">
        <v>0</v>
      </c>
      <c r="O159" s="248">
        <f>ROUND(E159*N159,2)</f>
        <v>0</v>
      </c>
      <c r="P159" s="248">
        <v>0</v>
      </c>
      <c r="Q159" s="248">
        <f>ROUND(E159*P159,2)</f>
        <v>0</v>
      </c>
      <c r="R159" s="250"/>
      <c r="S159" s="250" t="s">
        <v>230</v>
      </c>
      <c r="T159" s="251" t="s">
        <v>231</v>
      </c>
      <c r="U159" s="232">
        <v>0</v>
      </c>
      <c r="V159" s="232">
        <f>ROUND(E159*U159,2)</f>
        <v>0</v>
      </c>
      <c r="W159" s="232"/>
      <c r="X159" s="232" t="s">
        <v>200</v>
      </c>
      <c r="Y159" s="232" t="s">
        <v>201</v>
      </c>
      <c r="Z159" s="212"/>
      <c r="AA159" s="212"/>
      <c r="AB159" s="212"/>
      <c r="AC159" s="212"/>
      <c r="AD159" s="212"/>
      <c r="AE159" s="212"/>
      <c r="AF159" s="212"/>
      <c r="AG159" s="212" t="s">
        <v>209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5">
      <c r="A160" s="229"/>
      <c r="B160" s="230"/>
      <c r="C160" s="262" t="s">
        <v>1038</v>
      </c>
      <c r="D160" s="233"/>
      <c r="E160" s="234"/>
      <c r="F160" s="232"/>
      <c r="G160" s="232"/>
      <c r="H160" s="232"/>
      <c r="I160" s="232"/>
      <c r="J160" s="232"/>
      <c r="K160" s="232"/>
      <c r="L160" s="232"/>
      <c r="M160" s="232"/>
      <c r="N160" s="231"/>
      <c r="O160" s="231"/>
      <c r="P160" s="231"/>
      <c r="Q160" s="231"/>
      <c r="R160" s="232"/>
      <c r="S160" s="232"/>
      <c r="T160" s="232"/>
      <c r="U160" s="232"/>
      <c r="V160" s="232"/>
      <c r="W160" s="232"/>
      <c r="X160" s="232"/>
      <c r="Y160" s="232"/>
      <c r="Z160" s="212"/>
      <c r="AA160" s="212"/>
      <c r="AB160" s="212"/>
      <c r="AC160" s="212"/>
      <c r="AD160" s="212"/>
      <c r="AE160" s="212"/>
      <c r="AF160" s="212"/>
      <c r="AG160" s="212" t="s">
        <v>204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5">
      <c r="A161" s="229"/>
      <c r="B161" s="230"/>
      <c r="C161" s="262" t="s">
        <v>1039</v>
      </c>
      <c r="D161" s="233"/>
      <c r="E161" s="234">
        <v>1725.94</v>
      </c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2"/>
      <c r="AA161" s="212"/>
      <c r="AB161" s="212"/>
      <c r="AC161" s="212"/>
      <c r="AD161" s="212"/>
      <c r="AE161" s="212"/>
      <c r="AF161" s="212"/>
      <c r="AG161" s="212" t="s">
        <v>204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5">
      <c r="A162" s="245">
        <v>38</v>
      </c>
      <c r="B162" s="246" t="s">
        <v>1040</v>
      </c>
      <c r="C162" s="261" t="s">
        <v>1041</v>
      </c>
      <c r="D162" s="247" t="s">
        <v>197</v>
      </c>
      <c r="E162" s="248">
        <v>6903.76</v>
      </c>
      <c r="F162" s="249"/>
      <c r="G162" s="250">
        <f>ROUND(E162*F162,2)</f>
        <v>0</v>
      </c>
      <c r="H162" s="249"/>
      <c r="I162" s="250">
        <f>ROUND(E162*H162,2)</f>
        <v>0</v>
      </c>
      <c r="J162" s="249"/>
      <c r="K162" s="250">
        <f>ROUND(E162*J162,2)</f>
        <v>0</v>
      </c>
      <c r="L162" s="250">
        <v>21</v>
      </c>
      <c r="M162" s="250">
        <f>G162*(1+L162/100)</f>
        <v>0</v>
      </c>
      <c r="N162" s="248">
        <v>0</v>
      </c>
      <c r="O162" s="248">
        <f>ROUND(E162*N162,2)</f>
        <v>0</v>
      </c>
      <c r="P162" s="248">
        <v>0</v>
      </c>
      <c r="Q162" s="248">
        <f>ROUND(E162*P162,2)</f>
        <v>0</v>
      </c>
      <c r="R162" s="250"/>
      <c r="S162" s="250" t="s">
        <v>230</v>
      </c>
      <c r="T162" s="251" t="s">
        <v>231</v>
      </c>
      <c r="U162" s="232">
        <v>0</v>
      </c>
      <c r="V162" s="232">
        <f>ROUND(E162*U162,2)</f>
        <v>0</v>
      </c>
      <c r="W162" s="232"/>
      <c r="X162" s="232" t="s">
        <v>200</v>
      </c>
      <c r="Y162" s="232" t="s">
        <v>201</v>
      </c>
      <c r="Z162" s="212"/>
      <c r="AA162" s="212"/>
      <c r="AB162" s="212"/>
      <c r="AC162" s="212"/>
      <c r="AD162" s="212"/>
      <c r="AE162" s="212"/>
      <c r="AF162" s="212"/>
      <c r="AG162" s="212" t="s">
        <v>209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20" outlineLevel="2" x14ac:dyDescent="0.25">
      <c r="A163" s="229"/>
      <c r="B163" s="230"/>
      <c r="C163" s="262" t="s">
        <v>1042</v>
      </c>
      <c r="D163" s="233"/>
      <c r="E163" s="234">
        <v>6903.76</v>
      </c>
      <c r="F163" s="232"/>
      <c r="G163" s="232"/>
      <c r="H163" s="232"/>
      <c r="I163" s="232"/>
      <c r="J163" s="232"/>
      <c r="K163" s="232"/>
      <c r="L163" s="232"/>
      <c r="M163" s="232"/>
      <c r="N163" s="231"/>
      <c r="O163" s="231"/>
      <c r="P163" s="231"/>
      <c r="Q163" s="231"/>
      <c r="R163" s="232"/>
      <c r="S163" s="232"/>
      <c r="T163" s="232"/>
      <c r="U163" s="232"/>
      <c r="V163" s="232"/>
      <c r="W163" s="232"/>
      <c r="X163" s="232"/>
      <c r="Y163" s="232"/>
      <c r="Z163" s="212"/>
      <c r="AA163" s="212"/>
      <c r="AB163" s="212"/>
      <c r="AC163" s="212"/>
      <c r="AD163" s="212"/>
      <c r="AE163" s="212"/>
      <c r="AF163" s="212"/>
      <c r="AG163" s="212" t="s">
        <v>204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ht="13" x14ac:dyDescent="0.25">
      <c r="A164" s="238" t="s">
        <v>193</v>
      </c>
      <c r="B164" s="239" t="s">
        <v>98</v>
      </c>
      <c r="C164" s="260" t="s">
        <v>99</v>
      </c>
      <c r="D164" s="240"/>
      <c r="E164" s="241"/>
      <c r="F164" s="242"/>
      <c r="G164" s="242">
        <f>SUMIF(AG165:AG166,"&lt;&gt;NOR",G165:G166)</f>
        <v>0</v>
      </c>
      <c r="H164" s="242"/>
      <c r="I164" s="242">
        <f>SUM(I165:I166)</f>
        <v>0</v>
      </c>
      <c r="J164" s="242"/>
      <c r="K164" s="242">
        <f>SUM(K165:K166)</f>
        <v>0</v>
      </c>
      <c r="L164" s="242"/>
      <c r="M164" s="242">
        <f>SUM(M165:M166)</f>
        <v>0</v>
      </c>
      <c r="N164" s="241"/>
      <c r="O164" s="241">
        <f>SUM(O165:O166)</f>
        <v>0</v>
      </c>
      <c r="P164" s="241"/>
      <c r="Q164" s="241">
        <f>SUM(Q165:Q166)</f>
        <v>0</v>
      </c>
      <c r="R164" s="242"/>
      <c r="S164" s="242"/>
      <c r="T164" s="243"/>
      <c r="U164" s="237"/>
      <c r="V164" s="237">
        <f>SUM(V165:V166)</f>
        <v>0</v>
      </c>
      <c r="W164" s="237"/>
      <c r="X164" s="237"/>
      <c r="Y164" s="237"/>
      <c r="AG164" t="s">
        <v>194</v>
      </c>
    </row>
    <row r="165" spans="1:60" outlineLevel="1" x14ac:dyDescent="0.25">
      <c r="A165" s="252">
        <v>39</v>
      </c>
      <c r="B165" s="253" t="s">
        <v>1043</v>
      </c>
      <c r="C165" s="264" t="s">
        <v>1044</v>
      </c>
      <c r="D165" s="254" t="s">
        <v>659</v>
      </c>
      <c r="E165" s="255">
        <v>100</v>
      </c>
      <c r="F165" s="256"/>
      <c r="G165" s="257">
        <f>ROUND(E165*F165,2)</f>
        <v>0</v>
      </c>
      <c r="H165" s="256"/>
      <c r="I165" s="257">
        <f>ROUND(E165*H165,2)</f>
        <v>0</v>
      </c>
      <c r="J165" s="256"/>
      <c r="K165" s="257">
        <f>ROUND(E165*J165,2)</f>
        <v>0</v>
      </c>
      <c r="L165" s="257">
        <v>21</v>
      </c>
      <c r="M165" s="257">
        <f>G165*(1+L165/100)</f>
        <v>0</v>
      </c>
      <c r="N165" s="255">
        <v>0</v>
      </c>
      <c r="O165" s="255">
        <f>ROUND(E165*N165,2)</f>
        <v>0</v>
      </c>
      <c r="P165" s="255">
        <v>0</v>
      </c>
      <c r="Q165" s="255">
        <f>ROUND(E165*P165,2)</f>
        <v>0</v>
      </c>
      <c r="R165" s="257"/>
      <c r="S165" s="257" t="s">
        <v>230</v>
      </c>
      <c r="T165" s="258" t="s">
        <v>231</v>
      </c>
      <c r="U165" s="232">
        <v>0</v>
      </c>
      <c r="V165" s="232">
        <f>ROUND(E165*U165,2)</f>
        <v>0</v>
      </c>
      <c r="W165" s="232"/>
      <c r="X165" s="232" t="s">
        <v>232</v>
      </c>
      <c r="Y165" s="232" t="s">
        <v>201</v>
      </c>
      <c r="Z165" s="212"/>
      <c r="AA165" s="212"/>
      <c r="AB165" s="212"/>
      <c r="AC165" s="212"/>
      <c r="AD165" s="212"/>
      <c r="AE165" s="212"/>
      <c r="AF165" s="212"/>
      <c r="AG165" s="212" t="s">
        <v>1045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5">
      <c r="A166" s="252">
        <v>40</v>
      </c>
      <c r="B166" s="253" t="s">
        <v>1046</v>
      </c>
      <c r="C166" s="264" t="s">
        <v>1047</v>
      </c>
      <c r="D166" s="254" t="s">
        <v>659</v>
      </c>
      <c r="E166" s="255">
        <v>20</v>
      </c>
      <c r="F166" s="256"/>
      <c r="G166" s="257">
        <f>ROUND(E166*F166,2)</f>
        <v>0</v>
      </c>
      <c r="H166" s="256"/>
      <c r="I166" s="257">
        <f>ROUND(E166*H166,2)</f>
        <v>0</v>
      </c>
      <c r="J166" s="256"/>
      <c r="K166" s="257">
        <f>ROUND(E166*J166,2)</f>
        <v>0</v>
      </c>
      <c r="L166" s="257">
        <v>21</v>
      </c>
      <c r="M166" s="257">
        <f>G166*(1+L166/100)</f>
        <v>0</v>
      </c>
      <c r="N166" s="255">
        <v>0</v>
      </c>
      <c r="O166" s="255">
        <f>ROUND(E166*N166,2)</f>
        <v>0</v>
      </c>
      <c r="P166" s="255">
        <v>0</v>
      </c>
      <c r="Q166" s="255">
        <f>ROUND(E166*P166,2)</f>
        <v>0</v>
      </c>
      <c r="R166" s="257"/>
      <c r="S166" s="257" t="s">
        <v>230</v>
      </c>
      <c r="T166" s="258" t="s">
        <v>231</v>
      </c>
      <c r="U166" s="232">
        <v>0</v>
      </c>
      <c r="V166" s="232">
        <f>ROUND(E166*U166,2)</f>
        <v>0</v>
      </c>
      <c r="W166" s="232"/>
      <c r="X166" s="232" t="s">
        <v>232</v>
      </c>
      <c r="Y166" s="232" t="s">
        <v>201</v>
      </c>
      <c r="Z166" s="212"/>
      <c r="AA166" s="212"/>
      <c r="AB166" s="212"/>
      <c r="AC166" s="212"/>
      <c r="AD166" s="212"/>
      <c r="AE166" s="212"/>
      <c r="AF166" s="212"/>
      <c r="AG166" s="212" t="s">
        <v>1045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ht="13" x14ac:dyDescent="0.25">
      <c r="A167" s="238" t="s">
        <v>193</v>
      </c>
      <c r="B167" s="239" t="s">
        <v>100</v>
      </c>
      <c r="C167" s="260" t="s">
        <v>101</v>
      </c>
      <c r="D167" s="240"/>
      <c r="E167" s="241"/>
      <c r="F167" s="242"/>
      <c r="G167" s="242">
        <f>SUMIF(AG168:AG171,"&lt;&gt;NOR",G168:G171)</f>
        <v>0</v>
      </c>
      <c r="H167" s="242"/>
      <c r="I167" s="242">
        <f>SUM(I168:I171)</f>
        <v>0</v>
      </c>
      <c r="J167" s="242"/>
      <c r="K167" s="242">
        <f>SUM(K168:K171)</f>
        <v>0</v>
      </c>
      <c r="L167" s="242"/>
      <c r="M167" s="242">
        <f>SUM(M168:M171)</f>
        <v>0</v>
      </c>
      <c r="N167" s="241"/>
      <c r="O167" s="241">
        <f>SUM(O168:O171)</f>
        <v>0</v>
      </c>
      <c r="P167" s="241"/>
      <c r="Q167" s="241">
        <f>SUM(Q168:Q171)</f>
        <v>0</v>
      </c>
      <c r="R167" s="242"/>
      <c r="S167" s="242"/>
      <c r="T167" s="243"/>
      <c r="U167" s="237"/>
      <c r="V167" s="237">
        <f>SUM(V168:V171)</f>
        <v>0</v>
      </c>
      <c r="W167" s="237"/>
      <c r="X167" s="237"/>
      <c r="Y167" s="237"/>
      <c r="AG167" t="s">
        <v>194</v>
      </c>
    </row>
    <row r="168" spans="1:60" outlineLevel="1" x14ac:dyDescent="0.25">
      <c r="A168" s="252">
        <v>41</v>
      </c>
      <c r="B168" s="253" t="s">
        <v>1048</v>
      </c>
      <c r="C168" s="264" t="s">
        <v>1049</v>
      </c>
      <c r="D168" s="254" t="s">
        <v>659</v>
      </c>
      <c r="E168" s="255">
        <v>11</v>
      </c>
      <c r="F168" s="256"/>
      <c r="G168" s="257">
        <f>ROUND(E168*F168,2)</f>
        <v>0</v>
      </c>
      <c r="H168" s="256"/>
      <c r="I168" s="257">
        <f>ROUND(E168*H168,2)</f>
        <v>0</v>
      </c>
      <c r="J168" s="256"/>
      <c r="K168" s="257">
        <f>ROUND(E168*J168,2)</f>
        <v>0</v>
      </c>
      <c r="L168" s="257">
        <v>21</v>
      </c>
      <c r="M168" s="257">
        <f>G168*(1+L168/100)</f>
        <v>0</v>
      </c>
      <c r="N168" s="255">
        <v>0</v>
      </c>
      <c r="O168" s="255">
        <f>ROUND(E168*N168,2)</f>
        <v>0</v>
      </c>
      <c r="P168" s="255">
        <v>0</v>
      </c>
      <c r="Q168" s="255">
        <f>ROUND(E168*P168,2)</f>
        <v>0</v>
      </c>
      <c r="R168" s="257"/>
      <c r="S168" s="257" t="s">
        <v>230</v>
      </c>
      <c r="T168" s="258" t="s">
        <v>231</v>
      </c>
      <c r="U168" s="232">
        <v>0</v>
      </c>
      <c r="V168" s="232">
        <f>ROUND(E168*U168,2)</f>
        <v>0</v>
      </c>
      <c r="W168" s="232"/>
      <c r="X168" s="232" t="s">
        <v>232</v>
      </c>
      <c r="Y168" s="232" t="s">
        <v>201</v>
      </c>
      <c r="Z168" s="212"/>
      <c r="AA168" s="212"/>
      <c r="AB168" s="212"/>
      <c r="AC168" s="212"/>
      <c r="AD168" s="212"/>
      <c r="AE168" s="212"/>
      <c r="AF168" s="212"/>
      <c r="AG168" s="212" t="s">
        <v>1045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5">
      <c r="A169" s="252">
        <v>42</v>
      </c>
      <c r="B169" s="253" t="s">
        <v>1050</v>
      </c>
      <c r="C169" s="264" t="s">
        <v>1051</v>
      </c>
      <c r="D169" s="254" t="s">
        <v>659</v>
      </c>
      <c r="E169" s="255">
        <v>11</v>
      </c>
      <c r="F169" s="256"/>
      <c r="G169" s="257">
        <f>ROUND(E169*F169,2)</f>
        <v>0</v>
      </c>
      <c r="H169" s="256"/>
      <c r="I169" s="257">
        <f>ROUND(E169*H169,2)</f>
        <v>0</v>
      </c>
      <c r="J169" s="256"/>
      <c r="K169" s="257">
        <f>ROUND(E169*J169,2)</f>
        <v>0</v>
      </c>
      <c r="L169" s="257">
        <v>21</v>
      </c>
      <c r="M169" s="257">
        <f>G169*(1+L169/100)</f>
        <v>0</v>
      </c>
      <c r="N169" s="255">
        <v>0</v>
      </c>
      <c r="O169" s="255">
        <f>ROUND(E169*N169,2)</f>
        <v>0</v>
      </c>
      <c r="P169" s="255">
        <v>0</v>
      </c>
      <c r="Q169" s="255">
        <f>ROUND(E169*P169,2)</f>
        <v>0</v>
      </c>
      <c r="R169" s="257"/>
      <c r="S169" s="257" t="s">
        <v>230</v>
      </c>
      <c r="T169" s="258" t="s">
        <v>231</v>
      </c>
      <c r="U169" s="232">
        <v>0</v>
      </c>
      <c r="V169" s="232">
        <f>ROUND(E169*U169,2)</f>
        <v>0</v>
      </c>
      <c r="W169" s="232"/>
      <c r="X169" s="232" t="s">
        <v>232</v>
      </c>
      <c r="Y169" s="232" t="s">
        <v>201</v>
      </c>
      <c r="Z169" s="212"/>
      <c r="AA169" s="212"/>
      <c r="AB169" s="212"/>
      <c r="AC169" s="212"/>
      <c r="AD169" s="212"/>
      <c r="AE169" s="212"/>
      <c r="AF169" s="212"/>
      <c r="AG169" s="212" t="s">
        <v>1045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5">
      <c r="A170" s="252">
        <v>43</v>
      </c>
      <c r="B170" s="253" t="s">
        <v>1052</v>
      </c>
      <c r="C170" s="264" t="s">
        <v>1053</v>
      </c>
      <c r="D170" s="254" t="s">
        <v>659</v>
      </c>
      <c r="E170" s="255">
        <v>7</v>
      </c>
      <c r="F170" s="256"/>
      <c r="G170" s="257">
        <f>ROUND(E170*F170,2)</f>
        <v>0</v>
      </c>
      <c r="H170" s="256"/>
      <c r="I170" s="257">
        <f>ROUND(E170*H170,2)</f>
        <v>0</v>
      </c>
      <c r="J170" s="256"/>
      <c r="K170" s="257">
        <f>ROUND(E170*J170,2)</f>
        <v>0</v>
      </c>
      <c r="L170" s="257">
        <v>21</v>
      </c>
      <c r="M170" s="257">
        <f>G170*(1+L170/100)</f>
        <v>0</v>
      </c>
      <c r="N170" s="255">
        <v>0</v>
      </c>
      <c r="O170" s="255">
        <f>ROUND(E170*N170,2)</f>
        <v>0</v>
      </c>
      <c r="P170" s="255">
        <v>0</v>
      </c>
      <c r="Q170" s="255">
        <f>ROUND(E170*P170,2)</f>
        <v>0</v>
      </c>
      <c r="R170" s="257"/>
      <c r="S170" s="257" t="s">
        <v>230</v>
      </c>
      <c r="T170" s="258" t="s">
        <v>231</v>
      </c>
      <c r="U170" s="232">
        <v>0</v>
      </c>
      <c r="V170" s="232">
        <f>ROUND(E170*U170,2)</f>
        <v>0</v>
      </c>
      <c r="W170" s="232"/>
      <c r="X170" s="232" t="s">
        <v>232</v>
      </c>
      <c r="Y170" s="232" t="s">
        <v>201</v>
      </c>
      <c r="Z170" s="212"/>
      <c r="AA170" s="212"/>
      <c r="AB170" s="212"/>
      <c r="AC170" s="212"/>
      <c r="AD170" s="212"/>
      <c r="AE170" s="212"/>
      <c r="AF170" s="212"/>
      <c r="AG170" s="212" t="s">
        <v>1045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5">
      <c r="A171" s="252">
        <v>44</v>
      </c>
      <c r="B171" s="253" t="s">
        <v>1054</v>
      </c>
      <c r="C171" s="264" t="s">
        <v>1055</v>
      </c>
      <c r="D171" s="254" t="s">
        <v>659</v>
      </c>
      <c r="E171" s="255">
        <v>15</v>
      </c>
      <c r="F171" s="256"/>
      <c r="G171" s="257">
        <f>ROUND(E171*F171,2)</f>
        <v>0</v>
      </c>
      <c r="H171" s="256"/>
      <c r="I171" s="257">
        <f>ROUND(E171*H171,2)</f>
        <v>0</v>
      </c>
      <c r="J171" s="256"/>
      <c r="K171" s="257">
        <f>ROUND(E171*J171,2)</f>
        <v>0</v>
      </c>
      <c r="L171" s="257">
        <v>21</v>
      </c>
      <c r="M171" s="257">
        <f>G171*(1+L171/100)</f>
        <v>0</v>
      </c>
      <c r="N171" s="255">
        <v>0</v>
      </c>
      <c r="O171" s="255">
        <f>ROUND(E171*N171,2)</f>
        <v>0</v>
      </c>
      <c r="P171" s="255">
        <v>0</v>
      </c>
      <c r="Q171" s="255">
        <f>ROUND(E171*P171,2)</f>
        <v>0</v>
      </c>
      <c r="R171" s="257"/>
      <c r="S171" s="257" t="s">
        <v>230</v>
      </c>
      <c r="T171" s="258" t="s">
        <v>231</v>
      </c>
      <c r="U171" s="232">
        <v>0</v>
      </c>
      <c r="V171" s="232">
        <f>ROUND(E171*U171,2)</f>
        <v>0</v>
      </c>
      <c r="W171" s="232"/>
      <c r="X171" s="232" t="s">
        <v>232</v>
      </c>
      <c r="Y171" s="232" t="s">
        <v>201</v>
      </c>
      <c r="Z171" s="212"/>
      <c r="AA171" s="212"/>
      <c r="AB171" s="212"/>
      <c r="AC171" s="212"/>
      <c r="AD171" s="212"/>
      <c r="AE171" s="212"/>
      <c r="AF171" s="212"/>
      <c r="AG171" s="212" t="s">
        <v>1045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ht="13" x14ac:dyDescent="0.25">
      <c r="A172" s="238" t="s">
        <v>193</v>
      </c>
      <c r="B172" s="239" t="s">
        <v>102</v>
      </c>
      <c r="C172" s="260" t="s">
        <v>103</v>
      </c>
      <c r="D172" s="240"/>
      <c r="E172" s="241"/>
      <c r="F172" s="242"/>
      <c r="G172" s="242">
        <f>SUMIF(AG173:AG180,"&lt;&gt;NOR",G173:G180)</f>
        <v>0</v>
      </c>
      <c r="H172" s="242"/>
      <c r="I172" s="242">
        <f>SUM(I173:I180)</f>
        <v>0</v>
      </c>
      <c r="J172" s="242"/>
      <c r="K172" s="242">
        <f>SUM(K173:K180)</f>
        <v>0</v>
      </c>
      <c r="L172" s="242"/>
      <c r="M172" s="242">
        <f>SUM(M173:M180)</f>
        <v>0</v>
      </c>
      <c r="N172" s="241"/>
      <c r="O172" s="241">
        <f>SUM(O173:O180)</f>
        <v>0</v>
      </c>
      <c r="P172" s="241"/>
      <c r="Q172" s="241">
        <f>SUM(Q173:Q180)</f>
        <v>0</v>
      </c>
      <c r="R172" s="242"/>
      <c r="S172" s="242"/>
      <c r="T172" s="243"/>
      <c r="U172" s="237"/>
      <c r="V172" s="237">
        <f>SUM(V173:V180)</f>
        <v>0</v>
      </c>
      <c r="W172" s="237"/>
      <c r="X172" s="237"/>
      <c r="Y172" s="237"/>
      <c r="AG172" t="s">
        <v>194</v>
      </c>
    </row>
    <row r="173" spans="1:60" outlineLevel="1" x14ac:dyDescent="0.25">
      <c r="A173" s="252">
        <v>45</v>
      </c>
      <c r="B173" s="253" t="s">
        <v>1056</v>
      </c>
      <c r="C173" s="264" t="s">
        <v>1057</v>
      </c>
      <c r="D173" s="254" t="s">
        <v>659</v>
      </c>
      <c r="E173" s="255">
        <v>37</v>
      </c>
      <c r="F173" s="256"/>
      <c r="G173" s="257">
        <f>ROUND(E173*F173,2)</f>
        <v>0</v>
      </c>
      <c r="H173" s="256"/>
      <c r="I173" s="257">
        <f>ROUND(E173*H173,2)</f>
        <v>0</v>
      </c>
      <c r="J173" s="256"/>
      <c r="K173" s="257">
        <f>ROUND(E173*J173,2)</f>
        <v>0</v>
      </c>
      <c r="L173" s="257">
        <v>21</v>
      </c>
      <c r="M173" s="257">
        <f>G173*(1+L173/100)</f>
        <v>0</v>
      </c>
      <c r="N173" s="255">
        <v>0</v>
      </c>
      <c r="O173" s="255">
        <f>ROUND(E173*N173,2)</f>
        <v>0</v>
      </c>
      <c r="P173" s="255">
        <v>0</v>
      </c>
      <c r="Q173" s="255">
        <f>ROUND(E173*P173,2)</f>
        <v>0</v>
      </c>
      <c r="R173" s="257"/>
      <c r="S173" s="257" t="s">
        <v>230</v>
      </c>
      <c r="T173" s="258" t="s">
        <v>231</v>
      </c>
      <c r="U173" s="232">
        <v>0</v>
      </c>
      <c r="V173" s="232">
        <f>ROUND(E173*U173,2)</f>
        <v>0</v>
      </c>
      <c r="W173" s="232"/>
      <c r="X173" s="232" t="s">
        <v>232</v>
      </c>
      <c r="Y173" s="232" t="s">
        <v>201</v>
      </c>
      <c r="Z173" s="212"/>
      <c r="AA173" s="212"/>
      <c r="AB173" s="212"/>
      <c r="AC173" s="212"/>
      <c r="AD173" s="212"/>
      <c r="AE173" s="212"/>
      <c r="AF173" s="212"/>
      <c r="AG173" s="212" t="s">
        <v>1045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1" x14ac:dyDescent="0.25">
      <c r="A174" s="252">
        <v>46</v>
      </c>
      <c r="B174" s="253" t="s">
        <v>1058</v>
      </c>
      <c r="C174" s="264" t="s">
        <v>1059</v>
      </c>
      <c r="D174" s="254" t="s">
        <v>659</v>
      </c>
      <c r="E174" s="255">
        <v>18</v>
      </c>
      <c r="F174" s="256"/>
      <c r="G174" s="257">
        <f>ROUND(E174*F174,2)</f>
        <v>0</v>
      </c>
      <c r="H174" s="256"/>
      <c r="I174" s="257">
        <f>ROUND(E174*H174,2)</f>
        <v>0</v>
      </c>
      <c r="J174" s="256"/>
      <c r="K174" s="257">
        <f>ROUND(E174*J174,2)</f>
        <v>0</v>
      </c>
      <c r="L174" s="257">
        <v>21</v>
      </c>
      <c r="M174" s="257">
        <f>G174*(1+L174/100)</f>
        <v>0</v>
      </c>
      <c r="N174" s="255">
        <v>0</v>
      </c>
      <c r="O174" s="255">
        <f>ROUND(E174*N174,2)</f>
        <v>0</v>
      </c>
      <c r="P174" s="255">
        <v>0</v>
      </c>
      <c r="Q174" s="255">
        <f>ROUND(E174*P174,2)</f>
        <v>0</v>
      </c>
      <c r="R174" s="257"/>
      <c r="S174" s="257" t="s">
        <v>230</v>
      </c>
      <c r="T174" s="258" t="s">
        <v>231</v>
      </c>
      <c r="U174" s="232">
        <v>0</v>
      </c>
      <c r="V174" s="232">
        <f>ROUND(E174*U174,2)</f>
        <v>0</v>
      </c>
      <c r="W174" s="232"/>
      <c r="X174" s="232" t="s">
        <v>232</v>
      </c>
      <c r="Y174" s="232" t="s">
        <v>201</v>
      </c>
      <c r="Z174" s="212"/>
      <c r="AA174" s="212"/>
      <c r="AB174" s="212"/>
      <c r="AC174" s="212"/>
      <c r="AD174" s="212"/>
      <c r="AE174" s="212"/>
      <c r="AF174" s="212"/>
      <c r="AG174" s="212" t="s">
        <v>1045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5">
      <c r="A175" s="252">
        <v>47</v>
      </c>
      <c r="B175" s="253" t="s">
        <v>1060</v>
      </c>
      <c r="C175" s="264" t="s">
        <v>1061</v>
      </c>
      <c r="D175" s="254" t="s">
        <v>659</v>
      </c>
      <c r="E175" s="255">
        <v>37</v>
      </c>
      <c r="F175" s="256"/>
      <c r="G175" s="257">
        <f>ROUND(E175*F175,2)</f>
        <v>0</v>
      </c>
      <c r="H175" s="256"/>
      <c r="I175" s="257">
        <f>ROUND(E175*H175,2)</f>
        <v>0</v>
      </c>
      <c r="J175" s="256"/>
      <c r="K175" s="257">
        <f>ROUND(E175*J175,2)</f>
        <v>0</v>
      </c>
      <c r="L175" s="257">
        <v>21</v>
      </c>
      <c r="M175" s="257">
        <f>G175*(1+L175/100)</f>
        <v>0</v>
      </c>
      <c r="N175" s="255">
        <v>0</v>
      </c>
      <c r="O175" s="255">
        <f>ROUND(E175*N175,2)</f>
        <v>0</v>
      </c>
      <c r="P175" s="255">
        <v>0</v>
      </c>
      <c r="Q175" s="255">
        <f>ROUND(E175*P175,2)</f>
        <v>0</v>
      </c>
      <c r="R175" s="257"/>
      <c r="S175" s="257" t="s">
        <v>230</v>
      </c>
      <c r="T175" s="258" t="s">
        <v>231</v>
      </c>
      <c r="U175" s="232">
        <v>0</v>
      </c>
      <c r="V175" s="232">
        <f>ROUND(E175*U175,2)</f>
        <v>0</v>
      </c>
      <c r="W175" s="232"/>
      <c r="X175" s="232" t="s">
        <v>232</v>
      </c>
      <c r="Y175" s="232" t="s">
        <v>201</v>
      </c>
      <c r="Z175" s="212"/>
      <c r="AA175" s="212"/>
      <c r="AB175" s="212"/>
      <c r="AC175" s="212"/>
      <c r="AD175" s="212"/>
      <c r="AE175" s="212"/>
      <c r="AF175" s="212"/>
      <c r="AG175" s="212" t="s">
        <v>1045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5">
      <c r="A176" s="252">
        <v>48</v>
      </c>
      <c r="B176" s="253" t="s">
        <v>1062</v>
      </c>
      <c r="C176" s="264" t="s">
        <v>1063</v>
      </c>
      <c r="D176" s="254" t="s">
        <v>659</v>
      </c>
      <c r="E176" s="255">
        <v>18</v>
      </c>
      <c r="F176" s="256"/>
      <c r="G176" s="257">
        <f>ROUND(E176*F176,2)</f>
        <v>0</v>
      </c>
      <c r="H176" s="256"/>
      <c r="I176" s="257">
        <f>ROUND(E176*H176,2)</f>
        <v>0</v>
      </c>
      <c r="J176" s="256"/>
      <c r="K176" s="257">
        <f>ROUND(E176*J176,2)</f>
        <v>0</v>
      </c>
      <c r="L176" s="257">
        <v>21</v>
      </c>
      <c r="M176" s="257">
        <f>G176*(1+L176/100)</f>
        <v>0</v>
      </c>
      <c r="N176" s="255">
        <v>0</v>
      </c>
      <c r="O176" s="255">
        <f>ROUND(E176*N176,2)</f>
        <v>0</v>
      </c>
      <c r="P176" s="255">
        <v>0</v>
      </c>
      <c r="Q176" s="255">
        <f>ROUND(E176*P176,2)</f>
        <v>0</v>
      </c>
      <c r="R176" s="257"/>
      <c r="S176" s="257" t="s">
        <v>230</v>
      </c>
      <c r="T176" s="258" t="s">
        <v>231</v>
      </c>
      <c r="U176" s="232">
        <v>0</v>
      </c>
      <c r="V176" s="232">
        <f>ROUND(E176*U176,2)</f>
        <v>0</v>
      </c>
      <c r="W176" s="232"/>
      <c r="X176" s="232" t="s">
        <v>232</v>
      </c>
      <c r="Y176" s="232" t="s">
        <v>201</v>
      </c>
      <c r="Z176" s="212"/>
      <c r="AA176" s="212"/>
      <c r="AB176" s="212"/>
      <c r="AC176" s="212"/>
      <c r="AD176" s="212"/>
      <c r="AE176" s="212"/>
      <c r="AF176" s="212"/>
      <c r="AG176" s="212" t="s">
        <v>1045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5">
      <c r="A177" s="252">
        <v>49</v>
      </c>
      <c r="B177" s="253" t="s">
        <v>1064</v>
      </c>
      <c r="C177" s="264" t="s">
        <v>1065</v>
      </c>
      <c r="D177" s="254" t="s">
        <v>659</v>
      </c>
      <c r="E177" s="255">
        <v>18</v>
      </c>
      <c r="F177" s="256"/>
      <c r="G177" s="257">
        <f>ROUND(E177*F177,2)</f>
        <v>0</v>
      </c>
      <c r="H177" s="256"/>
      <c r="I177" s="257">
        <f>ROUND(E177*H177,2)</f>
        <v>0</v>
      </c>
      <c r="J177" s="256"/>
      <c r="K177" s="257">
        <f>ROUND(E177*J177,2)</f>
        <v>0</v>
      </c>
      <c r="L177" s="257">
        <v>21</v>
      </c>
      <c r="M177" s="257">
        <f>G177*(1+L177/100)</f>
        <v>0</v>
      </c>
      <c r="N177" s="255">
        <v>0</v>
      </c>
      <c r="O177" s="255">
        <f>ROUND(E177*N177,2)</f>
        <v>0</v>
      </c>
      <c r="P177" s="255">
        <v>0</v>
      </c>
      <c r="Q177" s="255">
        <f>ROUND(E177*P177,2)</f>
        <v>0</v>
      </c>
      <c r="R177" s="257"/>
      <c r="S177" s="257" t="s">
        <v>230</v>
      </c>
      <c r="T177" s="258" t="s">
        <v>231</v>
      </c>
      <c r="U177" s="232">
        <v>0</v>
      </c>
      <c r="V177" s="232">
        <f>ROUND(E177*U177,2)</f>
        <v>0</v>
      </c>
      <c r="W177" s="232"/>
      <c r="X177" s="232" t="s">
        <v>232</v>
      </c>
      <c r="Y177" s="232" t="s">
        <v>201</v>
      </c>
      <c r="Z177" s="212"/>
      <c r="AA177" s="212"/>
      <c r="AB177" s="212"/>
      <c r="AC177" s="212"/>
      <c r="AD177" s="212"/>
      <c r="AE177" s="212"/>
      <c r="AF177" s="212"/>
      <c r="AG177" s="212" t="s">
        <v>1045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1" x14ac:dyDescent="0.25">
      <c r="A178" s="252">
        <v>50</v>
      </c>
      <c r="B178" s="253" t="s">
        <v>1066</v>
      </c>
      <c r="C178" s="264" t="s">
        <v>1067</v>
      </c>
      <c r="D178" s="254" t="s">
        <v>659</v>
      </c>
      <c r="E178" s="255">
        <v>30</v>
      </c>
      <c r="F178" s="256"/>
      <c r="G178" s="257">
        <f>ROUND(E178*F178,2)</f>
        <v>0</v>
      </c>
      <c r="H178" s="256"/>
      <c r="I178" s="257">
        <f>ROUND(E178*H178,2)</f>
        <v>0</v>
      </c>
      <c r="J178" s="256"/>
      <c r="K178" s="257">
        <f>ROUND(E178*J178,2)</f>
        <v>0</v>
      </c>
      <c r="L178" s="257">
        <v>21</v>
      </c>
      <c r="M178" s="257">
        <f>G178*(1+L178/100)</f>
        <v>0</v>
      </c>
      <c r="N178" s="255">
        <v>0</v>
      </c>
      <c r="O178" s="255">
        <f>ROUND(E178*N178,2)</f>
        <v>0</v>
      </c>
      <c r="P178" s="255">
        <v>0</v>
      </c>
      <c r="Q178" s="255">
        <f>ROUND(E178*P178,2)</f>
        <v>0</v>
      </c>
      <c r="R178" s="257"/>
      <c r="S178" s="257" t="s">
        <v>230</v>
      </c>
      <c r="T178" s="258" t="s">
        <v>231</v>
      </c>
      <c r="U178" s="232">
        <v>0</v>
      </c>
      <c r="V178" s="232">
        <f>ROUND(E178*U178,2)</f>
        <v>0</v>
      </c>
      <c r="W178" s="232"/>
      <c r="X178" s="232" t="s">
        <v>232</v>
      </c>
      <c r="Y178" s="232" t="s">
        <v>201</v>
      </c>
      <c r="Z178" s="212"/>
      <c r="AA178" s="212"/>
      <c r="AB178" s="212"/>
      <c r="AC178" s="212"/>
      <c r="AD178" s="212"/>
      <c r="AE178" s="212"/>
      <c r="AF178" s="212"/>
      <c r="AG178" s="212" t="s">
        <v>1045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1" x14ac:dyDescent="0.25">
      <c r="A179" s="252">
        <v>51</v>
      </c>
      <c r="B179" s="253" t="s">
        <v>1068</v>
      </c>
      <c r="C179" s="264" t="s">
        <v>1069</v>
      </c>
      <c r="D179" s="254" t="s">
        <v>659</v>
      </c>
      <c r="E179" s="255">
        <v>18</v>
      </c>
      <c r="F179" s="256"/>
      <c r="G179" s="257">
        <f>ROUND(E179*F179,2)</f>
        <v>0</v>
      </c>
      <c r="H179" s="256"/>
      <c r="I179" s="257">
        <f>ROUND(E179*H179,2)</f>
        <v>0</v>
      </c>
      <c r="J179" s="256"/>
      <c r="K179" s="257">
        <f>ROUND(E179*J179,2)</f>
        <v>0</v>
      </c>
      <c r="L179" s="257">
        <v>21</v>
      </c>
      <c r="M179" s="257">
        <f>G179*(1+L179/100)</f>
        <v>0</v>
      </c>
      <c r="N179" s="255">
        <v>0</v>
      </c>
      <c r="O179" s="255">
        <f>ROUND(E179*N179,2)</f>
        <v>0</v>
      </c>
      <c r="P179" s="255">
        <v>0</v>
      </c>
      <c r="Q179" s="255">
        <f>ROUND(E179*P179,2)</f>
        <v>0</v>
      </c>
      <c r="R179" s="257"/>
      <c r="S179" s="257" t="s">
        <v>230</v>
      </c>
      <c r="T179" s="258" t="s">
        <v>231</v>
      </c>
      <c r="U179" s="232">
        <v>0</v>
      </c>
      <c r="V179" s="232">
        <f>ROUND(E179*U179,2)</f>
        <v>0</v>
      </c>
      <c r="W179" s="232"/>
      <c r="X179" s="232" t="s">
        <v>232</v>
      </c>
      <c r="Y179" s="232" t="s">
        <v>201</v>
      </c>
      <c r="Z179" s="212"/>
      <c r="AA179" s="212"/>
      <c r="AB179" s="212"/>
      <c r="AC179" s="212"/>
      <c r="AD179" s="212"/>
      <c r="AE179" s="212"/>
      <c r="AF179" s="212"/>
      <c r="AG179" s="212" t="s">
        <v>1045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1" x14ac:dyDescent="0.25">
      <c r="A180" s="252">
        <v>52</v>
      </c>
      <c r="B180" s="253" t="s">
        <v>1070</v>
      </c>
      <c r="C180" s="264" t="s">
        <v>1071</v>
      </c>
      <c r="D180" s="254" t="s">
        <v>659</v>
      </c>
      <c r="E180" s="255">
        <v>18</v>
      </c>
      <c r="F180" s="256"/>
      <c r="G180" s="257">
        <f>ROUND(E180*F180,2)</f>
        <v>0</v>
      </c>
      <c r="H180" s="256"/>
      <c r="I180" s="257">
        <f>ROUND(E180*H180,2)</f>
        <v>0</v>
      </c>
      <c r="J180" s="256"/>
      <c r="K180" s="257">
        <f>ROUND(E180*J180,2)</f>
        <v>0</v>
      </c>
      <c r="L180" s="257">
        <v>21</v>
      </c>
      <c r="M180" s="257">
        <f>G180*(1+L180/100)</f>
        <v>0</v>
      </c>
      <c r="N180" s="255">
        <v>0</v>
      </c>
      <c r="O180" s="255">
        <f>ROUND(E180*N180,2)</f>
        <v>0</v>
      </c>
      <c r="P180" s="255">
        <v>0</v>
      </c>
      <c r="Q180" s="255">
        <f>ROUND(E180*P180,2)</f>
        <v>0</v>
      </c>
      <c r="R180" s="257"/>
      <c r="S180" s="257" t="s">
        <v>230</v>
      </c>
      <c r="T180" s="258" t="s">
        <v>231</v>
      </c>
      <c r="U180" s="232">
        <v>0</v>
      </c>
      <c r="V180" s="232">
        <f>ROUND(E180*U180,2)</f>
        <v>0</v>
      </c>
      <c r="W180" s="232"/>
      <c r="X180" s="232" t="s">
        <v>232</v>
      </c>
      <c r="Y180" s="232" t="s">
        <v>201</v>
      </c>
      <c r="Z180" s="212"/>
      <c r="AA180" s="212"/>
      <c r="AB180" s="212"/>
      <c r="AC180" s="212"/>
      <c r="AD180" s="212"/>
      <c r="AE180" s="212"/>
      <c r="AF180" s="212"/>
      <c r="AG180" s="212" t="s">
        <v>1045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ht="13" x14ac:dyDescent="0.25">
      <c r="A181" s="238" t="s">
        <v>193</v>
      </c>
      <c r="B181" s="239" t="s">
        <v>104</v>
      </c>
      <c r="C181" s="260" t="s">
        <v>105</v>
      </c>
      <c r="D181" s="240"/>
      <c r="E181" s="241"/>
      <c r="F181" s="242"/>
      <c r="G181" s="242">
        <f>SUMIF(AG182:AG184,"&lt;&gt;NOR",G182:G184)</f>
        <v>0</v>
      </c>
      <c r="H181" s="242"/>
      <c r="I181" s="242">
        <f>SUM(I182:I184)</f>
        <v>0</v>
      </c>
      <c r="J181" s="242"/>
      <c r="K181" s="242">
        <f>SUM(K182:K184)</f>
        <v>0</v>
      </c>
      <c r="L181" s="242"/>
      <c r="M181" s="242">
        <f>SUM(M182:M184)</f>
        <v>0</v>
      </c>
      <c r="N181" s="241"/>
      <c r="O181" s="241">
        <f>SUM(O182:O184)</f>
        <v>0</v>
      </c>
      <c r="P181" s="241"/>
      <c r="Q181" s="241">
        <f>SUM(Q182:Q184)</f>
        <v>0</v>
      </c>
      <c r="R181" s="242"/>
      <c r="S181" s="242"/>
      <c r="T181" s="243"/>
      <c r="U181" s="237"/>
      <c r="V181" s="237">
        <f>SUM(V182:V184)</f>
        <v>0</v>
      </c>
      <c r="W181" s="237"/>
      <c r="X181" s="237"/>
      <c r="Y181" s="237"/>
      <c r="AG181" t="s">
        <v>194</v>
      </c>
    </row>
    <row r="182" spans="1:60" outlineLevel="1" x14ac:dyDescent="0.25">
      <c r="A182" s="252">
        <v>53</v>
      </c>
      <c r="B182" s="253" t="s">
        <v>1072</v>
      </c>
      <c r="C182" s="264" t="s">
        <v>1073</v>
      </c>
      <c r="D182" s="254" t="s">
        <v>659</v>
      </c>
      <c r="E182" s="255">
        <v>37</v>
      </c>
      <c r="F182" s="256"/>
      <c r="G182" s="257">
        <f>ROUND(E182*F182,2)</f>
        <v>0</v>
      </c>
      <c r="H182" s="256"/>
      <c r="I182" s="257">
        <f>ROUND(E182*H182,2)</f>
        <v>0</v>
      </c>
      <c r="J182" s="256"/>
      <c r="K182" s="257">
        <f>ROUND(E182*J182,2)</f>
        <v>0</v>
      </c>
      <c r="L182" s="257">
        <v>21</v>
      </c>
      <c r="M182" s="257">
        <f>G182*(1+L182/100)</f>
        <v>0</v>
      </c>
      <c r="N182" s="255">
        <v>0</v>
      </c>
      <c r="O182" s="255">
        <f>ROUND(E182*N182,2)</f>
        <v>0</v>
      </c>
      <c r="P182" s="255">
        <v>0</v>
      </c>
      <c r="Q182" s="255">
        <f>ROUND(E182*P182,2)</f>
        <v>0</v>
      </c>
      <c r="R182" s="257"/>
      <c r="S182" s="257" t="s">
        <v>230</v>
      </c>
      <c r="T182" s="258" t="s">
        <v>231</v>
      </c>
      <c r="U182" s="232">
        <v>0</v>
      </c>
      <c r="V182" s="232">
        <f>ROUND(E182*U182,2)</f>
        <v>0</v>
      </c>
      <c r="W182" s="232"/>
      <c r="X182" s="232" t="s">
        <v>232</v>
      </c>
      <c r="Y182" s="232" t="s">
        <v>201</v>
      </c>
      <c r="Z182" s="212"/>
      <c r="AA182" s="212"/>
      <c r="AB182" s="212"/>
      <c r="AC182" s="212"/>
      <c r="AD182" s="212"/>
      <c r="AE182" s="212"/>
      <c r="AF182" s="212"/>
      <c r="AG182" s="212" t="s">
        <v>1045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ht="20" outlineLevel="1" x14ac:dyDescent="0.25">
      <c r="A183" s="252">
        <v>54</v>
      </c>
      <c r="B183" s="253" t="s">
        <v>1074</v>
      </c>
      <c r="C183" s="264" t="s">
        <v>1075</v>
      </c>
      <c r="D183" s="254" t="s">
        <v>659</v>
      </c>
      <c r="E183" s="255">
        <v>37</v>
      </c>
      <c r="F183" s="256"/>
      <c r="G183" s="257">
        <f>ROUND(E183*F183,2)</f>
        <v>0</v>
      </c>
      <c r="H183" s="256"/>
      <c r="I183" s="257">
        <f>ROUND(E183*H183,2)</f>
        <v>0</v>
      </c>
      <c r="J183" s="256"/>
      <c r="K183" s="257">
        <f>ROUND(E183*J183,2)</f>
        <v>0</v>
      </c>
      <c r="L183" s="257">
        <v>21</v>
      </c>
      <c r="M183" s="257">
        <f>G183*(1+L183/100)</f>
        <v>0</v>
      </c>
      <c r="N183" s="255">
        <v>0</v>
      </c>
      <c r="O183" s="255">
        <f>ROUND(E183*N183,2)</f>
        <v>0</v>
      </c>
      <c r="P183" s="255">
        <v>0</v>
      </c>
      <c r="Q183" s="255">
        <f>ROUND(E183*P183,2)</f>
        <v>0</v>
      </c>
      <c r="R183" s="257"/>
      <c r="S183" s="257" t="s">
        <v>230</v>
      </c>
      <c r="T183" s="258" t="s">
        <v>231</v>
      </c>
      <c r="U183" s="232">
        <v>0</v>
      </c>
      <c r="V183" s="232">
        <f>ROUND(E183*U183,2)</f>
        <v>0</v>
      </c>
      <c r="W183" s="232"/>
      <c r="X183" s="232" t="s">
        <v>232</v>
      </c>
      <c r="Y183" s="232" t="s">
        <v>201</v>
      </c>
      <c r="Z183" s="212"/>
      <c r="AA183" s="212"/>
      <c r="AB183" s="212"/>
      <c r="AC183" s="212"/>
      <c r="AD183" s="212"/>
      <c r="AE183" s="212"/>
      <c r="AF183" s="212"/>
      <c r="AG183" s="212" t="s">
        <v>1045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5">
      <c r="A184" s="252">
        <v>55</v>
      </c>
      <c r="B184" s="253" t="s">
        <v>1076</v>
      </c>
      <c r="C184" s="264" t="s">
        <v>1077</v>
      </c>
      <c r="D184" s="254" t="s">
        <v>659</v>
      </c>
      <c r="E184" s="255">
        <v>37</v>
      </c>
      <c r="F184" s="256"/>
      <c r="G184" s="257">
        <f>ROUND(E184*F184,2)</f>
        <v>0</v>
      </c>
      <c r="H184" s="256"/>
      <c r="I184" s="257">
        <f>ROUND(E184*H184,2)</f>
        <v>0</v>
      </c>
      <c r="J184" s="256"/>
      <c r="K184" s="257">
        <f>ROUND(E184*J184,2)</f>
        <v>0</v>
      </c>
      <c r="L184" s="257">
        <v>21</v>
      </c>
      <c r="M184" s="257">
        <f>G184*(1+L184/100)</f>
        <v>0</v>
      </c>
      <c r="N184" s="255">
        <v>0</v>
      </c>
      <c r="O184" s="255">
        <f>ROUND(E184*N184,2)</f>
        <v>0</v>
      </c>
      <c r="P184" s="255">
        <v>0</v>
      </c>
      <c r="Q184" s="255">
        <f>ROUND(E184*P184,2)</f>
        <v>0</v>
      </c>
      <c r="R184" s="257"/>
      <c r="S184" s="257" t="s">
        <v>230</v>
      </c>
      <c r="T184" s="258" t="s">
        <v>231</v>
      </c>
      <c r="U184" s="232">
        <v>0</v>
      </c>
      <c r="V184" s="232">
        <f>ROUND(E184*U184,2)</f>
        <v>0</v>
      </c>
      <c r="W184" s="232"/>
      <c r="X184" s="232" t="s">
        <v>232</v>
      </c>
      <c r="Y184" s="232" t="s">
        <v>201</v>
      </c>
      <c r="Z184" s="212"/>
      <c r="AA184" s="212"/>
      <c r="AB184" s="212"/>
      <c r="AC184" s="212"/>
      <c r="AD184" s="212"/>
      <c r="AE184" s="212"/>
      <c r="AF184" s="212"/>
      <c r="AG184" s="212" t="s">
        <v>1045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ht="13" x14ac:dyDescent="0.25">
      <c r="A185" s="238" t="s">
        <v>193</v>
      </c>
      <c r="B185" s="239" t="s">
        <v>106</v>
      </c>
      <c r="C185" s="260" t="s">
        <v>107</v>
      </c>
      <c r="D185" s="240"/>
      <c r="E185" s="241"/>
      <c r="F185" s="242"/>
      <c r="G185" s="242">
        <f>SUMIF(AG186:AG187,"&lt;&gt;NOR",G186:G187)</f>
        <v>0</v>
      </c>
      <c r="H185" s="242"/>
      <c r="I185" s="242">
        <f>SUM(I186:I187)</f>
        <v>0</v>
      </c>
      <c r="J185" s="242"/>
      <c r="K185" s="242">
        <f>SUM(K186:K187)</f>
        <v>0</v>
      </c>
      <c r="L185" s="242"/>
      <c r="M185" s="242">
        <f>SUM(M186:M187)</f>
        <v>0</v>
      </c>
      <c r="N185" s="241"/>
      <c r="O185" s="241">
        <f>SUM(O186:O187)</f>
        <v>0</v>
      </c>
      <c r="P185" s="241"/>
      <c r="Q185" s="241">
        <f>SUM(Q186:Q187)</f>
        <v>0</v>
      </c>
      <c r="R185" s="242"/>
      <c r="S185" s="242"/>
      <c r="T185" s="243"/>
      <c r="U185" s="237"/>
      <c r="V185" s="237">
        <f>SUM(V186:V187)</f>
        <v>0</v>
      </c>
      <c r="W185" s="237"/>
      <c r="X185" s="237"/>
      <c r="Y185" s="237"/>
      <c r="AG185" t="s">
        <v>194</v>
      </c>
    </row>
    <row r="186" spans="1:60" outlineLevel="1" x14ac:dyDescent="0.25">
      <c r="A186" s="252">
        <v>56</v>
      </c>
      <c r="B186" s="253" t="s">
        <v>1078</v>
      </c>
      <c r="C186" s="264" t="s">
        <v>1079</v>
      </c>
      <c r="D186" s="254" t="s">
        <v>659</v>
      </c>
      <c r="E186" s="255">
        <v>11</v>
      </c>
      <c r="F186" s="256"/>
      <c r="G186" s="257">
        <f>ROUND(E186*F186,2)</f>
        <v>0</v>
      </c>
      <c r="H186" s="256"/>
      <c r="I186" s="257">
        <f>ROUND(E186*H186,2)</f>
        <v>0</v>
      </c>
      <c r="J186" s="256"/>
      <c r="K186" s="257">
        <f>ROUND(E186*J186,2)</f>
        <v>0</v>
      </c>
      <c r="L186" s="257">
        <v>21</v>
      </c>
      <c r="M186" s="257">
        <f>G186*(1+L186/100)</f>
        <v>0</v>
      </c>
      <c r="N186" s="255">
        <v>0</v>
      </c>
      <c r="O186" s="255">
        <f>ROUND(E186*N186,2)</f>
        <v>0</v>
      </c>
      <c r="P186" s="255">
        <v>0</v>
      </c>
      <c r="Q186" s="255">
        <f>ROUND(E186*P186,2)</f>
        <v>0</v>
      </c>
      <c r="R186" s="257"/>
      <c r="S186" s="257" t="s">
        <v>230</v>
      </c>
      <c r="T186" s="258" t="s">
        <v>231</v>
      </c>
      <c r="U186" s="232">
        <v>0</v>
      </c>
      <c r="V186" s="232">
        <f>ROUND(E186*U186,2)</f>
        <v>0</v>
      </c>
      <c r="W186" s="232"/>
      <c r="X186" s="232" t="s">
        <v>232</v>
      </c>
      <c r="Y186" s="232" t="s">
        <v>201</v>
      </c>
      <c r="Z186" s="212"/>
      <c r="AA186" s="212"/>
      <c r="AB186" s="212"/>
      <c r="AC186" s="212"/>
      <c r="AD186" s="212"/>
      <c r="AE186" s="212"/>
      <c r="AF186" s="212"/>
      <c r="AG186" s="212" t="s">
        <v>1045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1" x14ac:dyDescent="0.25">
      <c r="A187" s="252">
        <v>57</v>
      </c>
      <c r="B187" s="253" t="s">
        <v>1080</v>
      </c>
      <c r="C187" s="264" t="s">
        <v>1081</v>
      </c>
      <c r="D187" s="254" t="s">
        <v>659</v>
      </c>
      <c r="E187" s="255">
        <v>4</v>
      </c>
      <c r="F187" s="256"/>
      <c r="G187" s="257">
        <f>ROUND(E187*F187,2)</f>
        <v>0</v>
      </c>
      <c r="H187" s="256"/>
      <c r="I187" s="257">
        <f>ROUND(E187*H187,2)</f>
        <v>0</v>
      </c>
      <c r="J187" s="256"/>
      <c r="K187" s="257">
        <f>ROUND(E187*J187,2)</f>
        <v>0</v>
      </c>
      <c r="L187" s="257">
        <v>21</v>
      </c>
      <c r="M187" s="257">
        <f>G187*(1+L187/100)</f>
        <v>0</v>
      </c>
      <c r="N187" s="255">
        <v>0</v>
      </c>
      <c r="O187" s="255">
        <f>ROUND(E187*N187,2)</f>
        <v>0</v>
      </c>
      <c r="P187" s="255">
        <v>0</v>
      </c>
      <c r="Q187" s="255">
        <f>ROUND(E187*P187,2)</f>
        <v>0</v>
      </c>
      <c r="R187" s="257"/>
      <c r="S187" s="257" t="s">
        <v>230</v>
      </c>
      <c r="T187" s="258" t="s">
        <v>231</v>
      </c>
      <c r="U187" s="232">
        <v>0</v>
      </c>
      <c r="V187" s="232">
        <f>ROUND(E187*U187,2)</f>
        <v>0</v>
      </c>
      <c r="W187" s="232"/>
      <c r="X187" s="232" t="s">
        <v>232</v>
      </c>
      <c r="Y187" s="232" t="s">
        <v>201</v>
      </c>
      <c r="Z187" s="212"/>
      <c r="AA187" s="212"/>
      <c r="AB187" s="212"/>
      <c r="AC187" s="212"/>
      <c r="AD187" s="212"/>
      <c r="AE187" s="212"/>
      <c r="AF187" s="212"/>
      <c r="AG187" s="212" t="s">
        <v>1045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13" x14ac:dyDescent="0.25">
      <c r="A188" s="238" t="s">
        <v>193</v>
      </c>
      <c r="B188" s="239" t="s">
        <v>108</v>
      </c>
      <c r="C188" s="260" t="s">
        <v>109</v>
      </c>
      <c r="D188" s="240"/>
      <c r="E188" s="241"/>
      <c r="F188" s="242"/>
      <c r="G188" s="242">
        <f>SUMIF(AG189:AG193,"&lt;&gt;NOR",G189:G193)</f>
        <v>0</v>
      </c>
      <c r="H188" s="242"/>
      <c r="I188" s="242">
        <f>SUM(I189:I193)</f>
        <v>0</v>
      </c>
      <c r="J188" s="242"/>
      <c r="K188" s="242">
        <f>SUM(K189:K193)</f>
        <v>0</v>
      </c>
      <c r="L188" s="242"/>
      <c r="M188" s="242">
        <f>SUM(M189:M193)</f>
        <v>0</v>
      </c>
      <c r="N188" s="241"/>
      <c r="O188" s="241">
        <f>SUM(O189:O193)</f>
        <v>0</v>
      </c>
      <c r="P188" s="241"/>
      <c r="Q188" s="241">
        <f>SUM(Q189:Q193)</f>
        <v>0</v>
      </c>
      <c r="R188" s="242"/>
      <c r="S188" s="242"/>
      <c r="T188" s="243"/>
      <c r="U188" s="237"/>
      <c r="V188" s="237">
        <f>SUM(V189:V193)</f>
        <v>0</v>
      </c>
      <c r="W188" s="237"/>
      <c r="X188" s="237"/>
      <c r="Y188" s="237"/>
      <c r="AG188" t="s">
        <v>194</v>
      </c>
    </row>
    <row r="189" spans="1:60" outlineLevel="1" x14ac:dyDescent="0.25">
      <c r="A189" s="252">
        <v>58</v>
      </c>
      <c r="B189" s="253" t="s">
        <v>1082</v>
      </c>
      <c r="C189" s="264" t="s">
        <v>1083</v>
      </c>
      <c r="D189" s="254" t="s">
        <v>659</v>
      </c>
      <c r="E189" s="255">
        <v>60</v>
      </c>
      <c r="F189" s="256"/>
      <c r="G189" s="257">
        <f>ROUND(E189*F189,2)</f>
        <v>0</v>
      </c>
      <c r="H189" s="256"/>
      <c r="I189" s="257">
        <f>ROUND(E189*H189,2)</f>
        <v>0</v>
      </c>
      <c r="J189" s="256"/>
      <c r="K189" s="257">
        <f>ROUND(E189*J189,2)</f>
        <v>0</v>
      </c>
      <c r="L189" s="257">
        <v>21</v>
      </c>
      <c r="M189" s="257">
        <f>G189*(1+L189/100)</f>
        <v>0</v>
      </c>
      <c r="N189" s="255">
        <v>0</v>
      </c>
      <c r="O189" s="255">
        <f>ROUND(E189*N189,2)</f>
        <v>0</v>
      </c>
      <c r="P189" s="255">
        <v>0</v>
      </c>
      <c r="Q189" s="255">
        <f>ROUND(E189*P189,2)</f>
        <v>0</v>
      </c>
      <c r="R189" s="257"/>
      <c r="S189" s="257" t="s">
        <v>230</v>
      </c>
      <c r="T189" s="258" t="s">
        <v>231</v>
      </c>
      <c r="U189" s="232">
        <v>0</v>
      </c>
      <c r="V189" s="232">
        <f>ROUND(E189*U189,2)</f>
        <v>0</v>
      </c>
      <c r="W189" s="232"/>
      <c r="X189" s="232" t="s">
        <v>232</v>
      </c>
      <c r="Y189" s="232" t="s">
        <v>201</v>
      </c>
      <c r="Z189" s="212"/>
      <c r="AA189" s="212"/>
      <c r="AB189" s="212"/>
      <c r="AC189" s="212"/>
      <c r="AD189" s="212"/>
      <c r="AE189" s="212"/>
      <c r="AF189" s="212"/>
      <c r="AG189" s="212" t="s">
        <v>1045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1" x14ac:dyDescent="0.25">
      <c r="A190" s="252">
        <v>59</v>
      </c>
      <c r="B190" s="253" t="s">
        <v>1084</v>
      </c>
      <c r="C190" s="264" t="s">
        <v>1085</v>
      </c>
      <c r="D190" s="254" t="s">
        <v>659</v>
      </c>
      <c r="E190" s="255">
        <v>60</v>
      </c>
      <c r="F190" s="256"/>
      <c r="G190" s="257">
        <f>ROUND(E190*F190,2)</f>
        <v>0</v>
      </c>
      <c r="H190" s="256"/>
      <c r="I190" s="257">
        <f>ROUND(E190*H190,2)</f>
        <v>0</v>
      </c>
      <c r="J190" s="256"/>
      <c r="K190" s="257">
        <f>ROUND(E190*J190,2)</f>
        <v>0</v>
      </c>
      <c r="L190" s="257">
        <v>21</v>
      </c>
      <c r="M190" s="257">
        <f>G190*(1+L190/100)</f>
        <v>0</v>
      </c>
      <c r="N190" s="255">
        <v>0</v>
      </c>
      <c r="O190" s="255">
        <f>ROUND(E190*N190,2)</f>
        <v>0</v>
      </c>
      <c r="P190" s="255">
        <v>0</v>
      </c>
      <c r="Q190" s="255">
        <f>ROUND(E190*P190,2)</f>
        <v>0</v>
      </c>
      <c r="R190" s="257"/>
      <c r="S190" s="257" t="s">
        <v>230</v>
      </c>
      <c r="T190" s="258" t="s">
        <v>231</v>
      </c>
      <c r="U190" s="232">
        <v>0</v>
      </c>
      <c r="V190" s="232">
        <f>ROUND(E190*U190,2)</f>
        <v>0</v>
      </c>
      <c r="W190" s="232"/>
      <c r="X190" s="232" t="s">
        <v>232</v>
      </c>
      <c r="Y190" s="232" t="s">
        <v>201</v>
      </c>
      <c r="Z190" s="212"/>
      <c r="AA190" s="212"/>
      <c r="AB190" s="212"/>
      <c r="AC190" s="212"/>
      <c r="AD190" s="212"/>
      <c r="AE190" s="212"/>
      <c r="AF190" s="212"/>
      <c r="AG190" s="212" t="s">
        <v>1045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1" x14ac:dyDescent="0.25">
      <c r="A191" s="252">
        <v>60</v>
      </c>
      <c r="B191" s="253" t="s">
        <v>1086</v>
      </c>
      <c r="C191" s="264" t="s">
        <v>1087</v>
      </c>
      <c r="D191" s="254" t="s">
        <v>659</v>
      </c>
      <c r="E191" s="255">
        <v>150</v>
      </c>
      <c r="F191" s="256"/>
      <c r="G191" s="257">
        <f>ROUND(E191*F191,2)</f>
        <v>0</v>
      </c>
      <c r="H191" s="256"/>
      <c r="I191" s="257">
        <f>ROUND(E191*H191,2)</f>
        <v>0</v>
      </c>
      <c r="J191" s="256"/>
      <c r="K191" s="257">
        <f>ROUND(E191*J191,2)</f>
        <v>0</v>
      </c>
      <c r="L191" s="257">
        <v>21</v>
      </c>
      <c r="M191" s="257">
        <f>G191*(1+L191/100)</f>
        <v>0</v>
      </c>
      <c r="N191" s="255">
        <v>0</v>
      </c>
      <c r="O191" s="255">
        <f>ROUND(E191*N191,2)</f>
        <v>0</v>
      </c>
      <c r="P191" s="255">
        <v>0</v>
      </c>
      <c r="Q191" s="255">
        <f>ROUND(E191*P191,2)</f>
        <v>0</v>
      </c>
      <c r="R191" s="257"/>
      <c r="S191" s="257" t="s">
        <v>230</v>
      </c>
      <c r="T191" s="258" t="s">
        <v>231</v>
      </c>
      <c r="U191" s="232">
        <v>0</v>
      </c>
      <c r="V191" s="232">
        <f>ROUND(E191*U191,2)</f>
        <v>0</v>
      </c>
      <c r="W191" s="232"/>
      <c r="X191" s="232" t="s">
        <v>232</v>
      </c>
      <c r="Y191" s="232" t="s">
        <v>201</v>
      </c>
      <c r="Z191" s="212"/>
      <c r="AA191" s="212"/>
      <c r="AB191" s="212"/>
      <c r="AC191" s="212"/>
      <c r="AD191" s="212"/>
      <c r="AE191" s="212"/>
      <c r="AF191" s="212"/>
      <c r="AG191" s="212" t="s">
        <v>1045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1" x14ac:dyDescent="0.25">
      <c r="A192" s="252">
        <v>61</v>
      </c>
      <c r="B192" s="253" t="s">
        <v>1088</v>
      </c>
      <c r="C192" s="264" t="s">
        <v>1089</v>
      </c>
      <c r="D192" s="254" t="s">
        <v>659</v>
      </c>
      <c r="E192" s="255">
        <v>80</v>
      </c>
      <c r="F192" s="256"/>
      <c r="G192" s="257">
        <f>ROUND(E192*F192,2)</f>
        <v>0</v>
      </c>
      <c r="H192" s="256"/>
      <c r="I192" s="257">
        <f>ROUND(E192*H192,2)</f>
        <v>0</v>
      </c>
      <c r="J192" s="256"/>
      <c r="K192" s="257">
        <f>ROUND(E192*J192,2)</f>
        <v>0</v>
      </c>
      <c r="L192" s="257">
        <v>21</v>
      </c>
      <c r="M192" s="257">
        <f>G192*(1+L192/100)</f>
        <v>0</v>
      </c>
      <c r="N192" s="255">
        <v>0</v>
      </c>
      <c r="O192" s="255">
        <f>ROUND(E192*N192,2)</f>
        <v>0</v>
      </c>
      <c r="P192" s="255">
        <v>0</v>
      </c>
      <c r="Q192" s="255">
        <f>ROUND(E192*P192,2)</f>
        <v>0</v>
      </c>
      <c r="R192" s="257"/>
      <c r="S192" s="257" t="s">
        <v>230</v>
      </c>
      <c r="T192" s="258" t="s">
        <v>231</v>
      </c>
      <c r="U192" s="232">
        <v>0</v>
      </c>
      <c r="V192" s="232">
        <f>ROUND(E192*U192,2)</f>
        <v>0</v>
      </c>
      <c r="W192" s="232"/>
      <c r="X192" s="232" t="s">
        <v>232</v>
      </c>
      <c r="Y192" s="232" t="s">
        <v>201</v>
      </c>
      <c r="Z192" s="212"/>
      <c r="AA192" s="212"/>
      <c r="AB192" s="212"/>
      <c r="AC192" s="212"/>
      <c r="AD192" s="212"/>
      <c r="AE192" s="212"/>
      <c r="AF192" s="212"/>
      <c r="AG192" s="212" t="s">
        <v>1045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1" x14ac:dyDescent="0.25">
      <c r="A193" s="252">
        <v>62</v>
      </c>
      <c r="B193" s="253" t="s">
        <v>1090</v>
      </c>
      <c r="C193" s="264" t="s">
        <v>1091</v>
      </c>
      <c r="D193" s="254" t="s">
        <v>659</v>
      </c>
      <c r="E193" s="255">
        <v>50</v>
      </c>
      <c r="F193" s="256"/>
      <c r="G193" s="257">
        <f>ROUND(E193*F193,2)</f>
        <v>0</v>
      </c>
      <c r="H193" s="256"/>
      <c r="I193" s="257">
        <f>ROUND(E193*H193,2)</f>
        <v>0</v>
      </c>
      <c r="J193" s="256"/>
      <c r="K193" s="257">
        <f>ROUND(E193*J193,2)</f>
        <v>0</v>
      </c>
      <c r="L193" s="257">
        <v>21</v>
      </c>
      <c r="M193" s="257">
        <f>G193*(1+L193/100)</f>
        <v>0</v>
      </c>
      <c r="N193" s="255">
        <v>0</v>
      </c>
      <c r="O193" s="255">
        <f>ROUND(E193*N193,2)</f>
        <v>0</v>
      </c>
      <c r="P193" s="255">
        <v>0</v>
      </c>
      <c r="Q193" s="255">
        <f>ROUND(E193*P193,2)</f>
        <v>0</v>
      </c>
      <c r="R193" s="257"/>
      <c r="S193" s="257" t="s">
        <v>230</v>
      </c>
      <c r="T193" s="258" t="s">
        <v>231</v>
      </c>
      <c r="U193" s="232">
        <v>0</v>
      </c>
      <c r="V193" s="232">
        <f>ROUND(E193*U193,2)</f>
        <v>0</v>
      </c>
      <c r="W193" s="232"/>
      <c r="X193" s="232" t="s">
        <v>232</v>
      </c>
      <c r="Y193" s="232" t="s">
        <v>201</v>
      </c>
      <c r="Z193" s="212"/>
      <c r="AA193" s="212"/>
      <c r="AB193" s="212"/>
      <c r="AC193" s="212"/>
      <c r="AD193" s="212"/>
      <c r="AE193" s="212"/>
      <c r="AF193" s="212"/>
      <c r="AG193" s="212" t="s">
        <v>1045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ht="13" x14ac:dyDescent="0.25">
      <c r="A194" s="238" t="s">
        <v>193</v>
      </c>
      <c r="B194" s="239" t="s">
        <v>110</v>
      </c>
      <c r="C194" s="260" t="s">
        <v>111</v>
      </c>
      <c r="D194" s="240"/>
      <c r="E194" s="241"/>
      <c r="F194" s="242"/>
      <c r="G194" s="242">
        <f>SUMIF(AG195:AG195,"&lt;&gt;NOR",G195:G195)</f>
        <v>0</v>
      </c>
      <c r="H194" s="242"/>
      <c r="I194" s="242">
        <f>SUM(I195:I195)</f>
        <v>0</v>
      </c>
      <c r="J194" s="242"/>
      <c r="K194" s="242">
        <f>SUM(K195:K195)</f>
        <v>0</v>
      </c>
      <c r="L194" s="242"/>
      <c r="M194" s="242">
        <f>SUM(M195:M195)</f>
        <v>0</v>
      </c>
      <c r="N194" s="241"/>
      <c r="O194" s="241">
        <f>SUM(O195:O195)</f>
        <v>0</v>
      </c>
      <c r="P194" s="241"/>
      <c r="Q194" s="241">
        <f>SUM(Q195:Q195)</f>
        <v>0</v>
      </c>
      <c r="R194" s="242"/>
      <c r="S194" s="242"/>
      <c r="T194" s="243"/>
      <c r="U194" s="237"/>
      <c r="V194" s="237">
        <f>SUM(V195:V195)</f>
        <v>0</v>
      </c>
      <c r="W194" s="237"/>
      <c r="X194" s="237"/>
      <c r="Y194" s="237"/>
      <c r="AG194" t="s">
        <v>194</v>
      </c>
    </row>
    <row r="195" spans="1:60" ht="20" outlineLevel="1" x14ac:dyDescent="0.25">
      <c r="A195" s="252">
        <v>63</v>
      </c>
      <c r="B195" s="253" t="s">
        <v>1092</v>
      </c>
      <c r="C195" s="264" t="s">
        <v>1093</v>
      </c>
      <c r="D195" s="254" t="s">
        <v>659</v>
      </c>
      <c r="E195" s="255">
        <v>70</v>
      </c>
      <c r="F195" s="256"/>
      <c r="G195" s="257">
        <f>ROUND(E195*F195,2)</f>
        <v>0</v>
      </c>
      <c r="H195" s="256"/>
      <c r="I195" s="257">
        <f>ROUND(E195*H195,2)</f>
        <v>0</v>
      </c>
      <c r="J195" s="256"/>
      <c r="K195" s="257">
        <f>ROUND(E195*J195,2)</f>
        <v>0</v>
      </c>
      <c r="L195" s="257">
        <v>21</v>
      </c>
      <c r="M195" s="257">
        <f>G195*(1+L195/100)</f>
        <v>0</v>
      </c>
      <c r="N195" s="255">
        <v>0</v>
      </c>
      <c r="O195" s="255">
        <f>ROUND(E195*N195,2)</f>
        <v>0</v>
      </c>
      <c r="P195" s="255">
        <v>0</v>
      </c>
      <c r="Q195" s="255">
        <f>ROUND(E195*P195,2)</f>
        <v>0</v>
      </c>
      <c r="R195" s="257"/>
      <c r="S195" s="257" t="s">
        <v>230</v>
      </c>
      <c r="T195" s="258" t="s">
        <v>231</v>
      </c>
      <c r="U195" s="232">
        <v>0</v>
      </c>
      <c r="V195" s="232">
        <f>ROUND(E195*U195,2)</f>
        <v>0</v>
      </c>
      <c r="W195" s="232"/>
      <c r="X195" s="232" t="s">
        <v>232</v>
      </c>
      <c r="Y195" s="232" t="s">
        <v>201</v>
      </c>
      <c r="Z195" s="212"/>
      <c r="AA195" s="212"/>
      <c r="AB195" s="212"/>
      <c r="AC195" s="212"/>
      <c r="AD195" s="212"/>
      <c r="AE195" s="212"/>
      <c r="AF195" s="212"/>
      <c r="AG195" s="212" t="s">
        <v>233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ht="13" x14ac:dyDescent="0.25">
      <c r="A196" s="238" t="s">
        <v>193</v>
      </c>
      <c r="B196" s="239" t="s">
        <v>112</v>
      </c>
      <c r="C196" s="260" t="s">
        <v>113</v>
      </c>
      <c r="D196" s="240"/>
      <c r="E196" s="241"/>
      <c r="F196" s="242"/>
      <c r="G196" s="242">
        <f>SUMIF(AG197:AG198,"&lt;&gt;NOR",G197:G198)</f>
        <v>0</v>
      </c>
      <c r="H196" s="242"/>
      <c r="I196" s="242">
        <f>SUM(I197:I198)</f>
        <v>0</v>
      </c>
      <c r="J196" s="242"/>
      <c r="K196" s="242">
        <f>SUM(K197:K198)</f>
        <v>0</v>
      </c>
      <c r="L196" s="242"/>
      <c r="M196" s="242">
        <f>SUM(M197:M198)</f>
        <v>0</v>
      </c>
      <c r="N196" s="241"/>
      <c r="O196" s="241">
        <f>SUM(O197:O198)</f>
        <v>0</v>
      </c>
      <c r="P196" s="241"/>
      <c r="Q196" s="241">
        <f>SUM(Q197:Q198)</f>
        <v>0</v>
      </c>
      <c r="R196" s="242"/>
      <c r="S196" s="242"/>
      <c r="T196" s="243"/>
      <c r="U196" s="237"/>
      <c r="V196" s="237">
        <f>SUM(V197:V198)</f>
        <v>0</v>
      </c>
      <c r="W196" s="237"/>
      <c r="X196" s="237"/>
      <c r="Y196" s="237"/>
      <c r="AG196" t="s">
        <v>194</v>
      </c>
    </row>
    <row r="197" spans="1:60" outlineLevel="1" x14ac:dyDescent="0.25">
      <c r="A197" s="252">
        <v>64</v>
      </c>
      <c r="B197" s="253" t="s">
        <v>1094</v>
      </c>
      <c r="C197" s="264" t="s">
        <v>1044</v>
      </c>
      <c r="D197" s="254" t="s">
        <v>659</v>
      </c>
      <c r="E197" s="255">
        <v>65</v>
      </c>
      <c r="F197" s="256"/>
      <c r="G197" s="257">
        <f>ROUND(E197*F197,2)</f>
        <v>0</v>
      </c>
      <c r="H197" s="256"/>
      <c r="I197" s="257">
        <f>ROUND(E197*H197,2)</f>
        <v>0</v>
      </c>
      <c r="J197" s="256"/>
      <c r="K197" s="257">
        <f>ROUND(E197*J197,2)</f>
        <v>0</v>
      </c>
      <c r="L197" s="257">
        <v>21</v>
      </c>
      <c r="M197" s="257">
        <f>G197*(1+L197/100)</f>
        <v>0</v>
      </c>
      <c r="N197" s="255">
        <v>0</v>
      </c>
      <c r="O197" s="255">
        <f>ROUND(E197*N197,2)</f>
        <v>0</v>
      </c>
      <c r="P197" s="255">
        <v>0</v>
      </c>
      <c r="Q197" s="255">
        <f>ROUND(E197*P197,2)</f>
        <v>0</v>
      </c>
      <c r="R197" s="257"/>
      <c r="S197" s="257" t="s">
        <v>230</v>
      </c>
      <c r="T197" s="258" t="s">
        <v>231</v>
      </c>
      <c r="U197" s="232">
        <v>0</v>
      </c>
      <c r="V197" s="232">
        <f>ROUND(E197*U197,2)</f>
        <v>0</v>
      </c>
      <c r="W197" s="232"/>
      <c r="X197" s="232" t="s">
        <v>232</v>
      </c>
      <c r="Y197" s="232" t="s">
        <v>201</v>
      </c>
      <c r="Z197" s="212"/>
      <c r="AA197" s="212"/>
      <c r="AB197" s="212"/>
      <c r="AC197" s="212"/>
      <c r="AD197" s="212"/>
      <c r="AE197" s="212"/>
      <c r="AF197" s="212"/>
      <c r="AG197" s="212" t="s">
        <v>1045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5">
      <c r="A198" s="252">
        <v>65</v>
      </c>
      <c r="B198" s="253" t="s">
        <v>1095</v>
      </c>
      <c r="C198" s="264" t="s">
        <v>1096</v>
      </c>
      <c r="D198" s="254" t="s">
        <v>659</v>
      </c>
      <c r="E198" s="255">
        <v>64</v>
      </c>
      <c r="F198" s="256"/>
      <c r="G198" s="257">
        <f>ROUND(E198*F198,2)</f>
        <v>0</v>
      </c>
      <c r="H198" s="256"/>
      <c r="I198" s="257">
        <f>ROUND(E198*H198,2)</f>
        <v>0</v>
      </c>
      <c r="J198" s="256"/>
      <c r="K198" s="257">
        <f>ROUND(E198*J198,2)</f>
        <v>0</v>
      </c>
      <c r="L198" s="257">
        <v>21</v>
      </c>
      <c r="M198" s="257">
        <f>G198*(1+L198/100)</f>
        <v>0</v>
      </c>
      <c r="N198" s="255">
        <v>0</v>
      </c>
      <c r="O198" s="255">
        <f>ROUND(E198*N198,2)</f>
        <v>0</v>
      </c>
      <c r="P198" s="255">
        <v>0</v>
      </c>
      <c r="Q198" s="255">
        <f>ROUND(E198*P198,2)</f>
        <v>0</v>
      </c>
      <c r="R198" s="257"/>
      <c r="S198" s="257" t="s">
        <v>230</v>
      </c>
      <c r="T198" s="258" t="s">
        <v>231</v>
      </c>
      <c r="U198" s="232">
        <v>0</v>
      </c>
      <c r="V198" s="232">
        <f>ROUND(E198*U198,2)</f>
        <v>0</v>
      </c>
      <c r="W198" s="232"/>
      <c r="X198" s="232" t="s">
        <v>232</v>
      </c>
      <c r="Y198" s="232" t="s">
        <v>201</v>
      </c>
      <c r="Z198" s="212"/>
      <c r="AA198" s="212"/>
      <c r="AB198" s="212"/>
      <c r="AC198" s="212"/>
      <c r="AD198" s="212"/>
      <c r="AE198" s="212"/>
      <c r="AF198" s="212"/>
      <c r="AG198" s="212" t="s">
        <v>1045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ht="13" x14ac:dyDescent="0.25">
      <c r="A199" s="238" t="s">
        <v>193</v>
      </c>
      <c r="B199" s="239" t="s">
        <v>114</v>
      </c>
      <c r="C199" s="260" t="s">
        <v>115</v>
      </c>
      <c r="D199" s="240"/>
      <c r="E199" s="241"/>
      <c r="F199" s="242"/>
      <c r="G199" s="242">
        <f>SUMIF(AG200:AG200,"&lt;&gt;NOR",G200:G200)</f>
        <v>0</v>
      </c>
      <c r="H199" s="242"/>
      <c r="I199" s="242">
        <f>SUM(I200:I200)</f>
        <v>0</v>
      </c>
      <c r="J199" s="242"/>
      <c r="K199" s="242">
        <f>SUM(K200:K200)</f>
        <v>0</v>
      </c>
      <c r="L199" s="242"/>
      <c r="M199" s="242">
        <f>SUM(M200:M200)</f>
        <v>0</v>
      </c>
      <c r="N199" s="241"/>
      <c r="O199" s="241">
        <f>SUM(O200:O200)</f>
        <v>0</v>
      </c>
      <c r="P199" s="241"/>
      <c r="Q199" s="241">
        <f>SUM(Q200:Q200)</f>
        <v>0</v>
      </c>
      <c r="R199" s="242"/>
      <c r="S199" s="242"/>
      <c r="T199" s="243"/>
      <c r="U199" s="237"/>
      <c r="V199" s="237">
        <f>SUM(V200:V200)</f>
        <v>0</v>
      </c>
      <c r="W199" s="237"/>
      <c r="X199" s="237"/>
      <c r="Y199" s="237"/>
      <c r="AG199" t="s">
        <v>194</v>
      </c>
    </row>
    <row r="200" spans="1:60" outlineLevel="1" x14ac:dyDescent="0.25">
      <c r="A200" s="252">
        <v>66</v>
      </c>
      <c r="B200" s="253" t="s">
        <v>1097</v>
      </c>
      <c r="C200" s="264" t="s">
        <v>1047</v>
      </c>
      <c r="D200" s="254" t="s">
        <v>659</v>
      </c>
      <c r="E200" s="255">
        <v>29</v>
      </c>
      <c r="F200" s="256"/>
      <c r="G200" s="257">
        <f>ROUND(E200*F200,2)</f>
        <v>0</v>
      </c>
      <c r="H200" s="256"/>
      <c r="I200" s="257">
        <f>ROUND(E200*H200,2)</f>
        <v>0</v>
      </c>
      <c r="J200" s="256"/>
      <c r="K200" s="257">
        <f>ROUND(E200*J200,2)</f>
        <v>0</v>
      </c>
      <c r="L200" s="257">
        <v>21</v>
      </c>
      <c r="M200" s="257">
        <f>G200*(1+L200/100)</f>
        <v>0</v>
      </c>
      <c r="N200" s="255">
        <v>0</v>
      </c>
      <c r="O200" s="255">
        <f>ROUND(E200*N200,2)</f>
        <v>0</v>
      </c>
      <c r="P200" s="255">
        <v>0</v>
      </c>
      <c r="Q200" s="255">
        <f>ROUND(E200*P200,2)</f>
        <v>0</v>
      </c>
      <c r="R200" s="257"/>
      <c r="S200" s="257" t="s">
        <v>230</v>
      </c>
      <c r="T200" s="258" t="s">
        <v>231</v>
      </c>
      <c r="U200" s="232">
        <v>0</v>
      </c>
      <c r="V200" s="232">
        <f>ROUND(E200*U200,2)</f>
        <v>0</v>
      </c>
      <c r="W200" s="232"/>
      <c r="X200" s="232" t="s">
        <v>232</v>
      </c>
      <c r="Y200" s="232" t="s">
        <v>201</v>
      </c>
      <c r="Z200" s="212"/>
      <c r="AA200" s="212"/>
      <c r="AB200" s="212"/>
      <c r="AC200" s="212"/>
      <c r="AD200" s="212"/>
      <c r="AE200" s="212"/>
      <c r="AF200" s="212"/>
      <c r="AG200" s="212" t="s">
        <v>1045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ht="13" x14ac:dyDescent="0.25">
      <c r="A201" s="238" t="s">
        <v>193</v>
      </c>
      <c r="B201" s="239" t="s">
        <v>116</v>
      </c>
      <c r="C201" s="260" t="s">
        <v>117</v>
      </c>
      <c r="D201" s="240"/>
      <c r="E201" s="241"/>
      <c r="F201" s="242"/>
      <c r="G201" s="242">
        <f>SUMIF(AG202:AG204,"&lt;&gt;NOR",G202:G204)</f>
        <v>0</v>
      </c>
      <c r="H201" s="242"/>
      <c r="I201" s="242">
        <f>SUM(I202:I204)</f>
        <v>0</v>
      </c>
      <c r="J201" s="242"/>
      <c r="K201" s="242">
        <f>SUM(K202:K204)</f>
        <v>0</v>
      </c>
      <c r="L201" s="242"/>
      <c r="M201" s="242">
        <f>SUM(M202:M204)</f>
        <v>0</v>
      </c>
      <c r="N201" s="241"/>
      <c r="O201" s="241">
        <f>SUM(O202:O204)</f>
        <v>0</v>
      </c>
      <c r="P201" s="241"/>
      <c r="Q201" s="241">
        <f>SUM(Q202:Q204)</f>
        <v>0</v>
      </c>
      <c r="R201" s="242"/>
      <c r="S201" s="242"/>
      <c r="T201" s="243"/>
      <c r="U201" s="237"/>
      <c r="V201" s="237">
        <f>SUM(V202:V204)</f>
        <v>0</v>
      </c>
      <c r="W201" s="237"/>
      <c r="X201" s="237"/>
      <c r="Y201" s="237"/>
      <c r="AG201" t="s">
        <v>194</v>
      </c>
    </row>
    <row r="202" spans="1:60" outlineLevel="1" x14ac:dyDescent="0.25">
      <c r="A202" s="252">
        <v>67</v>
      </c>
      <c r="B202" s="253" t="s">
        <v>1098</v>
      </c>
      <c r="C202" s="264" t="s">
        <v>1099</v>
      </c>
      <c r="D202" s="254" t="s">
        <v>659</v>
      </c>
      <c r="E202" s="255">
        <v>10</v>
      </c>
      <c r="F202" s="256"/>
      <c r="G202" s="257">
        <f>ROUND(E202*F202,2)</f>
        <v>0</v>
      </c>
      <c r="H202" s="256"/>
      <c r="I202" s="257">
        <f>ROUND(E202*H202,2)</f>
        <v>0</v>
      </c>
      <c r="J202" s="256"/>
      <c r="K202" s="257">
        <f>ROUND(E202*J202,2)</f>
        <v>0</v>
      </c>
      <c r="L202" s="257">
        <v>21</v>
      </c>
      <c r="M202" s="257">
        <f>G202*(1+L202/100)</f>
        <v>0</v>
      </c>
      <c r="N202" s="255">
        <v>0</v>
      </c>
      <c r="O202" s="255">
        <f>ROUND(E202*N202,2)</f>
        <v>0</v>
      </c>
      <c r="P202" s="255">
        <v>0</v>
      </c>
      <c r="Q202" s="255">
        <f>ROUND(E202*P202,2)</f>
        <v>0</v>
      </c>
      <c r="R202" s="257"/>
      <c r="S202" s="257" t="s">
        <v>230</v>
      </c>
      <c r="T202" s="258" t="s">
        <v>231</v>
      </c>
      <c r="U202" s="232">
        <v>0</v>
      </c>
      <c r="V202" s="232">
        <f>ROUND(E202*U202,2)</f>
        <v>0</v>
      </c>
      <c r="W202" s="232"/>
      <c r="X202" s="232" t="s">
        <v>232</v>
      </c>
      <c r="Y202" s="232" t="s">
        <v>201</v>
      </c>
      <c r="Z202" s="212"/>
      <c r="AA202" s="212"/>
      <c r="AB202" s="212"/>
      <c r="AC202" s="212"/>
      <c r="AD202" s="212"/>
      <c r="AE202" s="212"/>
      <c r="AF202" s="212"/>
      <c r="AG202" s="212" t="s">
        <v>1045</v>
      </c>
      <c r="AH202" s="212"/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5">
      <c r="A203" s="252">
        <v>68</v>
      </c>
      <c r="B203" s="253" t="s">
        <v>1100</v>
      </c>
      <c r="C203" s="264" t="s">
        <v>1101</v>
      </c>
      <c r="D203" s="254" t="s">
        <v>659</v>
      </c>
      <c r="E203" s="255">
        <v>10</v>
      </c>
      <c r="F203" s="256"/>
      <c r="G203" s="257">
        <f>ROUND(E203*F203,2)</f>
        <v>0</v>
      </c>
      <c r="H203" s="256"/>
      <c r="I203" s="257">
        <f>ROUND(E203*H203,2)</f>
        <v>0</v>
      </c>
      <c r="J203" s="256"/>
      <c r="K203" s="257">
        <f>ROUND(E203*J203,2)</f>
        <v>0</v>
      </c>
      <c r="L203" s="257">
        <v>21</v>
      </c>
      <c r="M203" s="257">
        <f>G203*(1+L203/100)</f>
        <v>0</v>
      </c>
      <c r="N203" s="255">
        <v>0</v>
      </c>
      <c r="O203" s="255">
        <f>ROUND(E203*N203,2)</f>
        <v>0</v>
      </c>
      <c r="P203" s="255">
        <v>0</v>
      </c>
      <c r="Q203" s="255">
        <f>ROUND(E203*P203,2)</f>
        <v>0</v>
      </c>
      <c r="R203" s="257"/>
      <c r="S203" s="257" t="s">
        <v>230</v>
      </c>
      <c r="T203" s="258" t="s">
        <v>231</v>
      </c>
      <c r="U203" s="232">
        <v>0</v>
      </c>
      <c r="V203" s="232">
        <f>ROUND(E203*U203,2)</f>
        <v>0</v>
      </c>
      <c r="W203" s="232"/>
      <c r="X203" s="232" t="s">
        <v>232</v>
      </c>
      <c r="Y203" s="232" t="s">
        <v>201</v>
      </c>
      <c r="Z203" s="212"/>
      <c r="AA203" s="212"/>
      <c r="AB203" s="212"/>
      <c r="AC203" s="212"/>
      <c r="AD203" s="212"/>
      <c r="AE203" s="212"/>
      <c r="AF203" s="212"/>
      <c r="AG203" s="212" t="s">
        <v>1045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1" x14ac:dyDescent="0.25">
      <c r="A204" s="252">
        <v>69</v>
      </c>
      <c r="B204" s="253" t="s">
        <v>1102</v>
      </c>
      <c r="C204" s="264" t="s">
        <v>1103</v>
      </c>
      <c r="D204" s="254" t="s">
        <v>659</v>
      </c>
      <c r="E204" s="255">
        <v>10</v>
      </c>
      <c r="F204" s="256"/>
      <c r="G204" s="257">
        <f>ROUND(E204*F204,2)</f>
        <v>0</v>
      </c>
      <c r="H204" s="256"/>
      <c r="I204" s="257">
        <f>ROUND(E204*H204,2)</f>
        <v>0</v>
      </c>
      <c r="J204" s="256"/>
      <c r="K204" s="257">
        <f>ROUND(E204*J204,2)</f>
        <v>0</v>
      </c>
      <c r="L204" s="257">
        <v>21</v>
      </c>
      <c r="M204" s="257">
        <f>G204*(1+L204/100)</f>
        <v>0</v>
      </c>
      <c r="N204" s="255">
        <v>0</v>
      </c>
      <c r="O204" s="255">
        <f>ROUND(E204*N204,2)</f>
        <v>0</v>
      </c>
      <c r="P204" s="255">
        <v>0</v>
      </c>
      <c r="Q204" s="255">
        <f>ROUND(E204*P204,2)</f>
        <v>0</v>
      </c>
      <c r="R204" s="257"/>
      <c r="S204" s="257" t="s">
        <v>230</v>
      </c>
      <c r="T204" s="258" t="s">
        <v>231</v>
      </c>
      <c r="U204" s="232">
        <v>0</v>
      </c>
      <c r="V204" s="232">
        <f>ROUND(E204*U204,2)</f>
        <v>0</v>
      </c>
      <c r="W204" s="232"/>
      <c r="X204" s="232" t="s">
        <v>232</v>
      </c>
      <c r="Y204" s="232" t="s">
        <v>201</v>
      </c>
      <c r="Z204" s="212"/>
      <c r="AA204" s="212"/>
      <c r="AB204" s="212"/>
      <c r="AC204" s="212"/>
      <c r="AD204" s="212"/>
      <c r="AE204" s="212"/>
      <c r="AF204" s="212"/>
      <c r="AG204" s="212" t="s">
        <v>1045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ht="13" x14ac:dyDescent="0.25">
      <c r="A205" s="238" t="s">
        <v>193</v>
      </c>
      <c r="B205" s="239" t="s">
        <v>118</v>
      </c>
      <c r="C205" s="260" t="s">
        <v>119</v>
      </c>
      <c r="D205" s="240"/>
      <c r="E205" s="241"/>
      <c r="F205" s="242"/>
      <c r="G205" s="242">
        <f>SUMIF(AG206:AG210,"&lt;&gt;NOR",G206:G210)</f>
        <v>0</v>
      </c>
      <c r="H205" s="242"/>
      <c r="I205" s="242">
        <f>SUM(I206:I210)</f>
        <v>0</v>
      </c>
      <c r="J205" s="242"/>
      <c r="K205" s="242">
        <f>SUM(K206:K210)</f>
        <v>0</v>
      </c>
      <c r="L205" s="242"/>
      <c r="M205" s="242">
        <f>SUM(M206:M210)</f>
        <v>0</v>
      </c>
      <c r="N205" s="241"/>
      <c r="O205" s="241">
        <f>SUM(O206:O210)</f>
        <v>0</v>
      </c>
      <c r="P205" s="241"/>
      <c r="Q205" s="241">
        <f>SUM(Q206:Q210)</f>
        <v>0</v>
      </c>
      <c r="R205" s="242"/>
      <c r="S205" s="242"/>
      <c r="T205" s="243"/>
      <c r="U205" s="237"/>
      <c r="V205" s="237">
        <f>SUM(V206:V210)</f>
        <v>0</v>
      </c>
      <c r="W205" s="237"/>
      <c r="X205" s="237"/>
      <c r="Y205" s="237"/>
      <c r="AG205" t="s">
        <v>194</v>
      </c>
    </row>
    <row r="206" spans="1:60" ht="20" outlineLevel="1" x14ac:dyDescent="0.25">
      <c r="A206" s="252">
        <v>70</v>
      </c>
      <c r="B206" s="253" t="s">
        <v>1104</v>
      </c>
      <c r="C206" s="264" t="s">
        <v>1105</v>
      </c>
      <c r="D206" s="254" t="s">
        <v>659</v>
      </c>
      <c r="E206" s="255">
        <v>5</v>
      </c>
      <c r="F206" s="256"/>
      <c r="G206" s="257">
        <f>ROUND(E206*F206,2)</f>
        <v>0</v>
      </c>
      <c r="H206" s="256"/>
      <c r="I206" s="257">
        <f>ROUND(E206*H206,2)</f>
        <v>0</v>
      </c>
      <c r="J206" s="256"/>
      <c r="K206" s="257">
        <f>ROUND(E206*J206,2)</f>
        <v>0</v>
      </c>
      <c r="L206" s="257">
        <v>21</v>
      </c>
      <c r="M206" s="257">
        <f>G206*(1+L206/100)</f>
        <v>0</v>
      </c>
      <c r="N206" s="255">
        <v>0</v>
      </c>
      <c r="O206" s="255">
        <f>ROUND(E206*N206,2)</f>
        <v>0</v>
      </c>
      <c r="P206" s="255">
        <v>0</v>
      </c>
      <c r="Q206" s="255">
        <f>ROUND(E206*P206,2)</f>
        <v>0</v>
      </c>
      <c r="R206" s="257"/>
      <c r="S206" s="257" t="s">
        <v>230</v>
      </c>
      <c r="T206" s="258" t="s">
        <v>231</v>
      </c>
      <c r="U206" s="232">
        <v>0</v>
      </c>
      <c r="V206" s="232">
        <f>ROUND(E206*U206,2)</f>
        <v>0</v>
      </c>
      <c r="W206" s="232"/>
      <c r="X206" s="232" t="s">
        <v>232</v>
      </c>
      <c r="Y206" s="232" t="s">
        <v>201</v>
      </c>
      <c r="Z206" s="212"/>
      <c r="AA206" s="212"/>
      <c r="AB206" s="212"/>
      <c r="AC206" s="212"/>
      <c r="AD206" s="212"/>
      <c r="AE206" s="212"/>
      <c r="AF206" s="212"/>
      <c r="AG206" s="212" t="s">
        <v>1045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ht="20" outlineLevel="1" x14ac:dyDescent="0.25">
      <c r="A207" s="252">
        <v>71</v>
      </c>
      <c r="B207" s="253" t="s">
        <v>1106</v>
      </c>
      <c r="C207" s="264" t="s">
        <v>1107</v>
      </c>
      <c r="D207" s="254" t="s">
        <v>659</v>
      </c>
      <c r="E207" s="255">
        <v>5</v>
      </c>
      <c r="F207" s="256"/>
      <c r="G207" s="257">
        <f>ROUND(E207*F207,2)</f>
        <v>0</v>
      </c>
      <c r="H207" s="256"/>
      <c r="I207" s="257">
        <f>ROUND(E207*H207,2)</f>
        <v>0</v>
      </c>
      <c r="J207" s="256"/>
      <c r="K207" s="257">
        <f>ROUND(E207*J207,2)</f>
        <v>0</v>
      </c>
      <c r="L207" s="257">
        <v>21</v>
      </c>
      <c r="M207" s="257">
        <f>G207*(1+L207/100)</f>
        <v>0</v>
      </c>
      <c r="N207" s="255">
        <v>0</v>
      </c>
      <c r="O207" s="255">
        <f>ROUND(E207*N207,2)</f>
        <v>0</v>
      </c>
      <c r="P207" s="255">
        <v>0</v>
      </c>
      <c r="Q207" s="255">
        <f>ROUND(E207*P207,2)</f>
        <v>0</v>
      </c>
      <c r="R207" s="257"/>
      <c r="S207" s="257" t="s">
        <v>230</v>
      </c>
      <c r="T207" s="258" t="s">
        <v>231</v>
      </c>
      <c r="U207" s="232">
        <v>0</v>
      </c>
      <c r="V207" s="232">
        <f>ROUND(E207*U207,2)</f>
        <v>0</v>
      </c>
      <c r="W207" s="232"/>
      <c r="X207" s="232" t="s">
        <v>232</v>
      </c>
      <c r="Y207" s="232" t="s">
        <v>201</v>
      </c>
      <c r="Z207" s="212"/>
      <c r="AA207" s="212"/>
      <c r="AB207" s="212"/>
      <c r="AC207" s="212"/>
      <c r="AD207" s="212"/>
      <c r="AE207" s="212"/>
      <c r="AF207" s="212"/>
      <c r="AG207" s="212" t="s">
        <v>1045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1" x14ac:dyDescent="0.25">
      <c r="A208" s="252">
        <v>72</v>
      </c>
      <c r="B208" s="253" t="s">
        <v>1108</v>
      </c>
      <c r="C208" s="264" t="s">
        <v>1109</v>
      </c>
      <c r="D208" s="254" t="s">
        <v>659</v>
      </c>
      <c r="E208" s="255">
        <v>3</v>
      </c>
      <c r="F208" s="256"/>
      <c r="G208" s="257">
        <f>ROUND(E208*F208,2)</f>
        <v>0</v>
      </c>
      <c r="H208" s="256"/>
      <c r="I208" s="257">
        <f>ROUND(E208*H208,2)</f>
        <v>0</v>
      </c>
      <c r="J208" s="256"/>
      <c r="K208" s="257">
        <f>ROUND(E208*J208,2)</f>
        <v>0</v>
      </c>
      <c r="L208" s="257">
        <v>21</v>
      </c>
      <c r="M208" s="257">
        <f>G208*(1+L208/100)</f>
        <v>0</v>
      </c>
      <c r="N208" s="255">
        <v>0</v>
      </c>
      <c r="O208" s="255">
        <f>ROUND(E208*N208,2)</f>
        <v>0</v>
      </c>
      <c r="P208" s="255">
        <v>0</v>
      </c>
      <c r="Q208" s="255">
        <f>ROUND(E208*P208,2)</f>
        <v>0</v>
      </c>
      <c r="R208" s="257"/>
      <c r="S208" s="257" t="s">
        <v>230</v>
      </c>
      <c r="T208" s="258" t="s">
        <v>231</v>
      </c>
      <c r="U208" s="232">
        <v>0</v>
      </c>
      <c r="V208" s="232">
        <f>ROUND(E208*U208,2)</f>
        <v>0</v>
      </c>
      <c r="W208" s="232"/>
      <c r="X208" s="232" t="s">
        <v>232</v>
      </c>
      <c r="Y208" s="232" t="s">
        <v>201</v>
      </c>
      <c r="Z208" s="212"/>
      <c r="AA208" s="212"/>
      <c r="AB208" s="212"/>
      <c r="AC208" s="212"/>
      <c r="AD208" s="212"/>
      <c r="AE208" s="212"/>
      <c r="AF208" s="212"/>
      <c r="AG208" s="212" t="s">
        <v>1045</v>
      </c>
      <c r="AH208" s="212"/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1" x14ac:dyDescent="0.25">
      <c r="A209" s="252">
        <v>73</v>
      </c>
      <c r="B209" s="253" t="s">
        <v>1110</v>
      </c>
      <c r="C209" s="264" t="s">
        <v>1111</v>
      </c>
      <c r="D209" s="254" t="s">
        <v>659</v>
      </c>
      <c r="E209" s="255">
        <v>3</v>
      </c>
      <c r="F209" s="256"/>
      <c r="G209" s="257">
        <f>ROUND(E209*F209,2)</f>
        <v>0</v>
      </c>
      <c r="H209" s="256"/>
      <c r="I209" s="257">
        <f>ROUND(E209*H209,2)</f>
        <v>0</v>
      </c>
      <c r="J209" s="256"/>
      <c r="K209" s="257">
        <f>ROUND(E209*J209,2)</f>
        <v>0</v>
      </c>
      <c r="L209" s="257">
        <v>21</v>
      </c>
      <c r="M209" s="257">
        <f>G209*(1+L209/100)</f>
        <v>0</v>
      </c>
      <c r="N209" s="255">
        <v>0</v>
      </c>
      <c r="O209" s="255">
        <f>ROUND(E209*N209,2)</f>
        <v>0</v>
      </c>
      <c r="P209" s="255">
        <v>0</v>
      </c>
      <c r="Q209" s="255">
        <f>ROUND(E209*P209,2)</f>
        <v>0</v>
      </c>
      <c r="R209" s="257"/>
      <c r="S209" s="257" t="s">
        <v>230</v>
      </c>
      <c r="T209" s="258" t="s">
        <v>231</v>
      </c>
      <c r="U209" s="232">
        <v>0</v>
      </c>
      <c r="V209" s="232">
        <f>ROUND(E209*U209,2)</f>
        <v>0</v>
      </c>
      <c r="W209" s="232"/>
      <c r="X209" s="232" t="s">
        <v>232</v>
      </c>
      <c r="Y209" s="232" t="s">
        <v>201</v>
      </c>
      <c r="Z209" s="212"/>
      <c r="AA209" s="212"/>
      <c r="AB209" s="212"/>
      <c r="AC209" s="212"/>
      <c r="AD209" s="212"/>
      <c r="AE209" s="212"/>
      <c r="AF209" s="212"/>
      <c r="AG209" s="212" t="s">
        <v>1045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1" x14ac:dyDescent="0.25">
      <c r="A210" s="252">
        <v>74</v>
      </c>
      <c r="B210" s="253" t="s">
        <v>1112</v>
      </c>
      <c r="C210" s="264" t="s">
        <v>1113</v>
      </c>
      <c r="D210" s="254" t="s">
        <v>659</v>
      </c>
      <c r="E210" s="255">
        <v>1</v>
      </c>
      <c r="F210" s="256"/>
      <c r="G210" s="257">
        <f>ROUND(E210*F210,2)</f>
        <v>0</v>
      </c>
      <c r="H210" s="256"/>
      <c r="I210" s="257">
        <f>ROUND(E210*H210,2)</f>
        <v>0</v>
      </c>
      <c r="J210" s="256"/>
      <c r="K210" s="257">
        <f>ROUND(E210*J210,2)</f>
        <v>0</v>
      </c>
      <c r="L210" s="257">
        <v>21</v>
      </c>
      <c r="M210" s="257">
        <f>G210*(1+L210/100)</f>
        <v>0</v>
      </c>
      <c r="N210" s="255">
        <v>0</v>
      </c>
      <c r="O210" s="255">
        <f>ROUND(E210*N210,2)</f>
        <v>0</v>
      </c>
      <c r="P210" s="255">
        <v>0</v>
      </c>
      <c r="Q210" s="255">
        <f>ROUND(E210*P210,2)</f>
        <v>0</v>
      </c>
      <c r="R210" s="257"/>
      <c r="S210" s="257" t="s">
        <v>230</v>
      </c>
      <c r="T210" s="258" t="s">
        <v>231</v>
      </c>
      <c r="U210" s="232">
        <v>0</v>
      </c>
      <c r="V210" s="232">
        <f>ROUND(E210*U210,2)</f>
        <v>0</v>
      </c>
      <c r="W210" s="232"/>
      <c r="X210" s="232" t="s">
        <v>232</v>
      </c>
      <c r="Y210" s="232" t="s">
        <v>201</v>
      </c>
      <c r="Z210" s="212"/>
      <c r="AA210" s="212"/>
      <c r="AB210" s="212"/>
      <c r="AC210" s="212"/>
      <c r="AD210" s="212"/>
      <c r="AE210" s="212"/>
      <c r="AF210" s="212"/>
      <c r="AG210" s="212" t="s">
        <v>1045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ht="13" x14ac:dyDescent="0.25">
      <c r="A211" s="238" t="s">
        <v>193</v>
      </c>
      <c r="B211" s="239" t="s">
        <v>120</v>
      </c>
      <c r="C211" s="260" t="s">
        <v>121</v>
      </c>
      <c r="D211" s="240"/>
      <c r="E211" s="241"/>
      <c r="F211" s="242"/>
      <c r="G211" s="242">
        <f>SUMIF(AG212:AG243,"&lt;&gt;NOR",G212:G243)</f>
        <v>0</v>
      </c>
      <c r="H211" s="242"/>
      <c r="I211" s="242">
        <f>SUM(I212:I243)</f>
        <v>0</v>
      </c>
      <c r="J211" s="242"/>
      <c r="K211" s="242">
        <f>SUM(K212:K243)</f>
        <v>0</v>
      </c>
      <c r="L211" s="242"/>
      <c r="M211" s="242">
        <f>SUM(M212:M243)</f>
        <v>0</v>
      </c>
      <c r="N211" s="241"/>
      <c r="O211" s="241">
        <f>SUM(O212:O243)</f>
        <v>0</v>
      </c>
      <c r="P211" s="241"/>
      <c r="Q211" s="241">
        <f>SUM(Q212:Q243)</f>
        <v>0</v>
      </c>
      <c r="R211" s="242"/>
      <c r="S211" s="242"/>
      <c r="T211" s="243"/>
      <c r="U211" s="237"/>
      <c r="V211" s="237">
        <f>SUM(V212:V243)</f>
        <v>116.91</v>
      </c>
      <c r="W211" s="237"/>
      <c r="X211" s="237"/>
      <c r="Y211" s="237"/>
      <c r="AG211" t="s">
        <v>194</v>
      </c>
    </row>
    <row r="212" spans="1:60" outlineLevel="1" x14ac:dyDescent="0.25">
      <c r="A212" s="245">
        <v>75</v>
      </c>
      <c r="B212" s="246" t="s">
        <v>1114</v>
      </c>
      <c r="C212" s="261" t="s">
        <v>1115</v>
      </c>
      <c r="D212" s="247" t="s">
        <v>197</v>
      </c>
      <c r="E212" s="248">
        <v>612.03</v>
      </c>
      <c r="F212" s="249"/>
      <c r="G212" s="250">
        <f>ROUND(E212*F212,2)</f>
        <v>0</v>
      </c>
      <c r="H212" s="249"/>
      <c r="I212" s="250">
        <f>ROUND(E212*H212,2)</f>
        <v>0</v>
      </c>
      <c r="J212" s="249"/>
      <c r="K212" s="250">
        <f>ROUND(E212*J212,2)</f>
        <v>0</v>
      </c>
      <c r="L212" s="250">
        <v>21</v>
      </c>
      <c r="M212" s="250">
        <f>G212*(1+L212/100)</f>
        <v>0</v>
      </c>
      <c r="N212" s="248">
        <v>0</v>
      </c>
      <c r="O212" s="248">
        <f>ROUND(E212*N212,2)</f>
        <v>0</v>
      </c>
      <c r="P212" s="248">
        <v>0</v>
      </c>
      <c r="Q212" s="248">
        <f>ROUND(E212*P212,2)</f>
        <v>0</v>
      </c>
      <c r="R212" s="250"/>
      <c r="S212" s="250" t="s">
        <v>198</v>
      </c>
      <c r="T212" s="251" t="s">
        <v>199</v>
      </c>
      <c r="U212" s="232">
        <v>1.9E-2</v>
      </c>
      <c r="V212" s="232">
        <f>ROUND(E212*U212,2)</f>
        <v>11.63</v>
      </c>
      <c r="W212" s="232"/>
      <c r="X212" s="232" t="s">
        <v>200</v>
      </c>
      <c r="Y212" s="232" t="s">
        <v>201</v>
      </c>
      <c r="Z212" s="212"/>
      <c r="AA212" s="212"/>
      <c r="AB212" s="212"/>
      <c r="AC212" s="212"/>
      <c r="AD212" s="212"/>
      <c r="AE212" s="212"/>
      <c r="AF212" s="212"/>
      <c r="AG212" s="212" t="s">
        <v>209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2" x14ac:dyDescent="0.25">
      <c r="A213" s="229"/>
      <c r="B213" s="230"/>
      <c r="C213" s="262" t="s">
        <v>1116</v>
      </c>
      <c r="D213" s="233"/>
      <c r="E213" s="234"/>
      <c r="F213" s="232"/>
      <c r="G213" s="232"/>
      <c r="H213" s="232"/>
      <c r="I213" s="232"/>
      <c r="J213" s="232"/>
      <c r="K213" s="232"/>
      <c r="L213" s="232"/>
      <c r="M213" s="232"/>
      <c r="N213" s="231"/>
      <c r="O213" s="231"/>
      <c r="P213" s="231"/>
      <c r="Q213" s="231"/>
      <c r="R213" s="232"/>
      <c r="S213" s="232"/>
      <c r="T213" s="232"/>
      <c r="U213" s="232"/>
      <c r="V213" s="232"/>
      <c r="W213" s="232"/>
      <c r="X213" s="232"/>
      <c r="Y213" s="232"/>
      <c r="Z213" s="212"/>
      <c r="AA213" s="212"/>
      <c r="AB213" s="212"/>
      <c r="AC213" s="212"/>
      <c r="AD213" s="212"/>
      <c r="AE213" s="212"/>
      <c r="AF213" s="212"/>
      <c r="AG213" s="212" t="s">
        <v>204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ht="20" outlineLevel="3" x14ac:dyDescent="0.25">
      <c r="A214" s="229"/>
      <c r="B214" s="230"/>
      <c r="C214" s="262" t="s">
        <v>1117</v>
      </c>
      <c r="D214" s="233"/>
      <c r="E214" s="234"/>
      <c r="F214" s="232"/>
      <c r="G214" s="232"/>
      <c r="H214" s="232"/>
      <c r="I214" s="232"/>
      <c r="J214" s="232"/>
      <c r="K214" s="232"/>
      <c r="L214" s="232"/>
      <c r="M214" s="232"/>
      <c r="N214" s="231"/>
      <c r="O214" s="231"/>
      <c r="P214" s="231"/>
      <c r="Q214" s="231"/>
      <c r="R214" s="232"/>
      <c r="S214" s="232"/>
      <c r="T214" s="232"/>
      <c r="U214" s="232"/>
      <c r="V214" s="232"/>
      <c r="W214" s="232"/>
      <c r="X214" s="232"/>
      <c r="Y214" s="232"/>
      <c r="Z214" s="212"/>
      <c r="AA214" s="212"/>
      <c r="AB214" s="212"/>
      <c r="AC214" s="212"/>
      <c r="AD214" s="212"/>
      <c r="AE214" s="212"/>
      <c r="AF214" s="212"/>
      <c r="AG214" s="212" t="s">
        <v>204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5">
      <c r="A215" s="229"/>
      <c r="B215" s="230"/>
      <c r="C215" s="262" t="s">
        <v>1118</v>
      </c>
      <c r="D215" s="233"/>
      <c r="E215" s="234">
        <v>502.67</v>
      </c>
      <c r="F215" s="232"/>
      <c r="G215" s="232"/>
      <c r="H215" s="232"/>
      <c r="I215" s="232"/>
      <c r="J215" s="232"/>
      <c r="K215" s="232"/>
      <c r="L215" s="232"/>
      <c r="M215" s="232"/>
      <c r="N215" s="231"/>
      <c r="O215" s="231"/>
      <c r="P215" s="231"/>
      <c r="Q215" s="231"/>
      <c r="R215" s="232"/>
      <c r="S215" s="232"/>
      <c r="T215" s="232"/>
      <c r="U215" s="232"/>
      <c r="V215" s="232"/>
      <c r="W215" s="232"/>
      <c r="X215" s="232"/>
      <c r="Y215" s="232"/>
      <c r="Z215" s="212"/>
      <c r="AA215" s="212"/>
      <c r="AB215" s="212"/>
      <c r="AC215" s="212"/>
      <c r="AD215" s="212"/>
      <c r="AE215" s="212"/>
      <c r="AF215" s="212"/>
      <c r="AG215" s="212" t="s">
        <v>204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3" x14ac:dyDescent="0.25">
      <c r="A216" s="229"/>
      <c r="B216" s="230"/>
      <c r="C216" s="282" t="s">
        <v>331</v>
      </c>
      <c r="D216" s="273"/>
      <c r="E216" s="274">
        <v>502.67</v>
      </c>
      <c r="F216" s="232"/>
      <c r="G216" s="232"/>
      <c r="H216" s="232"/>
      <c r="I216" s="232"/>
      <c r="J216" s="232"/>
      <c r="K216" s="232"/>
      <c r="L216" s="232"/>
      <c r="M216" s="232"/>
      <c r="N216" s="231"/>
      <c r="O216" s="231"/>
      <c r="P216" s="231"/>
      <c r="Q216" s="231"/>
      <c r="R216" s="232"/>
      <c r="S216" s="232"/>
      <c r="T216" s="232"/>
      <c r="U216" s="232"/>
      <c r="V216" s="232"/>
      <c r="W216" s="232"/>
      <c r="X216" s="232"/>
      <c r="Y216" s="232"/>
      <c r="Z216" s="212"/>
      <c r="AA216" s="212"/>
      <c r="AB216" s="212"/>
      <c r="AC216" s="212"/>
      <c r="AD216" s="212"/>
      <c r="AE216" s="212"/>
      <c r="AF216" s="212"/>
      <c r="AG216" s="212" t="s">
        <v>204</v>
      </c>
      <c r="AH216" s="212">
        <v>1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5">
      <c r="A217" s="229"/>
      <c r="B217" s="230"/>
      <c r="C217" s="262" t="s">
        <v>973</v>
      </c>
      <c r="D217" s="233"/>
      <c r="E217" s="234"/>
      <c r="F217" s="232"/>
      <c r="G217" s="232"/>
      <c r="H217" s="232"/>
      <c r="I217" s="232"/>
      <c r="J217" s="232"/>
      <c r="K217" s="232"/>
      <c r="L217" s="232"/>
      <c r="M217" s="232"/>
      <c r="N217" s="231"/>
      <c r="O217" s="231"/>
      <c r="P217" s="231"/>
      <c r="Q217" s="231"/>
      <c r="R217" s="232"/>
      <c r="S217" s="232"/>
      <c r="T217" s="232"/>
      <c r="U217" s="232"/>
      <c r="V217" s="232"/>
      <c r="W217" s="232"/>
      <c r="X217" s="232"/>
      <c r="Y217" s="232"/>
      <c r="Z217" s="212"/>
      <c r="AA217" s="212"/>
      <c r="AB217" s="212"/>
      <c r="AC217" s="212"/>
      <c r="AD217" s="212"/>
      <c r="AE217" s="212"/>
      <c r="AF217" s="212"/>
      <c r="AG217" s="212" t="s">
        <v>204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5">
      <c r="A218" s="229"/>
      <c r="B218" s="230"/>
      <c r="C218" s="262" t="s">
        <v>1119</v>
      </c>
      <c r="D218" s="233"/>
      <c r="E218" s="234"/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2"/>
      <c r="AA218" s="212"/>
      <c r="AB218" s="212"/>
      <c r="AC218" s="212"/>
      <c r="AD218" s="212"/>
      <c r="AE218" s="212"/>
      <c r="AF218" s="212"/>
      <c r="AG218" s="212" t="s">
        <v>204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5">
      <c r="A219" s="229"/>
      <c r="B219" s="230"/>
      <c r="C219" s="262" t="s">
        <v>1120</v>
      </c>
      <c r="D219" s="233"/>
      <c r="E219" s="234">
        <v>41.22</v>
      </c>
      <c r="F219" s="232"/>
      <c r="G219" s="232"/>
      <c r="H219" s="232"/>
      <c r="I219" s="232"/>
      <c r="J219" s="232"/>
      <c r="K219" s="232"/>
      <c r="L219" s="232"/>
      <c r="M219" s="232"/>
      <c r="N219" s="231"/>
      <c r="O219" s="231"/>
      <c r="P219" s="231"/>
      <c r="Q219" s="231"/>
      <c r="R219" s="232"/>
      <c r="S219" s="232"/>
      <c r="T219" s="232"/>
      <c r="U219" s="232"/>
      <c r="V219" s="232"/>
      <c r="W219" s="232"/>
      <c r="X219" s="232"/>
      <c r="Y219" s="232"/>
      <c r="Z219" s="212"/>
      <c r="AA219" s="212"/>
      <c r="AB219" s="212"/>
      <c r="AC219" s="212"/>
      <c r="AD219" s="212"/>
      <c r="AE219" s="212"/>
      <c r="AF219" s="212"/>
      <c r="AG219" s="212" t="s">
        <v>204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5">
      <c r="A220" s="229"/>
      <c r="B220" s="230"/>
      <c r="C220" s="282" t="s">
        <v>331</v>
      </c>
      <c r="D220" s="273"/>
      <c r="E220" s="274">
        <v>41.22</v>
      </c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2"/>
      <c r="AA220" s="212"/>
      <c r="AB220" s="212"/>
      <c r="AC220" s="212"/>
      <c r="AD220" s="212"/>
      <c r="AE220" s="212"/>
      <c r="AF220" s="212"/>
      <c r="AG220" s="212" t="s">
        <v>204</v>
      </c>
      <c r="AH220" s="212">
        <v>1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5">
      <c r="A221" s="229"/>
      <c r="B221" s="230"/>
      <c r="C221" s="262" t="s">
        <v>975</v>
      </c>
      <c r="D221" s="233"/>
      <c r="E221" s="234"/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2"/>
      <c r="AA221" s="212"/>
      <c r="AB221" s="212"/>
      <c r="AC221" s="212"/>
      <c r="AD221" s="212"/>
      <c r="AE221" s="212"/>
      <c r="AF221" s="212"/>
      <c r="AG221" s="212" t="s">
        <v>204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3" x14ac:dyDescent="0.25">
      <c r="A222" s="229"/>
      <c r="B222" s="230"/>
      <c r="C222" s="262" t="s">
        <v>1119</v>
      </c>
      <c r="D222" s="233"/>
      <c r="E222" s="234"/>
      <c r="F222" s="232"/>
      <c r="G222" s="232"/>
      <c r="H222" s="232"/>
      <c r="I222" s="232"/>
      <c r="J222" s="232"/>
      <c r="K222" s="232"/>
      <c r="L222" s="232"/>
      <c r="M222" s="232"/>
      <c r="N222" s="231"/>
      <c r="O222" s="231"/>
      <c r="P222" s="231"/>
      <c r="Q222" s="231"/>
      <c r="R222" s="232"/>
      <c r="S222" s="232"/>
      <c r="T222" s="232"/>
      <c r="U222" s="232"/>
      <c r="V222" s="232"/>
      <c r="W222" s="232"/>
      <c r="X222" s="232"/>
      <c r="Y222" s="232"/>
      <c r="Z222" s="212"/>
      <c r="AA222" s="212"/>
      <c r="AB222" s="212"/>
      <c r="AC222" s="212"/>
      <c r="AD222" s="212"/>
      <c r="AE222" s="212"/>
      <c r="AF222" s="212"/>
      <c r="AG222" s="212" t="s">
        <v>204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5">
      <c r="A223" s="229"/>
      <c r="B223" s="230"/>
      <c r="C223" s="262" t="s">
        <v>1121</v>
      </c>
      <c r="D223" s="233"/>
      <c r="E223" s="234">
        <v>25.74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2"/>
      <c r="AA223" s="212"/>
      <c r="AB223" s="212"/>
      <c r="AC223" s="212"/>
      <c r="AD223" s="212"/>
      <c r="AE223" s="212"/>
      <c r="AF223" s="212"/>
      <c r="AG223" s="212" t="s">
        <v>204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5">
      <c r="A224" s="229"/>
      <c r="B224" s="230"/>
      <c r="C224" s="282" t="s">
        <v>331</v>
      </c>
      <c r="D224" s="273"/>
      <c r="E224" s="274">
        <v>25.74</v>
      </c>
      <c r="F224" s="232"/>
      <c r="G224" s="232"/>
      <c r="H224" s="232"/>
      <c r="I224" s="232"/>
      <c r="J224" s="232"/>
      <c r="K224" s="232"/>
      <c r="L224" s="232"/>
      <c r="M224" s="232"/>
      <c r="N224" s="231"/>
      <c r="O224" s="231"/>
      <c r="P224" s="231"/>
      <c r="Q224" s="231"/>
      <c r="R224" s="232"/>
      <c r="S224" s="232"/>
      <c r="T224" s="232"/>
      <c r="U224" s="232"/>
      <c r="V224" s="232"/>
      <c r="W224" s="232"/>
      <c r="X224" s="232"/>
      <c r="Y224" s="232"/>
      <c r="Z224" s="212"/>
      <c r="AA224" s="212"/>
      <c r="AB224" s="212"/>
      <c r="AC224" s="212"/>
      <c r="AD224" s="212"/>
      <c r="AE224" s="212"/>
      <c r="AF224" s="212"/>
      <c r="AG224" s="212" t="s">
        <v>204</v>
      </c>
      <c r="AH224" s="212">
        <v>1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3" x14ac:dyDescent="0.25">
      <c r="A225" s="229"/>
      <c r="B225" s="230"/>
      <c r="C225" s="262" t="s">
        <v>977</v>
      </c>
      <c r="D225" s="233"/>
      <c r="E225" s="234"/>
      <c r="F225" s="232"/>
      <c r="G225" s="232"/>
      <c r="H225" s="232"/>
      <c r="I225" s="232"/>
      <c r="J225" s="232"/>
      <c r="K225" s="232"/>
      <c r="L225" s="232"/>
      <c r="M225" s="232"/>
      <c r="N225" s="231"/>
      <c r="O225" s="231"/>
      <c r="P225" s="231"/>
      <c r="Q225" s="231"/>
      <c r="R225" s="232"/>
      <c r="S225" s="232"/>
      <c r="T225" s="232"/>
      <c r="U225" s="232"/>
      <c r="V225" s="232"/>
      <c r="W225" s="232"/>
      <c r="X225" s="232"/>
      <c r="Y225" s="232"/>
      <c r="Z225" s="212"/>
      <c r="AA225" s="212"/>
      <c r="AB225" s="212"/>
      <c r="AC225" s="212"/>
      <c r="AD225" s="212"/>
      <c r="AE225" s="212"/>
      <c r="AF225" s="212"/>
      <c r="AG225" s="212" t="s">
        <v>204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3" x14ac:dyDescent="0.25">
      <c r="A226" s="229"/>
      <c r="B226" s="230"/>
      <c r="C226" s="262" t="s">
        <v>1119</v>
      </c>
      <c r="D226" s="233"/>
      <c r="E226" s="234"/>
      <c r="F226" s="232"/>
      <c r="G226" s="232"/>
      <c r="H226" s="232"/>
      <c r="I226" s="232"/>
      <c r="J226" s="232"/>
      <c r="K226" s="232"/>
      <c r="L226" s="232"/>
      <c r="M226" s="232"/>
      <c r="N226" s="231"/>
      <c r="O226" s="231"/>
      <c r="P226" s="231"/>
      <c r="Q226" s="231"/>
      <c r="R226" s="232"/>
      <c r="S226" s="232"/>
      <c r="T226" s="232"/>
      <c r="U226" s="232"/>
      <c r="V226" s="232"/>
      <c r="W226" s="232"/>
      <c r="X226" s="232"/>
      <c r="Y226" s="232"/>
      <c r="Z226" s="212"/>
      <c r="AA226" s="212"/>
      <c r="AB226" s="212"/>
      <c r="AC226" s="212"/>
      <c r="AD226" s="212"/>
      <c r="AE226" s="212"/>
      <c r="AF226" s="212"/>
      <c r="AG226" s="212" t="s">
        <v>204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3" x14ac:dyDescent="0.25">
      <c r="A227" s="229"/>
      <c r="B227" s="230"/>
      <c r="C227" s="262" t="s">
        <v>1122</v>
      </c>
      <c r="D227" s="233"/>
      <c r="E227" s="234">
        <v>12.4</v>
      </c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2"/>
      <c r="AA227" s="212"/>
      <c r="AB227" s="212"/>
      <c r="AC227" s="212"/>
      <c r="AD227" s="212"/>
      <c r="AE227" s="212"/>
      <c r="AF227" s="212"/>
      <c r="AG227" s="212" t="s">
        <v>204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5">
      <c r="A228" s="229"/>
      <c r="B228" s="230"/>
      <c r="C228" s="282" t="s">
        <v>331</v>
      </c>
      <c r="D228" s="273"/>
      <c r="E228" s="274">
        <v>12.4</v>
      </c>
      <c r="F228" s="232"/>
      <c r="G228" s="232"/>
      <c r="H228" s="232"/>
      <c r="I228" s="232"/>
      <c r="J228" s="232"/>
      <c r="K228" s="232"/>
      <c r="L228" s="232"/>
      <c r="M228" s="232"/>
      <c r="N228" s="231"/>
      <c r="O228" s="231"/>
      <c r="P228" s="231"/>
      <c r="Q228" s="231"/>
      <c r="R228" s="232"/>
      <c r="S228" s="232"/>
      <c r="T228" s="232"/>
      <c r="U228" s="232"/>
      <c r="V228" s="232"/>
      <c r="W228" s="232"/>
      <c r="X228" s="232"/>
      <c r="Y228" s="232"/>
      <c r="Z228" s="212"/>
      <c r="AA228" s="212"/>
      <c r="AB228" s="212"/>
      <c r="AC228" s="212"/>
      <c r="AD228" s="212"/>
      <c r="AE228" s="212"/>
      <c r="AF228" s="212"/>
      <c r="AG228" s="212" t="s">
        <v>204</v>
      </c>
      <c r="AH228" s="212">
        <v>1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5">
      <c r="A229" s="229"/>
      <c r="B229" s="230"/>
      <c r="C229" s="262" t="s">
        <v>979</v>
      </c>
      <c r="D229" s="233"/>
      <c r="E229" s="234"/>
      <c r="F229" s="232"/>
      <c r="G229" s="232"/>
      <c r="H229" s="232"/>
      <c r="I229" s="232"/>
      <c r="J229" s="232"/>
      <c r="K229" s="232"/>
      <c r="L229" s="232"/>
      <c r="M229" s="232"/>
      <c r="N229" s="231"/>
      <c r="O229" s="231"/>
      <c r="P229" s="231"/>
      <c r="Q229" s="231"/>
      <c r="R229" s="232"/>
      <c r="S229" s="232"/>
      <c r="T229" s="232"/>
      <c r="U229" s="232"/>
      <c r="V229" s="232"/>
      <c r="W229" s="232"/>
      <c r="X229" s="232"/>
      <c r="Y229" s="232"/>
      <c r="Z229" s="212"/>
      <c r="AA229" s="212"/>
      <c r="AB229" s="212"/>
      <c r="AC229" s="212"/>
      <c r="AD229" s="212"/>
      <c r="AE229" s="212"/>
      <c r="AF229" s="212"/>
      <c r="AG229" s="212" t="s">
        <v>204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5">
      <c r="A230" s="229"/>
      <c r="B230" s="230"/>
      <c r="C230" s="262" t="s">
        <v>1119</v>
      </c>
      <c r="D230" s="233"/>
      <c r="E230" s="234"/>
      <c r="F230" s="232"/>
      <c r="G230" s="232"/>
      <c r="H230" s="232"/>
      <c r="I230" s="232"/>
      <c r="J230" s="232"/>
      <c r="K230" s="232"/>
      <c r="L230" s="232"/>
      <c r="M230" s="232"/>
      <c r="N230" s="231"/>
      <c r="O230" s="231"/>
      <c r="P230" s="231"/>
      <c r="Q230" s="231"/>
      <c r="R230" s="232"/>
      <c r="S230" s="232"/>
      <c r="T230" s="232"/>
      <c r="U230" s="232"/>
      <c r="V230" s="232"/>
      <c r="W230" s="232"/>
      <c r="X230" s="232"/>
      <c r="Y230" s="232"/>
      <c r="Z230" s="212"/>
      <c r="AA230" s="212"/>
      <c r="AB230" s="212"/>
      <c r="AC230" s="212"/>
      <c r="AD230" s="212"/>
      <c r="AE230" s="212"/>
      <c r="AF230" s="212"/>
      <c r="AG230" s="212" t="s">
        <v>204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5">
      <c r="A231" s="229"/>
      <c r="B231" s="230"/>
      <c r="C231" s="262" t="s">
        <v>1123</v>
      </c>
      <c r="D231" s="233"/>
      <c r="E231" s="234">
        <v>30</v>
      </c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2"/>
      <c r="AA231" s="212"/>
      <c r="AB231" s="212"/>
      <c r="AC231" s="212"/>
      <c r="AD231" s="212"/>
      <c r="AE231" s="212"/>
      <c r="AF231" s="212"/>
      <c r="AG231" s="212" t="s">
        <v>204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5">
      <c r="A232" s="229"/>
      <c r="B232" s="230"/>
      <c r="C232" s="282" t="s">
        <v>331</v>
      </c>
      <c r="D232" s="273"/>
      <c r="E232" s="274">
        <v>30</v>
      </c>
      <c r="F232" s="232"/>
      <c r="G232" s="232"/>
      <c r="H232" s="232"/>
      <c r="I232" s="232"/>
      <c r="J232" s="232"/>
      <c r="K232" s="232"/>
      <c r="L232" s="232"/>
      <c r="M232" s="232"/>
      <c r="N232" s="231"/>
      <c r="O232" s="231"/>
      <c r="P232" s="231"/>
      <c r="Q232" s="231"/>
      <c r="R232" s="232"/>
      <c r="S232" s="232"/>
      <c r="T232" s="232"/>
      <c r="U232" s="232"/>
      <c r="V232" s="232"/>
      <c r="W232" s="232"/>
      <c r="X232" s="232"/>
      <c r="Y232" s="232"/>
      <c r="Z232" s="212"/>
      <c r="AA232" s="212"/>
      <c r="AB232" s="212"/>
      <c r="AC232" s="212"/>
      <c r="AD232" s="212"/>
      <c r="AE232" s="212"/>
      <c r="AF232" s="212"/>
      <c r="AG232" s="212" t="s">
        <v>204</v>
      </c>
      <c r="AH232" s="212">
        <v>1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1" x14ac:dyDescent="0.25">
      <c r="A233" s="245">
        <v>76</v>
      </c>
      <c r="B233" s="246" t="s">
        <v>1124</v>
      </c>
      <c r="C233" s="261" t="s">
        <v>1125</v>
      </c>
      <c r="D233" s="247" t="s">
        <v>197</v>
      </c>
      <c r="E233" s="248">
        <v>862.97</v>
      </c>
      <c r="F233" s="249"/>
      <c r="G233" s="250">
        <f>ROUND(E233*F233,2)</f>
        <v>0</v>
      </c>
      <c r="H233" s="249"/>
      <c r="I233" s="250">
        <f>ROUND(E233*H233,2)</f>
        <v>0</v>
      </c>
      <c r="J233" s="249"/>
      <c r="K233" s="250">
        <f>ROUND(E233*J233,2)</f>
        <v>0</v>
      </c>
      <c r="L233" s="250">
        <v>21</v>
      </c>
      <c r="M233" s="250">
        <f>G233*(1+L233/100)</f>
        <v>0</v>
      </c>
      <c r="N233" s="248">
        <v>0</v>
      </c>
      <c r="O233" s="248">
        <f>ROUND(E233*N233,2)</f>
        <v>0</v>
      </c>
      <c r="P233" s="248">
        <v>0</v>
      </c>
      <c r="Q233" s="248">
        <f>ROUND(E233*P233,2)</f>
        <v>0</v>
      </c>
      <c r="R233" s="250"/>
      <c r="S233" s="250" t="s">
        <v>198</v>
      </c>
      <c r="T233" s="251" t="s">
        <v>199</v>
      </c>
      <c r="U233" s="232">
        <v>2.1000000000000001E-2</v>
      </c>
      <c r="V233" s="232">
        <f>ROUND(E233*U233,2)</f>
        <v>18.12</v>
      </c>
      <c r="W233" s="232"/>
      <c r="X233" s="232" t="s">
        <v>200</v>
      </c>
      <c r="Y233" s="232" t="s">
        <v>201</v>
      </c>
      <c r="Z233" s="212"/>
      <c r="AA233" s="212"/>
      <c r="AB233" s="212"/>
      <c r="AC233" s="212"/>
      <c r="AD233" s="212"/>
      <c r="AE233" s="212"/>
      <c r="AF233" s="212"/>
      <c r="AG233" s="212" t="s">
        <v>209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5">
      <c r="A234" s="229"/>
      <c r="B234" s="230"/>
      <c r="C234" s="262" t="s">
        <v>1116</v>
      </c>
      <c r="D234" s="233"/>
      <c r="E234" s="234"/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2"/>
      <c r="AA234" s="212"/>
      <c r="AB234" s="212"/>
      <c r="AC234" s="212"/>
      <c r="AD234" s="212"/>
      <c r="AE234" s="212"/>
      <c r="AF234" s="212"/>
      <c r="AG234" s="212" t="s">
        <v>204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5">
      <c r="A235" s="229"/>
      <c r="B235" s="230"/>
      <c r="C235" s="262" t="s">
        <v>1126</v>
      </c>
      <c r="D235" s="233"/>
      <c r="E235" s="234"/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2"/>
      <c r="AA235" s="212"/>
      <c r="AB235" s="212"/>
      <c r="AC235" s="212"/>
      <c r="AD235" s="212"/>
      <c r="AE235" s="212"/>
      <c r="AF235" s="212"/>
      <c r="AG235" s="212" t="s">
        <v>204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5">
      <c r="A236" s="229"/>
      <c r="B236" s="230"/>
      <c r="C236" s="262" t="s">
        <v>1127</v>
      </c>
      <c r="D236" s="233"/>
      <c r="E236" s="234">
        <v>862.97</v>
      </c>
      <c r="F236" s="232"/>
      <c r="G236" s="232"/>
      <c r="H236" s="232"/>
      <c r="I236" s="232"/>
      <c r="J236" s="232"/>
      <c r="K236" s="232"/>
      <c r="L236" s="232"/>
      <c r="M236" s="232"/>
      <c r="N236" s="231"/>
      <c r="O236" s="231"/>
      <c r="P236" s="231"/>
      <c r="Q236" s="231"/>
      <c r="R236" s="232"/>
      <c r="S236" s="232"/>
      <c r="T236" s="232"/>
      <c r="U236" s="232"/>
      <c r="V236" s="232"/>
      <c r="W236" s="232"/>
      <c r="X236" s="232"/>
      <c r="Y236" s="232"/>
      <c r="Z236" s="212"/>
      <c r="AA236" s="212"/>
      <c r="AB236" s="212"/>
      <c r="AC236" s="212"/>
      <c r="AD236" s="212"/>
      <c r="AE236" s="212"/>
      <c r="AF236" s="212"/>
      <c r="AG236" s="212" t="s">
        <v>204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ht="20" outlineLevel="1" x14ac:dyDescent="0.25">
      <c r="A237" s="252">
        <v>77</v>
      </c>
      <c r="B237" s="253" t="s">
        <v>1128</v>
      </c>
      <c r="C237" s="264" t="s">
        <v>1129</v>
      </c>
      <c r="D237" s="254" t="s">
        <v>875</v>
      </c>
      <c r="E237" s="255">
        <v>10</v>
      </c>
      <c r="F237" s="256"/>
      <c r="G237" s="257">
        <f>ROUND(E237*F237,2)</f>
        <v>0</v>
      </c>
      <c r="H237" s="256"/>
      <c r="I237" s="257">
        <f>ROUND(E237*H237,2)</f>
        <v>0</v>
      </c>
      <c r="J237" s="256"/>
      <c r="K237" s="257">
        <f>ROUND(E237*J237,2)</f>
        <v>0</v>
      </c>
      <c r="L237" s="257">
        <v>21</v>
      </c>
      <c r="M237" s="257">
        <f>G237*(1+L237/100)</f>
        <v>0</v>
      </c>
      <c r="N237" s="255">
        <v>0</v>
      </c>
      <c r="O237" s="255">
        <f>ROUND(E237*N237,2)</f>
        <v>0</v>
      </c>
      <c r="P237" s="255">
        <v>0</v>
      </c>
      <c r="Q237" s="255">
        <f>ROUND(E237*P237,2)</f>
        <v>0</v>
      </c>
      <c r="R237" s="257"/>
      <c r="S237" s="257" t="s">
        <v>230</v>
      </c>
      <c r="T237" s="258" t="s">
        <v>231</v>
      </c>
      <c r="U237" s="232">
        <v>0</v>
      </c>
      <c r="V237" s="232">
        <f>ROUND(E237*U237,2)</f>
        <v>0</v>
      </c>
      <c r="W237" s="232"/>
      <c r="X237" s="232" t="s">
        <v>232</v>
      </c>
      <c r="Y237" s="232" t="s">
        <v>201</v>
      </c>
      <c r="Z237" s="212"/>
      <c r="AA237" s="212"/>
      <c r="AB237" s="212"/>
      <c r="AC237" s="212"/>
      <c r="AD237" s="212"/>
      <c r="AE237" s="212"/>
      <c r="AF237" s="212"/>
      <c r="AG237" s="212" t="s">
        <v>1045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1" x14ac:dyDescent="0.25">
      <c r="A238" s="245">
        <v>78</v>
      </c>
      <c r="B238" s="246" t="s">
        <v>1130</v>
      </c>
      <c r="C238" s="261" t="s">
        <v>1131</v>
      </c>
      <c r="D238" s="247" t="s">
        <v>197</v>
      </c>
      <c r="E238" s="248">
        <v>862.97</v>
      </c>
      <c r="F238" s="249"/>
      <c r="G238" s="250">
        <f>ROUND(E238*F238,2)</f>
        <v>0</v>
      </c>
      <c r="H238" s="249"/>
      <c r="I238" s="250">
        <f>ROUND(E238*H238,2)</f>
        <v>0</v>
      </c>
      <c r="J238" s="249"/>
      <c r="K238" s="250">
        <f>ROUND(E238*J238,2)</f>
        <v>0</v>
      </c>
      <c r="L238" s="250">
        <v>21</v>
      </c>
      <c r="M238" s="250">
        <f>G238*(1+L238/100)</f>
        <v>0</v>
      </c>
      <c r="N238" s="248">
        <v>0</v>
      </c>
      <c r="O238" s="248">
        <f>ROUND(E238*N238,2)</f>
        <v>0</v>
      </c>
      <c r="P238" s="248">
        <v>0</v>
      </c>
      <c r="Q238" s="248">
        <f>ROUND(E238*P238,2)</f>
        <v>0</v>
      </c>
      <c r="R238" s="250"/>
      <c r="S238" s="250" t="s">
        <v>198</v>
      </c>
      <c r="T238" s="251" t="s">
        <v>199</v>
      </c>
      <c r="U238" s="232">
        <v>0.09</v>
      </c>
      <c r="V238" s="232">
        <f>ROUND(E238*U238,2)</f>
        <v>77.67</v>
      </c>
      <c r="W238" s="232"/>
      <c r="X238" s="232" t="s">
        <v>200</v>
      </c>
      <c r="Y238" s="232" t="s">
        <v>201</v>
      </c>
      <c r="Z238" s="212"/>
      <c r="AA238" s="212"/>
      <c r="AB238" s="212"/>
      <c r="AC238" s="212"/>
      <c r="AD238" s="212"/>
      <c r="AE238" s="212"/>
      <c r="AF238" s="212"/>
      <c r="AG238" s="212" t="s">
        <v>209</v>
      </c>
      <c r="AH238" s="212"/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2" x14ac:dyDescent="0.25">
      <c r="A239" s="229"/>
      <c r="B239" s="230"/>
      <c r="C239" s="262" t="s">
        <v>1116</v>
      </c>
      <c r="D239" s="233"/>
      <c r="E239" s="234"/>
      <c r="F239" s="232"/>
      <c r="G239" s="232"/>
      <c r="H239" s="232"/>
      <c r="I239" s="232"/>
      <c r="J239" s="232"/>
      <c r="K239" s="232"/>
      <c r="L239" s="232"/>
      <c r="M239" s="232"/>
      <c r="N239" s="231"/>
      <c r="O239" s="231"/>
      <c r="P239" s="231"/>
      <c r="Q239" s="231"/>
      <c r="R239" s="232"/>
      <c r="S239" s="232"/>
      <c r="T239" s="232"/>
      <c r="U239" s="232"/>
      <c r="V239" s="232"/>
      <c r="W239" s="232"/>
      <c r="X239" s="232"/>
      <c r="Y239" s="232"/>
      <c r="Z239" s="212"/>
      <c r="AA239" s="212"/>
      <c r="AB239" s="212"/>
      <c r="AC239" s="212"/>
      <c r="AD239" s="212"/>
      <c r="AE239" s="212"/>
      <c r="AF239" s="212"/>
      <c r="AG239" s="212" t="s">
        <v>204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3" x14ac:dyDescent="0.25">
      <c r="A240" s="229"/>
      <c r="B240" s="230"/>
      <c r="C240" s="262" t="s">
        <v>1132</v>
      </c>
      <c r="D240" s="233"/>
      <c r="E240" s="234"/>
      <c r="F240" s="232"/>
      <c r="G240" s="232"/>
      <c r="H240" s="232"/>
      <c r="I240" s="232"/>
      <c r="J240" s="232"/>
      <c r="K240" s="232"/>
      <c r="L240" s="232"/>
      <c r="M240" s="232"/>
      <c r="N240" s="231"/>
      <c r="O240" s="231"/>
      <c r="P240" s="231"/>
      <c r="Q240" s="231"/>
      <c r="R240" s="232"/>
      <c r="S240" s="232"/>
      <c r="T240" s="232"/>
      <c r="U240" s="232"/>
      <c r="V240" s="232"/>
      <c r="W240" s="232"/>
      <c r="X240" s="232"/>
      <c r="Y240" s="232"/>
      <c r="Z240" s="212"/>
      <c r="AA240" s="212"/>
      <c r="AB240" s="212"/>
      <c r="AC240" s="212"/>
      <c r="AD240" s="212"/>
      <c r="AE240" s="212"/>
      <c r="AF240" s="212"/>
      <c r="AG240" s="212" t="s">
        <v>204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3" x14ac:dyDescent="0.25">
      <c r="A241" s="229"/>
      <c r="B241" s="230"/>
      <c r="C241" s="262" t="s">
        <v>1127</v>
      </c>
      <c r="D241" s="233"/>
      <c r="E241" s="234">
        <v>862.97</v>
      </c>
      <c r="F241" s="232"/>
      <c r="G241" s="232"/>
      <c r="H241" s="232"/>
      <c r="I241" s="232"/>
      <c r="J241" s="232"/>
      <c r="K241" s="232"/>
      <c r="L241" s="232"/>
      <c r="M241" s="232"/>
      <c r="N241" s="231"/>
      <c r="O241" s="231"/>
      <c r="P241" s="231"/>
      <c r="Q241" s="231"/>
      <c r="R241" s="232"/>
      <c r="S241" s="232"/>
      <c r="T241" s="232"/>
      <c r="U241" s="232"/>
      <c r="V241" s="232"/>
      <c r="W241" s="232"/>
      <c r="X241" s="232"/>
      <c r="Y241" s="232"/>
      <c r="Z241" s="212"/>
      <c r="AA241" s="212"/>
      <c r="AB241" s="212"/>
      <c r="AC241" s="212"/>
      <c r="AD241" s="212"/>
      <c r="AE241" s="212"/>
      <c r="AF241" s="212"/>
      <c r="AG241" s="212" t="s">
        <v>204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1" x14ac:dyDescent="0.25">
      <c r="A242" s="252">
        <v>79</v>
      </c>
      <c r="B242" s="253" t="s">
        <v>1133</v>
      </c>
      <c r="C242" s="264" t="s">
        <v>1134</v>
      </c>
      <c r="D242" s="254" t="s">
        <v>197</v>
      </c>
      <c r="E242" s="255">
        <v>862.97</v>
      </c>
      <c r="F242" s="256"/>
      <c r="G242" s="257">
        <f>ROUND(E242*F242,2)</f>
        <v>0</v>
      </c>
      <c r="H242" s="256"/>
      <c r="I242" s="257">
        <f>ROUND(E242*H242,2)</f>
        <v>0</v>
      </c>
      <c r="J242" s="256"/>
      <c r="K242" s="257">
        <f>ROUND(E242*J242,2)</f>
        <v>0</v>
      </c>
      <c r="L242" s="257">
        <v>21</v>
      </c>
      <c r="M242" s="257">
        <f>G242*(1+L242/100)</f>
        <v>0</v>
      </c>
      <c r="N242" s="255">
        <v>0</v>
      </c>
      <c r="O242" s="255">
        <f>ROUND(E242*N242,2)</f>
        <v>0</v>
      </c>
      <c r="P242" s="255">
        <v>0</v>
      </c>
      <c r="Q242" s="255">
        <f>ROUND(E242*P242,2)</f>
        <v>0</v>
      </c>
      <c r="R242" s="257"/>
      <c r="S242" s="257" t="s">
        <v>198</v>
      </c>
      <c r="T242" s="258" t="s">
        <v>199</v>
      </c>
      <c r="U242" s="232">
        <v>0</v>
      </c>
      <c r="V242" s="232">
        <f>ROUND(E242*U242,2)</f>
        <v>0</v>
      </c>
      <c r="W242" s="232"/>
      <c r="X242" s="232" t="s">
        <v>200</v>
      </c>
      <c r="Y242" s="232" t="s">
        <v>201</v>
      </c>
      <c r="Z242" s="212"/>
      <c r="AA242" s="212"/>
      <c r="AB242" s="212"/>
      <c r="AC242" s="212"/>
      <c r="AD242" s="212"/>
      <c r="AE242" s="212"/>
      <c r="AF242" s="212"/>
      <c r="AG242" s="212" t="s">
        <v>209</v>
      </c>
      <c r="AH242" s="212"/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1" x14ac:dyDescent="0.25">
      <c r="A243" s="252">
        <v>80</v>
      </c>
      <c r="B243" s="253" t="s">
        <v>1135</v>
      </c>
      <c r="C243" s="264" t="s">
        <v>1136</v>
      </c>
      <c r="D243" s="254" t="s">
        <v>197</v>
      </c>
      <c r="E243" s="255">
        <v>862.97</v>
      </c>
      <c r="F243" s="256"/>
      <c r="G243" s="257">
        <f>ROUND(E243*F243,2)</f>
        <v>0</v>
      </c>
      <c r="H243" s="256"/>
      <c r="I243" s="257">
        <f>ROUND(E243*H243,2)</f>
        <v>0</v>
      </c>
      <c r="J243" s="256"/>
      <c r="K243" s="257">
        <f>ROUND(E243*J243,2)</f>
        <v>0</v>
      </c>
      <c r="L243" s="257">
        <v>21</v>
      </c>
      <c r="M243" s="257">
        <f>G243*(1+L243/100)</f>
        <v>0</v>
      </c>
      <c r="N243" s="255">
        <v>0</v>
      </c>
      <c r="O243" s="255">
        <f>ROUND(E243*N243,2)</f>
        <v>0</v>
      </c>
      <c r="P243" s="255">
        <v>0</v>
      </c>
      <c r="Q243" s="255">
        <f>ROUND(E243*P243,2)</f>
        <v>0</v>
      </c>
      <c r="R243" s="257"/>
      <c r="S243" s="257" t="s">
        <v>198</v>
      </c>
      <c r="T243" s="258" t="s">
        <v>199</v>
      </c>
      <c r="U243" s="232">
        <v>1.0999999999999999E-2</v>
      </c>
      <c r="V243" s="232">
        <f>ROUND(E243*U243,2)</f>
        <v>9.49</v>
      </c>
      <c r="W243" s="232"/>
      <c r="X243" s="232" t="s">
        <v>200</v>
      </c>
      <c r="Y243" s="232" t="s">
        <v>201</v>
      </c>
      <c r="Z243" s="212"/>
      <c r="AA243" s="212"/>
      <c r="AB243" s="212"/>
      <c r="AC243" s="212"/>
      <c r="AD243" s="212"/>
      <c r="AE243" s="212"/>
      <c r="AF243" s="212"/>
      <c r="AG243" s="212" t="s">
        <v>209</v>
      </c>
      <c r="AH243" s="212"/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ht="13" x14ac:dyDescent="0.25">
      <c r="A244" s="238" t="s">
        <v>193</v>
      </c>
      <c r="B244" s="239" t="s">
        <v>122</v>
      </c>
      <c r="C244" s="260" t="s">
        <v>123</v>
      </c>
      <c r="D244" s="240"/>
      <c r="E244" s="241"/>
      <c r="F244" s="242"/>
      <c r="G244" s="242">
        <f>SUMIF(AG245:AG253,"&lt;&gt;NOR",G245:G253)</f>
        <v>0</v>
      </c>
      <c r="H244" s="242"/>
      <c r="I244" s="242">
        <f>SUM(I245:I253)</f>
        <v>0</v>
      </c>
      <c r="J244" s="242"/>
      <c r="K244" s="242">
        <f>SUM(K245:K253)</f>
        <v>0</v>
      </c>
      <c r="L244" s="242"/>
      <c r="M244" s="242">
        <f>SUM(M245:M253)</f>
        <v>0</v>
      </c>
      <c r="N244" s="241"/>
      <c r="O244" s="241">
        <f>SUM(O245:O253)</f>
        <v>0.17</v>
      </c>
      <c r="P244" s="241"/>
      <c r="Q244" s="241">
        <f>SUM(Q245:Q253)</f>
        <v>0</v>
      </c>
      <c r="R244" s="242"/>
      <c r="S244" s="242"/>
      <c r="T244" s="243"/>
      <c r="U244" s="237"/>
      <c r="V244" s="237">
        <f>SUM(V245:V253)</f>
        <v>10.64</v>
      </c>
      <c r="W244" s="237"/>
      <c r="X244" s="237"/>
      <c r="Y244" s="237"/>
      <c r="AG244" t="s">
        <v>194</v>
      </c>
    </row>
    <row r="245" spans="1:60" outlineLevel="1" x14ac:dyDescent="0.25">
      <c r="A245" s="245">
        <v>81</v>
      </c>
      <c r="B245" s="246" t="s">
        <v>1137</v>
      </c>
      <c r="C245" s="261" t="s">
        <v>1138</v>
      </c>
      <c r="D245" s="247" t="s">
        <v>197</v>
      </c>
      <c r="E245" s="248">
        <v>40</v>
      </c>
      <c r="F245" s="249"/>
      <c r="G245" s="250">
        <f>ROUND(E245*F245,2)</f>
        <v>0</v>
      </c>
      <c r="H245" s="249"/>
      <c r="I245" s="250">
        <f>ROUND(E245*H245,2)</f>
        <v>0</v>
      </c>
      <c r="J245" s="249"/>
      <c r="K245" s="250">
        <f>ROUND(E245*J245,2)</f>
        <v>0</v>
      </c>
      <c r="L245" s="250">
        <v>21</v>
      </c>
      <c r="M245" s="250">
        <f>G245*(1+L245/100)</f>
        <v>0</v>
      </c>
      <c r="N245" s="248">
        <v>0</v>
      </c>
      <c r="O245" s="248">
        <f>ROUND(E245*N245,2)</f>
        <v>0</v>
      </c>
      <c r="P245" s="248">
        <v>0</v>
      </c>
      <c r="Q245" s="248">
        <f>ROUND(E245*P245,2)</f>
        <v>0</v>
      </c>
      <c r="R245" s="250"/>
      <c r="S245" s="250" t="s">
        <v>198</v>
      </c>
      <c r="T245" s="251" t="s">
        <v>199</v>
      </c>
      <c r="U245" s="232">
        <v>0.2</v>
      </c>
      <c r="V245" s="232">
        <f>ROUND(E245*U245,2)</f>
        <v>8</v>
      </c>
      <c r="W245" s="232"/>
      <c r="X245" s="232" t="s">
        <v>200</v>
      </c>
      <c r="Y245" s="232" t="s">
        <v>201</v>
      </c>
      <c r="Z245" s="212"/>
      <c r="AA245" s="212"/>
      <c r="AB245" s="212"/>
      <c r="AC245" s="212"/>
      <c r="AD245" s="212"/>
      <c r="AE245" s="212"/>
      <c r="AF245" s="212"/>
      <c r="AG245" s="212" t="s">
        <v>209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2" x14ac:dyDescent="0.25">
      <c r="A246" s="229"/>
      <c r="B246" s="230"/>
      <c r="C246" s="262" t="s">
        <v>1139</v>
      </c>
      <c r="D246" s="233"/>
      <c r="E246" s="234"/>
      <c r="F246" s="232"/>
      <c r="G246" s="232"/>
      <c r="H246" s="232"/>
      <c r="I246" s="232"/>
      <c r="J246" s="232"/>
      <c r="K246" s="232"/>
      <c r="L246" s="232"/>
      <c r="M246" s="232"/>
      <c r="N246" s="231"/>
      <c r="O246" s="231"/>
      <c r="P246" s="231"/>
      <c r="Q246" s="231"/>
      <c r="R246" s="232"/>
      <c r="S246" s="232"/>
      <c r="T246" s="232"/>
      <c r="U246" s="232"/>
      <c r="V246" s="232"/>
      <c r="W246" s="232"/>
      <c r="X246" s="232"/>
      <c r="Y246" s="232"/>
      <c r="Z246" s="212"/>
      <c r="AA246" s="212"/>
      <c r="AB246" s="212"/>
      <c r="AC246" s="212"/>
      <c r="AD246" s="212"/>
      <c r="AE246" s="212"/>
      <c r="AF246" s="212"/>
      <c r="AG246" s="212" t="s">
        <v>204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5">
      <c r="A247" s="229"/>
      <c r="B247" s="230"/>
      <c r="C247" s="262" t="s">
        <v>1140</v>
      </c>
      <c r="D247" s="233"/>
      <c r="E247" s="234">
        <v>40</v>
      </c>
      <c r="F247" s="232"/>
      <c r="G247" s="232"/>
      <c r="H247" s="232"/>
      <c r="I247" s="232"/>
      <c r="J247" s="232"/>
      <c r="K247" s="232"/>
      <c r="L247" s="232"/>
      <c r="M247" s="232"/>
      <c r="N247" s="231"/>
      <c r="O247" s="231"/>
      <c r="P247" s="231"/>
      <c r="Q247" s="231"/>
      <c r="R247" s="232"/>
      <c r="S247" s="232"/>
      <c r="T247" s="232"/>
      <c r="U247" s="232"/>
      <c r="V247" s="232"/>
      <c r="W247" s="232"/>
      <c r="X247" s="232"/>
      <c r="Y247" s="232"/>
      <c r="Z247" s="212"/>
      <c r="AA247" s="212"/>
      <c r="AB247" s="212"/>
      <c r="AC247" s="212"/>
      <c r="AD247" s="212"/>
      <c r="AE247" s="212"/>
      <c r="AF247" s="212"/>
      <c r="AG247" s="212" t="s">
        <v>204</v>
      </c>
      <c r="AH247" s="212">
        <v>0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1" x14ac:dyDescent="0.25">
      <c r="A248" s="245">
        <v>82</v>
      </c>
      <c r="B248" s="246" t="s">
        <v>1141</v>
      </c>
      <c r="C248" s="261" t="s">
        <v>1142</v>
      </c>
      <c r="D248" s="247" t="s">
        <v>197</v>
      </c>
      <c r="E248" s="248">
        <v>46</v>
      </c>
      <c r="F248" s="249"/>
      <c r="G248" s="250">
        <f>ROUND(E248*F248,2)</f>
        <v>0</v>
      </c>
      <c r="H248" s="249"/>
      <c r="I248" s="250">
        <f>ROUND(E248*H248,2)</f>
        <v>0</v>
      </c>
      <c r="J248" s="249"/>
      <c r="K248" s="250">
        <f>ROUND(E248*J248,2)</f>
        <v>0</v>
      </c>
      <c r="L248" s="250">
        <v>21</v>
      </c>
      <c r="M248" s="250">
        <f>G248*(1+L248/100)</f>
        <v>0</v>
      </c>
      <c r="N248" s="248">
        <v>8.9999999999999998E-4</v>
      </c>
      <c r="O248" s="248">
        <f>ROUND(E248*N248,2)</f>
        <v>0.04</v>
      </c>
      <c r="P248" s="248">
        <v>0</v>
      </c>
      <c r="Q248" s="248">
        <f>ROUND(E248*P248,2)</f>
        <v>0</v>
      </c>
      <c r="R248" s="250" t="s">
        <v>251</v>
      </c>
      <c r="S248" s="250" t="s">
        <v>198</v>
      </c>
      <c r="T248" s="251" t="s">
        <v>199</v>
      </c>
      <c r="U248" s="232">
        <v>0</v>
      </c>
      <c r="V248" s="232">
        <f>ROUND(E248*U248,2)</f>
        <v>0</v>
      </c>
      <c r="W248" s="232"/>
      <c r="X248" s="232" t="s">
        <v>232</v>
      </c>
      <c r="Y248" s="232" t="s">
        <v>201</v>
      </c>
      <c r="Z248" s="212"/>
      <c r="AA248" s="212"/>
      <c r="AB248" s="212"/>
      <c r="AC248" s="212"/>
      <c r="AD248" s="212"/>
      <c r="AE248" s="212"/>
      <c r="AF248" s="212"/>
      <c r="AG248" s="212" t="s">
        <v>233</v>
      </c>
      <c r="AH248" s="212"/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2" x14ac:dyDescent="0.25">
      <c r="A249" s="229"/>
      <c r="B249" s="230"/>
      <c r="C249" s="262" t="s">
        <v>1139</v>
      </c>
      <c r="D249" s="233"/>
      <c r="E249" s="234"/>
      <c r="F249" s="232"/>
      <c r="G249" s="232"/>
      <c r="H249" s="232"/>
      <c r="I249" s="232"/>
      <c r="J249" s="232"/>
      <c r="K249" s="232"/>
      <c r="L249" s="232"/>
      <c r="M249" s="232"/>
      <c r="N249" s="231"/>
      <c r="O249" s="231"/>
      <c r="P249" s="231"/>
      <c r="Q249" s="231"/>
      <c r="R249" s="232"/>
      <c r="S249" s="232"/>
      <c r="T249" s="232"/>
      <c r="U249" s="232"/>
      <c r="V249" s="232"/>
      <c r="W249" s="232"/>
      <c r="X249" s="232"/>
      <c r="Y249" s="232"/>
      <c r="Z249" s="212"/>
      <c r="AA249" s="212"/>
      <c r="AB249" s="212"/>
      <c r="AC249" s="212"/>
      <c r="AD249" s="212"/>
      <c r="AE249" s="212"/>
      <c r="AF249" s="212"/>
      <c r="AG249" s="212" t="s">
        <v>204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3" x14ac:dyDescent="0.25">
      <c r="A250" s="229"/>
      <c r="B250" s="230"/>
      <c r="C250" s="262" t="s">
        <v>1143</v>
      </c>
      <c r="D250" s="233"/>
      <c r="E250" s="234">
        <v>46</v>
      </c>
      <c r="F250" s="232"/>
      <c r="G250" s="232"/>
      <c r="H250" s="232"/>
      <c r="I250" s="232"/>
      <c r="J250" s="232"/>
      <c r="K250" s="232"/>
      <c r="L250" s="232"/>
      <c r="M250" s="232"/>
      <c r="N250" s="231"/>
      <c r="O250" s="231"/>
      <c r="P250" s="231"/>
      <c r="Q250" s="231"/>
      <c r="R250" s="232"/>
      <c r="S250" s="232"/>
      <c r="T250" s="232"/>
      <c r="U250" s="232"/>
      <c r="V250" s="232"/>
      <c r="W250" s="232"/>
      <c r="X250" s="232"/>
      <c r="Y250" s="232"/>
      <c r="Z250" s="212"/>
      <c r="AA250" s="212"/>
      <c r="AB250" s="212"/>
      <c r="AC250" s="212"/>
      <c r="AD250" s="212"/>
      <c r="AE250" s="212"/>
      <c r="AF250" s="212"/>
      <c r="AG250" s="212" t="s">
        <v>204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1" x14ac:dyDescent="0.25">
      <c r="A251" s="245">
        <v>83</v>
      </c>
      <c r="B251" s="246" t="s">
        <v>1144</v>
      </c>
      <c r="C251" s="261" t="s">
        <v>1145</v>
      </c>
      <c r="D251" s="247" t="s">
        <v>263</v>
      </c>
      <c r="E251" s="248">
        <v>40</v>
      </c>
      <c r="F251" s="249"/>
      <c r="G251" s="250">
        <f>ROUND(E251*F251,2)</f>
        <v>0</v>
      </c>
      <c r="H251" s="249"/>
      <c r="I251" s="250">
        <f>ROUND(E251*H251,2)</f>
        <v>0</v>
      </c>
      <c r="J251" s="249"/>
      <c r="K251" s="250">
        <f>ROUND(E251*J251,2)</f>
        <v>0</v>
      </c>
      <c r="L251" s="250">
        <v>21</v>
      </c>
      <c r="M251" s="250">
        <f>G251*(1+L251/100)</f>
        <v>0</v>
      </c>
      <c r="N251" s="248">
        <v>3.2299999999999998E-3</v>
      </c>
      <c r="O251" s="248">
        <f>ROUND(E251*N251,2)</f>
        <v>0.13</v>
      </c>
      <c r="P251" s="248">
        <v>0</v>
      </c>
      <c r="Q251" s="248">
        <f>ROUND(E251*P251,2)</f>
        <v>0</v>
      </c>
      <c r="R251" s="250"/>
      <c r="S251" s="250" t="s">
        <v>198</v>
      </c>
      <c r="T251" s="251" t="s">
        <v>199</v>
      </c>
      <c r="U251" s="232">
        <v>6.6000000000000003E-2</v>
      </c>
      <c r="V251" s="232">
        <f>ROUND(E251*U251,2)</f>
        <v>2.64</v>
      </c>
      <c r="W251" s="232"/>
      <c r="X251" s="232" t="s">
        <v>200</v>
      </c>
      <c r="Y251" s="232" t="s">
        <v>201</v>
      </c>
      <c r="Z251" s="212"/>
      <c r="AA251" s="212"/>
      <c r="AB251" s="212"/>
      <c r="AC251" s="212"/>
      <c r="AD251" s="212"/>
      <c r="AE251" s="212"/>
      <c r="AF251" s="212"/>
      <c r="AG251" s="212" t="s">
        <v>209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2" x14ac:dyDescent="0.25">
      <c r="A252" s="229"/>
      <c r="B252" s="230"/>
      <c r="C252" s="262" t="s">
        <v>1139</v>
      </c>
      <c r="D252" s="233"/>
      <c r="E252" s="234"/>
      <c r="F252" s="232"/>
      <c r="G252" s="232"/>
      <c r="H252" s="232"/>
      <c r="I252" s="232"/>
      <c r="J252" s="232"/>
      <c r="K252" s="232"/>
      <c r="L252" s="232"/>
      <c r="M252" s="232"/>
      <c r="N252" s="231"/>
      <c r="O252" s="231"/>
      <c r="P252" s="231"/>
      <c r="Q252" s="231"/>
      <c r="R252" s="232"/>
      <c r="S252" s="232"/>
      <c r="T252" s="232"/>
      <c r="U252" s="232"/>
      <c r="V252" s="232"/>
      <c r="W252" s="232"/>
      <c r="X252" s="232"/>
      <c r="Y252" s="232"/>
      <c r="Z252" s="212"/>
      <c r="AA252" s="212"/>
      <c r="AB252" s="212"/>
      <c r="AC252" s="212"/>
      <c r="AD252" s="212"/>
      <c r="AE252" s="212"/>
      <c r="AF252" s="212"/>
      <c r="AG252" s="212" t="s">
        <v>204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5">
      <c r="A253" s="229"/>
      <c r="B253" s="230"/>
      <c r="C253" s="262" t="s">
        <v>1146</v>
      </c>
      <c r="D253" s="233"/>
      <c r="E253" s="234">
        <v>40</v>
      </c>
      <c r="F253" s="232"/>
      <c r="G253" s="232"/>
      <c r="H253" s="232"/>
      <c r="I253" s="232"/>
      <c r="J253" s="232"/>
      <c r="K253" s="232"/>
      <c r="L253" s="232"/>
      <c r="M253" s="232"/>
      <c r="N253" s="231"/>
      <c r="O253" s="231"/>
      <c r="P253" s="231"/>
      <c r="Q253" s="231"/>
      <c r="R253" s="232"/>
      <c r="S253" s="232"/>
      <c r="T253" s="232"/>
      <c r="U253" s="232"/>
      <c r="V253" s="232"/>
      <c r="W253" s="232"/>
      <c r="X253" s="232"/>
      <c r="Y253" s="232"/>
      <c r="Z253" s="212"/>
      <c r="AA253" s="212"/>
      <c r="AB253" s="212"/>
      <c r="AC253" s="212"/>
      <c r="AD253" s="212"/>
      <c r="AE253" s="212"/>
      <c r="AF253" s="212"/>
      <c r="AG253" s="212" t="s">
        <v>204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ht="13" x14ac:dyDescent="0.25">
      <c r="A254" s="238" t="s">
        <v>193</v>
      </c>
      <c r="B254" s="239" t="s">
        <v>126</v>
      </c>
      <c r="C254" s="260" t="s">
        <v>127</v>
      </c>
      <c r="D254" s="240"/>
      <c r="E254" s="241"/>
      <c r="F254" s="242"/>
      <c r="G254" s="242">
        <f>SUMIF(AG255:AG257,"&lt;&gt;NOR",G255:G257)</f>
        <v>0</v>
      </c>
      <c r="H254" s="242"/>
      <c r="I254" s="242">
        <f>SUM(I255:I257)</f>
        <v>0</v>
      </c>
      <c r="J254" s="242"/>
      <c r="K254" s="242">
        <f>SUM(K255:K257)</f>
        <v>0</v>
      </c>
      <c r="L254" s="242"/>
      <c r="M254" s="242">
        <f>SUM(M255:M257)</f>
        <v>0</v>
      </c>
      <c r="N254" s="241"/>
      <c r="O254" s="241">
        <f>SUM(O255:O257)</f>
        <v>0</v>
      </c>
      <c r="P254" s="241"/>
      <c r="Q254" s="241">
        <f>SUM(Q255:Q257)</f>
        <v>0</v>
      </c>
      <c r="R254" s="242"/>
      <c r="S254" s="242"/>
      <c r="T254" s="243"/>
      <c r="U254" s="237"/>
      <c r="V254" s="237">
        <f>SUM(V255:V257)</f>
        <v>29.8</v>
      </c>
      <c r="W254" s="237"/>
      <c r="X254" s="237"/>
      <c r="Y254" s="237"/>
      <c r="AG254" t="s">
        <v>194</v>
      </c>
    </row>
    <row r="255" spans="1:60" ht="30" outlineLevel="1" x14ac:dyDescent="0.25">
      <c r="A255" s="245">
        <v>84</v>
      </c>
      <c r="B255" s="246" t="s">
        <v>1147</v>
      </c>
      <c r="C255" s="261" t="s">
        <v>1148</v>
      </c>
      <c r="D255" s="247" t="s">
        <v>208</v>
      </c>
      <c r="E255" s="248">
        <v>20</v>
      </c>
      <c r="F255" s="249"/>
      <c r="G255" s="250">
        <f>ROUND(E255*F255,2)</f>
        <v>0</v>
      </c>
      <c r="H255" s="249"/>
      <c r="I255" s="250">
        <f>ROUND(E255*H255,2)</f>
        <v>0</v>
      </c>
      <c r="J255" s="249"/>
      <c r="K255" s="250">
        <f>ROUND(E255*J255,2)</f>
        <v>0</v>
      </c>
      <c r="L255" s="250">
        <v>21</v>
      </c>
      <c r="M255" s="250">
        <f>G255*(1+L255/100)</f>
        <v>0</v>
      </c>
      <c r="N255" s="248">
        <v>0</v>
      </c>
      <c r="O255" s="248">
        <f>ROUND(E255*N255,2)</f>
        <v>0</v>
      </c>
      <c r="P255" s="248">
        <v>0</v>
      </c>
      <c r="Q255" s="248">
        <f>ROUND(E255*P255,2)</f>
        <v>0</v>
      </c>
      <c r="R255" s="250"/>
      <c r="S255" s="250" t="s">
        <v>230</v>
      </c>
      <c r="T255" s="251" t="s">
        <v>231</v>
      </c>
      <c r="U255" s="232">
        <v>1.49</v>
      </c>
      <c r="V255" s="232">
        <f>ROUND(E255*U255,2)</f>
        <v>29.8</v>
      </c>
      <c r="W255" s="232"/>
      <c r="X255" s="232" t="s">
        <v>200</v>
      </c>
      <c r="Y255" s="232" t="s">
        <v>201</v>
      </c>
      <c r="Z255" s="212"/>
      <c r="AA255" s="212"/>
      <c r="AB255" s="212"/>
      <c r="AC255" s="212"/>
      <c r="AD255" s="212"/>
      <c r="AE255" s="212"/>
      <c r="AF255" s="212"/>
      <c r="AG255" s="212" t="s">
        <v>209</v>
      </c>
      <c r="AH255" s="212"/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2" x14ac:dyDescent="0.25">
      <c r="A256" s="229"/>
      <c r="B256" s="230"/>
      <c r="C256" s="262" t="s">
        <v>1139</v>
      </c>
      <c r="D256" s="233"/>
      <c r="E256" s="234"/>
      <c r="F256" s="232"/>
      <c r="G256" s="232"/>
      <c r="H256" s="232"/>
      <c r="I256" s="232"/>
      <c r="J256" s="232"/>
      <c r="K256" s="232"/>
      <c r="L256" s="232"/>
      <c r="M256" s="232"/>
      <c r="N256" s="231"/>
      <c r="O256" s="231"/>
      <c r="P256" s="231"/>
      <c r="Q256" s="231"/>
      <c r="R256" s="232"/>
      <c r="S256" s="232"/>
      <c r="T256" s="232"/>
      <c r="U256" s="232"/>
      <c r="V256" s="232"/>
      <c r="W256" s="232"/>
      <c r="X256" s="232"/>
      <c r="Y256" s="232"/>
      <c r="Z256" s="212"/>
      <c r="AA256" s="212"/>
      <c r="AB256" s="212"/>
      <c r="AC256" s="212"/>
      <c r="AD256" s="212"/>
      <c r="AE256" s="212"/>
      <c r="AF256" s="212"/>
      <c r="AG256" s="212" t="s">
        <v>204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ht="30" outlineLevel="3" x14ac:dyDescent="0.25">
      <c r="A257" s="229"/>
      <c r="B257" s="230"/>
      <c r="C257" s="262" t="s">
        <v>1149</v>
      </c>
      <c r="D257" s="233"/>
      <c r="E257" s="234">
        <v>20</v>
      </c>
      <c r="F257" s="232"/>
      <c r="G257" s="232"/>
      <c r="H257" s="232"/>
      <c r="I257" s="232"/>
      <c r="J257" s="232"/>
      <c r="K257" s="232"/>
      <c r="L257" s="232"/>
      <c r="M257" s="232"/>
      <c r="N257" s="231"/>
      <c r="O257" s="231"/>
      <c r="P257" s="231"/>
      <c r="Q257" s="231"/>
      <c r="R257" s="232"/>
      <c r="S257" s="232"/>
      <c r="T257" s="232"/>
      <c r="U257" s="232"/>
      <c r="V257" s="232"/>
      <c r="W257" s="232"/>
      <c r="X257" s="232"/>
      <c r="Y257" s="232"/>
      <c r="Z257" s="212"/>
      <c r="AA257" s="212"/>
      <c r="AB257" s="212"/>
      <c r="AC257" s="212"/>
      <c r="AD257" s="212"/>
      <c r="AE257" s="212"/>
      <c r="AF257" s="212"/>
      <c r="AG257" s="212" t="s">
        <v>204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ht="13" x14ac:dyDescent="0.25">
      <c r="A258" s="238" t="s">
        <v>193</v>
      </c>
      <c r="B258" s="239" t="s">
        <v>136</v>
      </c>
      <c r="C258" s="260" t="s">
        <v>137</v>
      </c>
      <c r="D258" s="240"/>
      <c r="E258" s="241"/>
      <c r="F258" s="242"/>
      <c r="G258" s="242">
        <f>SUMIF(AG259:AG260,"&lt;&gt;NOR",G259:G260)</f>
        <v>0</v>
      </c>
      <c r="H258" s="242"/>
      <c r="I258" s="242">
        <f>SUM(I259:I260)</f>
        <v>0</v>
      </c>
      <c r="J258" s="242"/>
      <c r="K258" s="242">
        <f>SUM(K259:K260)</f>
        <v>0</v>
      </c>
      <c r="L258" s="242"/>
      <c r="M258" s="242">
        <f>SUM(M259:M260)</f>
        <v>0</v>
      </c>
      <c r="N258" s="241"/>
      <c r="O258" s="241">
        <f>SUM(O259:O260)</f>
        <v>0.56000000000000005</v>
      </c>
      <c r="P258" s="241"/>
      <c r="Q258" s="241">
        <f>SUM(Q259:Q260)</f>
        <v>0</v>
      </c>
      <c r="R258" s="242"/>
      <c r="S258" s="242"/>
      <c r="T258" s="243"/>
      <c r="U258" s="237"/>
      <c r="V258" s="237">
        <f>SUM(V259:V260)</f>
        <v>0.82</v>
      </c>
      <c r="W258" s="237"/>
      <c r="X258" s="237"/>
      <c r="Y258" s="237"/>
      <c r="AG258" t="s">
        <v>194</v>
      </c>
    </row>
    <row r="259" spans="1:60" ht="20" outlineLevel="1" x14ac:dyDescent="0.25">
      <c r="A259" s="245">
        <v>85</v>
      </c>
      <c r="B259" s="246" t="s">
        <v>1150</v>
      </c>
      <c r="C259" s="261" t="s">
        <v>1151</v>
      </c>
      <c r="D259" s="247" t="s">
        <v>208</v>
      </c>
      <c r="E259" s="248">
        <v>3</v>
      </c>
      <c r="F259" s="249"/>
      <c r="G259" s="250">
        <f>ROUND(E259*F259,2)</f>
        <v>0</v>
      </c>
      <c r="H259" s="249"/>
      <c r="I259" s="250">
        <f>ROUND(E259*H259,2)</f>
        <v>0</v>
      </c>
      <c r="J259" s="249"/>
      <c r="K259" s="250">
        <f>ROUND(E259*J259,2)</f>
        <v>0</v>
      </c>
      <c r="L259" s="250">
        <v>21</v>
      </c>
      <c r="M259" s="250">
        <f>G259*(1+L259/100)</f>
        <v>0</v>
      </c>
      <c r="N259" s="248">
        <v>0.188</v>
      </c>
      <c r="O259" s="248">
        <f>ROUND(E259*N259,2)</f>
        <v>0.56000000000000005</v>
      </c>
      <c r="P259" s="248">
        <v>0</v>
      </c>
      <c r="Q259" s="248">
        <f>ROUND(E259*P259,2)</f>
        <v>0</v>
      </c>
      <c r="R259" s="250"/>
      <c r="S259" s="250" t="s">
        <v>230</v>
      </c>
      <c r="T259" s="251" t="s">
        <v>199</v>
      </c>
      <c r="U259" s="232">
        <v>0.27200000000000002</v>
      </c>
      <c r="V259" s="232">
        <f>ROUND(E259*U259,2)</f>
        <v>0.82</v>
      </c>
      <c r="W259" s="232"/>
      <c r="X259" s="232" t="s">
        <v>200</v>
      </c>
      <c r="Y259" s="232" t="s">
        <v>201</v>
      </c>
      <c r="Z259" s="212"/>
      <c r="AA259" s="212"/>
      <c r="AB259" s="212"/>
      <c r="AC259" s="212"/>
      <c r="AD259" s="212"/>
      <c r="AE259" s="212"/>
      <c r="AF259" s="212"/>
      <c r="AG259" s="212" t="s">
        <v>209</v>
      </c>
      <c r="AH259" s="212"/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2" x14ac:dyDescent="0.25">
      <c r="A260" s="229"/>
      <c r="B260" s="230"/>
      <c r="C260" s="262" t="s">
        <v>1152</v>
      </c>
      <c r="D260" s="233"/>
      <c r="E260" s="234">
        <v>3</v>
      </c>
      <c r="F260" s="232"/>
      <c r="G260" s="232"/>
      <c r="H260" s="232"/>
      <c r="I260" s="232"/>
      <c r="J260" s="232"/>
      <c r="K260" s="232"/>
      <c r="L260" s="232"/>
      <c r="M260" s="232"/>
      <c r="N260" s="231"/>
      <c r="O260" s="231"/>
      <c r="P260" s="231"/>
      <c r="Q260" s="231"/>
      <c r="R260" s="232"/>
      <c r="S260" s="232"/>
      <c r="T260" s="232"/>
      <c r="U260" s="232"/>
      <c r="V260" s="232"/>
      <c r="W260" s="232"/>
      <c r="X260" s="232"/>
      <c r="Y260" s="232"/>
      <c r="Z260" s="212"/>
      <c r="AA260" s="212"/>
      <c r="AB260" s="212"/>
      <c r="AC260" s="212"/>
      <c r="AD260" s="212"/>
      <c r="AE260" s="212"/>
      <c r="AF260" s="212"/>
      <c r="AG260" s="212" t="s">
        <v>204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ht="13" x14ac:dyDescent="0.25">
      <c r="A261" s="238" t="s">
        <v>193</v>
      </c>
      <c r="B261" s="239" t="s">
        <v>140</v>
      </c>
      <c r="C261" s="260" t="s">
        <v>141</v>
      </c>
      <c r="D261" s="240"/>
      <c r="E261" s="241"/>
      <c r="F261" s="242"/>
      <c r="G261" s="242">
        <f>SUMIF(AG262:AG262,"&lt;&gt;NOR",G262:G262)</f>
        <v>0</v>
      </c>
      <c r="H261" s="242"/>
      <c r="I261" s="242">
        <f>SUM(I262:I262)</f>
        <v>0</v>
      </c>
      <c r="J261" s="242"/>
      <c r="K261" s="242">
        <f>SUM(K262:K262)</f>
        <v>0</v>
      </c>
      <c r="L261" s="242"/>
      <c r="M261" s="242">
        <f>SUM(M262:M262)</f>
        <v>0</v>
      </c>
      <c r="N261" s="241"/>
      <c r="O261" s="241">
        <f>SUM(O262:O262)</f>
        <v>0</v>
      </c>
      <c r="P261" s="241"/>
      <c r="Q261" s="241">
        <f>SUM(Q262:Q262)</f>
        <v>0</v>
      </c>
      <c r="R261" s="242"/>
      <c r="S261" s="242"/>
      <c r="T261" s="243"/>
      <c r="U261" s="237"/>
      <c r="V261" s="237">
        <f>SUM(V262:V262)</f>
        <v>970.82</v>
      </c>
      <c r="W261" s="237"/>
      <c r="X261" s="237"/>
      <c r="Y261" s="237"/>
      <c r="AG261" t="s">
        <v>194</v>
      </c>
    </row>
    <row r="262" spans="1:60" outlineLevel="1" x14ac:dyDescent="0.25">
      <c r="A262" s="245">
        <v>86</v>
      </c>
      <c r="B262" s="246" t="s">
        <v>1153</v>
      </c>
      <c r="C262" s="261" t="s">
        <v>1154</v>
      </c>
      <c r="D262" s="247" t="s">
        <v>277</v>
      </c>
      <c r="E262" s="248">
        <v>504.32411999999999</v>
      </c>
      <c r="F262" s="249"/>
      <c r="G262" s="250">
        <f>ROUND(E262*F262,2)</f>
        <v>0</v>
      </c>
      <c r="H262" s="249"/>
      <c r="I262" s="250">
        <f>ROUND(E262*H262,2)</f>
        <v>0</v>
      </c>
      <c r="J262" s="249"/>
      <c r="K262" s="250">
        <f>ROUND(E262*J262,2)</f>
        <v>0</v>
      </c>
      <c r="L262" s="250">
        <v>21</v>
      </c>
      <c r="M262" s="250">
        <f>G262*(1+L262/100)</f>
        <v>0</v>
      </c>
      <c r="N262" s="248">
        <v>0</v>
      </c>
      <c r="O262" s="248">
        <f>ROUND(E262*N262,2)</f>
        <v>0</v>
      </c>
      <c r="P262" s="248">
        <v>0</v>
      </c>
      <c r="Q262" s="248">
        <f>ROUND(E262*P262,2)</f>
        <v>0</v>
      </c>
      <c r="R262" s="250"/>
      <c r="S262" s="250" t="s">
        <v>198</v>
      </c>
      <c r="T262" s="251" t="s">
        <v>199</v>
      </c>
      <c r="U262" s="232">
        <v>1.925</v>
      </c>
      <c r="V262" s="232">
        <f>ROUND(E262*U262,2)</f>
        <v>970.82</v>
      </c>
      <c r="W262" s="232"/>
      <c r="X262" s="232" t="s">
        <v>278</v>
      </c>
      <c r="Y262" s="232" t="s">
        <v>201</v>
      </c>
      <c r="Z262" s="212"/>
      <c r="AA262" s="212"/>
      <c r="AB262" s="212"/>
      <c r="AC262" s="212"/>
      <c r="AD262" s="212"/>
      <c r="AE262" s="212"/>
      <c r="AF262" s="212"/>
      <c r="AG262" s="212" t="s">
        <v>279</v>
      </c>
      <c r="AH262" s="212"/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x14ac:dyDescent="0.25">
      <c r="A263" s="3"/>
      <c r="B263" s="4"/>
      <c r="C263" s="266"/>
      <c r="D263" s="6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AE263">
        <v>12</v>
      </c>
      <c r="AF263">
        <v>21</v>
      </c>
      <c r="AG263" t="s">
        <v>179</v>
      </c>
    </row>
    <row r="264" spans="1:60" ht="13" x14ac:dyDescent="0.25">
      <c r="A264" s="215"/>
      <c r="B264" s="216" t="s">
        <v>31</v>
      </c>
      <c r="C264" s="267"/>
      <c r="D264" s="217"/>
      <c r="E264" s="218"/>
      <c r="F264" s="218"/>
      <c r="G264" s="244">
        <f>G8+G164+G167+G172+G181+G185+G188+G194+G196+G199+G201+G205+G211+G244+G254+G258+G261</f>
        <v>0</v>
      </c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AE264">
        <f>SUMIF(L7:L262,AE263,G7:G262)</f>
        <v>0</v>
      </c>
      <c r="AF264">
        <f>SUMIF(L7:L262,AF263,G7:G262)</f>
        <v>0</v>
      </c>
      <c r="AG264" t="s">
        <v>290</v>
      </c>
    </row>
    <row r="265" spans="1:60" x14ac:dyDescent="0.25">
      <c r="A265" s="3"/>
      <c r="B265" s="4"/>
      <c r="C265" s="266"/>
      <c r="D265" s="6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60" x14ac:dyDescent="0.25">
      <c r="A266" s="3"/>
      <c r="B266" s="4"/>
      <c r="C266" s="266"/>
      <c r="D266" s="6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60" x14ac:dyDescent="0.25">
      <c r="A267" s="219" t="s">
        <v>291</v>
      </c>
      <c r="B267" s="219"/>
      <c r="C267" s="268"/>
      <c r="D267" s="6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60" x14ac:dyDescent="0.25">
      <c r="A268" s="220"/>
      <c r="B268" s="221"/>
      <c r="C268" s="269"/>
      <c r="D268" s="221"/>
      <c r="E268" s="221"/>
      <c r="F268" s="221"/>
      <c r="G268" s="222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AG268" t="s">
        <v>292</v>
      </c>
    </row>
    <row r="269" spans="1:60" x14ac:dyDescent="0.25">
      <c r="A269" s="223"/>
      <c r="B269" s="224"/>
      <c r="C269" s="270"/>
      <c r="D269" s="224"/>
      <c r="E269" s="224"/>
      <c r="F269" s="224"/>
      <c r="G269" s="225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60" x14ac:dyDescent="0.25">
      <c r="A270" s="223"/>
      <c r="B270" s="224"/>
      <c r="C270" s="270"/>
      <c r="D270" s="224"/>
      <c r="E270" s="224"/>
      <c r="F270" s="224"/>
      <c r="G270" s="225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60" x14ac:dyDescent="0.25">
      <c r="A271" s="223"/>
      <c r="B271" s="224"/>
      <c r="C271" s="270"/>
      <c r="D271" s="224"/>
      <c r="E271" s="224"/>
      <c r="F271" s="224"/>
      <c r="G271" s="225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60" x14ac:dyDescent="0.25">
      <c r="A272" s="226"/>
      <c r="B272" s="227"/>
      <c r="C272" s="271"/>
      <c r="D272" s="227"/>
      <c r="E272" s="227"/>
      <c r="F272" s="227"/>
      <c r="G272" s="228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33" x14ac:dyDescent="0.25">
      <c r="A273" s="3"/>
      <c r="B273" s="4"/>
      <c r="C273" s="266"/>
      <c r="D273" s="6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33" x14ac:dyDescent="0.25">
      <c r="C274" s="272"/>
      <c r="D274" s="10"/>
      <c r="AG274" t="s">
        <v>293</v>
      </c>
    </row>
    <row r="275" spans="1:33" x14ac:dyDescent="0.25">
      <c r="D275" s="10"/>
    </row>
    <row r="276" spans="1:33" x14ac:dyDescent="0.25">
      <c r="D276" s="10"/>
    </row>
    <row r="277" spans="1:33" x14ac:dyDescent="0.25">
      <c r="D277" s="10"/>
    </row>
    <row r="278" spans="1:33" x14ac:dyDescent="0.25">
      <c r="D278" s="10"/>
    </row>
    <row r="279" spans="1:33" x14ac:dyDescent="0.25">
      <c r="D279" s="10"/>
    </row>
    <row r="280" spans="1:33" x14ac:dyDescent="0.25">
      <c r="D280" s="10"/>
    </row>
    <row r="281" spans="1:33" x14ac:dyDescent="0.25">
      <c r="D281" s="10"/>
    </row>
    <row r="282" spans="1:33" x14ac:dyDescent="0.25">
      <c r="D282" s="10"/>
    </row>
    <row r="283" spans="1:33" x14ac:dyDescent="0.25">
      <c r="D283" s="10"/>
    </row>
    <row r="284" spans="1:33" x14ac:dyDescent="0.25">
      <c r="D284" s="10"/>
    </row>
    <row r="285" spans="1:33" x14ac:dyDescent="0.25">
      <c r="D285" s="10"/>
    </row>
    <row r="286" spans="1:33" x14ac:dyDescent="0.25">
      <c r="D286" s="10"/>
    </row>
    <row r="287" spans="1:33" x14ac:dyDescent="0.25">
      <c r="D287" s="10"/>
    </row>
    <row r="288" spans="1:33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0">
    <mergeCell ref="A1:G1"/>
    <mergeCell ref="C2:G2"/>
    <mergeCell ref="C3:G3"/>
    <mergeCell ref="C4:G4"/>
    <mergeCell ref="A267:C267"/>
    <mergeCell ref="A268:G272"/>
    <mergeCell ref="C19:G19"/>
    <mergeCell ref="C22:G22"/>
    <mergeCell ref="C47:G47"/>
    <mergeCell ref="C53:G53"/>
  </mergeCells>
  <pageMargins left="0.59055118110236204" right="0.196850393700787" top="0.75" bottom="0.75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 101 SO 101_N Pol</vt:lpstr>
      <vt:lpstr>SO 101 SO 101_U Pol</vt:lpstr>
      <vt:lpstr>SO 401 SO 401_U Pol</vt:lpstr>
      <vt:lpstr>SO 402 SO 402_U Pol</vt:lpstr>
      <vt:lpstr>SO 403 SO 403_N Pol</vt:lpstr>
      <vt:lpstr>SO 801 SO 801a_U Pol</vt:lpstr>
      <vt:lpstr>SO 901 SO 901_N Pol</vt:lpstr>
      <vt:lpstr>VRN VRN Naklady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oadresa</vt:lpstr>
      <vt:lpstr>Stavba!Objednatel</vt:lpstr>
      <vt:lpstr>Stavba!Objekt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'SO 101 SO 101_N Pol'!Print_Area</vt:lpstr>
      <vt:lpstr>'SO 101 SO 101_U Pol'!Print_Area</vt:lpstr>
      <vt:lpstr>'SO 401 SO 401_U Pol'!Print_Area</vt:lpstr>
      <vt:lpstr>'SO 402 SO 402_U Pol'!Print_Area</vt:lpstr>
      <vt:lpstr>'SO 403 SO 403_N Pol'!Print_Area</vt:lpstr>
      <vt:lpstr>'SO 801 SO 801a_U Pol'!Print_Area</vt:lpstr>
      <vt:lpstr>'SO 901 SO 901_N Pol'!Print_Area</vt:lpstr>
      <vt:lpstr>Stavba!Print_Area</vt:lpstr>
      <vt:lpstr>'VRN VRN Naklady'!Print_Area</vt:lpstr>
      <vt:lpstr>'SO 101 SO 101_N Pol'!Print_Titles</vt:lpstr>
      <vt:lpstr>'SO 101 SO 101_U Pol'!Print_Titles</vt:lpstr>
      <vt:lpstr>'SO 401 SO 401_U Pol'!Print_Titles</vt:lpstr>
      <vt:lpstr>'SO 402 SO 402_U Pol'!Print_Titles</vt:lpstr>
      <vt:lpstr>'SO 403 SO 403_N Pol'!Print_Titles</vt:lpstr>
      <vt:lpstr>'SO 801 SO 801a_U Pol'!Print_Titles</vt:lpstr>
      <vt:lpstr>'SO 901 SO 901_N Pol'!Print_Titles</vt:lpstr>
      <vt:lpstr>'VRN VRN Naklady'!Print_Titles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Aigel Petr (9768)</dc:creator>
  <cp:lastModifiedBy>Aigel Petr (9768)</cp:lastModifiedBy>
  <cp:lastPrinted>2019-03-19T12:27:02Z</cp:lastPrinted>
  <dcterms:created xsi:type="dcterms:W3CDTF">2009-04-08T07:15:50Z</dcterms:created>
  <dcterms:modified xsi:type="dcterms:W3CDTF">2025-03-11T08:54:04Z</dcterms:modified>
</cp:coreProperties>
</file>