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80" yWindow="-120" windowWidth="23256" windowHeight="13176"/>
  </bookViews>
  <sheets>
    <sheet name="Pokyny pro vyplnění" sheetId="11" r:id="rId1"/>
    <sheet name="Stavba" sheetId="1" r:id="rId2"/>
    <sheet name="VzorPolozky" sheetId="10" state="hidden" r:id="rId3"/>
    <sheet name="01 01 Pol" sheetId="12" r:id="rId4"/>
    <sheet name="01 02 Pol" sheetId="13" r:id="rId5"/>
    <sheet name="01 03 Pol" sheetId="14" r:id="rId6"/>
  </sheets>
  <externalReferences>
    <externalReference r:id="rId7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_xlnm.Print_Titles" localSheetId="4">'01 02 Pol'!$1:$7</definedName>
    <definedName name="_xlnm.Print_Titles" localSheetId="5">'01 03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Pol'!$A$1:$Y$72</definedName>
    <definedName name="_xlnm.Print_Area" localSheetId="4">'01 02 Pol'!$A$1:$Y$57</definedName>
    <definedName name="_xlnm.Print_Area" localSheetId="5">'01 03 Pol'!$A$1:$Y$49</definedName>
    <definedName name="_xlnm.Print_Area" localSheetId="1">Stavba!$A$1:$J$63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2" i="1" l="1"/>
  <c r="I61" i="1"/>
  <c r="I60" i="1"/>
  <c r="I59" i="1"/>
  <c r="I58" i="1"/>
  <c r="I57" i="1"/>
  <c r="G44" i="1"/>
  <c r="F44" i="1"/>
  <c r="G43" i="1"/>
  <c r="F43" i="1"/>
  <c r="G42" i="1"/>
  <c r="F42" i="1"/>
  <c r="G41" i="1"/>
  <c r="F41" i="1"/>
  <c r="G39" i="1"/>
  <c r="F39" i="1"/>
  <c r="G48" i="14"/>
  <c r="BA32" i="14"/>
  <c r="BA24" i="14"/>
  <c r="BA21" i="14"/>
  <c r="BA13" i="14"/>
  <c r="G9" i="14"/>
  <c r="M9" i="14" s="1"/>
  <c r="I9" i="14"/>
  <c r="I8" i="14" s="1"/>
  <c r="K9" i="14"/>
  <c r="K8" i="14" s="1"/>
  <c r="O9" i="14"/>
  <c r="Q9" i="14"/>
  <c r="Q8" i="14" s="1"/>
  <c r="V9" i="14"/>
  <c r="V8" i="14" s="1"/>
  <c r="G12" i="14"/>
  <c r="I12" i="14"/>
  <c r="K12" i="14"/>
  <c r="M12" i="14"/>
  <c r="O12" i="14"/>
  <c r="Q12" i="14"/>
  <c r="V12" i="14"/>
  <c r="G15" i="14"/>
  <c r="I15" i="14"/>
  <c r="K15" i="14"/>
  <c r="M15" i="14"/>
  <c r="O15" i="14"/>
  <c r="Q15" i="14"/>
  <c r="V15" i="14"/>
  <c r="G17" i="14"/>
  <c r="G8" i="14" s="1"/>
  <c r="I17" i="14"/>
  <c r="K17" i="14"/>
  <c r="O17" i="14"/>
  <c r="O8" i="14" s="1"/>
  <c r="Q17" i="14"/>
  <c r="V17" i="14"/>
  <c r="G19" i="14"/>
  <c r="I19" i="14"/>
  <c r="K19" i="14"/>
  <c r="K18" i="14" s="1"/>
  <c r="M19" i="14"/>
  <c r="O19" i="14"/>
  <c r="Q19" i="14"/>
  <c r="V19" i="14"/>
  <c r="V18" i="14" s="1"/>
  <c r="G20" i="14"/>
  <c r="I20" i="14"/>
  <c r="K20" i="14"/>
  <c r="M20" i="14"/>
  <c r="O20" i="14"/>
  <c r="Q20" i="14"/>
  <c r="V20" i="14"/>
  <c r="G23" i="14"/>
  <c r="G18" i="14" s="1"/>
  <c r="I23" i="14"/>
  <c r="K23" i="14"/>
  <c r="O23" i="14"/>
  <c r="O18" i="14" s="1"/>
  <c r="Q23" i="14"/>
  <c r="V23" i="14"/>
  <c r="G25" i="14"/>
  <c r="M25" i="14" s="1"/>
  <c r="I25" i="14"/>
  <c r="I18" i="14" s="1"/>
  <c r="K25" i="14"/>
  <c r="O25" i="14"/>
  <c r="Q25" i="14"/>
  <c r="Q18" i="14" s="1"/>
  <c r="V25" i="14"/>
  <c r="G27" i="14"/>
  <c r="I27" i="14"/>
  <c r="K27" i="14"/>
  <c r="M27" i="14"/>
  <c r="O27" i="14"/>
  <c r="Q27" i="14"/>
  <c r="V27" i="14"/>
  <c r="G30" i="14"/>
  <c r="G29" i="14" s="1"/>
  <c r="I30" i="14"/>
  <c r="I29" i="14" s="1"/>
  <c r="K30" i="14"/>
  <c r="O30" i="14"/>
  <c r="O29" i="14" s="1"/>
  <c r="Q30" i="14"/>
  <c r="Q29" i="14" s="1"/>
  <c r="V30" i="14"/>
  <c r="G34" i="14"/>
  <c r="M34" i="14" s="1"/>
  <c r="I34" i="14"/>
  <c r="K34" i="14"/>
  <c r="O34" i="14"/>
  <c r="Q34" i="14"/>
  <c r="V34" i="14"/>
  <c r="G36" i="14"/>
  <c r="I36" i="14"/>
  <c r="K36" i="14"/>
  <c r="K29" i="14" s="1"/>
  <c r="M36" i="14"/>
  <c r="O36" i="14"/>
  <c r="Q36" i="14"/>
  <c r="V36" i="14"/>
  <c r="V29" i="14" s="1"/>
  <c r="G38" i="14"/>
  <c r="I38" i="14"/>
  <c r="K38" i="14"/>
  <c r="M38" i="14"/>
  <c r="O38" i="14"/>
  <c r="Q38" i="14"/>
  <c r="V38" i="14"/>
  <c r="G39" i="14"/>
  <c r="M39" i="14" s="1"/>
  <c r="I39" i="14"/>
  <c r="K39" i="14"/>
  <c r="O39" i="14"/>
  <c r="Q39" i="14"/>
  <c r="V39" i="14"/>
  <c r="G40" i="14"/>
  <c r="M40" i="14" s="1"/>
  <c r="I40" i="14"/>
  <c r="K40" i="14"/>
  <c r="O40" i="14"/>
  <c r="Q40" i="14"/>
  <c r="V40" i="14"/>
  <c r="G41" i="14"/>
  <c r="I41" i="14"/>
  <c r="K41" i="14"/>
  <c r="M41" i="14"/>
  <c r="O41" i="14"/>
  <c r="Q41" i="14"/>
  <c r="V41" i="14"/>
  <c r="K42" i="14"/>
  <c r="V42" i="14"/>
  <c r="G43" i="14"/>
  <c r="G42" i="14" s="1"/>
  <c r="I43" i="14"/>
  <c r="I42" i="14" s="1"/>
  <c r="K43" i="14"/>
  <c r="O43" i="14"/>
  <c r="O42" i="14" s="1"/>
  <c r="Q43" i="14"/>
  <c r="Q42" i="14" s="1"/>
  <c r="V43" i="14"/>
  <c r="G45" i="14"/>
  <c r="I45" i="14"/>
  <c r="O45" i="14"/>
  <c r="Q45" i="14"/>
  <c r="G46" i="14"/>
  <c r="I46" i="14"/>
  <c r="K46" i="14"/>
  <c r="K45" i="14" s="1"/>
  <c r="M46" i="14"/>
  <c r="M45" i="14" s="1"/>
  <c r="O46" i="14"/>
  <c r="Q46" i="14"/>
  <c r="V46" i="14"/>
  <c r="V45" i="14" s="1"/>
  <c r="AE48" i="14"/>
  <c r="G56" i="13"/>
  <c r="BA38" i="13"/>
  <c r="BA23" i="13"/>
  <c r="BA13" i="13"/>
  <c r="G9" i="13"/>
  <c r="M9" i="13" s="1"/>
  <c r="I9" i="13"/>
  <c r="I8" i="13" s="1"/>
  <c r="K9" i="13"/>
  <c r="K8" i="13" s="1"/>
  <c r="O9" i="13"/>
  <c r="Q9" i="13"/>
  <c r="Q8" i="13" s="1"/>
  <c r="V9" i="13"/>
  <c r="V8" i="13" s="1"/>
  <c r="G12" i="13"/>
  <c r="I12" i="13"/>
  <c r="K12" i="13"/>
  <c r="M12" i="13"/>
  <c r="O12" i="13"/>
  <c r="Q12" i="13"/>
  <c r="V12" i="13"/>
  <c r="G15" i="13"/>
  <c r="I15" i="13"/>
  <c r="K15" i="13"/>
  <c r="M15" i="13"/>
  <c r="O15" i="13"/>
  <c r="Q15" i="13"/>
  <c r="V15" i="13"/>
  <c r="G18" i="13"/>
  <c r="M18" i="13" s="1"/>
  <c r="I18" i="13"/>
  <c r="K18" i="13"/>
  <c r="O18" i="13"/>
  <c r="O8" i="13" s="1"/>
  <c r="Q18" i="13"/>
  <c r="V18" i="13"/>
  <c r="G20" i="13"/>
  <c r="I20" i="13"/>
  <c r="K20" i="13"/>
  <c r="K19" i="13" s="1"/>
  <c r="M20" i="13"/>
  <c r="O20" i="13"/>
  <c r="Q20" i="13"/>
  <c r="V20" i="13"/>
  <c r="V19" i="13" s="1"/>
  <c r="G22" i="13"/>
  <c r="I22" i="13"/>
  <c r="K22" i="13"/>
  <c r="M22" i="13"/>
  <c r="O22" i="13"/>
  <c r="Q22" i="13"/>
  <c r="V22" i="13"/>
  <c r="G24" i="13"/>
  <c r="G19" i="13" s="1"/>
  <c r="I24" i="13"/>
  <c r="K24" i="13"/>
  <c r="O24" i="13"/>
  <c r="O19" i="13" s="1"/>
  <c r="Q24" i="13"/>
  <c r="V24" i="13"/>
  <c r="G27" i="13"/>
  <c r="M27" i="13" s="1"/>
  <c r="I27" i="13"/>
  <c r="I19" i="13" s="1"/>
  <c r="K27" i="13"/>
  <c r="O27" i="13"/>
  <c r="Q27" i="13"/>
  <c r="Q19" i="13" s="1"/>
  <c r="V27" i="13"/>
  <c r="G29" i="13"/>
  <c r="I29" i="13"/>
  <c r="K29" i="13"/>
  <c r="M29" i="13"/>
  <c r="O29" i="13"/>
  <c r="Q29" i="13"/>
  <c r="V29" i="13"/>
  <c r="G31" i="13"/>
  <c r="I31" i="13"/>
  <c r="K31" i="13"/>
  <c r="M31" i="13"/>
  <c r="O31" i="13"/>
  <c r="Q31" i="13"/>
  <c r="V31" i="13"/>
  <c r="G33" i="13"/>
  <c r="O33" i="13"/>
  <c r="G34" i="13"/>
  <c r="M34" i="13" s="1"/>
  <c r="M33" i="13" s="1"/>
  <c r="I34" i="13"/>
  <c r="I33" i="13" s="1"/>
  <c r="K34" i="13"/>
  <c r="K33" i="13" s="1"/>
  <c r="O34" i="13"/>
  <c r="Q34" i="13"/>
  <c r="Q33" i="13" s="1"/>
  <c r="V34" i="13"/>
  <c r="V33" i="13" s="1"/>
  <c r="G36" i="13"/>
  <c r="I36" i="13"/>
  <c r="K36" i="13"/>
  <c r="M36" i="13"/>
  <c r="O36" i="13"/>
  <c r="Q36" i="13"/>
  <c r="V36" i="13"/>
  <c r="G40" i="13"/>
  <c r="G35" i="13" s="1"/>
  <c r="I40" i="13"/>
  <c r="K40" i="13"/>
  <c r="O40" i="13"/>
  <c r="O35" i="13" s="1"/>
  <c r="Q40" i="13"/>
  <c r="V40" i="13"/>
  <c r="G42" i="13"/>
  <c r="M42" i="13" s="1"/>
  <c r="I42" i="13"/>
  <c r="I35" i="13" s="1"/>
  <c r="K42" i="13"/>
  <c r="O42" i="13"/>
  <c r="Q42" i="13"/>
  <c r="Q35" i="13" s="1"/>
  <c r="V42" i="13"/>
  <c r="G44" i="13"/>
  <c r="M44" i="13" s="1"/>
  <c r="I44" i="13"/>
  <c r="K44" i="13"/>
  <c r="K35" i="13" s="1"/>
  <c r="O44" i="13"/>
  <c r="Q44" i="13"/>
  <c r="V44" i="13"/>
  <c r="V35" i="13" s="1"/>
  <c r="G46" i="13"/>
  <c r="I46" i="13"/>
  <c r="K46" i="13"/>
  <c r="M46" i="13"/>
  <c r="O46" i="13"/>
  <c r="Q46" i="13"/>
  <c r="V46" i="13"/>
  <c r="G48" i="13"/>
  <c r="M48" i="13" s="1"/>
  <c r="I48" i="13"/>
  <c r="K48" i="13"/>
  <c r="O48" i="13"/>
  <c r="Q48" i="13"/>
  <c r="V48" i="13"/>
  <c r="G49" i="13"/>
  <c r="M49" i="13" s="1"/>
  <c r="I49" i="13"/>
  <c r="K49" i="13"/>
  <c r="O49" i="13"/>
  <c r="Q49" i="13"/>
  <c r="V49" i="13"/>
  <c r="G50" i="13"/>
  <c r="I50" i="13"/>
  <c r="K50" i="13"/>
  <c r="O50" i="13"/>
  <c r="Q50" i="13"/>
  <c r="V50" i="13"/>
  <c r="G51" i="13"/>
  <c r="I51" i="13"/>
  <c r="K51" i="13"/>
  <c r="M51" i="13"/>
  <c r="M50" i="13" s="1"/>
  <c r="O51" i="13"/>
  <c r="Q51" i="13"/>
  <c r="V51" i="13"/>
  <c r="G53" i="13"/>
  <c r="K53" i="13"/>
  <c r="O53" i="13"/>
  <c r="V53" i="13"/>
  <c r="G54" i="13"/>
  <c r="M54" i="13" s="1"/>
  <c r="M53" i="13" s="1"/>
  <c r="I54" i="13"/>
  <c r="I53" i="13" s="1"/>
  <c r="K54" i="13"/>
  <c r="O54" i="13"/>
  <c r="Q54" i="13"/>
  <c r="Q53" i="13" s="1"/>
  <c r="V54" i="13"/>
  <c r="AE56" i="13"/>
  <c r="G71" i="12"/>
  <c r="BA60" i="12"/>
  <c r="BA56" i="12"/>
  <c r="BA43" i="12"/>
  <c r="BA24" i="12"/>
  <c r="BA16" i="12"/>
  <c r="BA13" i="12"/>
  <c r="G9" i="12"/>
  <c r="M9" i="12" s="1"/>
  <c r="I9" i="12"/>
  <c r="I8" i="12" s="1"/>
  <c r="K9" i="12"/>
  <c r="K8" i="12" s="1"/>
  <c r="O9" i="12"/>
  <c r="Q9" i="12"/>
  <c r="Q8" i="12" s="1"/>
  <c r="V9" i="12"/>
  <c r="V8" i="12" s="1"/>
  <c r="G12" i="12"/>
  <c r="I12" i="12"/>
  <c r="K12" i="12"/>
  <c r="M12" i="12"/>
  <c r="O12" i="12"/>
  <c r="Q12" i="12"/>
  <c r="V12" i="12"/>
  <c r="G15" i="12"/>
  <c r="I15" i="12"/>
  <c r="K15" i="12"/>
  <c r="M15" i="12"/>
  <c r="O15" i="12"/>
  <c r="Q15" i="12"/>
  <c r="V15" i="12"/>
  <c r="G18" i="12"/>
  <c r="M18" i="12" s="1"/>
  <c r="I18" i="12"/>
  <c r="K18" i="12"/>
  <c r="O18" i="12"/>
  <c r="O8" i="12" s="1"/>
  <c r="Q18" i="12"/>
  <c r="V18" i="12"/>
  <c r="G20" i="12"/>
  <c r="M20" i="12" s="1"/>
  <c r="I20" i="12"/>
  <c r="K20" i="12"/>
  <c r="O20" i="12"/>
  <c r="Q20" i="12"/>
  <c r="V20" i="12"/>
  <c r="G23" i="12"/>
  <c r="I23" i="12"/>
  <c r="K23" i="12"/>
  <c r="M23" i="12"/>
  <c r="O23" i="12"/>
  <c r="Q23" i="12"/>
  <c r="V23" i="12"/>
  <c r="G26" i="12"/>
  <c r="I26" i="12"/>
  <c r="K26" i="12"/>
  <c r="M26" i="12"/>
  <c r="O26" i="12"/>
  <c r="Q26" i="12"/>
  <c r="V26" i="12"/>
  <c r="G29" i="12"/>
  <c r="M29" i="12" s="1"/>
  <c r="I29" i="12"/>
  <c r="K29" i="12"/>
  <c r="O29" i="12"/>
  <c r="Q29" i="12"/>
  <c r="V29" i="12"/>
  <c r="G31" i="12"/>
  <c r="M31" i="12" s="1"/>
  <c r="I31" i="12"/>
  <c r="K31" i="12"/>
  <c r="O31" i="12"/>
  <c r="Q31" i="12"/>
  <c r="V31" i="12"/>
  <c r="G34" i="12"/>
  <c r="I34" i="12"/>
  <c r="K34" i="12"/>
  <c r="M34" i="12"/>
  <c r="O34" i="12"/>
  <c r="Q34" i="12"/>
  <c r="V34" i="12"/>
  <c r="G35" i="12"/>
  <c r="I35" i="12"/>
  <c r="K35" i="12"/>
  <c r="M35" i="12"/>
  <c r="O35" i="12"/>
  <c r="Q35" i="12"/>
  <c r="V35" i="12"/>
  <c r="G38" i="12"/>
  <c r="M38" i="12" s="1"/>
  <c r="I38" i="12"/>
  <c r="K38" i="12"/>
  <c r="O38" i="12"/>
  <c r="Q38" i="12"/>
  <c r="V38" i="12"/>
  <c r="G42" i="12"/>
  <c r="M42" i="12" s="1"/>
  <c r="I42" i="12"/>
  <c r="K42" i="12"/>
  <c r="K41" i="12" s="1"/>
  <c r="O42" i="12"/>
  <c r="Q42" i="12"/>
  <c r="V42" i="12"/>
  <c r="V41" i="12" s="1"/>
  <c r="G45" i="12"/>
  <c r="I45" i="12"/>
  <c r="K45" i="12"/>
  <c r="M45" i="12"/>
  <c r="O45" i="12"/>
  <c r="Q45" i="12"/>
  <c r="V45" i="12"/>
  <c r="G47" i="12"/>
  <c r="G41" i="12" s="1"/>
  <c r="I47" i="12"/>
  <c r="K47" i="12"/>
  <c r="O47" i="12"/>
  <c r="O41" i="12" s="1"/>
  <c r="Q47" i="12"/>
  <c r="V47" i="12"/>
  <c r="G49" i="12"/>
  <c r="M49" i="12" s="1"/>
  <c r="I49" i="12"/>
  <c r="I41" i="12" s="1"/>
  <c r="K49" i="12"/>
  <c r="O49" i="12"/>
  <c r="Q49" i="12"/>
  <c r="Q41" i="12" s="1"/>
  <c r="V49" i="12"/>
  <c r="G52" i="12"/>
  <c r="I52" i="12"/>
  <c r="K52" i="12"/>
  <c r="M52" i="12"/>
  <c r="O52" i="12"/>
  <c r="Q52" i="12"/>
  <c r="V52" i="12"/>
  <c r="G55" i="12"/>
  <c r="G51" i="12" s="1"/>
  <c r="I55" i="12"/>
  <c r="K55" i="12"/>
  <c r="O55" i="12"/>
  <c r="O51" i="12" s="1"/>
  <c r="Q55" i="12"/>
  <c r="V55" i="12"/>
  <c r="G57" i="12"/>
  <c r="M57" i="12" s="1"/>
  <c r="I57" i="12"/>
  <c r="I51" i="12" s="1"/>
  <c r="K57" i="12"/>
  <c r="O57" i="12"/>
  <c r="Q57" i="12"/>
  <c r="Q51" i="12" s="1"/>
  <c r="V57" i="12"/>
  <c r="G59" i="12"/>
  <c r="M59" i="12" s="1"/>
  <c r="I59" i="12"/>
  <c r="K59" i="12"/>
  <c r="K51" i="12" s="1"/>
  <c r="O59" i="12"/>
  <c r="Q59" i="12"/>
  <c r="V59" i="12"/>
  <c r="V51" i="12" s="1"/>
  <c r="G63" i="12"/>
  <c r="I63" i="12"/>
  <c r="K63" i="12"/>
  <c r="M63" i="12"/>
  <c r="O63" i="12"/>
  <c r="Q63" i="12"/>
  <c r="V63" i="12"/>
  <c r="G65" i="12"/>
  <c r="K65" i="12"/>
  <c r="O65" i="12"/>
  <c r="V65" i="12"/>
  <c r="G66" i="12"/>
  <c r="M66" i="12" s="1"/>
  <c r="M65" i="12" s="1"/>
  <c r="I66" i="12"/>
  <c r="I65" i="12" s="1"/>
  <c r="K66" i="12"/>
  <c r="O66" i="12"/>
  <c r="Q66" i="12"/>
  <c r="Q65" i="12" s="1"/>
  <c r="V66" i="12"/>
  <c r="G68" i="12"/>
  <c r="I68" i="12"/>
  <c r="K68" i="12"/>
  <c r="O68" i="12"/>
  <c r="Q68" i="12"/>
  <c r="V68" i="12"/>
  <c r="G69" i="12"/>
  <c r="I69" i="12"/>
  <c r="K69" i="12"/>
  <c r="M69" i="12"/>
  <c r="M68" i="12" s="1"/>
  <c r="O69" i="12"/>
  <c r="Q69" i="12"/>
  <c r="V69" i="12"/>
  <c r="AE71" i="12"/>
  <c r="I20" i="1"/>
  <c r="I19" i="1"/>
  <c r="I18" i="1"/>
  <c r="I17" i="1"/>
  <c r="I16" i="1"/>
  <c r="I63" i="1"/>
  <c r="J62" i="1" s="1"/>
  <c r="F45" i="1"/>
  <c r="G23" i="1" s="1"/>
  <c r="G45" i="1"/>
  <c r="G25" i="1" s="1"/>
  <c r="H45" i="1"/>
  <c r="I44" i="1"/>
  <c r="I43" i="1"/>
  <c r="I42" i="1"/>
  <c r="I41" i="1"/>
  <c r="I39" i="1"/>
  <c r="I45" i="1" s="1"/>
  <c r="J58" i="1" l="1"/>
  <c r="J57" i="1"/>
  <c r="J59" i="1"/>
  <c r="J60" i="1"/>
  <c r="J61" i="1"/>
  <c r="A27" i="1"/>
  <c r="M43" i="14"/>
  <c r="M42" i="14" s="1"/>
  <c r="M30" i="14"/>
  <c r="M29" i="14" s="1"/>
  <c r="M23" i="14"/>
  <c r="M18" i="14" s="1"/>
  <c r="M17" i="14"/>
  <c r="M8" i="14" s="1"/>
  <c r="AF48" i="14"/>
  <c r="M8" i="13"/>
  <c r="G8" i="13"/>
  <c r="AF56" i="13"/>
  <c r="M40" i="13"/>
  <c r="M35" i="13" s="1"/>
  <c r="M24" i="13"/>
  <c r="M19" i="13" s="1"/>
  <c r="M8" i="12"/>
  <c r="AF71" i="12"/>
  <c r="G8" i="12"/>
  <c r="M55" i="12"/>
  <c r="M51" i="12" s="1"/>
  <c r="M47" i="12"/>
  <c r="M41" i="12" s="1"/>
  <c r="J42" i="1"/>
  <c r="J41" i="1"/>
  <c r="J44" i="1"/>
  <c r="J39" i="1"/>
  <c r="J45" i="1" s="1"/>
  <c r="J43" i="1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J63" i="1" l="1"/>
  <c r="G28" i="1"/>
  <c r="G27" i="1" s="1"/>
  <c r="G29" i="1" s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uzivatel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uzivatel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uzivatel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<sst xmlns="http://schemas.openxmlformats.org/spreadsheetml/2006/main" count="971" uniqueCount="264">
  <si>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</si>
  <si>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</si>
  <si>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</si>
  <si>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</si>
  <si>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</si>
  <si>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</si>
  <si>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</si>
  <si>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</si>
  <si>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</si>
  <si>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</si>
  <si>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</si>
  <si>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</si>
  <si>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</si>
  <si>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</si>
  <si>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</si>
  <si>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</si>
  <si>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</si>
  <si>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</si>
  <si>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</si>
  <si>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</si>
  <si>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</si>
  <si>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</si>
  <si>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</si>
  <si>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</si>
  <si>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</si>
  <si>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</si>
  <si>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</si>
  <si>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</si>
  <si>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</si>
  <si>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</si>
  <si>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</si>
  <si>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</si>
  <si>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</si>
  <si>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</si>
  <si>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</si>
  <si>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</si>
  <si>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</si>
  <si>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</si>
  <si>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</si>
  <si>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</si>
  <si>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</si>
  <si>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</si>
  <si>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</si>
  <si>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 xml:space="preserve">Jiří Dvořák </t>
  </si>
  <si>
    <t>10</t>
  </si>
  <si>
    <t>Oprava komunikací Město Třebíč</t>
  </si>
  <si>
    <t>Stavba</t>
  </si>
  <si>
    <t>Stavební objekt</t>
  </si>
  <si>
    <t>01</t>
  </si>
  <si>
    <t>Bartušková</t>
  </si>
  <si>
    <t xml:space="preserve">První část </t>
  </si>
  <si>
    <t>02</t>
  </si>
  <si>
    <t xml:space="preserve">Druhá část </t>
  </si>
  <si>
    <t>03</t>
  </si>
  <si>
    <t>Třetí část</t>
  </si>
  <si>
    <t>Celkem za stavbu</t>
  </si>
  <si>
    <t>CZK</t>
  </si>
  <si>
    <t>#POPS</t>
  </si>
  <si>
    <t>Popis stavby: 10 - Oprava komunikací Město Třebíč</t>
  </si>
  <si>
    <t>#POPO</t>
  </si>
  <si>
    <t>Popis objektu: 01 - Bartušková</t>
  </si>
  <si>
    <t>#POPR</t>
  </si>
  <si>
    <t xml:space="preserve">Popis rozpočtu: 01 - První část </t>
  </si>
  <si>
    <t xml:space="preserve">Popis rozpočtu: 02 - Druhá část </t>
  </si>
  <si>
    <t>Popis rozpočtu: 03 - Třetí část</t>
  </si>
  <si>
    <t>Rekapitulace dílů</t>
  </si>
  <si>
    <t>Typ dílu</t>
  </si>
  <si>
    <t>1</t>
  </si>
  <si>
    <t>Zemní práce</t>
  </si>
  <si>
    <t>5</t>
  </si>
  <si>
    <t>Komunikace</t>
  </si>
  <si>
    <t>8</t>
  </si>
  <si>
    <t>Trubní vedení</t>
  </si>
  <si>
    <t>91</t>
  </si>
  <si>
    <t>Doplňující práce na komunikaci</t>
  </si>
  <si>
    <t>99</t>
  </si>
  <si>
    <t>Staveništní přesun hmot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</si>
  <si>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</si>
  <si>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</si>
  <si>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</si>
  <si>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</si>
  <si>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</si>
  <si>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</si>
  <si>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</si>
  <si>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</si>
  <si>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</si>
  <si>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</si>
  <si>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</si>
  <si>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</si>
  <si>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</si>
  <si>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</si>
  <si>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</si>
  <si>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</si>
  <si>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</si>
  <si>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</si>
  <si>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</si>
  <si>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</si>
  <si>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</si>
  <si>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</si>
  <si>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</si>
  <si>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</si>
  <si>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</si>
  <si>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</si>
  <si>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</si>
  <si>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</si>
  <si>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</si>
  <si>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</si>
  <si>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</si>
  <si>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</si>
  <si>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</si>
  <si>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</si>
  <si>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113106121R00</t>
  </si>
  <si>
    <t>Rozebrání komunikací pro pěší s jakýmkoliv ložem a výplní spár  z betonových nebo kameninových dlaždic nebo tvarovek</t>
  </si>
  <si>
    <t>m2</t>
  </si>
  <si>
    <t>822-1</t>
  </si>
  <si>
    <t>RTS 25/ I</t>
  </si>
  <si>
    <t>Práce</t>
  </si>
  <si>
    <t>Běžná</t>
  </si>
  <si>
    <t>POL1_1</t>
  </si>
  <si>
    <t>s přemístěním hmot na skládku na vzdálenost do 3 m nebo s naložením na dopravní prostředek</t>
  </si>
  <si>
    <t>SPI</t>
  </si>
  <si>
    <t>78*1,25</t>
  </si>
  <si>
    <t>VV</t>
  </si>
  <si>
    <t>113201111R00</t>
  </si>
  <si>
    <t>Vytrhání obrub chodníkových ležatých</t>
  </si>
  <si>
    <t>m</t>
  </si>
  <si>
    <t>s vybouráním lože, s přemístěním hmot na skládku na vzdálenost do 3 m nebo naložením na dopravní prostředek</t>
  </si>
  <si>
    <t>78</t>
  </si>
  <si>
    <t>122302201R00</t>
  </si>
  <si>
    <t>Odkopávky a prokopávky pro silnice v hornině 4 do 100 m3</t>
  </si>
  <si>
    <t>m3</t>
  </si>
  <si>
    <t>800-1</t>
  </si>
  <si>
    <t>POL1_</t>
  </si>
  <si>
    <t>s přemístěním výkopku v příčných profilech na vzdálenost do 15 m nebo s naložením na dopravní prostředek.</t>
  </si>
  <si>
    <t>78*0,3</t>
  </si>
  <si>
    <t>167101101R00</t>
  </si>
  <si>
    <t>Nakládání, skládání, překládání neulehlého výkopku nakládání výkopku  do 100 m3, z horniny 1 až 4</t>
  </si>
  <si>
    <t>Odkaz na mn. položky pořadí 3 : 23,40000</t>
  </si>
  <si>
    <t>181101102R00</t>
  </si>
  <si>
    <t>Úprava pláně v zářezech v hornině 1 až 4, se zhutněním</t>
  </si>
  <si>
    <t>vyrovnáním výškových rozdílů, ploch vodorovných a ploch do sklonu 1 : 5.</t>
  </si>
  <si>
    <t>78*1,5</t>
  </si>
  <si>
    <t>181411132</t>
  </si>
  <si>
    <t>Založení trávníku na půdě předem připravené plochy do 1000 m2 výsevem včetně utažení parkového na sv</t>
  </si>
  <si>
    <t>Vlastní</t>
  </si>
  <si>
    <t>Indiv</t>
  </si>
  <si>
    <t>V cenách jsou započteny i náklady na osetí, zapravení, urovnání povrchu hladkým válcem a na první pokosení, naložení shrabu na dopravní prostředek, odvoz do 20 km a jeho složení</t>
  </si>
  <si>
    <t>POP</t>
  </si>
  <si>
    <t>78*3</t>
  </si>
  <si>
    <t>185804312</t>
  </si>
  <si>
    <t>Zalití rostlin vodou jednotlivě přes 20 m2</t>
  </si>
  <si>
    <t>okrasné: 100 l/ks, četnost 10x, 11*100*0,001*10</t>
  </si>
  <si>
    <t>240*0,05</t>
  </si>
  <si>
    <t>185851121</t>
  </si>
  <si>
    <t>Dovoz vody pro zálivku rostlin za vzdálenost do 1000 m</t>
  </si>
  <si>
    <t>V cenách jsou započteny i náklady na čerpání vody do cisterny</t>
  </si>
  <si>
    <t>998231311</t>
  </si>
  <si>
    <t>Přesun hmot pro sadovnické a krajinářské úpravy vodorovně do 5000 m (0,01 t/ks)</t>
  </si>
  <si>
    <t>t</t>
  </si>
  <si>
    <t>0,6*14</t>
  </si>
  <si>
    <t>240*0,001</t>
  </si>
  <si>
    <t>R-141615</t>
  </si>
  <si>
    <t>Geodetické zaměření plochy, které jsou skutečně provedené</t>
  </si>
  <si>
    <t>kompl</t>
  </si>
  <si>
    <t>MAT</t>
  </si>
  <si>
    <t>Hnojivo travní</t>
  </si>
  <si>
    <t>kg</t>
  </si>
  <si>
    <t>R-položka</t>
  </si>
  <si>
    <t>POL12_0</t>
  </si>
  <si>
    <t>30 g/m2</t>
  </si>
  <si>
    <t>240*0,03</t>
  </si>
  <si>
    <t>Směs travní parková I. běžná zátěž</t>
  </si>
  <si>
    <t>Spotřeba cca 30 g/m2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</si>
  <si>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</si>
  <si>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</si>
  <si>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</si>
  <si>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R-8711</t>
  </si>
  <si>
    <t>Podklad ze štěrkodrti po zhutnění, bez dodávky kameniva</t>
  </si>
  <si>
    <t>78*0,2</t>
  </si>
  <si>
    <t>583323601R</t>
  </si>
  <si>
    <t>Kamenivo nestanovené těžené; frakce 0,0 až 63,0 mm</t>
  </si>
  <si>
    <t>SPCM</t>
  </si>
  <si>
    <t>Specifikace</t>
  </si>
  <si>
    <t>POL3_</t>
  </si>
  <si>
    <t>78*0,2*1,7</t>
  </si>
  <si>
    <t>59245308R</t>
  </si>
  <si>
    <t>Dlažba betonová typ: obdélníkový; dl = 200 mm; š = 100 mm; tl = 60,0 mm; povrchová úprava: impregnace; barva: šedá</t>
  </si>
  <si>
    <t>POL3_1</t>
  </si>
  <si>
    <t>78*1,5*1,06</t>
  </si>
  <si>
    <t>917862111R00</t>
  </si>
  <si>
    <t>Osazení silničního nebo chodníkového obrubníku stojatého, s boční opěrou z betonu prostého, do lože z betonu prostého C 12/15</t>
  </si>
  <si>
    <t>S dodáním hmot pro lože tl. 80-100 mm.</t>
  </si>
  <si>
    <t>R-7874</t>
  </si>
  <si>
    <t>Posunutí schodiště</t>
  </si>
  <si>
    <t>Posun schodiště  Rozebrání zábradlí , dmtz dlažby a obrubníků , odkop cca 0,9 m3 – posun na hranu nového chodníku a obnova schodu ve stylu původních tj.  podbetonávka obruníků / podstupeň/ se zadní opěrou z betonu , zasyp štěrkem a poklad nášlapu ze zámkové dlažby.  Zabetonování stávajícího  zabradlí s obnovou  nátěru.</t>
  </si>
  <si>
    <t>R-7875</t>
  </si>
  <si>
    <t>Nátěr zábradlí + očištění</t>
  </si>
  <si>
    <t xml:space="preserve">m     </t>
  </si>
  <si>
    <t>očištění, odmaštění  + 1*základní nátěr + 2 vrchní syntetický  nátěr</t>
  </si>
  <si>
    <t>R-7876</t>
  </si>
  <si>
    <t>Sanace zídky</t>
  </si>
  <si>
    <t xml:space="preserve">m2    </t>
  </si>
  <si>
    <t>sanace betonové podezdívky - Strojní vysprávková malta na betonové konstrukce  zušlechtěna armovacím vláknem  tl. 30 mm. Oprava sražených rohů / vč otlučení nesoudržných částí , očištění kartáčem , penetrace .</t>
  </si>
  <si>
    <t>78*0,5</t>
  </si>
  <si>
    <t>78*0,4</t>
  </si>
  <si>
    <t>59217421R</t>
  </si>
  <si>
    <t>obrubník chodníkový materiál beton; l = 1000,0 mm; š = 100,0 mm; h = 250,0 mm; barva šedá</t>
  </si>
  <si>
    <t>kus</t>
  </si>
  <si>
    <t>78*1,06</t>
  </si>
  <si>
    <t>998223011R00</t>
  </si>
  <si>
    <t>Přesun hmot pozemních komunikací, kryt dlážděný jakékoliv délky objektu</t>
  </si>
  <si>
    <t>Přesun hmot</t>
  </si>
  <si>
    <t>POL7_</t>
  </si>
  <si>
    <t>vodorovně do 200 m</t>
  </si>
  <si>
    <t>979999974R00</t>
  </si>
  <si>
    <t>Poplatek za uložení, zemina a kamení s příměsí do 5 % (cihla, beton),  , skupina 17 05 04 z Katalogu odpadů</t>
  </si>
  <si>
    <t>801-3</t>
  </si>
  <si>
    <t>Přesun suti</t>
  </si>
  <si>
    <t>POL8_</t>
  </si>
  <si>
    <t>SUM</t>
  </si>
  <si>
    <t>END</t>
  </si>
  <si>
    <t>8*1,5*6</t>
  </si>
  <si>
    <t>150*2</t>
  </si>
  <si>
    <t>150*1,5</t>
  </si>
  <si>
    <t>564831111RT2</t>
  </si>
  <si>
    <t>Podklad ze štěrkodrti s rozprostřením a zhutněním frakce 0-32 mm, tloušťka po zhutnění 100 mm</t>
  </si>
  <si>
    <t>R-1061R547</t>
  </si>
  <si>
    <t>Rozebrání stávající zámkové dlažby a opětovné předláždění</t>
  </si>
  <si>
    <t>s doplněním cca 10% dlažby</t>
  </si>
  <si>
    <t>R-654631</t>
  </si>
  <si>
    <t>Očištění kamenných obrubníků</t>
  </si>
  <si>
    <t>očištění obrubníků pro zpětnou montáž</t>
  </si>
  <si>
    <t>R-76516</t>
  </si>
  <si>
    <t>Asfaltový dotisk</t>
  </si>
  <si>
    <t>150*0,5</t>
  </si>
  <si>
    <t>59245301</t>
  </si>
  <si>
    <t>dlažba betonová zámková, dvouvrstvá; kost; dlaždice okrajová; šedá; l = 200 mm; š = 140 mm; tl. 60,0 mm</t>
  </si>
  <si>
    <t>předlaždění konteinerového stání : 8*1,5*5*1,06</t>
  </si>
  <si>
    <t>R-78923</t>
  </si>
  <si>
    <t>Uprava kolem technologie - poklopů Vodárenská</t>
  </si>
  <si>
    <t>silniční obrubníky budou osazeny nové, vnitřní strana chodníku bude osazena stávajícími kamennými obrubníky</t>
  </si>
  <si>
    <t>919735113R00</t>
  </si>
  <si>
    <t>Řezání stávajících krytů nebo podkladů živičných, hloubky přes 100 do 150 mm</t>
  </si>
  <si>
    <t>včetně spotřeby vody</t>
  </si>
  <si>
    <t>91R017</t>
  </si>
  <si>
    <t>úprava stávajících šoupát k přípojkám vodovodu do výšky nového chodníku</t>
  </si>
  <si>
    <t>Výšková úprava stávajícíh poklopů, zapuštění do nového tělěsa chodníku, výšková úprava poklopů</t>
  </si>
  <si>
    <t>59217472R</t>
  </si>
  <si>
    <t>obrubník silniční materiál beton; l = 1000,0 mm; š = 150,0 mm; h = 250,0 mm; barva šedá</t>
  </si>
  <si>
    <t>150*1,06</t>
  </si>
  <si>
    <t>59217476R</t>
  </si>
  <si>
    <t>obrubník silniční nájezdový; materiál beton; l = 1000,0 mm; š = 150,0 mm; h = 150,0 mm; barva šedá</t>
  </si>
  <si>
    <t>6*5</t>
  </si>
  <si>
    <t>59217491R</t>
  </si>
  <si>
    <t>obrubník silniční přechodový pravý; materiál beton; l = 1000,0 mm; š = 150,0 mm; výškový rozsah h = 150 až 250 mm; barva šedá</t>
  </si>
  <si>
    <t>59217492R</t>
  </si>
  <si>
    <t>obrubník silniční přechodový levý; materiál beton; l = 1000,0 mm; š = 150,0 mm; výškový rozsah h = 150 až 250 mm; barva šedá</t>
  </si>
  <si>
    <t>246*1,5</t>
  </si>
  <si>
    <t>246*2</t>
  </si>
  <si>
    <t>R-251</t>
  </si>
  <si>
    <t>Provizorní chodník</t>
  </si>
  <si>
    <t>Provizorní chodník - podsyp štěrkodrť, použita vybouraná dlažba 30x30 2ks vedle sebe ze stran přihrnuto vytěženou hlínou.</t>
  </si>
  <si>
    <t>246*0,5</t>
  </si>
  <si>
    <t>246*1,5*1,06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</si>
</sst>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2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20" fillId="0" borderId="0" xfId="0" applyNumberFormat="1" applyFont="1" applyAlignment="1">
      <alignment wrapText="1"/>
    </xf>
    <xf numFmtId="0" fontId="19" fillId="0" borderId="18" xfId="0" applyNumberFormat="1" applyFont="1" applyBorder="1" applyAlignment="1">
      <alignment vertical="top" wrapTex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9" fillId="0" borderId="0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password="C67F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6"/>
  <sheetViews>
    <sheetView showGridLines="0" topLeftCell="B13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22</v>
      </c>
      <c r="C2" s="112"/>
      <c r="D2" s="113" t="s">
        <v>44</v>
      </c>
      <c r="E2" s="114" t="s">
        <v>45</v>
      </c>
      <c r="F2" s="115"/>
      <c r="G2" s="115"/>
      <c r="H2" s="115"/>
      <c r="I2" s="115"/>
      <c r="J2" s="116"/>
      <c r="O2" s="1"/>
    </row>
    <row r="3" spans="1:15" ht="27" hidden="1" customHeight="1" x14ac:dyDescent="0.25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5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5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5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5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 t="s">
        <v>43</v>
      </c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5">
      <c r="A16" s="197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SUMIF(F57:F62,A16,I57:I62)+SUMIF(F57:F62,"PSU",I57:I62)</f>
        <v>0</v>
      </c>
      <c r="J16" s="85"/>
    </row>
    <row r="17" spans="1:10" ht="23.25" customHeight="1" x14ac:dyDescent="0.25">
      <c r="A17" s="197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SUMIF(F57:F62,A17,I57:I62)</f>
        <v>0</v>
      </c>
      <c r="J17" s="85"/>
    </row>
    <row r="18" spans="1:10" ht="23.25" customHeight="1" x14ac:dyDescent="0.25">
      <c r="A18" s="197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SUMIF(F57:F62,A18,I57:I62)</f>
        <v>0</v>
      </c>
      <c r="J18" s="85"/>
    </row>
    <row r="19" spans="1:10" ht="23.25" customHeight="1" x14ac:dyDescent="0.25">
      <c r="A19" s="197" t="s">
        <v>80</v>
      </c>
      <c r="B19" s="38" t="s">
        <v>27</v>
      </c>
      <c r="C19" s="62"/>
      <c r="D19" s="63"/>
      <c r="E19" s="83"/>
      <c r="F19" s="84"/>
      <c r="G19" s="83"/>
      <c r="H19" s="84"/>
      <c r="I19" s="83">
        <f>SUMIF(F57:F62,A19,I57:I62)</f>
        <v>0</v>
      </c>
      <c r="J19" s="85"/>
    </row>
    <row r="20" spans="1:10" ht="23.25" customHeight="1" x14ac:dyDescent="0.25">
      <c r="A20" s="197" t="s">
        <v>81</v>
      </c>
      <c r="B20" s="38" t="s">
        <v>28</v>
      </c>
      <c r="C20" s="62"/>
      <c r="D20" s="63"/>
      <c r="E20" s="83"/>
      <c r="F20" s="84"/>
      <c r="G20" s="83"/>
      <c r="H20" s="84"/>
      <c r="I20" s="83">
        <f>SUMIF(F57:F62,A20,I57:I62)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I23*E23/100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66" t="s">
        <v>23</v>
      </c>
      <c r="C28" s="167"/>
      <c r="D28" s="167"/>
      <c r="E28" s="168"/>
      <c r="F28" s="169"/>
      <c r="G28" s="170">
        <f>A27</f>
        <v>0</v>
      </c>
      <c r="H28" s="170"/>
      <c r="I28" s="170"/>
      <c r="J28" s="171" t="str">
        <f t="shared" si="0"/>
        <v>CZK</v>
      </c>
    </row>
    <row r="29" spans="1:10" ht="27.75" hidden="1" customHeight="1" thickBot="1" x14ac:dyDescent="0.3">
      <c r="A29" s="2"/>
      <c r="B29" s="166" t="s">
        <v>35</v>
      </c>
      <c r="C29" s="172"/>
      <c r="D29" s="172"/>
      <c r="E29" s="172"/>
      <c r="F29" s="173"/>
      <c r="G29" s="174">
        <f>ZakladDPHSni+DPHSni+ZakladDPHZakl+DPHZakl+Zaokrouhleni</f>
        <v>0</v>
      </c>
      <c r="H29" s="174"/>
      <c r="I29" s="174"/>
      <c r="J29" s="175" t="s">
        <v>56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5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3" t="s">
        <v>1</v>
      </c>
      <c r="J38" s="144" t="s">
        <v>0</v>
      </c>
    </row>
    <row r="39" spans="1:10" ht="25.5" hidden="1" customHeight="1" x14ac:dyDescent="0.25">
      <c r="A39" s="134">
        <v>1</v>
      </c>
      <c r="B39" s="145" t="s">
        <v>46</v>
      </c>
      <c r="C39" s="146"/>
      <c r="D39" s="146"/>
      <c r="E39" s="146"/>
      <c r="F39" s="147">
        <f>'01 01 Pol'!AE71+'01 02 Pol'!AE56+'01 03 Pol'!AE48</f>
        <v>0</v>
      </c>
      <c r="G39" s="148">
        <f>'01 01 Pol'!AF71+'01 02 Pol'!AF56+'01 03 Pol'!AF48</f>
        <v>0</v>
      </c>
      <c r="H39" s="149"/>
      <c r="I39" s="150">
        <f>F39+G39+H39</f>
        <v>0</v>
      </c>
      <c r="J39" s="151" t="str">
        <f>IF(CenaCelkemVypocet=0,"",I39/CenaCelkemVypocet*100)</f>
        <v/>
      </c>
    </row>
    <row r="40" spans="1:10" ht="25.5" customHeight="1" x14ac:dyDescent="0.25">
      <c r="A40" s="134">
        <v>2</v>
      </c>
      <c r="B40" s="152"/>
      <c r="C40" s="153" t="s">
        <v>47</v>
      </c>
      <c r="D40" s="153"/>
      <c r="E40" s="153"/>
      <c r="F40" s="154"/>
      <c r="G40" s="155"/>
      <c r="H40" s="155"/>
      <c r="I40" s="156"/>
      <c r="J40" s="157"/>
    </row>
    <row r="41" spans="1:10" ht="25.5" customHeight="1" x14ac:dyDescent="0.25">
      <c r="A41" s="134">
        <v>2</v>
      </c>
      <c r="B41" s="152" t="s">
        <v>48</v>
      </c>
      <c r="C41" s="153" t="s">
        <v>49</v>
      </c>
      <c r="D41" s="153"/>
      <c r="E41" s="153"/>
      <c r="F41" s="154">
        <f>'01 01 Pol'!AE71+'01 02 Pol'!AE56+'01 03 Pol'!AE48</f>
        <v>0</v>
      </c>
      <c r="G41" s="155">
        <f>'01 01 Pol'!AF71+'01 02 Pol'!AF56+'01 03 Pol'!AF48</f>
        <v>0</v>
      </c>
      <c r="H41" s="155"/>
      <c r="I41" s="156">
        <f>F41+G41+H41</f>
        <v>0</v>
      </c>
      <c r="J41" s="157" t="str">
        <f>IF(CenaCelkemVypocet=0,"",I41/CenaCelkemVypocet*100)</f>
        <v/>
      </c>
    </row>
    <row r="42" spans="1:10" ht="25.5" customHeight="1" x14ac:dyDescent="0.25">
      <c r="A42" s="134">
        <v>3</v>
      </c>
      <c r="B42" s="158" t="s">
        <v>48</v>
      </c>
      <c r="C42" s="146" t="s">
        <v>50</v>
      </c>
      <c r="D42" s="146"/>
      <c r="E42" s="146"/>
      <c r="F42" s="159">
        <f>'01 01 Pol'!AE71</f>
        <v>0</v>
      </c>
      <c r="G42" s="149">
        <f>'01 01 Pol'!AF71</f>
        <v>0</v>
      </c>
      <c r="H42" s="149"/>
      <c r="I42" s="150">
        <f>F42+G42+H42</f>
        <v>0</v>
      </c>
      <c r="J42" s="151" t="str">
        <f>IF(CenaCelkemVypocet=0,"",I42/CenaCelkemVypocet*100)</f>
        <v/>
      </c>
    </row>
    <row r="43" spans="1:10" ht="25.5" customHeight="1" x14ac:dyDescent="0.25">
      <c r="A43" s="134">
        <v>3</v>
      </c>
      <c r="B43" s="158" t="s">
        <v>51</v>
      </c>
      <c r="C43" s="146" t="s">
        <v>52</v>
      </c>
      <c r="D43" s="146"/>
      <c r="E43" s="146"/>
      <c r="F43" s="159">
        <f>'01 02 Pol'!AE56</f>
        <v>0</v>
      </c>
      <c r="G43" s="149">
        <f>'01 02 Pol'!AF56</f>
        <v>0</v>
      </c>
      <c r="H43" s="149"/>
      <c r="I43" s="150">
        <f>F43+G43+H43</f>
        <v>0</v>
      </c>
      <c r="J43" s="151" t="str">
        <f>IF(CenaCelkemVypocet=0,"",I43/CenaCelkemVypocet*100)</f>
        <v/>
      </c>
    </row>
    <row r="44" spans="1:10" ht="25.5" customHeight="1" x14ac:dyDescent="0.25">
      <c r="A44" s="134">
        <v>3</v>
      </c>
      <c r="B44" s="158" t="s">
        <v>53</v>
      </c>
      <c r="C44" s="146" t="s">
        <v>54</v>
      </c>
      <c r="D44" s="146"/>
      <c r="E44" s="146"/>
      <c r="F44" s="159">
        <f>'01 03 Pol'!AE48</f>
        <v>0</v>
      </c>
      <c r="G44" s="149">
        <f>'01 03 Pol'!AF48</f>
        <v>0</v>
      </c>
      <c r="H44" s="149"/>
      <c r="I44" s="150">
        <f>F44+G44+H44</f>
        <v>0</v>
      </c>
      <c r="J44" s="151" t="str">
        <f>IF(CenaCelkemVypocet=0,"",I44/CenaCelkemVypocet*100)</f>
        <v/>
      </c>
    </row>
    <row r="45" spans="1:10" ht="25.5" customHeight="1" x14ac:dyDescent="0.25">
      <c r="A45" s="134"/>
      <c r="B45" s="160" t="s">
        <v>55</v>
      </c>
      <c r="C45" s="161"/>
      <c r="D45" s="161"/>
      <c r="E45" s="161"/>
      <c r="F45" s="162">
        <f>SUMIF(A39:A44,"=1",F39:F44)</f>
        <v>0</v>
      </c>
      <c r="G45" s="163">
        <f>SUMIF(A39:A44,"=1",G39:G44)</f>
        <v>0</v>
      </c>
      <c r="H45" s="163">
        <f>SUMIF(A39:A44,"=1",H39:H44)</f>
        <v>0</v>
      </c>
      <c r="I45" s="164">
        <f>SUMIF(A39:A44,"=1",I39:I44)</f>
        <v>0</v>
      </c>
      <c r="J45" s="165">
        <f>SUMIF(A39:A44,"=1",J39:J44)</f>
        <v>0</v>
      </c>
    </row>
    <row r="47" spans="1:10" x14ac:dyDescent="0.25">
      <c r="A47" t="s">
        <v>57</v>
      </c>
      <c r="B47" t="s">
        <v>58</v>
      </c>
    </row>
    <row r="48" spans="1:10" x14ac:dyDescent="0.25">
      <c r="A48" t="s">
        <v>59</v>
      </c>
      <c r="B48" t="s">
        <v>60</v>
      </c>
    </row>
    <row r="49" spans="1:10" x14ac:dyDescent="0.25">
      <c r="A49" t="s">
        <v>61</v>
      </c>
      <c r="B49" t="s">
        <v>62</v>
      </c>
    </row>
    <row r="50" spans="1:10" x14ac:dyDescent="0.25">
      <c r="A50" t="s">
        <v>61</v>
      </c>
      <c r="B50" t="s">
        <v>63</v>
      </c>
    </row>
    <row r="51" spans="1:10" x14ac:dyDescent="0.25">
      <c r="A51" t="s">
        <v>61</v>
      </c>
      <c r="B51" t="s">
        <v>64</v>
      </c>
    </row>
    <row r="54" spans="1:10" ht="15.6" x14ac:dyDescent="0.3">
      <c r="B54" s="176" t="s">
        <v>65</v>
      </c>
    </row>
    <row r="56" spans="1:10" ht="25.5" customHeight="1" x14ac:dyDescent="0.25">
      <c r="A56" s="178"/>
      <c r="B56" s="181" t="s">
        <v>17</v>
      </c>
      <c r="C56" s="181" t="s">
        <v>5</v>
      </c>
      <c r="D56" s="182"/>
      <c r="E56" s="182"/>
      <c r="F56" s="183" t="s">
        <v>66</v>
      </c>
      <c r="G56" s="183"/>
      <c r="H56" s="183"/>
      <c r="I56" s="183" t="s">
        <v>29</v>
      </c>
      <c r="J56" s="183" t="s">
        <v>0</v>
      </c>
    </row>
    <row r="57" spans="1:10" ht="36.75" customHeight="1" x14ac:dyDescent="0.25">
      <c r="A57" s="179"/>
      <c r="B57" s="184" t="s">
        <v>67</v>
      </c>
      <c r="C57" s="185" t="s">
        <v>68</v>
      </c>
      <c r="D57" s="186"/>
      <c r="E57" s="186"/>
      <c r="F57" s="193" t="s">
        <v>24</v>
      </c>
      <c r="G57" s="194"/>
      <c r="H57" s="194"/>
      <c r="I57" s="194">
        <f>'01 01 Pol'!G8+'01 02 Pol'!G8+'01 03 Pol'!G8</f>
        <v>0</v>
      </c>
      <c r="J57" s="190" t="str">
        <f>IF(I63=0,"",I57/I63*100)</f>
        <v/>
      </c>
    </row>
    <row r="58" spans="1:10" ht="36.75" customHeight="1" x14ac:dyDescent="0.25">
      <c r="A58" s="179"/>
      <c r="B58" s="184" t="s">
        <v>69</v>
      </c>
      <c r="C58" s="185" t="s">
        <v>70</v>
      </c>
      <c r="D58" s="186"/>
      <c r="E58" s="186"/>
      <c r="F58" s="193" t="s">
        <v>24</v>
      </c>
      <c r="G58" s="194"/>
      <c r="H58" s="194"/>
      <c r="I58" s="194">
        <f>'01 01 Pol'!G41+'01 02 Pol'!G19+'01 03 Pol'!G18</f>
        <v>0</v>
      </c>
      <c r="J58" s="190" t="str">
        <f>IF(I63=0,"",I58/I63*100)</f>
        <v/>
      </c>
    </row>
    <row r="59" spans="1:10" ht="36.75" customHeight="1" x14ac:dyDescent="0.25">
      <c r="A59" s="179"/>
      <c r="B59" s="184" t="s">
        <v>71</v>
      </c>
      <c r="C59" s="185" t="s">
        <v>72</v>
      </c>
      <c r="D59" s="186"/>
      <c r="E59" s="186"/>
      <c r="F59" s="193" t="s">
        <v>24</v>
      </c>
      <c r="G59" s="194"/>
      <c r="H59" s="194"/>
      <c r="I59" s="194">
        <f>'01 02 Pol'!G33</f>
        <v>0</v>
      </c>
      <c r="J59" s="190" t="str">
        <f>IF(I63=0,"",I59/I63*100)</f>
        <v/>
      </c>
    </row>
    <row r="60" spans="1:10" ht="36.75" customHeight="1" x14ac:dyDescent="0.25">
      <c r="A60" s="179"/>
      <c r="B60" s="184" t="s">
        <v>73</v>
      </c>
      <c r="C60" s="185" t="s">
        <v>74</v>
      </c>
      <c r="D60" s="186"/>
      <c r="E60" s="186"/>
      <c r="F60" s="193" t="s">
        <v>24</v>
      </c>
      <c r="G60" s="194"/>
      <c r="H60" s="194"/>
      <c r="I60" s="194">
        <f>'01 01 Pol'!G51+'01 02 Pol'!G35+'01 03 Pol'!G29</f>
        <v>0</v>
      </c>
      <c r="J60" s="190" t="str">
        <f>IF(I63=0,"",I60/I63*100)</f>
        <v/>
      </c>
    </row>
    <row r="61" spans="1:10" ht="36.75" customHeight="1" x14ac:dyDescent="0.25">
      <c r="A61" s="179"/>
      <c r="B61" s="184" t="s">
        <v>75</v>
      </c>
      <c r="C61" s="185" t="s">
        <v>76</v>
      </c>
      <c r="D61" s="186"/>
      <c r="E61" s="186"/>
      <c r="F61" s="193" t="s">
        <v>24</v>
      </c>
      <c r="G61" s="194"/>
      <c r="H61" s="194"/>
      <c r="I61" s="194">
        <f>'01 01 Pol'!G65+'01 02 Pol'!G50+'01 03 Pol'!G42</f>
        <v>0</v>
      </c>
      <c r="J61" s="190" t="str">
        <f>IF(I63=0,"",I61/I63*100)</f>
        <v/>
      </c>
    </row>
    <row r="62" spans="1:10" ht="36.75" customHeight="1" x14ac:dyDescent="0.25">
      <c r="A62" s="179"/>
      <c r="B62" s="184" t="s">
        <v>77</v>
      </c>
      <c r="C62" s="185" t="s">
        <v>78</v>
      </c>
      <c r="D62" s="186"/>
      <c r="E62" s="186"/>
      <c r="F62" s="193" t="s">
        <v>79</v>
      </c>
      <c r="G62" s="194"/>
      <c r="H62" s="194"/>
      <c r="I62" s="194">
        <f>'01 01 Pol'!G68+'01 02 Pol'!G53+'01 03 Pol'!G45</f>
        <v>0</v>
      </c>
      <c r="J62" s="190" t="str">
        <f>IF(I63=0,"",I62/I63*100)</f>
        <v/>
      </c>
    </row>
    <row r="63" spans="1:10" ht="25.5" customHeight="1" x14ac:dyDescent="0.25">
      <c r="A63" s="180"/>
      <c r="B63" s="187" t="s">
        <v>1</v>
      </c>
      <c r="C63" s="188"/>
      <c r="D63" s="189"/>
      <c r="E63" s="189"/>
      <c r="F63" s="195"/>
      <c r="G63" s="196"/>
      <c r="H63" s="196"/>
      <c r="I63" s="196">
        <f>SUM(I57:I62)</f>
        <v>0</v>
      </c>
      <c r="J63" s="191">
        <f>SUM(J57:J62)</f>
        <v>0</v>
      </c>
    </row>
    <row r="64" spans="1:10" x14ac:dyDescent="0.25">
      <c r="F64" s="133"/>
      <c r="G64" s="133"/>
      <c r="H64" s="133"/>
      <c r="I64" s="133"/>
      <c r="J64" s="192"/>
    </row>
    <row r="65" spans="6:10" x14ac:dyDescent="0.25">
      <c r="F65" s="133"/>
      <c r="G65" s="133"/>
      <c r="H65" s="133"/>
      <c r="I65" s="133"/>
      <c r="J65" s="192"/>
    </row>
    <row r="66" spans="6:10" x14ac:dyDescent="0.25">
      <c r="F66" s="133"/>
      <c r="G66" s="133"/>
      <c r="H66" s="133"/>
      <c r="I66" s="133"/>
      <c r="J66" s="192"/>
    </row>
  </sheetData>
  <sheetProtection password="C67F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4">
    <mergeCell ref="C60:E60"/>
    <mergeCell ref="C61:E61"/>
    <mergeCell ref="C62:E62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6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7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8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9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sheetProtection password="C67F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7" customWidth="1"/>
    <col min="3" max="3" width="63.33203125" style="177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8" t="s">
        <v>82</v>
      </c>
      <c r="B1" s="198"/>
      <c r="C1" s="198"/>
      <c r="D1" s="198"/>
      <c r="E1" s="198"/>
      <c r="F1" s="198"/>
      <c r="G1" s="198"/>
      <c r="AG1" t="s">
        <v>83</v>
      </c>
    </row>
    <row r="2" spans="1:60" ht="25.05" customHeight="1" x14ac:dyDescent="0.25">
      <c r="A2" s="199" t="s">
        <v>7</v>
      </c>
      <c r="B2" s="49" t="s">
        <v>44</v>
      </c>
      <c r="C2" s="202" t="s">
        <v>45</v>
      </c>
      <c r="D2" s="200"/>
      <c r="E2" s="200"/>
      <c r="F2" s="200"/>
      <c r="G2" s="201"/>
      <c r="AG2" t="s">
        <v>84</v>
      </c>
    </row>
    <row r="3" spans="1:60" ht="25.05" customHeight="1" x14ac:dyDescent="0.25">
      <c r="A3" s="199" t="s">
        <v>8</v>
      </c>
      <c r="B3" s="49" t="s">
        <v>48</v>
      </c>
      <c r="C3" s="202" t="s">
        <v>49</v>
      </c>
      <c r="D3" s="200"/>
      <c r="E3" s="200"/>
      <c r="F3" s="200"/>
      <c r="G3" s="201"/>
      <c r="AC3" s="177" t="s">
        <v>84</v>
      </c>
      <c r="AG3" t="s">
        <v>85</v>
      </c>
    </row>
    <row r="4" spans="1:60" ht="25.05" customHeight="1" x14ac:dyDescent="0.25">
      <c r="A4" s="203" t="s">
        <v>9</v>
      </c>
      <c r="B4" s="204" t="s">
        <v>48</v>
      </c>
      <c r="C4" s="205" t="s">
        <v>50</v>
      </c>
      <c r="D4" s="206"/>
      <c r="E4" s="206"/>
      <c r="F4" s="206"/>
      <c r="G4" s="207"/>
      <c r="AG4" t="s">
        <v>86</v>
      </c>
    </row>
    <row r="5" spans="1:60" x14ac:dyDescent="0.25">
      <c r="D5" s="10"/>
    </row>
    <row r="6" spans="1:60" ht="39.6" x14ac:dyDescent="0.25">
      <c r="A6" s="209" t="s">
        <v>87</v>
      </c>
      <c r="B6" s="211" t="s">
        <v>88</v>
      </c>
      <c r="C6" s="211" t="s">
        <v>89</v>
      </c>
      <c r="D6" s="210" t="s">
        <v>90</v>
      </c>
      <c r="E6" s="209" t="s">
        <v>91</v>
      </c>
      <c r="F6" s="208" t="s">
        <v>92</v>
      </c>
      <c r="G6" s="209" t="s">
        <v>29</v>
      </c>
      <c r="H6" s="212" t="s">
        <v>30</v>
      </c>
      <c r="I6" s="212" t="s">
        <v>93</v>
      </c>
      <c r="J6" s="212" t="s">
        <v>31</v>
      </c>
      <c r="K6" s="212" t="s">
        <v>94</v>
      </c>
      <c r="L6" s="212" t="s">
        <v>95</v>
      </c>
      <c r="M6" s="212" t="s">
        <v>96</v>
      </c>
      <c r="N6" s="212" t="s">
        <v>97</v>
      </c>
      <c r="O6" s="212" t="s">
        <v>98</v>
      </c>
      <c r="P6" s="212" t="s">
        <v>99</v>
      </c>
      <c r="Q6" s="212" t="s">
        <v>100</v>
      </c>
      <c r="R6" s="212" t="s">
        <v>101</v>
      </c>
      <c r="S6" s="212" t="s">
        <v>102</v>
      </c>
      <c r="T6" s="212" t="s">
        <v>103</v>
      </c>
      <c r="U6" s="212" t="s">
        <v>104</v>
      </c>
      <c r="V6" s="212" t="s">
        <v>105</v>
      </c>
      <c r="W6" s="212" t="s">
        <v>106</v>
      </c>
      <c r="X6" s="212" t="s">
        <v>107</v>
      </c>
      <c r="Y6" s="212" t="s">
        <v>108</v>
      </c>
    </row>
    <row r="7" spans="1:60" hidden="1" x14ac:dyDescent="0.25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5">
      <c r="A8" s="227" t="s">
        <v>109</v>
      </c>
      <c r="B8" s="228" t="s">
        <v>67</v>
      </c>
      <c r="C8" s="251" t="s">
        <v>68</v>
      </c>
      <c r="D8" s="229"/>
      <c r="E8" s="230"/>
      <c r="F8" s="231"/>
      <c r="G8" s="231">
        <f>SUMIF(AG9:AG40,"&lt;&gt;NOR",G9:G40)</f>
        <v>0</v>
      </c>
      <c r="H8" s="231"/>
      <c r="I8" s="231">
        <f>SUM(I9:I40)</f>
        <v>0</v>
      </c>
      <c r="J8" s="231"/>
      <c r="K8" s="231">
        <f>SUM(K9:K40)</f>
        <v>0</v>
      </c>
      <c r="L8" s="231"/>
      <c r="M8" s="231">
        <f>SUM(M9:M40)</f>
        <v>0</v>
      </c>
      <c r="N8" s="230"/>
      <c r="O8" s="230">
        <f>SUM(O9:O40)</f>
        <v>0</v>
      </c>
      <c r="P8" s="230"/>
      <c r="Q8" s="230">
        <f>SUM(Q9:Q40)</f>
        <v>30.62</v>
      </c>
      <c r="R8" s="231"/>
      <c r="S8" s="231"/>
      <c r="T8" s="232"/>
      <c r="U8" s="226"/>
      <c r="V8" s="226">
        <f>SUM(V9:V40)</f>
        <v>63.259999999999991</v>
      </c>
      <c r="W8" s="226"/>
      <c r="X8" s="226"/>
      <c r="Y8" s="226"/>
      <c r="AG8" t="s">
        <v>110</v>
      </c>
    </row>
    <row r="9" spans="1:60" ht="20.399999999999999" outlineLevel="1" x14ac:dyDescent="0.25">
      <c r="A9" s="234">
        <v>1</v>
      </c>
      <c r="B9" s="235" t="s">
        <v>111</v>
      </c>
      <c r="C9" s="252" t="s">
        <v>112</v>
      </c>
      <c r="D9" s="236" t="s">
        <v>113</v>
      </c>
      <c r="E9" s="237">
        <v>97.5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0</v>
      </c>
      <c r="O9" s="237">
        <f>ROUND(E9*N9,2)</f>
        <v>0</v>
      </c>
      <c r="P9" s="237">
        <v>0.13800000000000001</v>
      </c>
      <c r="Q9" s="237">
        <f>ROUND(E9*P9,2)</f>
        <v>13.46</v>
      </c>
      <c r="R9" s="239" t="s">
        <v>114</v>
      </c>
      <c r="S9" s="239" t="s">
        <v>115</v>
      </c>
      <c r="T9" s="240" t="s">
        <v>115</v>
      </c>
      <c r="U9" s="223">
        <v>0.16</v>
      </c>
      <c r="V9" s="223">
        <f>ROUND(E9*U9,2)</f>
        <v>15.6</v>
      </c>
      <c r="W9" s="223"/>
      <c r="X9" s="223" t="s">
        <v>116</v>
      </c>
      <c r="Y9" s="223" t="s">
        <v>117</v>
      </c>
      <c r="Z9" s="213"/>
      <c r="AA9" s="213"/>
      <c r="AB9" s="213"/>
      <c r="AC9" s="213"/>
      <c r="AD9" s="213"/>
      <c r="AE9" s="213"/>
      <c r="AF9" s="213"/>
      <c r="AG9" s="213" t="s">
        <v>118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5">
      <c r="A10" s="220"/>
      <c r="B10" s="221"/>
      <c r="C10" s="253" t="s">
        <v>119</v>
      </c>
      <c r="D10" s="241"/>
      <c r="E10" s="241"/>
      <c r="F10" s="241"/>
      <c r="G10" s="241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120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2" x14ac:dyDescent="0.25">
      <c r="A11" s="220"/>
      <c r="B11" s="221"/>
      <c r="C11" s="254" t="s">
        <v>121</v>
      </c>
      <c r="D11" s="224"/>
      <c r="E11" s="225">
        <v>97.5</v>
      </c>
      <c r="F11" s="223"/>
      <c r="G11" s="223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3"/>
      <c r="AA11" s="213"/>
      <c r="AB11" s="213"/>
      <c r="AC11" s="213"/>
      <c r="AD11" s="213"/>
      <c r="AE11" s="213"/>
      <c r="AF11" s="213"/>
      <c r="AG11" s="213" t="s">
        <v>122</v>
      </c>
      <c r="AH11" s="213">
        <v>0</v>
      </c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5">
      <c r="A12" s="234">
        <v>2</v>
      </c>
      <c r="B12" s="235" t="s">
        <v>123</v>
      </c>
      <c r="C12" s="252" t="s">
        <v>124</v>
      </c>
      <c r="D12" s="236" t="s">
        <v>125</v>
      </c>
      <c r="E12" s="237">
        <v>78</v>
      </c>
      <c r="F12" s="238"/>
      <c r="G12" s="239">
        <f>ROUND(E12*F12,2)</f>
        <v>0</v>
      </c>
      <c r="H12" s="238"/>
      <c r="I12" s="239">
        <f>ROUND(E12*H12,2)</f>
        <v>0</v>
      </c>
      <c r="J12" s="238"/>
      <c r="K12" s="239">
        <f>ROUND(E12*J12,2)</f>
        <v>0</v>
      </c>
      <c r="L12" s="239">
        <v>21</v>
      </c>
      <c r="M12" s="239">
        <f>G12*(1+L12/100)</f>
        <v>0</v>
      </c>
      <c r="N12" s="237">
        <v>0</v>
      </c>
      <c r="O12" s="237">
        <f>ROUND(E12*N12,2)</f>
        <v>0</v>
      </c>
      <c r="P12" s="237">
        <v>0.22</v>
      </c>
      <c r="Q12" s="237">
        <f>ROUND(E12*P12,2)</f>
        <v>17.16</v>
      </c>
      <c r="R12" s="239" t="s">
        <v>114</v>
      </c>
      <c r="S12" s="239" t="s">
        <v>115</v>
      </c>
      <c r="T12" s="240" t="s">
        <v>115</v>
      </c>
      <c r="U12" s="223">
        <v>0.14000000000000001</v>
      </c>
      <c r="V12" s="223">
        <f>ROUND(E12*U12,2)</f>
        <v>10.92</v>
      </c>
      <c r="W12" s="223"/>
      <c r="X12" s="223" t="s">
        <v>116</v>
      </c>
      <c r="Y12" s="223" t="s">
        <v>117</v>
      </c>
      <c r="Z12" s="213"/>
      <c r="AA12" s="213"/>
      <c r="AB12" s="213"/>
      <c r="AC12" s="213"/>
      <c r="AD12" s="213"/>
      <c r="AE12" s="213"/>
      <c r="AF12" s="213"/>
      <c r="AG12" s="213" t="s">
        <v>118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2" x14ac:dyDescent="0.25">
      <c r="A13" s="220"/>
      <c r="B13" s="221"/>
      <c r="C13" s="253" t="s">
        <v>126</v>
      </c>
      <c r="D13" s="241"/>
      <c r="E13" s="241"/>
      <c r="F13" s="241"/>
      <c r="G13" s="241"/>
      <c r="H13" s="223"/>
      <c r="I13" s="223"/>
      <c r="J13" s="223"/>
      <c r="K13" s="223"/>
      <c r="L13" s="223"/>
      <c r="M13" s="223"/>
      <c r="N13" s="222"/>
      <c r="O13" s="222"/>
      <c r="P13" s="222"/>
      <c r="Q13" s="222"/>
      <c r="R13" s="223"/>
      <c r="S13" s="223"/>
      <c r="T13" s="223"/>
      <c r="U13" s="223"/>
      <c r="V13" s="223"/>
      <c r="W13" s="223"/>
      <c r="X13" s="223"/>
      <c r="Y13" s="223"/>
      <c r="Z13" s="213"/>
      <c r="AA13" s="213"/>
      <c r="AB13" s="213"/>
      <c r="AC13" s="213"/>
      <c r="AD13" s="213"/>
      <c r="AE13" s="213"/>
      <c r="AF13" s="213"/>
      <c r="AG13" s="213" t="s">
        <v>120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42" t="str">
        <f>C13</f>
        <v>s vybouráním lože, s přemístěním hmot na skládku na vzdálenost do 3 m nebo naložením na dopravní prostředek</v>
      </c>
      <c r="BB13" s="213"/>
      <c r="BC13" s="213"/>
      <c r="BD13" s="213"/>
      <c r="BE13" s="213"/>
      <c r="BF13" s="213"/>
      <c r="BG13" s="213"/>
      <c r="BH13" s="213"/>
    </row>
    <row r="14" spans="1:60" outlineLevel="2" x14ac:dyDescent="0.25">
      <c r="A14" s="220"/>
      <c r="B14" s="221"/>
      <c r="C14" s="254" t="s">
        <v>127</v>
      </c>
      <c r="D14" s="224"/>
      <c r="E14" s="225">
        <v>78</v>
      </c>
      <c r="F14" s="223"/>
      <c r="G14" s="223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3"/>
      <c r="AA14" s="213"/>
      <c r="AB14" s="213"/>
      <c r="AC14" s="213"/>
      <c r="AD14" s="213"/>
      <c r="AE14" s="213"/>
      <c r="AF14" s="213"/>
      <c r="AG14" s="213" t="s">
        <v>122</v>
      </c>
      <c r="AH14" s="213">
        <v>0</v>
      </c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5">
      <c r="A15" s="234">
        <v>3</v>
      </c>
      <c r="B15" s="235" t="s">
        <v>128</v>
      </c>
      <c r="C15" s="252" t="s">
        <v>129</v>
      </c>
      <c r="D15" s="236" t="s">
        <v>130</v>
      </c>
      <c r="E15" s="237">
        <v>23.4</v>
      </c>
      <c r="F15" s="238"/>
      <c r="G15" s="239">
        <f>ROUND(E15*F15,2)</f>
        <v>0</v>
      </c>
      <c r="H15" s="238"/>
      <c r="I15" s="239">
        <f>ROUND(E15*H15,2)</f>
        <v>0</v>
      </c>
      <c r="J15" s="238"/>
      <c r="K15" s="239">
        <f>ROUND(E15*J15,2)</f>
        <v>0</v>
      </c>
      <c r="L15" s="239">
        <v>21</v>
      </c>
      <c r="M15" s="239">
        <f>G15*(1+L15/100)</f>
        <v>0</v>
      </c>
      <c r="N15" s="237">
        <v>0</v>
      </c>
      <c r="O15" s="237">
        <f>ROUND(E15*N15,2)</f>
        <v>0</v>
      </c>
      <c r="P15" s="237">
        <v>0</v>
      </c>
      <c r="Q15" s="237">
        <f>ROUND(E15*P15,2)</f>
        <v>0</v>
      </c>
      <c r="R15" s="239" t="s">
        <v>131</v>
      </c>
      <c r="S15" s="239" t="s">
        <v>115</v>
      </c>
      <c r="T15" s="240" t="s">
        <v>115</v>
      </c>
      <c r="U15" s="223">
        <v>0.81799999999999995</v>
      </c>
      <c r="V15" s="223">
        <f>ROUND(E15*U15,2)</f>
        <v>19.14</v>
      </c>
      <c r="W15" s="223"/>
      <c r="X15" s="223" t="s">
        <v>116</v>
      </c>
      <c r="Y15" s="223" t="s">
        <v>117</v>
      </c>
      <c r="Z15" s="213"/>
      <c r="AA15" s="213"/>
      <c r="AB15" s="213"/>
      <c r="AC15" s="213"/>
      <c r="AD15" s="213"/>
      <c r="AE15" s="213"/>
      <c r="AF15" s="213"/>
      <c r="AG15" s="213" t="s">
        <v>132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2" x14ac:dyDescent="0.25">
      <c r="A16" s="220"/>
      <c r="B16" s="221"/>
      <c r="C16" s="253" t="s">
        <v>133</v>
      </c>
      <c r="D16" s="241"/>
      <c r="E16" s="241"/>
      <c r="F16" s="241"/>
      <c r="G16" s="241"/>
      <c r="H16" s="223"/>
      <c r="I16" s="223"/>
      <c r="J16" s="223"/>
      <c r="K16" s="223"/>
      <c r="L16" s="223"/>
      <c r="M16" s="223"/>
      <c r="N16" s="222"/>
      <c r="O16" s="222"/>
      <c r="P16" s="222"/>
      <c r="Q16" s="222"/>
      <c r="R16" s="223"/>
      <c r="S16" s="223"/>
      <c r="T16" s="223"/>
      <c r="U16" s="223"/>
      <c r="V16" s="223"/>
      <c r="W16" s="223"/>
      <c r="X16" s="223"/>
      <c r="Y16" s="223"/>
      <c r="Z16" s="213"/>
      <c r="AA16" s="213"/>
      <c r="AB16" s="213"/>
      <c r="AC16" s="213"/>
      <c r="AD16" s="213"/>
      <c r="AE16" s="213"/>
      <c r="AF16" s="213"/>
      <c r="AG16" s="213" t="s">
        <v>120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42" t="str">
        <f>C16</f>
        <v>s přemístěním výkopku v příčných profilech na vzdálenost do 15 m nebo s naložením na dopravní prostředek.</v>
      </c>
      <c r="BB16" s="213"/>
      <c r="BC16" s="213"/>
      <c r="BD16" s="213"/>
      <c r="BE16" s="213"/>
      <c r="BF16" s="213"/>
      <c r="BG16" s="213"/>
      <c r="BH16" s="213"/>
    </row>
    <row r="17" spans="1:60" outlineLevel="2" x14ac:dyDescent="0.25">
      <c r="A17" s="220"/>
      <c r="B17" s="221"/>
      <c r="C17" s="254" t="s">
        <v>134</v>
      </c>
      <c r="D17" s="224"/>
      <c r="E17" s="225">
        <v>23.4</v>
      </c>
      <c r="F17" s="223"/>
      <c r="G17" s="223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3"/>
      <c r="AA17" s="213"/>
      <c r="AB17" s="213"/>
      <c r="AC17" s="213"/>
      <c r="AD17" s="213"/>
      <c r="AE17" s="213"/>
      <c r="AF17" s="213"/>
      <c r="AG17" s="213" t="s">
        <v>122</v>
      </c>
      <c r="AH17" s="213">
        <v>0</v>
      </c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ht="20.399999999999999" outlineLevel="1" x14ac:dyDescent="0.25">
      <c r="A18" s="234">
        <v>4</v>
      </c>
      <c r="B18" s="235" t="s">
        <v>135</v>
      </c>
      <c r="C18" s="252" t="s">
        <v>136</v>
      </c>
      <c r="D18" s="236" t="s">
        <v>130</v>
      </c>
      <c r="E18" s="237">
        <v>23.4</v>
      </c>
      <c r="F18" s="238"/>
      <c r="G18" s="239">
        <f>ROUND(E18*F18,2)</f>
        <v>0</v>
      </c>
      <c r="H18" s="238"/>
      <c r="I18" s="239">
        <f>ROUND(E18*H18,2)</f>
        <v>0</v>
      </c>
      <c r="J18" s="238"/>
      <c r="K18" s="239">
        <f>ROUND(E18*J18,2)</f>
        <v>0</v>
      </c>
      <c r="L18" s="239">
        <v>21</v>
      </c>
      <c r="M18" s="239">
        <f>G18*(1+L18/100)</f>
        <v>0</v>
      </c>
      <c r="N18" s="237">
        <v>0</v>
      </c>
      <c r="O18" s="237">
        <f>ROUND(E18*N18,2)</f>
        <v>0</v>
      </c>
      <c r="P18" s="237">
        <v>0</v>
      </c>
      <c r="Q18" s="237">
        <f>ROUND(E18*P18,2)</f>
        <v>0</v>
      </c>
      <c r="R18" s="239" t="s">
        <v>131</v>
      </c>
      <c r="S18" s="239" t="s">
        <v>115</v>
      </c>
      <c r="T18" s="240" t="s">
        <v>115</v>
      </c>
      <c r="U18" s="223">
        <v>0.65200000000000002</v>
      </c>
      <c r="V18" s="223">
        <f>ROUND(E18*U18,2)</f>
        <v>15.26</v>
      </c>
      <c r="W18" s="223"/>
      <c r="X18" s="223" t="s">
        <v>116</v>
      </c>
      <c r="Y18" s="223" t="s">
        <v>117</v>
      </c>
      <c r="Z18" s="213"/>
      <c r="AA18" s="213"/>
      <c r="AB18" s="213"/>
      <c r="AC18" s="213"/>
      <c r="AD18" s="213"/>
      <c r="AE18" s="213"/>
      <c r="AF18" s="213"/>
      <c r="AG18" s="213" t="s">
        <v>132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2" x14ac:dyDescent="0.25">
      <c r="A19" s="220"/>
      <c r="B19" s="221"/>
      <c r="C19" s="254" t="s">
        <v>137</v>
      </c>
      <c r="D19" s="224"/>
      <c r="E19" s="225">
        <v>23.4</v>
      </c>
      <c r="F19" s="223"/>
      <c r="G19" s="223"/>
      <c r="H19" s="223"/>
      <c r="I19" s="223"/>
      <c r="J19" s="223"/>
      <c r="K19" s="223"/>
      <c r="L19" s="223"/>
      <c r="M19" s="223"/>
      <c r="N19" s="222"/>
      <c r="O19" s="222"/>
      <c r="P19" s="222"/>
      <c r="Q19" s="222"/>
      <c r="R19" s="223"/>
      <c r="S19" s="223"/>
      <c r="T19" s="223"/>
      <c r="U19" s="223"/>
      <c r="V19" s="223"/>
      <c r="W19" s="223"/>
      <c r="X19" s="223"/>
      <c r="Y19" s="223"/>
      <c r="Z19" s="213"/>
      <c r="AA19" s="213"/>
      <c r="AB19" s="213"/>
      <c r="AC19" s="213"/>
      <c r="AD19" s="213"/>
      <c r="AE19" s="213"/>
      <c r="AF19" s="213"/>
      <c r="AG19" s="213" t="s">
        <v>122</v>
      </c>
      <c r="AH19" s="213">
        <v>5</v>
      </c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5">
      <c r="A20" s="234">
        <v>5</v>
      </c>
      <c r="B20" s="235" t="s">
        <v>138</v>
      </c>
      <c r="C20" s="252" t="s">
        <v>139</v>
      </c>
      <c r="D20" s="236" t="s">
        <v>113</v>
      </c>
      <c r="E20" s="237">
        <v>117</v>
      </c>
      <c r="F20" s="238"/>
      <c r="G20" s="239">
        <f>ROUND(E20*F20,2)</f>
        <v>0</v>
      </c>
      <c r="H20" s="238"/>
      <c r="I20" s="239">
        <f>ROUND(E20*H20,2)</f>
        <v>0</v>
      </c>
      <c r="J20" s="238"/>
      <c r="K20" s="239">
        <f>ROUND(E20*J20,2)</f>
        <v>0</v>
      </c>
      <c r="L20" s="239">
        <v>21</v>
      </c>
      <c r="M20" s="239">
        <f>G20*(1+L20/100)</f>
        <v>0</v>
      </c>
      <c r="N20" s="237">
        <v>0</v>
      </c>
      <c r="O20" s="237">
        <f>ROUND(E20*N20,2)</f>
        <v>0</v>
      </c>
      <c r="P20" s="237">
        <v>0</v>
      </c>
      <c r="Q20" s="237">
        <f>ROUND(E20*P20,2)</f>
        <v>0</v>
      </c>
      <c r="R20" s="239" t="s">
        <v>131</v>
      </c>
      <c r="S20" s="239" t="s">
        <v>115</v>
      </c>
      <c r="T20" s="240" t="s">
        <v>115</v>
      </c>
      <c r="U20" s="223">
        <v>0.02</v>
      </c>
      <c r="V20" s="223">
        <f>ROUND(E20*U20,2)</f>
        <v>2.34</v>
      </c>
      <c r="W20" s="223"/>
      <c r="X20" s="223" t="s">
        <v>116</v>
      </c>
      <c r="Y20" s="223" t="s">
        <v>117</v>
      </c>
      <c r="Z20" s="213"/>
      <c r="AA20" s="213"/>
      <c r="AB20" s="213"/>
      <c r="AC20" s="213"/>
      <c r="AD20" s="213"/>
      <c r="AE20" s="213"/>
      <c r="AF20" s="213"/>
      <c r="AG20" s="213" t="s">
        <v>118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2" x14ac:dyDescent="0.25">
      <c r="A21" s="220"/>
      <c r="B21" s="221"/>
      <c r="C21" s="253" t="s">
        <v>140</v>
      </c>
      <c r="D21" s="241"/>
      <c r="E21" s="241"/>
      <c r="F21" s="241"/>
      <c r="G21" s="241"/>
      <c r="H21" s="223"/>
      <c r="I21" s="223"/>
      <c r="J21" s="223"/>
      <c r="K21" s="223"/>
      <c r="L21" s="223"/>
      <c r="M21" s="223"/>
      <c r="N21" s="222"/>
      <c r="O21" s="222"/>
      <c r="P21" s="222"/>
      <c r="Q21" s="222"/>
      <c r="R21" s="223"/>
      <c r="S21" s="223"/>
      <c r="T21" s="223"/>
      <c r="U21" s="223"/>
      <c r="V21" s="223"/>
      <c r="W21" s="223"/>
      <c r="X21" s="223"/>
      <c r="Y21" s="223"/>
      <c r="Z21" s="213"/>
      <c r="AA21" s="213"/>
      <c r="AB21" s="213"/>
      <c r="AC21" s="213"/>
      <c r="AD21" s="213"/>
      <c r="AE21" s="213"/>
      <c r="AF21" s="213"/>
      <c r="AG21" s="213" t="s">
        <v>120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2" x14ac:dyDescent="0.25">
      <c r="A22" s="220"/>
      <c r="B22" s="221"/>
      <c r="C22" s="254" t="s">
        <v>141</v>
      </c>
      <c r="D22" s="224"/>
      <c r="E22" s="225">
        <v>117</v>
      </c>
      <c r="F22" s="223"/>
      <c r="G22" s="223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3"/>
      <c r="AA22" s="213"/>
      <c r="AB22" s="213"/>
      <c r="AC22" s="213"/>
      <c r="AD22" s="213"/>
      <c r="AE22" s="213"/>
      <c r="AF22" s="213"/>
      <c r="AG22" s="213" t="s">
        <v>122</v>
      </c>
      <c r="AH22" s="213">
        <v>0</v>
      </c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ht="20.399999999999999" outlineLevel="1" x14ac:dyDescent="0.25">
      <c r="A23" s="234">
        <v>6</v>
      </c>
      <c r="B23" s="235" t="s">
        <v>142</v>
      </c>
      <c r="C23" s="252" t="s">
        <v>143</v>
      </c>
      <c r="D23" s="236" t="s">
        <v>113</v>
      </c>
      <c r="E23" s="237">
        <v>234</v>
      </c>
      <c r="F23" s="238"/>
      <c r="G23" s="239">
        <f>ROUND(E23*F23,2)</f>
        <v>0</v>
      </c>
      <c r="H23" s="238"/>
      <c r="I23" s="239">
        <f>ROUND(E23*H23,2)</f>
        <v>0</v>
      </c>
      <c r="J23" s="238"/>
      <c r="K23" s="239">
        <f>ROUND(E23*J23,2)</f>
        <v>0</v>
      </c>
      <c r="L23" s="239">
        <v>21</v>
      </c>
      <c r="M23" s="239">
        <f>G23*(1+L23/100)</f>
        <v>0</v>
      </c>
      <c r="N23" s="237">
        <v>0</v>
      </c>
      <c r="O23" s="237">
        <f>ROUND(E23*N23,2)</f>
        <v>0</v>
      </c>
      <c r="P23" s="237">
        <v>0</v>
      </c>
      <c r="Q23" s="237">
        <f>ROUND(E23*P23,2)</f>
        <v>0</v>
      </c>
      <c r="R23" s="239"/>
      <c r="S23" s="239" t="s">
        <v>144</v>
      </c>
      <c r="T23" s="240" t="s">
        <v>145</v>
      </c>
      <c r="U23" s="223">
        <v>0</v>
      </c>
      <c r="V23" s="223">
        <f>ROUND(E23*U23,2)</f>
        <v>0</v>
      </c>
      <c r="W23" s="223"/>
      <c r="X23" s="223" t="s">
        <v>116</v>
      </c>
      <c r="Y23" s="223" t="s">
        <v>117</v>
      </c>
      <c r="Z23" s="213"/>
      <c r="AA23" s="213"/>
      <c r="AB23" s="213"/>
      <c r="AC23" s="213"/>
      <c r="AD23" s="213"/>
      <c r="AE23" s="213"/>
      <c r="AF23" s="213"/>
      <c r="AG23" s="213" t="s">
        <v>118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ht="21" outlineLevel="2" x14ac:dyDescent="0.25">
      <c r="A24" s="220"/>
      <c r="B24" s="221"/>
      <c r="C24" s="255" t="s">
        <v>146</v>
      </c>
      <c r="D24" s="243"/>
      <c r="E24" s="243"/>
      <c r="F24" s="243"/>
      <c r="G24" s="243"/>
      <c r="H24" s="223"/>
      <c r="I24" s="223"/>
      <c r="J24" s="223"/>
      <c r="K24" s="223"/>
      <c r="L24" s="223"/>
      <c r="M24" s="223"/>
      <c r="N24" s="222"/>
      <c r="O24" s="222"/>
      <c r="P24" s="222"/>
      <c r="Q24" s="222"/>
      <c r="R24" s="223"/>
      <c r="S24" s="223"/>
      <c r="T24" s="223"/>
      <c r="U24" s="223"/>
      <c r="V24" s="223"/>
      <c r="W24" s="223"/>
      <c r="X24" s="223"/>
      <c r="Y24" s="223"/>
      <c r="Z24" s="213"/>
      <c r="AA24" s="213"/>
      <c r="AB24" s="213"/>
      <c r="AC24" s="213"/>
      <c r="AD24" s="213"/>
      <c r="AE24" s="213"/>
      <c r="AF24" s="213"/>
      <c r="AG24" s="213" t="s">
        <v>147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42" t="str">
        <f>C24</f>
        <v>V cenách jsou započteny i náklady na osetí, zapravení, urovnání povrchu hladkým válcem a na první pokosení, naložení shrabu na dopravní prostředek, odvoz do 20 km a jeho složení</v>
      </c>
      <c r="BB24" s="213"/>
      <c r="BC24" s="213"/>
      <c r="BD24" s="213"/>
      <c r="BE24" s="213"/>
      <c r="BF24" s="213"/>
      <c r="BG24" s="213"/>
      <c r="BH24" s="213"/>
    </row>
    <row r="25" spans="1:60" outlineLevel="2" x14ac:dyDescent="0.25">
      <c r="A25" s="220"/>
      <c r="B25" s="221"/>
      <c r="C25" s="254" t="s">
        <v>148</v>
      </c>
      <c r="D25" s="224"/>
      <c r="E25" s="225">
        <v>234</v>
      </c>
      <c r="F25" s="223"/>
      <c r="G25" s="223"/>
      <c r="H25" s="223"/>
      <c r="I25" s="223"/>
      <c r="J25" s="223"/>
      <c r="K25" s="223"/>
      <c r="L25" s="223"/>
      <c r="M25" s="223"/>
      <c r="N25" s="222"/>
      <c r="O25" s="222"/>
      <c r="P25" s="222"/>
      <c r="Q25" s="222"/>
      <c r="R25" s="223"/>
      <c r="S25" s="223"/>
      <c r="T25" s="223"/>
      <c r="U25" s="223"/>
      <c r="V25" s="223"/>
      <c r="W25" s="223"/>
      <c r="X25" s="223"/>
      <c r="Y25" s="223"/>
      <c r="Z25" s="213"/>
      <c r="AA25" s="213"/>
      <c r="AB25" s="213"/>
      <c r="AC25" s="213"/>
      <c r="AD25" s="213"/>
      <c r="AE25" s="213"/>
      <c r="AF25" s="213"/>
      <c r="AG25" s="213" t="s">
        <v>122</v>
      </c>
      <c r="AH25" s="213">
        <v>0</v>
      </c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5">
      <c r="A26" s="234">
        <v>7</v>
      </c>
      <c r="B26" s="235" t="s">
        <v>149</v>
      </c>
      <c r="C26" s="252" t="s">
        <v>150</v>
      </c>
      <c r="D26" s="236" t="s">
        <v>130</v>
      </c>
      <c r="E26" s="237">
        <v>12</v>
      </c>
      <c r="F26" s="238"/>
      <c r="G26" s="239">
        <f>ROUND(E26*F26,2)</f>
        <v>0</v>
      </c>
      <c r="H26" s="238"/>
      <c r="I26" s="239">
        <f>ROUND(E26*H26,2)</f>
        <v>0</v>
      </c>
      <c r="J26" s="238"/>
      <c r="K26" s="239">
        <f>ROUND(E26*J26,2)</f>
        <v>0</v>
      </c>
      <c r="L26" s="239">
        <v>21</v>
      </c>
      <c r="M26" s="239">
        <f>G26*(1+L26/100)</f>
        <v>0</v>
      </c>
      <c r="N26" s="237">
        <v>0</v>
      </c>
      <c r="O26" s="237">
        <f>ROUND(E26*N26,2)</f>
        <v>0</v>
      </c>
      <c r="P26" s="237">
        <v>0</v>
      </c>
      <c r="Q26" s="237">
        <f>ROUND(E26*P26,2)</f>
        <v>0</v>
      </c>
      <c r="R26" s="239"/>
      <c r="S26" s="239" t="s">
        <v>144</v>
      </c>
      <c r="T26" s="240" t="s">
        <v>145</v>
      </c>
      <c r="U26" s="223">
        <v>0</v>
      </c>
      <c r="V26" s="223">
        <f>ROUND(E26*U26,2)</f>
        <v>0</v>
      </c>
      <c r="W26" s="223"/>
      <c r="X26" s="223" t="s">
        <v>116</v>
      </c>
      <c r="Y26" s="223" t="s">
        <v>117</v>
      </c>
      <c r="Z26" s="213"/>
      <c r="AA26" s="213"/>
      <c r="AB26" s="213"/>
      <c r="AC26" s="213"/>
      <c r="AD26" s="213"/>
      <c r="AE26" s="213"/>
      <c r="AF26" s="213"/>
      <c r="AG26" s="213" t="s">
        <v>118</v>
      </c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2" x14ac:dyDescent="0.25">
      <c r="A27" s="220"/>
      <c r="B27" s="221"/>
      <c r="C27" s="255" t="s">
        <v>151</v>
      </c>
      <c r="D27" s="243"/>
      <c r="E27" s="243"/>
      <c r="F27" s="243"/>
      <c r="G27" s="243"/>
      <c r="H27" s="223"/>
      <c r="I27" s="223"/>
      <c r="J27" s="223"/>
      <c r="K27" s="223"/>
      <c r="L27" s="223"/>
      <c r="M27" s="223"/>
      <c r="N27" s="222"/>
      <c r="O27" s="222"/>
      <c r="P27" s="222"/>
      <c r="Q27" s="222"/>
      <c r="R27" s="223"/>
      <c r="S27" s="223"/>
      <c r="T27" s="223"/>
      <c r="U27" s="223"/>
      <c r="V27" s="223"/>
      <c r="W27" s="223"/>
      <c r="X27" s="223"/>
      <c r="Y27" s="223"/>
      <c r="Z27" s="213"/>
      <c r="AA27" s="213"/>
      <c r="AB27" s="213"/>
      <c r="AC27" s="213"/>
      <c r="AD27" s="213"/>
      <c r="AE27" s="213"/>
      <c r="AF27" s="213"/>
      <c r="AG27" s="213" t="s">
        <v>147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2" x14ac:dyDescent="0.25">
      <c r="A28" s="220"/>
      <c r="B28" s="221"/>
      <c r="C28" s="254" t="s">
        <v>152</v>
      </c>
      <c r="D28" s="224"/>
      <c r="E28" s="225">
        <v>12</v>
      </c>
      <c r="F28" s="223"/>
      <c r="G28" s="223"/>
      <c r="H28" s="223"/>
      <c r="I28" s="223"/>
      <c r="J28" s="223"/>
      <c r="K28" s="223"/>
      <c r="L28" s="223"/>
      <c r="M28" s="223"/>
      <c r="N28" s="222"/>
      <c r="O28" s="222"/>
      <c r="P28" s="222"/>
      <c r="Q28" s="222"/>
      <c r="R28" s="223"/>
      <c r="S28" s="223"/>
      <c r="T28" s="223"/>
      <c r="U28" s="223"/>
      <c r="V28" s="223"/>
      <c r="W28" s="223"/>
      <c r="X28" s="223"/>
      <c r="Y28" s="223"/>
      <c r="Z28" s="213"/>
      <c r="AA28" s="213"/>
      <c r="AB28" s="213"/>
      <c r="AC28" s="213"/>
      <c r="AD28" s="213"/>
      <c r="AE28" s="213"/>
      <c r="AF28" s="213"/>
      <c r="AG28" s="213" t="s">
        <v>122</v>
      </c>
      <c r="AH28" s="213">
        <v>0</v>
      </c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5">
      <c r="A29" s="234">
        <v>8</v>
      </c>
      <c r="B29" s="235" t="s">
        <v>153</v>
      </c>
      <c r="C29" s="252" t="s">
        <v>154</v>
      </c>
      <c r="D29" s="236" t="s">
        <v>130</v>
      </c>
      <c r="E29" s="237">
        <v>12</v>
      </c>
      <c r="F29" s="238"/>
      <c r="G29" s="239">
        <f>ROUND(E29*F29,2)</f>
        <v>0</v>
      </c>
      <c r="H29" s="238"/>
      <c r="I29" s="239">
        <f>ROUND(E29*H29,2)</f>
        <v>0</v>
      </c>
      <c r="J29" s="238"/>
      <c r="K29" s="239">
        <f>ROUND(E29*J29,2)</f>
        <v>0</v>
      </c>
      <c r="L29" s="239">
        <v>21</v>
      </c>
      <c r="M29" s="239">
        <f>G29*(1+L29/100)</f>
        <v>0</v>
      </c>
      <c r="N29" s="237">
        <v>0</v>
      </c>
      <c r="O29" s="237">
        <f>ROUND(E29*N29,2)</f>
        <v>0</v>
      </c>
      <c r="P29" s="237">
        <v>0</v>
      </c>
      <c r="Q29" s="237">
        <f>ROUND(E29*P29,2)</f>
        <v>0</v>
      </c>
      <c r="R29" s="239"/>
      <c r="S29" s="239" t="s">
        <v>144</v>
      </c>
      <c r="T29" s="240" t="s">
        <v>145</v>
      </c>
      <c r="U29" s="223">
        <v>0</v>
      </c>
      <c r="V29" s="223">
        <f>ROUND(E29*U29,2)</f>
        <v>0</v>
      </c>
      <c r="W29" s="223"/>
      <c r="X29" s="223" t="s">
        <v>116</v>
      </c>
      <c r="Y29" s="223" t="s">
        <v>117</v>
      </c>
      <c r="Z29" s="213"/>
      <c r="AA29" s="213"/>
      <c r="AB29" s="213"/>
      <c r="AC29" s="213"/>
      <c r="AD29" s="213"/>
      <c r="AE29" s="213"/>
      <c r="AF29" s="213"/>
      <c r="AG29" s="213" t="s">
        <v>118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2" x14ac:dyDescent="0.25">
      <c r="A30" s="220"/>
      <c r="B30" s="221"/>
      <c r="C30" s="255" t="s">
        <v>155</v>
      </c>
      <c r="D30" s="243"/>
      <c r="E30" s="243"/>
      <c r="F30" s="243"/>
      <c r="G30" s="243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3"/>
      <c r="AA30" s="213"/>
      <c r="AB30" s="213"/>
      <c r="AC30" s="213"/>
      <c r="AD30" s="213"/>
      <c r="AE30" s="213"/>
      <c r="AF30" s="213"/>
      <c r="AG30" s="213" t="s">
        <v>147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25">
      <c r="A31" s="234">
        <v>9</v>
      </c>
      <c r="B31" s="235" t="s">
        <v>156</v>
      </c>
      <c r="C31" s="252" t="s">
        <v>157</v>
      </c>
      <c r="D31" s="236" t="s">
        <v>158</v>
      </c>
      <c r="E31" s="237">
        <v>0.24</v>
      </c>
      <c r="F31" s="238"/>
      <c r="G31" s="239">
        <f>ROUND(E31*F31,2)</f>
        <v>0</v>
      </c>
      <c r="H31" s="238"/>
      <c r="I31" s="239">
        <f>ROUND(E31*H31,2)</f>
        <v>0</v>
      </c>
      <c r="J31" s="238"/>
      <c r="K31" s="239">
        <f>ROUND(E31*J31,2)</f>
        <v>0</v>
      </c>
      <c r="L31" s="239">
        <v>21</v>
      </c>
      <c r="M31" s="239">
        <f>G31*(1+L31/100)</f>
        <v>0</v>
      </c>
      <c r="N31" s="237">
        <v>0</v>
      </c>
      <c r="O31" s="237">
        <f>ROUND(E31*N31,2)</f>
        <v>0</v>
      </c>
      <c r="P31" s="237">
        <v>0</v>
      </c>
      <c r="Q31" s="237">
        <f>ROUND(E31*P31,2)</f>
        <v>0</v>
      </c>
      <c r="R31" s="239"/>
      <c r="S31" s="239" t="s">
        <v>144</v>
      </c>
      <c r="T31" s="240" t="s">
        <v>145</v>
      </c>
      <c r="U31" s="223">
        <v>0</v>
      </c>
      <c r="V31" s="223">
        <f>ROUND(E31*U31,2)</f>
        <v>0</v>
      </c>
      <c r="W31" s="223"/>
      <c r="X31" s="223" t="s">
        <v>116</v>
      </c>
      <c r="Y31" s="223" t="s">
        <v>117</v>
      </c>
      <c r="Z31" s="213"/>
      <c r="AA31" s="213"/>
      <c r="AB31" s="213"/>
      <c r="AC31" s="213"/>
      <c r="AD31" s="213"/>
      <c r="AE31" s="213"/>
      <c r="AF31" s="213"/>
      <c r="AG31" s="213" t="s">
        <v>118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2" x14ac:dyDescent="0.25">
      <c r="A32" s="220"/>
      <c r="B32" s="221"/>
      <c r="C32" s="255" t="s">
        <v>159</v>
      </c>
      <c r="D32" s="243"/>
      <c r="E32" s="243"/>
      <c r="F32" s="243"/>
      <c r="G32" s="243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3"/>
      <c r="AA32" s="213"/>
      <c r="AB32" s="213"/>
      <c r="AC32" s="213"/>
      <c r="AD32" s="213"/>
      <c r="AE32" s="213"/>
      <c r="AF32" s="213"/>
      <c r="AG32" s="213" t="s">
        <v>147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2" x14ac:dyDescent="0.25">
      <c r="A33" s="220"/>
      <c r="B33" s="221"/>
      <c r="C33" s="254" t="s">
        <v>160</v>
      </c>
      <c r="D33" s="224"/>
      <c r="E33" s="225">
        <v>0.24</v>
      </c>
      <c r="F33" s="223"/>
      <c r="G33" s="223"/>
      <c r="H33" s="223"/>
      <c r="I33" s="223"/>
      <c r="J33" s="223"/>
      <c r="K33" s="223"/>
      <c r="L33" s="223"/>
      <c r="M33" s="223"/>
      <c r="N33" s="222"/>
      <c r="O33" s="222"/>
      <c r="P33" s="222"/>
      <c r="Q33" s="222"/>
      <c r="R33" s="223"/>
      <c r="S33" s="223"/>
      <c r="T33" s="223"/>
      <c r="U33" s="223"/>
      <c r="V33" s="223"/>
      <c r="W33" s="223"/>
      <c r="X33" s="223"/>
      <c r="Y33" s="223"/>
      <c r="Z33" s="213"/>
      <c r="AA33" s="213"/>
      <c r="AB33" s="213"/>
      <c r="AC33" s="213"/>
      <c r="AD33" s="213"/>
      <c r="AE33" s="213"/>
      <c r="AF33" s="213"/>
      <c r="AG33" s="213" t="s">
        <v>122</v>
      </c>
      <c r="AH33" s="213">
        <v>0</v>
      </c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5">
      <c r="A34" s="244">
        <v>10</v>
      </c>
      <c r="B34" s="245" t="s">
        <v>161</v>
      </c>
      <c r="C34" s="256" t="s">
        <v>162</v>
      </c>
      <c r="D34" s="246" t="s">
        <v>163</v>
      </c>
      <c r="E34" s="247">
        <v>1</v>
      </c>
      <c r="F34" s="248"/>
      <c r="G34" s="249">
        <f>ROUND(E34*F34,2)</f>
        <v>0</v>
      </c>
      <c r="H34" s="248"/>
      <c r="I34" s="249">
        <f>ROUND(E34*H34,2)</f>
        <v>0</v>
      </c>
      <c r="J34" s="248"/>
      <c r="K34" s="249">
        <f>ROUND(E34*J34,2)</f>
        <v>0</v>
      </c>
      <c r="L34" s="249">
        <v>21</v>
      </c>
      <c r="M34" s="249">
        <f>G34*(1+L34/100)</f>
        <v>0</v>
      </c>
      <c r="N34" s="247">
        <v>0</v>
      </c>
      <c r="O34" s="247">
        <f>ROUND(E34*N34,2)</f>
        <v>0</v>
      </c>
      <c r="P34" s="247">
        <v>0</v>
      </c>
      <c r="Q34" s="247">
        <f>ROUND(E34*P34,2)</f>
        <v>0</v>
      </c>
      <c r="R34" s="249"/>
      <c r="S34" s="249" t="s">
        <v>144</v>
      </c>
      <c r="T34" s="250" t="s">
        <v>145</v>
      </c>
      <c r="U34" s="223">
        <v>0</v>
      </c>
      <c r="V34" s="223">
        <f>ROUND(E34*U34,2)</f>
        <v>0</v>
      </c>
      <c r="W34" s="223"/>
      <c r="X34" s="223" t="s">
        <v>116</v>
      </c>
      <c r="Y34" s="223" t="s">
        <v>117</v>
      </c>
      <c r="Z34" s="213"/>
      <c r="AA34" s="213"/>
      <c r="AB34" s="213"/>
      <c r="AC34" s="213"/>
      <c r="AD34" s="213"/>
      <c r="AE34" s="213"/>
      <c r="AF34" s="213"/>
      <c r="AG34" s="213" t="s">
        <v>132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5">
      <c r="A35" s="234">
        <v>11</v>
      </c>
      <c r="B35" s="235" t="s">
        <v>164</v>
      </c>
      <c r="C35" s="252" t="s">
        <v>165</v>
      </c>
      <c r="D35" s="236" t="s">
        <v>166</v>
      </c>
      <c r="E35" s="237">
        <v>7.2</v>
      </c>
      <c r="F35" s="238"/>
      <c r="G35" s="239">
        <f>ROUND(E35*F35,2)</f>
        <v>0</v>
      </c>
      <c r="H35" s="238"/>
      <c r="I35" s="239">
        <f>ROUND(E35*H35,2)</f>
        <v>0</v>
      </c>
      <c r="J35" s="238"/>
      <c r="K35" s="239">
        <f>ROUND(E35*J35,2)</f>
        <v>0</v>
      </c>
      <c r="L35" s="239">
        <v>21</v>
      </c>
      <c r="M35" s="239">
        <f>G35*(1+L35/100)</f>
        <v>0</v>
      </c>
      <c r="N35" s="237">
        <v>0</v>
      </c>
      <c r="O35" s="237">
        <f>ROUND(E35*N35,2)</f>
        <v>0</v>
      </c>
      <c r="P35" s="237">
        <v>0</v>
      </c>
      <c r="Q35" s="237">
        <f>ROUND(E35*P35,2)</f>
        <v>0</v>
      </c>
      <c r="R35" s="239"/>
      <c r="S35" s="239" t="s">
        <v>144</v>
      </c>
      <c r="T35" s="240" t="s">
        <v>145</v>
      </c>
      <c r="U35" s="223">
        <v>0</v>
      </c>
      <c r="V35" s="223">
        <f>ROUND(E35*U35,2)</f>
        <v>0</v>
      </c>
      <c r="W35" s="223"/>
      <c r="X35" s="223" t="s">
        <v>167</v>
      </c>
      <c r="Y35" s="223" t="s">
        <v>117</v>
      </c>
      <c r="Z35" s="213"/>
      <c r="AA35" s="213"/>
      <c r="AB35" s="213"/>
      <c r="AC35" s="213"/>
      <c r="AD35" s="213"/>
      <c r="AE35" s="213"/>
      <c r="AF35" s="213"/>
      <c r="AG35" s="213" t="s">
        <v>168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2" x14ac:dyDescent="0.25">
      <c r="A36" s="220"/>
      <c r="B36" s="221"/>
      <c r="C36" s="255" t="s">
        <v>169</v>
      </c>
      <c r="D36" s="243"/>
      <c r="E36" s="243"/>
      <c r="F36" s="243"/>
      <c r="G36" s="243"/>
      <c r="H36" s="223"/>
      <c r="I36" s="223"/>
      <c r="J36" s="223"/>
      <c r="K36" s="223"/>
      <c r="L36" s="223"/>
      <c r="M36" s="223"/>
      <c r="N36" s="222"/>
      <c r="O36" s="222"/>
      <c r="P36" s="222"/>
      <c r="Q36" s="222"/>
      <c r="R36" s="223"/>
      <c r="S36" s="223"/>
      <c r="T36" s="223"/>
      <c r="U36" s="223"/>
      <c r="V36" s="223"/>
      <c r="W36" s="223"/>
      <c r="X36" s="223"/>
      <c r="Y36" s="223"/>
      <c r="Z36" s="213"/>
      <c r="AA36" s="213"/>
      <c r="AB36" s="213"/>
      <c r="AC36" s="213"/>
      <c r="AD36" s="213"/>
      <c r="AE36" s="213"/>
      <c r="AF36" s="213"/>
      <c r="AG36" s="213" t="s">
        <v>147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2" x14ac:dyDescent="0.25">
      <c r="A37" s="220"/>
      <c r="B37" s="221"/>
      <c r="C37" s="254" t="s">
        <v>170</v>
      </c>
      <c r="D37" s="224"/>
      <c r="E37" s="225">
        <v>7.2</v>
      </c>
      <c r="F37" s="223"/>
      <c r="G37" s="223"/>
      <c r="H37" s="223"/>
      <c r="I37" s="223"/>
      <c r="J37" s="223"/>
      <c r="K37" s="223"/>
      <c r="L37" s="223"/>
      <c r="M37" s="223"/>
      <c r="N37" s="222"/>
      <c r="O37" s="222"/>
      <c r="P37" s="222"/>
      <c r="Q37" s="222"/>
      <c r="R37" s="223"/>
      <c r="S37" s="223"/>
      <c r="T37" s="223"/>
      <c r="U37" s="223"/>
      <c r="V37" s="223"/>
      <c r="W37" s="223"/>
      <c r="X37" s="223"/>
      <c r="Y37" s="223"/>
      <c r="Z37" s="213"/>
      <c r="AA37" s="213"/>
      <c r="AB37" s="213"/>
      <c r="AC37" s="213"/>
      <c r="AD37" s="213"/>
      <c r="AE37" s="213"/>
      <c r="AF37" s="213"/>
      <c r="AG37" s="213" t="s">
        <v>122</v>
      </c>
      <c r="AH37" s="213">
        <v>0</v>
      </c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5">
      <c r="A38" s="234">
        <v>12</v>
      </c>
      <c r="B38" s="235" t="s">
        <v>164</v>
      </c>
      <c r="C38" s="252" t="s">
        <v>171</v>
      </c>
      <c r="D38" s="236" t="s">
        <v>166</v>
      </c>
      <c r="E38" s="237">
        <v>7.2</v>
      </c>
      <c r="F38" s="238"/>
      <c r="G38" s="239">
        <f>ROUND(E38*F38,2)</f>
        <v>0</v>
      </c>
      <c r="H38" s="238"/>
      <c r="I38" s="239">
        <f>ROUND(E38*H38,2)</f>
        <v>0</v>
      </c>
      <c r="J38" s="238"/>
      <c r="K38" s="239">
        <f>ROUND(E38*J38,2)</f>
        <v>0</v>
      </c>
      <c r="L38" s="239">
        <v>21</v>
      </c>
      <c r="M38" s="239">
        <f>G38*(1+L38/100)</f>
        <v>0</v>
      </c>
      <c r="N38" s="237">
        <v>0</v>
      </c>
      <c r="O38" s="237">
        <f>ROUND(E38*N38,2)</f>
        <v>0</v>
      </c>
      <c r="P38" s="237">
        <v>0</v>
      </c>
      <c r="Q38" s="237">
        <f>ROUND(E38*P38,2)</f>
        <v>0</v>
      </c>
      <c r="R38" s="239"/>
      <c r="S38" s="239" t="s">
        <v>144</v>
      </c>
      <c r="T38" s="240" t="s">
        <v>145</v>
      </c>
      <c r="U38" s="223">
        <v>0</v>
      </c>
      <c r="V38" s="223">
        <f>ROUND(E38*U38,2)</f>
        <v>0</v>
      </c>
      <c r="W38" s="223"/>
      <c r="X38" s="223" t="s">
        <v>167</v>
      </c>
      <c r="Y38" s="223" t="s">
        <v>117</v>
      </c>
      <c r="Z38" s="213"/>
      <c r="AA38" s="213"/>
      <c r="AB38" s="213"/>
      <c r="AC38" s="213"/>
      <c r="AD38" s="213"/>
      <c r="AE38" s="213"/>
      <c r="AF38" s="213"/>
      <c r="AG38" s="213" t="s">
        <v>168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outlineLevel="2" x14ac:dyDescent="0.25">
      <c r="A39" s="220"/>
      <c r="B39" s="221"/>
      <c r="C39" s="255" t="s">
        <v>172</v>
      </c>
      <c r="D39" s="243"/>
      <c r="E39" s="243"/>
      <c r="F39" s="243"/>
      <c r="G39" s="243"/>
      <c r="H39" s="223"/>
      <c r="I39" s="223"/>
      <c r="J39" s="223"/>
      <c r="K39" s="223"/>
      <c r="L39" s="223"/>
      <c r="M39" s="223"/>
      <c r="N39" s="222"/>
      <c r="O39" s="222"/>
      <c r="P39" s="222"/>
      <c r="Q39" s="222"/>
      <c r="R39" s="223"/>
      <c r="S39" s="223"/>
      <c r="T39" s="223"/>
      <c r="U39" s="223"/>
      <c r="V39" s="223"/>
      <c r="W39" s="223"/>
      <c r="X39" s="223"/>
      <c r="Y39" s="223"/>
      <c r="Z39" s="213"/>
      <c r="AA39" s="213"/>
      <c r="AB39" s="213"/>
      <c r="AC39" s="213"/>
      <c r="AD39" s="213"/>
      <c r="AE39" s="213"/>
      <c r="AF39" s="213"/>
      <c r="AG39" s="213" t="s">
        <v>147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2" x14ac:dyDescent="0.25">
      <c r="A40" s="220"/>
      <c r="B40" s="221"/>
      <c r="C40" s="254" t="s">
        <v>170</v>
      </c>
      <c r="D40" s="224"/>
      <c r="E40" s="225">
        <v>7.2</v>
      </c>
      <c r="F40" s="223"/>
      <c r="G40" s="223"/>
      <c r="H40" s="223"/>
      <c r="I40" s="223"/>
      <c r="J40" s="223"/>
      <c r="K40" s="223"/>
      <c r="L40" s="223"/>
      <c r="M40" s="223"/>
      <c r="N40" s="222"/>
      <c r="O40" s="222"/>
      <c r="P40" s="222"/>
      <c r="Q40" s="222"/>
      <c r="R40" s="223"/>
      <c r="S40" s="223"/>
      <c r="T40" s="223"/>
      <c r="U40" s="223"/>
      <c r="V40" s="223"/>
      <c r="W40" s="223"/>
      <c r="X40" s="223"/>
      <c r="Y40" s="223"/>
      <c r="Z40" s="213"/>
      <c r="AA40" s="213"/>
      <c r="AB40" s="213"/>
      <c r="AC40" s="213"/>
      <c r="AD40" s="213"/>
      <c r="AE40" s="213"/>
      <c r="AF40" s="213"/>
      <c r="AG40" s="213" t="s">
        <v>122</v>
      </c>
      <c r="AH40" s="213">
        <v>0</v>
      </c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x14ac:dyDescent="0.25">
      <c r="A41" s="227" t="s">
        <v>109</v>
      </c>
      <c r="B41" s="228" t="s">
        <v>69</v>
      </c>
      <c r="C41" s="251" t="s">
        <v>70</v>
      </c>
      <c r="D41" s="229"/>
      <c r="E41" s="230"/>
      <c r="F41" s="231"/>
      <c r="G41" s="231">
        <f>SUMIF(AG42:AG50,"&lt;&gt;NOR",G42:G50)</f>
        <v>0</v>
      </c>
      <c r="H41" s="231"/>
      <c r="I41" s="231">
        <f>SUM(I42:I50)</f>
        <v>0</v>
      </c>
      <c r="J41" s="231"/>
      <c r="K41" s="231">
        <f>SUM(K42:K50)</f>
        <v>0</v>
      </c>
      <c r="L41" s="231"/>
      <c r="M41" s="231">
        <f>SUM(M42:M50)</f>
        <v>0</v>
      </c>
      <c r="N41" s="230"/>
      <c r="O41" s="230">
        <f>SUM(O42:O50)</f>
        <v>60.39</v>
      </c>
      <c r="P41" s="230"/>
      <c r="Q41" s="230">
        <f>SUM(Q42:Q50)</f>
        <v>0</v>
      </c>
      <c r="R41" s="231"/>
      <c r="S41" s="231"/>
      <c r="T41" s="232"/>
      <c r="U41" s="226"/>
      <c r="V41" s="226">
        <f>SUM(V42:V50)</f>
        <v>53.07</v>
      </c>
      <c r="W41" s="226"/>
      <c r="X41" s="226"/>
      <c r="Y41" s="226"/>
      <c r="AG41" t="s">
        <v>110</v>
      </c>
    </row>
    <row r="42" spans="1:60" outlineLevel="1" x14ac:dyDescent="0.25">
      <c r="A42" s="234">
        <v>13</v>
      </c>
      <c r="B42" s="235" t="s">
        <v>173</v>
      </c>
      <c r="C42" s="252" t="s">
        <v>174</v>
      </c>
      <c r="D42" s="236" t="s">
        <v>113</v>
      </c>
      <c r="E42" s="237">
        <v>117</v>
      </c>
      <c r="F42" s="238"/>
      <c r="G42" s="239">
        <f>ROUND(E42*F42,2)</f>
        <v>0</v>
      </c>
      <c r="H42" s="238"/>
      <c r="I42" s="239">
        <f>ROUND(E42*H42,2)</f>
        <v>0</v>
      </c>
      <c r="J42" s="238"/>
      <c r="K42" s="239">
        <f>ROUND(E42*J42,2)</f>
        <v>0</v>
      </c>
      <c r="L42" s="239">
        <v>21</v>
      </c>
      <c r="M42" s="239">
        <f>G42*(1+L42/100)</f>
        <v>0</v>
      </c>
      <c r="N42" s="237">
        <v>7.3899999999999993E-2</v>
      </c>
      <c r="O42" s="237">
        <f>ROUND(E42*N42,2)</f>
        <v>8.65</v>
      </c>
      <c r="P42" s="237">
        <v>0</v>
      </c>
      <c r="Q42" s="237">
        <f>ROUND(E42*P42,2)</f>
        <v>0</v>
      </c>
      <c r="R42" s="239" t="s">
        <v>114</v>
      </c>
      <c r="S42" s="239" t="s">
        <v>115</v>
      </c>
      <c r="T42" s="240" t="s">
        <v>115</v>
      </c>
      <c r="U42" s="223">
        <v>0.45</v>
      </c>
      <c r="V42" s="223">
        <f>ROUND(E42*U42,2)</f>
        <v>52.65</v>
      </c>
      <c r="W42" s="223"/>
      <c r="X42" s="223" t="s">
        <v>116</v>
      </c>
      <c r="Y42" s="223" t="s">
        <v>117</v>
      </c>
      <c r="Z42" s="213"/>
      <c r="AA42" s="213"/>
      <c r="AB42" s="213"/>
      <c r="AC42" s="213"/>
      <c r="AD42" s="213"/>
      <c r="AE42" s="213"/>
      <c r="AF42" s="213"/>
      <c r="AG42" s="213" t="s">
        <v>118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21" outlineLevel="2" x14ac:dyDescent="0.25">
      <c r="A43" s="220"/>
      <c r="B43" s="221"/>
      <c r="C43" s="253" t="s">
        <v>175</v>
      </c>
      <c r="D43" s="241"/>
      <c r="E43" s="241"/>
      <c r="F43" s="241"/>
      <c r="G43" s="241"/>
      <c r="H43" s="223"/>
      <c r="I43" s="223"/>
      <c r="J43" s="223"/>
      <c r="K43" s="223"/>
      <c r="L43" s="223"/>
      <c r="M43" s="223"/>
      <c r="N43" s="222"/>
      <c r="O43" s="222"/>
      <c r="P43" s="222"/>
      <c r="Q43" s="222"/>
      <c r="R43" s="223"/>
      <c r="S43" s="223"/>
      <c r="T43" s="223"/>
      <c r="U43" s="223"/>
      <c r="V43" s="223"/>
      <c r="W43" s="223"/>
      <c r="X43" s="223"/>
      <c r="Y43" s="223"/>
      <c r="Z43" s="213"/>
      <c r="AA43" s="213"/>
      <c r="AB43" s="213"/>
      <c r="AC43" s="213"/>
      <c r="AD43" s="213"/>
      <c r="AE43" s="213"/>
      <c r="AF43" s="213"/>
      <c r="AG43" s="213" t="s">
        <v>120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42" t="str">
        <f>C43</f>
        <v>s provedením lože z kameniva drceného, s vyplněním spár, s dvojitým hutněním a se smetením přebytečného materiálu na krajnici. S dodáním hmot pro lože a výplň spár.</v>
      </c>
      <c r="BB43" s="213"/>
      <c r="BC43" s="213"/>
      <c r="BD43" s="213"/>
      <c r="BE43" s="213"/>
      <c r="BF43" s="213"/>
      <c r="BG43" s="213"/>
      <c r="BH43" s="213"/>
    </row>
    <row r="44" spans="1:60" outlineLevel="2" x14ac:dyDescent="0.25">
      <c r="A44" s="220"/>
      <c r="B44" s="221"/>
      <c r="C44" s="254" t="s">
        <v>141</v>
      </c>
      <c r="D44" s="224"/>
      <c r="E44" s="225">
        <v>117</v>
      </c>
      <c r="F44" s="223"/>
      <c r="G44" s="223"/>
      <c r="H44" s="223"/>
      <c r="I44" s="223"/>
      <c r="J44" s="223"/>
      <c r="K44" s="223"/>
      <c r="L44" s="223"/>
      <c r="M44" s="223"/>
      <c r="N44" s="222"/>
      <c r="O44" s="222"/>
      <c r="P44" s="222"/>
      <c r="Q44" s="222"/>
      <c r="R44" s="223"/>
      <c r="S44" s="223"/>
      <c r="T44" s="223"/>
      <c r="U44" s="223"/>
      <c r="V44" s="223"/>
      <c r="W44" s="223"/>
      <c r="X44" s="223"/>
      <c r="Y44" s="223"/>
      <c r="Z44" s="213"/>
      <c r="AA44" s="213"/>
      <c r="AB44" s="213"/>
      <c r="AC44" s="213"/>
      <c r="AD44" s="213"/>
      <c r="AE44" s="213"/>
      <c r="AF44" s="213"/>
      <c r="AG44" s="213" t="s">
        <v>122</v>
      </c>
      <c r="AH44" s="213">
        <v>0</v>
      </c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5">
      <c r="A45" s="234">
        <v>14</v>
      </c>
      <c r="B45" s="235" t="s">
        <v>176</v>
      </c>
      <c r="C45" s="252" t="s">
        <v>177</v>
      </c>
      <c r="D45" s="236" t="s">
        <v>113</v>
      </c>
      <c r="E45" s="237">
        <v>15.6</v>
      </c>
      <c r="F45" s="238"/>
      <c r="G45" s="239">
        <f>ROUND(E45*F45,2)</f>
        <v>0</v>
      </c>
      <c r="H45" s="238"/>
      <c r="I45" s="239">
        <f>ROUND(E45*H45,2)</f>
        <v>0</v>
      </c>
      <c r="J45" s="238"/>
      <c r="K45" s="239">
        <f>ROUND(E45*J45,2)</f>
        <v>0</v>
      </c>
      <c r="L45" s="239">
        <v>21</v>
      </c>
      <c r="M45" s="239">
        <f>G45*(1+L45/100)</f>
        <v>0</v>
      </c>
      <c r="N45" s="237">
        <v>0.57499999999999996</v>
      </c>
      <c r="O45" s="237">
        <f>ROUND(E45*N45,2)</f>
        <v>8.9700000000000006</v>
      </c>
      <c r="P45" s="237">
        <v>0</v>
      </c>
      <c r="Q45" s="237">
        <f>ROUND(E45*P45,2)</f>
        <v>0</v>
      </c>
      <c r="R45" s="239"/>
      <c r="S45" s="239" t="s">
        <v>144</v>
      </c>
      <c r="T45" s="240" t="s">
        <v>115</v>
      </c>
      <c r="U45" s="223">
        <v>2.7E-2</v>
      </c>
      <c r="V45" s="223">
        <f>ROUND(E45*U45,2)</f>
        <v>0.42</v>
      </c>
      <c r="W45" s="223"/>
      <c r="X45" s="223" t="s">
        <v>116</v>
      </c>
      <c r="Y45" s="223" t="s">
        <v>117</v>
      </c>
      <c r="Z45" s="213"/>
      <c r="AA45" s="213"/>
      <c r="AB45" s="213"/>
      <c r="AC45" s="213"/>
      <c r="AD45" s="213"/>
      <c r="AE45" s="213"/>
      <c r="AF45" s="213"/>
      <c r="AG45" s="213" t="s">
        <v>118</v>
      </c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2" x14ac:dyDescent="0.25">
      <c r="A46" s="220"/>
      <c r="B46" s="221"/>
      <c r="C46" s="254" t="s">
        <v>178</v>
      </c>
      <c r="D46" s="224"/>
      <c r="E46" s="225">
        <v>15.6</v>
      </c>
      <c r="F46" s="223"/>
      <c r="G46" s="223"/>
      <c r="H46" s="223"/>
      <c r="I46" s="223"/>
      <c r="J46" s="223"/>
      <c r="K46" s="223"/>
      <c r="L46" s="223"/>
      <c r="M46" s="223"/>
      <c r="N46" s="222"/>
      <c r="O46" s="222"/>
      <c r="P46" s="222"/>
      <c r="Q46" s="222"/>
      <c r="R46" s="223"/>
      <c r="S46" s="223"/>
      <c r="T46" s="223"/>
      <c r="U46" s="223"/>
      <c r="V46" s="223"/>
      <c r="W46" s="223"/>
      <c r="X46" s="223"/>
      <c r="Y46" s="223"/>
      <c r="Z46" s="213"/>
      <c r="AA46" s="213"/>
      <c r="AB46" s="213"/>
      <c r="AC46" s="213"/>
      <c r="AD46" s="213"/>
      <c r="AE46" s="213"/>
      <c r="AF46" s="213"/>
      <c r="AG46" s="213" t="s">
        <v>122</v>
      </c>
      <c r="AH46" s="213">
        <v>0</v>
      </c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25">
      <c r="A47" s="234">
        <v>15</v>
      </c>
      <c r="B47" s="235" t="s">
        <v>179</v>
      </c>
      <c r="C47" s="252" t="s">
        <v>180</v>
      </c>
      <c r="D47" s="236" t="s">
        <v>158</v>
      </c>
      <c r="E47" s="237">
        <v>26.52</v>
      </c>
      <c r="F47" s="238"/>
      <c r="G47" s="239">
        <f>ROUND(E47*F47,2)</f>
        <v>0</v>
      </c>
      <c r="H47" s="238"/>
      <c r="I47" s="239">
        <f>ROUND(E47*H47,2)</f>
        <v>0</v>
      </c>
      <c r="J47" s="238"/>
      <c r="K47" s="239">
        <f>ROUND(E47*J47,2)</f>
        <v>0</v>
      </c>
      <c r="L47" s="239">
        <v>21</v>
      </c>
      <c r="M47" s="239">
        <f>G47*(1+L47/100)</f>
        <v>0</v>
      </c>
      <c r="N47" s="237">
        <v>1</v>
      </c>
      <c r="O47" s="237">
        <f>ROUND(E47*N47,2)</f>
        <v>26.52</v>
      </c>
      <c r="P47" s="237">
        <v>0</v>
      </c>
      <c r="Q47" s="237">
        <f>ROUND(E47*P47,2)</f>
        <v>0</v>
      </c>
      <c r="R47" s="239" t="s">
        <v>181</v>
      </c>
      <c r="S47" s="239" t="s">
        <v>115</v>
      </c>
      <c r="T47" s="240" t="s">
        <v>115</v>
      </c>
      <c r="U47" s="223">
        <v>0</v>
      </c>
      <c r="V47" s="223">
        <f>ROUND(E47*U47,2)</f>
        <v>0</v>
      </c>
      <c r="W47" s="223"/>
      <c r="X47" s="223" t="s">
        <v>182</v>
      </c>
      <c r="Y47" s="223" t="s">
        <v>117</v>
      </c>
      <c r="Z47" s="213"/>
      <c r="AA47" s="213"/>
      <c r="AB47" s="213"/>
      <c r="AC47" s="213"/>
      <c r="AD47" s="213"/>
      <c r="AE47" s="213"/>
      <c r="AF47" s="213"/>
      <c r="AG47" s="213" t="s">
        <v>183</v>
      </c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2" x14ac:dyDescent="0.25">
      <c r="A48" s="220"/>
      <c r="B48" s="221"/>
      <c r="C48" s="254" t="s">
        <v>184</v>
      </c>
      <c r="D48" s="224"/>
      <c r="E48" s="225">
        <v>26.52</v>
      </c>
      <c r="F48" s="223"/>
      <c r="G48" s="223"/>
      <c r="H48" s="223"/>
      <c r="I48" s="223"/>
      <c r="J48" s="223"/>
      <c r="K48" s="223"/>
      <c r="L48" s="223"/>
      <c r="M48" s="223"/>
      <c r="N48" s="222"/>
      <c r="O48" s="222"/>
      <c r="P48" s="222"/>
      <c r="Q48" s="222"/>
      <c r="R48" s="223"/>
      <c r="S48" s="223"/>
      <c r="T48" s="223"/>
      <c r="U48" s="223"/>
      <c r="V48" s="223"/>
      <c r="W48" s="223"/>
      <c r="X48" s="223"/>
      <c r="Y48" s="223"/>
      <c r="Z48" s="213"/>
      <c r="AA48" s="213"/>
      <c r="AB48" s="213"/>
      <c r="AC48" s="213"/>
      <c r="AD48" s="213"/>
      <c r="AE48" s="213"/>
      <c r="AF48" s="213"/>
      <c r="AG48" s="213" t="s">
        <v>122</v>
      </c>
      <c r="AH48" s="213">
        <v>0</v>
      </c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ht="20.399999999999999" outlineLevel="1" x14ac:dyDescent="0.25">
      <c r="A49" s="234">
        <v>16</v>
      </c>
      <c r="B49" s="235" t="s">
        <v>185</v>
      </c>
      <c r="C49" s="252" t="s">
        <v>186</v>
      </c>
      <c r="D49" s="236" t="s">
        <v>113</v>
      </c>
      <c r="E49" s="237">
        <v>124.02</v>
      </c>
      <c r="F49" s="238"/>
      <c r="G49" s="239">
        <f>ROUND(E49*F49,2)</f>
        <v>0</v>
      </c>
      <c r="H49" s="238"/>
      <c r="I49" s="239">
        <f>ROUND(E49*H49,2)</f>
        <v>0</v>
      </c>
      <c r="J49" s="238"/>
      <c r="K49" s="239">
        <f>ROUND(E49*J49,2)</f>
        <v>0</v>
      </c>
      <c r="L49" s="239">
        <v>21</v>
      </c>
      <c r="M49" s="239">
        <f>G49*(1+L49/100)</f>
        <v>0</v>
      </c>
      <c r="N49" s="237">
        <v>0.13100000000000001</v>
      </c>
      <c r="O49" s="237">
        <f>ROUND(E49*N49,2)</f>
        <v>16.25</v>
      </c>
      <c r="P49" s="237">
        <v>0</v>
      </c>
      <c r="Q49" s="237">
        <f>ROUND(E49*P49,2)</f>
        <v>0</v>
      </c>
      <c r="R49" s="239" t="s">
        <v>181</v>
      </c>
      <c r="S49" s="239" t="s">
        <v>115</v>
      </c>
      <c r="T49" s="240" t="s">
        <v>115</v>
      </c>
      <c r="U49" s="223">
        <v>0</v>
      </c>
      <c r="V49" s="223">
        <f>ROUND(E49*U49,2)</f>
        <v>0</v>
      </c>
      <c r="W49" s="223"/>
      <c r="X49" s="223" t="s">
        <v>182</v>
      </c>
      <c r="Y49" s="223" t="s">
        <v>117</v>
      </c>
      <c r="Z49" s="213"/>
      <c r="AA49" s="213"/>
      <c r="AB49" s="213"/>
      <c r="AC49" s="213"/>
      <c r="AD49" s="213"/>
      <c r="AE49" s="213"/>
      <c r="AF49" s="213"/>
      <c r="AG49" s="213" t="s">
        <v>187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2" x14ac:dyDescent="0.25">
      <c r="A50" s="220"/>
      <c r="B50" s="221"/>
      <c r="C50" s="254" t="s">
        <v>188</v>
      </c>
      <c r="D50" s="224"/>
      <c r="E50" s="225">
        <v>124.02</v>
      </c>
      <c r="F50" s="223"/>
      <c r="G50" s="223"/>
      <c r="H50" s="223"/>
      <c r="I50" s="223"/>
      <c r="J50" s="223"/>
      <c r="K50" s="223"/>
      <c r="L50" s="223"/>
      <c r="M50" s="223"/>
      <c r="N50" s="222"/>
      <c r="O50" s="222"/>
      <c r="P50" s="222"/>
      <c r="Q50" s="222"/>
      <c r="R50" s="223"/>
      <c r="S50" s="223"/>
      <c r="T50" s="223"/>
      <c r="U50" s="223"/>
      <c r="V50" s="223"/>
      <c r="W50" s="223"/>
      <c r="X50" s="223"/>
      <c r="Y50" s="223"/>
      <c r="Z50" s="213"/>
      <c r="AA50" s="213"/>
      <c r="AB50" s="213"/>
      <c r="AC50" s="213"/>
      <c r="AD50" s="213"/>
      <c r="AE50" s="213"/>
      <c r="AF50" s="213"/>
      <c r="AG50" s="213" t="s">
        <v>122</v>
      </c>
      <c r="AH50" s="213">
        <v>0</v>
      </c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x14ac:dyDescent="0.25">
      <c r="A51" s="227" t="s">
        <v>109</v>
      </c>
      <c r="B51" s="228" t="s">
        <v>73</v>
      </c>
      <c r="C51" s="251" t="s">
        <v>74</v>
      </c>
      <c r="D51" s="229"/>
      <c r="E51" s="230"/>
      <c r="F51" s="231"/>
      <c r="G51" s="231">
        <f>SUMIF(AG52:AG64,"&lt;&gt;NOR",G52:G64)</f>
        <v>0</v>
      </c>
      <c r="H51" s="231"/>
      <c r="I51" s="231">
        <f>SUM(I52:I64)</f>
        <v>0</v>
      </c>
      <c r="J51" s="231"/>
      <c r="K51" s="231">
        <f>SUM(K52:K64)</f>
        <v>0</v>
      </c>
      <c r="L51" s="231"/>
      <c r="M51" s="231">
        <f>SUM(M52:M64)</f>
        <v>0</v>
      </c>
      <c r="N51" s="230"/>
      <c r="O51" s="230">
        <f>SUM(O52:O64)</f>
        <v>19.62</v>
      </c>
      <c r="P51" s="230"/>
      <c r="Q51" s="230">
        <f>SUM(Q52:Q64)</f>
        <v>0</v>
      </c>
      <c r="R51" s="231"/>
      <c r="S51" s="231"/>
      <c r="T51" s="232"/>
      <c r="U51" s="226"/>
      <c r="V51" s="226">
        <f>SUM(V52:V64)</f>
        <v>21.06</v>
      </c>
      <c r="W51" s="226"/>
      <c r="X51" s="226"/>
      <c r="Y51" s="226"/>
      <c r="AG51" t="s">
        <v>110</v>
      </c>
    </row>
    <row r="52" spans="1:60" ht="20.399999999999999" outlineLevel="1" x14ac:dyDescent="0.25">
      <c r="A52" s="234">
        <v>17</v>
      </c>
      <c r="B52" s="235" t="s">
        <v>189</v>
      </c>
      <c r="C52" s="252" t="s">
        <v>190</v>
      </c>
      <c r="D52" s="236" t="s">
        <v>125</v>
      </c>
      <c r="E52" s="237">
        <v>78</v>
      </c>
      <c r="F52" s="238"/>
      <c r="G52" s="239">
        <f>ROUND(E52*F52,2)</f>
        <v>0</v>
      </c>
      <c r="H52" s="238"/>
      <c r="I52" s="239">
        <f>ROUND(E52*H52,2)</f>
        <v>0</v>
      </c>
      <c r="J52" s="238"/>
      <c r="K52" s="239">
        <f>ROUND(E52*J52,2)</f>
        <v>0</v>
      </c>
      <c r="L52" s="239">
        <v>21</v>
      </c>
      <c r="M52" s="239">
        <f>G52*(1+L52/100)</f>
        <v>0</v>
      </c>
      <c r="N52" s="237">
        <v>0.188</v>
      </c>
      <c r="O52" s="237">
        <f>ROUND(E52*N52,2)</f>
        <v>14.66</v>
      </c>
      <c r="P52" s="237">
        <v>0</v>
      </c>
      <c r="Q52" s="237">
        <f>ROUND(E52*P52,2)</f>
        <v>0</v>
      </c>
      <c r="R52" s="239" t="s">
        <v>114</v>
      </c>
      <c r="S52" s="239" t="s">
        <v>115</v>
      </c>
      <c r="T52" s="240" t="s">
        <v>115</v>
      </c>
      <c r="U52" s="223">
        <v>0.27</v>
      </c>
      <c r="V52" s="223">
        <f>ROUND(E52*U52,2)</f>
        <v>21.06</v>
      </c>
      <c r="W52" s="223"/>
      <c r="X52" s="223" t="s">
        <v>116</v>
      </c>
      <c r="Y52" s="223" t="s">
        <v>117</v>
      </c>
      <c r="Z52" s="213"/>
      <c r="AA52" s="213"/>
      <c r="AB52" s="213"/>
      <c r="AC52" s="213"/>
      <c r="AD52" s="213"/>
      <c r="AE52" s="213"/>
      <c r="AF52" s="213"/>
      <c r="AG52" s="213" t="s">
        <v>118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2" x14ac:dyDescent="0.25">
      <c r="A53" s="220"/>
      <c r="B53" s="221"/>
      <c r="C53" s="253" t="s">
        <v>191</v>
      </c>
      <c r="D53" s="241"/>
      <c r="E53" s="241"/>
      <c r="F53" s="241"/>
      <c r="G53" s="241"/>
      <c r="H53" s="223"/>
      <c r="I53" s="223"/>
      <c r="J53" s="223"/>
      <c r="K53" s="223"/>
      <c r="L53" s="223"/>
      <c r="M53" s="223"/>
      <c r="N53" s="222"/>
      <c r="O53" s="222"/>
      <c r="P53" s="222"/>
      <c r="Q53" s="222"/>
      <c r="R53" s="223"/>
      <c r="S53" s="223"/>
      <c r="T53" s="223"/>
      <c r="U53" s="223"/>
      <c r="V53" s="223"/>
      <c r="W53" s="223"/>
      <c r="X53" s="223"/>
      <c r="Y53" s="223"/>
      <c r="Z53" s="213"/>
      <c r="AA53" s="213"/>
      <c r="AB53" s="213"/>
      <c r="AC53" s="213"/>
      <c r="AD53" s="213"/>
      <c r="AE53" s="213"/>
      <c r="AF53" s="213"/>
      <c r="AG53" s="213" t="s">
        <v>120</v>
      </c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2" x14ac:dyDescent="0.25">
      <c r="A54" s="220"/>
      <c r="B54" s="221"/>
      <c r="C54" s="254" t="s">
        <v>127</v>
      </c>
      <c r="D54" s="224"/>
      <c r="E54" s="225">
        <v>78</v>
      </c>
      <c r="F54" s="223"/>
      <c r="G54" s="223"/>
      <c r="H54" s="223"/>
      <c r="I54" s="223"/>
      <c r="J54" s="223"/>
      <c r="K54" s="223"/>
      <c r="L54" s="223"/>
      <c r="M54" s="223"/>
      <c r="N54" s="222"/>
      <c r="O54" s="222"/>
      <c r="P54" s="222"/>
      <c r="Q54" s="222"/>
      <c r="R54" s="223"/>
      <c r="S54" s="223"/>
      <c r="T54" s="223"/>
      <c r="U54" s="223"/>
      <c r="V54" s="223"/>
      <c r="W54" s="223"/>
      <c r="X54" s="223"/>
      <c r="Y54" s="223"/>
      <c r="Z54" s="213"/>
      <c r="AA54" s="213"/>
      <c r="AB54" s="213"/>
      <c r="AC54" s="213"/>
      <c r="AD54" s="213"/>
      <c r="AE54" s="213"/>
      <c r="AF54" s="213"/>
      <c r="AG54" s="213" t="s">
        <v>122</v>
      </c>
      <c r="AH54" s="213">
        <v>0</v>
      </c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1" x14ac:dyDescent="0.25">
      <c r="A55" s="234">
        <v>18</v>
      </c>
      <c r="B55" s="235" t="s">
        <v>192</v>
      </c>
      <c r="C55" s="252" t="s">
        <v>193</v>
      </c>
      <c r="D55" s="236" t="s">
        <v>163</v>
      </c>
      <c r="E55" s="237">
        <v>1</v>
      </c>
      <c r="F55" s="238"/>
      <c r="G55" s="239">
        <f>ROUND(E55*F55,2)</f>
        <v>0</v>
      </c>
      <c r="H55" s="238"/>
      <c r="I55" s="239">
        <f>ROUND(E55*H55,2)</f>
        <v>0</v>
      </c>
      <c r="J55" s="238"/>
      <c r="K55" s="239">
        <f>ROUND(E55*J55,2)</f>
        <v>0</v>
      </c>
      <c r="L55" s="239">
        <v>21</v>
      </c>
      <c r="M55" s="239">
        <f>G55*(1+L55/100)</f>
        <v>0</v>
      </c>
      <c r="N55" s="237">
        <v>0</v>
      </c>
      <c r="O55" s="237">
        <f>ROUND(E55*N55,2)</f>
        <v>0</v>
      </c>
      <c r="P55" s="237">
        <v>0</v>
      </c>
      <c r="Q55" s="237">
        <f>ROUND(E55*P55,2)</f>
        <v>0</v>
      </c>
      <c r="R55" s="239"/>
      <c r="S55" s="239" t="s">
        <v>144</v>
      </c>
      <c r="T55" s="240" t="s">
        <v>145</v>
      </c>
      <c r="U55" s="223">
        <v>0</v>
      </c>
      <c r="V55" s="223">
        <f>ROUND(E55*U55,2)</f>
        <v>0</v>
      </c>
      <c r="W55" s="223"/>
      <c r="X55" s="223" t="s">
        <v>116</v>
      </c>
      <c r="Y55" s="223" t="s">
        <v>117</v>
      </c>
      <c r="Z55" s="213"/>
      <c r="AA55" s="213"/>
      <c r="AB55" s="213"/>
      <c r="AC55" s="213"/>
      <c r="AD55" s="213"/>
      <c r="AE55" s="213"/>
      <c r="AF55" s="213"/>
      <c r="AG55" s="213" t="s">
        <v>132</v>
      </c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ht="31.2" outlineLevel="2" x14ac:dyDescent="0.25">
      <c r="A56" s="220"/>
      <c r="B56" s="221"/>
      <c r="C56" s="255" t="s">
        <v>194</v>
      </c>
      <c r="D56" s="243"/>
      <c r="E56" s="243"/>
      <c r="F56" s="243"/>
      <c r="G56" s="243"/>
      <c r="H56" s="223"/>
      <c r="I56" s="223"/>
      <c r="J56" s="223"/>
      <c r="K56" s="223"/>
      <c r="L56" s="223"/>
      <c r="M56" s="223"/>
      <c r="N56" s="222"/>
      <c r="O56" s="222"/>
      <c r="P56" s="222"/>
      <c r="Q56" s="222"/>
      <c r="R56" s="223"/>
      <c r="S56" s="223"/>
      <c r="T56" s="223"/>
      <c r="U56" s="223"/>
      <c r="V56" s="223"/>
      <c r="W56" s="223"/>
      <c r="X56" s="223"/>
      <c r="Y56" s="223"/>
      <c r="Z56" s="213"/>
      <c r="AA56" s="213"/>
      <c r="AB56" s="213"/>
      <c r="AC56" s="213"/>
      <c r="AD56" s="213"/>
      <c r="AE56" s="213"/>
      <c r="AF56" s="213"/>
      <c r="AG56" s="213" t="s">
        <v>147</v>
      </c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42" t="str">
        <f>C56</f>
        <v>Posun schodiště  Rozebrání zábradlí , dmtz dlažby a obrubníků , odkop cca 0,9 m3 – posun na hranu nového chodníku a obnova schodu ve stylu původních tj.  podbetonávka obruníků / podstupeň/ se zadní opěrou z betonu , zasyp štěrkem a poklad nášlapu ze zámkové dlažby.  Zabetonování stávajícího  zabradlí s obnovou  nátěru.</v>
      </c>
      <c r="BB56" s="213"/>
      <c r="BC56" s="213"/>
      <c r="BD56" s="213"/>
      <c r="BE56" s="213"/>
      <c r="BF56" s="213"/>
      <c r="BG56" s="213"/>
      <c r="BH56" s="213"/>
    </row>
    <row r="57" spans="1:60" outlineLevel="1" x14ac:dyDescent="0.25">
      <c r="A57" s="234">
        <v>19</v>
      </c>
      <c r="B57" s="235" t="s">
        <v>195</v>
      </c>
      <c r="C57" s="252" t="s">
        <v>196</v>
      </c>
      <c r="D57" s="236" t="s">
        <v>197</v>
      </c>
      <c r="E57" s="237">
        <v>78</v>
      </c>
      <c r="F57" s="238"/>
      <c r="G57" s="239">
        <f>ROUND(E57*F57,2)</f>
        <v>0</v>
      </c>
      <c r="H57" s="238"/>
      <c r="I57" s="239">
        <f>ROUND(E57*H57,2)</f>
        <v>0</v>
      </c>
      <c r="J57" s="238"/>
      <c r="K57" s="239">
        <f>ROUND(E57*J57,2)</f>
        <v>0</v>
      </c>
      <c r="L57" s="239">
        <v>21</v>
      </c>
      <c r="M57" s="239">
        <f>G57*(1+L57/100)</f>
        <v>0</v>
      </c>
      <c r="N57" s="237">
        <v>0</v>
      </c>
      <c r="O57" s="237">
        <f>ROUND(E57*N57,2)</f>
        <v>0</v>
      </c>
      <c r="P57" s="237">
        <v>0</v>
      </c>
      <c r="Q57" s="237">
        <f>ROUND(E57*P57,2)</f>
        <v>0</v>
      </c>
      <c r="R57" s="239"/>
      <c r="S57" s="239" t="s">
        <v>144</v>
      </c>
      <c r="T57" s="240" t="s">
        <v>145</v>
      </c>
      <c r="U57" s="223">
        <v>0</v>
      </c>
      <c r="V57" s="223">
        <f>ROUND(E57*U57,2)</f>
        <v>0</v>
      </c>
      <c r="W57" s="223"/>
      <c r="X57" s="223" t="s">
        <v>116</v>
      </c>
      <c r="Y57" s="223" t="s">
        <v>117</v>
      </c>
      <c r="Z57" s="213"/>
      <c r="AA57" s="213"/>
      <c r="AB57" s="213"/>
      <c r="AC57" s="213"/>
      <c r="AD57" s="213"/>
      <c r="AE57" s="213"/>
      <c r="AF57" s="213"/>
      <c r="AG57" s="213" t="s">
        <v>132</v>
      </c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2" x14ac:dyDescent="0.25">
      <c r="A58" s="220"/>
      <c r="B58" s="221"/>
      <c r="C58" s="255" t="s">
        <v>198</v>
      </c>
      <c r="D58" s="243"/>
      <c r="E58" s="243"/>
      <c r="F58" s="243"/>
      <c r="G58" s="243"/>
      <c r="H58" s="223"/>
      <c r="I58" s="223"/>
      <c r="J58" s="223"/>
      <c r="K58" s="223"/>
      <c r="L58" s="223"/>
      <c r="M58" s="223"/>
      <c r="N58" s="222"/>
      <c r="O58" s="222"/>
      <c r="P58" s="222"/>
      <c r="Q58" s="222"/>
      <c r="R58" s="223"/>
      <c r="S58" s="223"/>
      <c r="T58" s="223"/>
      <c r="U58" s="223"/>
      <c r="V58" s="223"/>
      <c r="W58" s="223"/>
      <c r="X58" s="223"/>
      <c r="Y58" s="223"/>
      <c r="Z58" s="213"/>
      <c r="AA58" s="213"/>
      <c r="AB58" s="213"/>
      <c r="AC58" s="213"/>
      <c r="AD58" s="213"/>
      <c r="AE58" s="213"/>
      <c r="AF58" s="213"/>
      <c r="AG58" s="213" t="s">
        <v>147</v>
      </c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5">
      <c r="A59" s="234">
        <v>20</v>
      </c>
      <c r="B59" s="235" t="s">
        <v>199</v>
      </c>
      <c r="C59" s="252" t="s">
        <v>200</v>
      </c>
      <c r="D59" s="236" t="s">
        <v>201</v>
      </c>
      <c r="E59" s="237">
        <v>70.2</v>
      </c>
      <c r="F59" s="238"/>
      <c r="G59" s="239">
        <f>ROUND(E59*F59,2)</f>
        <v>0</v>
      </c>
      <c r="H59" s="238"/>
      <c r="I59" s="239">
        <f>ROUND(E59*H59,2)</f>
        <v>0</v>
      </c>
      <c r="J59" s="238"/>
      <c r="K59" s="239">
        <f>ROUND(E59*J59,2)</f>
        <v>0</v>
      </c>
      <c r="L59" s="239">
        <v>21</v>
      </c>
      <c r="M59" s="239">
        <f>G59*(1+L59/100)</f>
        <v>0</v>
      </c>
      <c r="N59" s="237">
        <v>0</v>
      </c>
      <c r="O59" s="237">
        <f>ROUND(E59*N59,2)</f>
        <v>0</v>
      </c>
      <c r="P59" s="237">
        <v>0</v>
      </c>
      <c r="Q59" s="237">
        <f>ROUND(E59*P59,2)</f>
        <v>0</v>
      </c>
      <c r="R59" s="239"/>
      <c r="S59" s="239" t="s">
        <v>144</v>
      </c>
      <c r="T59" s="240" t="s">
        <v>145</v>
      </c>
      <c r="U59" s="223">
        <v>0</v>
      </c>
      <c r="V59" s="223">
        <f>ROUND(E59*U59,2)</f>
        <v>0</v>
      </c>
      <c r="W59" s="223"/>
      <c r="X59" s="223" t="s">
        <v>116</v>
      </c>
      <c r="Y59" s="223" t="s">
        <v>117</v>
      </c>
      <c r="Z59" s="213"/>
      <c r="AA59" s="213"/>
      <c r="AB59" s="213"/>
      <c r="AC59" s="213"/>
      <c r="AD59" s="213"/>
      <c r="AE59" s="213"/>
      <c r="AF59" s="213"/>
      <c r="AG59" s="213" t="s">
        <v>132</v>
      </c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ht="21" outlineLevel="2" x14ac:dyDescent="0.25">
      <c r="A60" s="220"/>
      <c r="B60" s="221"/>
      <c r="C60" s="255" t="s">
        <v>202</v>
      </c>
      <c r="D60" s="243"/>
      <c r="E60" s="243"/>
      <c r="F60" s="243"/>
      <c r="G60" s="243"/>
      <c r="H60" s="223"/>
      <c r="I60" s="223"/>
      <c r="J60" s="223"/>
      <c r="K60" s="223"/>
      <c r="L60" s="223"/>
      <c r="M60" s="223"/>
      <c r="N60" s="222"/>
      <c r="O60" s="222"/>
      <c r="P60" s="222"/>
      <c r="Q60" s="222"/>
      <c r="R60" s="223"/>
      <c r="S60" s="223"/>
      <c r="T60" s="223"/>
      <c r="U60" s="223"/>
      <c r="V60" s="223"/>
      <c r="W60" s="223"/>
      <c r="X60" s="223"/>
      <c r="Y60" s="223"/>
      <c r="Z60" s="213"/>
      <c r="AA60" s="213"/>
      <c r="AB60" s="213"/>
      <c r="AC60" s="213"/>
      <c r="AD60" s="213"/>
      <c r="AE60" s="213"/>
      <c r="AF60" s="213"/>
      <c r="AG60" s="213" t="s">
        <v>147</v>
      </c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42" t="str">
        <f>C60</f>
        <v>sanace betonové podezdívky - Strojní vysprávková malta na betonové konstrukce  zušlechtěna armovacím vláknem  tl. 30 mm. Oprava sražených rohů / vč otlučení nesoudržných částí , očištění kartáčem , penetrace .</v>
      </c>
      <c r="BB60" s="213"/>
      <c r="BC60" s="213"/>
      <c r="BD60" s="213"/>
      <c r="BE60" s="213"/>
      <c r="BF60" s="213"/>
      <c r="BG60" s="213"/>
      <c r="BH60" s="213"/>
    </row>
    <row r="61" spans="1:60" outlineLevel="2" x14ac:dyDescent="0.25">
      <c r="A61" s="220"/>
      <c r="B61" s="221"/>
      <c r="C61" s="254" t="s">
        <v>203</v>
      </c>
      <c r="D61" s="224"/>
      <c r="E61" s="225">
        <v>39</v>
      </c>
      <c r="F61" s="223"/>
      <c r="G61" s="223"/>
      <c r="H61" s="223"/>
      <c r="I61" s="223"/>
      <c r="J61" s="223"/>
      <c r="K61" s="223"/>
      <c r="L61" s="223"/>
      <c r="M61" s="223"/>
      <c r="N61" s="222"/>
      <c r="O61" s="222"/>
      <c r="P61" s="222"/>
      <c r="Q61" s="222"/>
      <c r="R61" s="223"/>
      <c r="S61" s="223"/>
      <c r="T61" s="223"/>
      <c r="U61" s="223"/>
      <c r="V61" s="223"/>
      <c r="W61" s="223"/>
      <c r="X61" s="223"/>
      <c r="Y61" s="223"/>
      <c r="Z61" s="213"/>
      <c r="AA61" s="213"/>
      <c r="AB61" s="213"/>
      <c r="AC61" s="213"/>
      <c r="AD61" s="213"/>
      <c r="AE61" s="213"/>
      <c r="AF61" s="213"/>
      <c r="AG61" s="213" t="s">
        <v>122</v>
      </c>
      <c r="AH61" s="213">
        <v>0</v>
      </c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3" x14ac:dyDescent="0.25">
      <c r="A62" s="220"/>
      <c r="B62" s="221"/>
      <c r="C62" s="254" t="s">
        <v>204</v>
      </c>
      <c r="D62" s="224"/>
      <c r="E62" s="225">
        <v>31.2</v>
      </c>
      <c r="F62" s="223"/>
      <c r="G62" s="223"/>
      <c r="H62" s="223"/>
      <c r="I62" s="223"/>
      <c r="J62" s="223"/>
      <c r="K62" s="223"/>
      <c r="L62" s="223"/>
      <c r="M62" s="223"/>
      <c r="N62" s="222"/>
      <c r="O62" s="222"/>
      <c r="P62" s="222"/>
      <c r="Q62" s="222"/>
      <c r="R62" s="223"/>
      <c r="S62" s="223"/>
      <c r="T62" s="223"/>
      <c r="U62" s="223"/>
      <c r="V62" s="223"/>
      <c r="W62" s="223"/>
      <c r="X62" s="223"/>
      <c r="Y62" s="223"/>
      <c r="Z62" s="213"/>
      <c r="AA62" s="213"/>
      <c r="AB62" s="213"/>
      <c r="AC62" s="213"/>
      <c r="AD62" s="213"/>
      <c r="AE62" s="213"/>
      <c r="AF62" s="213"/>
      <c r="AG62" s="213" t="s">
        <v>122</v>
      </c>
      <c r="AH62" s="213">
        <v>0</v>
      </c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 x14ac:dyDescent="0.25">
      <c r="A63" s="234">
        <v>21</v>
      </c>
      <c r="B63" s="235" t="s">
        <v>205</v>
      </c>
      <c r="C63" s="252" t="s">
        <v>206</v>
      </c>
      <c r="D63" s="236" t="s">
        <v>207</v>
      </c>
      <c r="E63" s="237">
        <v>82.68</v>
      </c>
      <c r="F63" s="238"/>
      <c r="G63" s="239">
        <f>ROUND(E63*F63,2)</f>
        <v>0</v>
      </c>
      <c r="H63" s="238"/>
      <c r="I63" s="239">
        <f>ROUND(E63*H63,2)</f>
        <v>0</v>
      </c>
      <c r="J63" s="238"/>
      <c r="K63" s="239">
        <f>ROUND(E63*J63,2)</f>
        <v>0</v>
      </c>
      <c r="L63" s="239">
        <v>21</v>
      </c>
      <c r="M63" s="239">
        <f>G63*(1+L63/100)</f>
        <v>0</v>
      </c>
      <c r="N63" s="237">
        <v>0.06</v>
      </c>
      <c r="O63" s="237">
        <f>ROUND(E63*N63,2)</f>
        <v>4.96</v>
      </c>
      <c r="P63" s="237">
        <v>0</v>
      </c>
      <c r="Q63" s="237">
        <f>ROUND(E63*P63,2)</f>
        <v>0</v>
      </c>
      <c r="R63" s="239" t="s">
        <v>181</v>
      </c>
      <c r="S63" s="239" t="s">
        <v>115</v>
      </c>
      <c r="T63" s="240" t="s">
        <v>115</v>
      </c>
      <c r="U63" s="223">
        <v>0</v>
      </c>
      <c r="V63" s="223">
        <f>ROUND(E63*U63,2)</f>
        <v>0</v>
      </c>
      <c r="W63" s="223"/>
      <c r="X63" s="223" t="s">
        <v>182</v>
      </c>
      <c r="Y63" s="223" t="s">
        <v>117</v>
      </c>
      <c r="Z63" s="213"/>
      <c r="AA63" s="213"/>
      <c r="AB63" s="213"/>
      <c r="AC63" s="213"/>
      <c r="AD63" s="213"/>
      <c r="AE63" s="213"/>
      <c r="AF63" s="213"/>
      <c r="AG63" s="213" t="s">
        <v>187</v>
      </c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2" x14ac:dyDescent="0.25">
      <c r="A64" s="220"/>
      <c r="B64" s="221"/>
      <c r="C64" s="254" t="s">
        <v>208</v>
      </c>
      <c r="D64" s="224"/>
      <c r="E64" s="225">
        <v>82.68</v>
      </c>
      <c r="F64" s="223"/>
      <c r="G64" s="223"/>
      <c r="H64" s="223"/>
      <c r="I64" s="223"/>
      <c r="J64" s="223"/>
      <c r="K64" s="223"/>
      <c r="L64" s="223"/>
      <c r="M64" s="223"/>
      <c r="N64" s="222"/>
      <c r="O64" s="222"/>
      <c r="P64" s="222"/>
      <c r="Q64" s="222"/>
      <c r="R64" s="223"/>
      <c r="S64" s="223"/>
      <c r="T64" s="223"/>
      <c r="U64" s="223"/>
      <c r="V64" s="223"/>
      <c r="W64" s="223"/>
      <c r="X64" s="223"/>
      <c r="Y64" s="223"/>
      <c r="Z64" s="213"/>
      <c r="AA64" s="213"/>
      <c r="AB64" s="213"/>
      <c r="AC64" s="213"/>
      <c r="AD64" s="213"/>
      <c r="AE64" s="213"/>
      <c r="AF64" s="213"/>
      <c r="AG64" s="213" t="s">
        <v>122</v>
      </c>
      <c r="AH64" s="213">
        <v>0</v>
      </c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x14ac:dyDescent="0.25">
      <c r="A65" s="227" t="s">
        <v>109</v>
      </c>
      <c r="B65" s="228" t="s">
        <v>75</v>
      </c>
      <c r="C65" s="251" t="s">
        <v>76</v>
      </c>
      <c r="D65" s="229"/>
      <c r="E65" s="230"/>
      <c r="F65" s="231"/>
      <c r="G65" s="231">
        <f>SUMIF(AG66:AG67,"&lt;&gt;NOR",G66:G67)</f>
        <v>0</v>
      </c>
      <c r="H65" s="231"/>
      <c r="I65" s="231">
        <f>SUM(I66:I67)</f>
        <v>0</v>
      </c>
      <c r="J65" s="231"/>
      <c r="K65" s="231">
        <f>SUM(K66:K67)</f>
        <v>0</v>
      </c>
      <c r="L65" s="231"/>
      <c r="M65" s="231">
        <f>SUM(M66:M67)</f>
        <v>0</v>
      </c>
      <c r="N65" s="230"/>
      <c r="O65" s="230">
        <f>SUM(O66:O67)</f>
        <v>0</v>
      </c>
      <c r="P65" s="230"/>
      <c r="Q65" s="230">
        <f>SUM(Q66:Q67)</f>
        <v>0</v>
      </c>
      <c r="R65" s="231"/>
      <c r="S65" s="231"/>
      <c r="T65" s="232"/>
      <c r="U65" s="226"/>
      <c r="V65" s="226">
        <f>SUM(V66:V67)</f>
        <v>31.2</v>
      </c>
      <c r="W65" s="226"/>
      <c r="X65" s="226"/>
      <c r="Y65" s="226"/>
      <c r="AG65" t="s">
        <v>110</v>
      </c>
    </row>
    <row r="66" spans="1:60" outlineLevel="1" x14ac:dyDescent="0.25">
      <c r="A66" s="234">
        <v>22</v>
      </c>
      <c r="B66" s="235" t="s">
        <v>209</v>
      </c>
      <c r="C66" s="252" t="s">
        <v>210</v>
      </c>
      <c r="D66" s="236" t="s">
        <v>158</v>
      </c>
      <c r="E66" s="237">
        <v>80.007720000000006</v>
      </c>
      <c r="F66" s="238"/>
      <c r="G66" s="239">
        <f>ROUND(E66*F66,2)</f>
        <v>0</v>
      </c>
      <c r="H66" s="238"/>
      <c r="I66" s="239">
        <f>ROUND(E66*H66,2)</f>
        <v>0</v>
      </c>
      <c r="J66" s="238"/>
      <c r="K66" s="239">
        <f>ROUND(E66*J66,2)</f>
        <v>0</v>
      </c>
      <c r="L66" s="239">
        <v>21</v>
      </c>
      <c r="M66" s="239">
        <f>G66*(1+L66/100)</f>
        <v>0</v>
      </c>
      <c r="N66" s="237">
        <v>0</v>
      </c>
      <c r="O66" s="237">
        <f>ROUND(E66*N66,2)</f>
        <v>0</v>
      </c>
      <c r="P66" s="237">
        <v>0</v>
      </c>
      <c r="Q66" s="237">
        <f>ROUND(E66*P66,2)</f>
        <v>0</v>
      </c>
      <c r="R66" s="239" t="s">
        <v>114</v>
      </c>
      <c r="S66" s="239" t="s">
        <v>115</v>
      </c>
      <c r="T66" s="240" t="s">
        <v>115</v>
      </c>
      <c r="U66" s="223">
        <v>0.39</v>
      </c>
      <c r="V66" s="223">
        <f>ROUND(E66*U66,2)</f>
        <v>31.2</v>
      </c>
      <c r="W66" s="223"/>
      <c r="X66" s="223" t="s">
        <v>211</v>
      </c>
      <c r="Y66" s="223" t="s">
        <v>117</v>
      </c>
      <c r="Z66" s="213"/>
      <c r="AA66" s="213"/>
      <c r="AB66" s="213"/>
      <c r="AC66" s="213"/>
      <c r="AD66" s="213"/>
      <c r="AE66" s="213"/>
      <c r="AF66" s="213"/>
      <c r="AG66" s="213" t="s">
        <v>212</v>
      </c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2" x14ac:dyDescent="0.25">
      <c r="A67" s="220"/>
      <c r="B67" s="221"/>
      <c r="C67" s="253" t="s">
        <v>213</v>
      </c>
      <c r="D67" s="241"/>
      <c r="E67" s="241"/>
      <c r="F67" s="241"/>
      <c r="G67" s="241"/>
      <c r="H67" s="223"/>
      <c r="I67" s="223"/>
      <c r="J67" s="223"/>
      <c r="K67" s="223"/>
      <c r="L67" s="223"/>
      <c r="M67" s="223"/>
      <c r="N67" s="222"/>
      <c r="O67" s="222"/>
      <c r="P67" s="222"/>
      <c r="Q67" s="222"/>
      <c r="R67" s="223"/>
      <c r="S67" s="223"/>
      <c r="T67" s="223"/>
      <c r="U67" s="223"/>
      <c r="V67" s="223"/>
      <c r="W67" s="223"/>
      <c r="X67" s="223"/>
      <c r="Y67" s="223"/>
      <c r="Z67" s="213"/>
      <c r="AA67" s="213"/>
      <c r="AB67" s="213"/>
      <c r="AC67" s="213"/>
      <c r="AD67" s="213"/>
      <c r="AE67" s="213"/>
      <c r="AF67" s="213"/>
      <c r="AG67" s="213" t="s">
        <v>120</v>
      </c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x14ac:dyDescent="0.25">
      <c r="A68" s="227" t="s">
        <v>109</v>
      </c>
      <c r="B68" s="228" t="s">
        <v>77</v>
      </c>
      <c r="C68" s="251" t="s">
        <v>78</v>
      </c>
      <c r="D68" s="229"/>
      <c r="E68" s="230"/>
      <c r="F68" s="231"/>
      <c r="G68" s="231">
        <f>SUMIF(AG69:AG69,"&lt;&gt;NOR",G69:G69)</f>
        <v>0</v>
      </c>
      <c r="H68" s="231"/>
      <c r="I68" s="231">
        <f>SUM(I69:I69)</f>
        <v>0</v>
      </c>
      <c r="J68" s="231"/>
      <c r="K68" s="231">
        <f>SUM(K69:K69)</f>
        <v>0</v>
      </c>
      <c r="L68" s="231"/>
      <c r="M68" s="231">
        <f>SUM(M69:M69)</f>
        <v>0</v>
      </c>
      <c r="N68" s="230"/>
      <c r="O68" s="230">
        <f>SUM(O69:O69)</f>
        <v>0</v>
      </c>
      <c r="P68" s="230"/>
      <c r="Q68" s="230">
        <f>SUM(Q69:Q69)</f>
        <v>0</v>
      </c>
      <c r="R68" s="231"/>
      <c r="S68" s="231"/>
      <c r="T68" s="232"/>
      <c r="U68" s="226"/>
      <c r="V68" s="226">
        <f>SUM(V69:V69)</f>
        <v>0</v>
      </c>
      <c r="W68" s="226"/>
      <c r="X68" s="226"/>
      <c r="Y68" s="226"/>
      <c r="AG68" t="s">
        <v>110</v>
      </c>
    </row>
    <row r="69" spans="1:60" ht="20.399999999999999" outlineLevel="1" x14ac:dyDescent="0.25">
      <c r="A69" s="234">
        <v>23</v>
      </c>
      <c r="B69" s="235" t="s">
        <v>214</v>
      </c>
      <c r="C69" s="252" t="s">
        <v>215</v>
      </c>
      <c r="D69" s="236" t="s">
        <v>158</v>
      </c>
      <c r="E69" s="237">
        <v>30.614999999999998</v>
      </c>
      <c r="F69" s="238"/>
      <c r="G69" s="239">
        <f>ROUND(E69*F69,2)</f>
        <v>0</v>
      </c>
      <c r="H69" s="238"/>
      <c r="I69" s="239">
        <f>ROUND(E69*H69,2)</f>
        <v>0</v>
      </c>
      <c r="J69" s="238"/>
      <c r="K69" s="239">
        <f>ROUND(E69*J69,2)</f>
        <v>0</v>
      </c>
      <c r="L69" s="239">
        <v>21</v>
      </c>
      <c r="M69" s="239">
        <f>G69*(1+L69/100)</f>
        <v>0</v>
      </c>
      <c r="N69" s="237">
        <v>0</v>
      </c>
      <c r="O69" s="237">
        <f>ROUND(E69*N69,2)</f>
        <v>0</v>
      </c>
      <c r="P69" s="237">
        <v>0</v>
      </c>
      <c r="Q69" s="237">
        <f>ROUND(E69*P69,2)</f>
        <v>0</v>
      </c>
      <c r="R69" s="239" t="s">
        <v>216</v>
      </c>
      <c r="S69" s="239" t="s">
        <v>115</v>
      </c>
      <c r="T69" s="240" t="s">
        <v>115</v>
      </c>
      <c r="U69" s="223">
        <v>0</v>
      </c>
      <c r="V69" s="223">
        <f>ROUND(E69*U69,2)</f>
        <v>0</v>
      </c>
      <c r="W69" s="223"/>
      <c r="X69" s="223" t="s">
        <v>217</v>
      </c>
      <c r="Y69" s="223" t="s">
        <v>117</v>
      </c>
      <c r="Z69" s="213"/>
      <c r="AA69" s="213"/>
      <c r="AB69" s="213"/>
      <c r="AC69" s="213"/>
      <c r="AD69" s="213"/>
      <c r="AE69" s="213"/>
      <c r="AF69" s="213"/>
      <c r="AG69" s="213" t="s">
        <v>218</v>
      </c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x14ac:dyDescent="0.25">
      <c r="A70" s="3"/>
      <c r="B70" s="4"/>
      <c r="C70" s="257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E70">
        <v>12</v>
      </c>
      <c r="AF70">
        <v>21</v>
      </c>
      <c r="AG70" t="s">
        <v>95</v>
      </c>
    </row>
    <row r="71" spans="1:60" x14ac:dyDescent="0.25">
      <c r="A71" s="216"/>
      <c r="B71" s="217" t="s">
        <v>29</v>
      </c>
      <c r="C71" s="258"/>
      <c r="D71" s="218"/>
      <c r="E71" s="219"/>
      <c r="F71" s="219"/>
      <c r="G71" s="233">
        <f>G8+G41+G51+G65+G68</f>
        <v>0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E71">
        <f>SUMIF(L7:L69,AE70,G7:G69)</f>
        <v>0</v>
      </c>
      <c r="AF71">
        <f>SUMIF(L7:L69,AF70,G7:G69)</f>
        <v>0</v>
      </c>
      <c r="AG71" t="s">
        <v>219</v>
      </c>
    </row>
    <row r="72" spans="1:60" x14ac:dyDescent="0.25">
      <c r="C72" s="259"/>
      <c r="D72" s="10"/>
      <c r="AG72" t="s">
        <v>220</v>
      </c>
    </row>
    <row r="73" spans="1:60" x14ac:dyDescent="0.25">
      <c r="D73" s="10"/>
    </row>
    <row r="74" spans="1:60" x14ac:dyDescent="0.25">
      <c r="D74" s="10"/>
    </row>
    <row r="75" spans="1:60" x14ac:dyDescent="0.25">
      <c r="D75" s="10"/>
    </row>
    <row r="76" spans="1:60" x14ac:dyDescent="0.25">
      <c r="D76" s="10"/>
    </row>
    <row r="77" spans="1:60" x14ac:dyDescent="0.25">
      <c r="D77" s="10"/>
    </row>
    <row r="78" spans="1:60" x14ac:dyDescent="0.25">
      <c r="D78" s="10"/>
    </row>
    <row r="79" spans="1:60" x14ac:dyDescent="0.25">
      <c r="D79" s="10"/>
    </row>
    <row r="80" spans="1:60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password="C67F" sheet="1" formatRows="0"/>
  <mergeCells count="20">
    <mergeCell ref="C60:G60"/>
    <mergeCell ref="C67:G67"/>
    <mergeCell ref="C36:G36"/>
    <mergeCell ref="C39:G39"/>
    <mergeCell ref="C43:G43"/>
    <mergeCell ref="C53:G53"/>
    <mergeCell ref="C56:G56"/>
    <mergeCell ref="C58:G58"/>
    <mergeCell ref="C16:G16"/>
    <mergeCell ref="C21:G21"/>
    <mergeCell ref="C24:G24"/>
    <mergeCell ref="C27:G27"/>
    <mergeCell ref="C30:G30"/>
    <mergeCell ref="C32:G32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77" customWidth="1"/>
    <col min="3" max="3" width="63.33203125" style="177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8" t="s">
        <v>82</v>
      </c>
      <c r="B1" s="198"/>
      <c r="C1" s="198"/>
      <c r="D1" s="198"/>
      <c r="E1" s="198"/>
      <c r="F1" s="198"/>
      <c r="G1" s="198"/>
      <c r="AG1" t="s">
        <v>83</v>
      </c>
    </row>
    <row r="2" spans="1:60" ht="25.05" customHeight="1" x14ac:dyDescent="0.25">
      <c r="A2" s="199" t="s">
        <v>7</v>
      </c>
      <c r="B2" s="49" t="s">
        <v>44</v>
      </c>
      <c r="C2" s="202" t="s">
        <v>45</v>
      </c>
      <c r="D2" s="200"/>
      <c r="E2" s="200"/>
      <c r="F2" s="200"/>
      <c r="G2" s="201"/>
      <c r="AG2" t="s">
        <v>84</v>
      </c>
    </row>
    <row r="3" spans="1:60" ht="25.05" customHeight="1" x14ac:dyDescent="0.25">
      <c r="A3" s="199" t="s">
        <v>8</v>
      </c>
      <c r="B3" s="49" t="s">
        <v>48</v>
      </c>
      <c r="C3" s="202" t="s">
        <v>49</v>
      </c>
      <c r="D3" s="200"/>
      <c r="E3" s="200"/>
      <c r="F3" s="200"/>
      <c r="G3" s="201"/>
      <c r="AC3" s="177" t="s">
        <v>84</v>
      </c>
      <c r="AG3" t="s">
        <v>85</v>
      </c>
    </row>
    <row r="4" spans="1:60" ht="25.05" customHeight="1" x14ac:dyDescent="0.25">
      <c r="A4" s="203" t="s">
        <v>9</v>
      </c>
      <c r="B4" s="204" t="s">
        <v>51</v>
      </c>
      <c r="C4" s="205" t="s">
        <v>52</v>
      </c>
      <c r="D4" s="206"/>
      <c r="E4" s="206"/>
      <c r="F4" s="206"/>
      <c r="G4" s="207"/>
      <c r="AG4" t="s">
        <v>86</v>
      </c>
    </row>
    <row r="5" spans="1:60" x14ac:dyDescent="0.25">
      <c r="D5" s="10"/>
    </row>
    <row r="6" spans="1:60" ht="39.6" x14ac:dyDescent="0.25">
      <c r="A6" s="209" t="s">
        <v>87</v>
      </c>
      <c r="B6" s="211" t="s">
        <v>88</v>
      </c>
      <c r="C6" s="211" t="s">
        <v>89</v>
      </c>
      <c r="D6" s="210" t="s">
        <v>90</v>
      </c>
      <c r="E6" s="209" t="s">
        <v>91</v>
      </c>
      <c r="F6" s="208" t="s">
        <v>92</v>
      </c>
      <c r="G6" s="209" t="s">
        <v>29</v>
      </c>
      <c r="H6" s="212" t="s">
        <v>30</v>
      </c>
      <c r="I6" s="212" t="s">
        <v>93</v>
      </c>
      <c r="J6" s="212" t="s">
        <v>31</v>
      </c>
      <c r="K6" s="212" t="s">
        <v>94</v>
      </c>
      <c r="L6" s="212" t="s">
        <v>95</v>
      </c>
      <c r="M6" s="212" t="s">
        <v>96</v>
      </c>
      <c r="N6" s="212" t="s">
        <v>97</v>
      </c>
      <c r="O6" s="212" t="s">
        <v>98</v>
      </c>
      <c r="P6" s="212" t="s">
        <v>99</v>
      </c>
      <c r="Q6" s="212" t="s">
        <v>100</v>
      </c>
      <c r="R6" s="212" t="s">
        <v>101</v>
      </c>
      <c r="S6" s="212" t="s">
        <v>102</v>
      </c>
      <c r="T6" s="212" t="s">
        <v>103</v>
      </c>
      <c r="U6" s="212" t="s">
        <v>104</v>
      </c>
      <c r="V6" s="212" t="s">
        <v>105</v>
      </c>
      <c r="W6" s="212" t="s">
        <v>106</v>
      </c>
      <c r="X6" s="212" t="s">
        <v>107</v>
      </c>
      <c r="Y6" s="212" t="s">
        <v>108</v>
      </c>
    </row>
    <row r="7" spans="1:60" hidden="1" x14ac:dyDescent="0.25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5">
      <c r="A8" s="227" t="s">
        <v>109</v>
      </c>
      <c r="B8" s="228" t="s">
        <v>67</v>
      </c>
      <c r="C8" s="251" t="s">
        <v>68</v>
      </c>
      <c r="D8" s="229"/>
      <c r="E8" s="230"/>
      <c r="F8" s="231"/>
      <c r="G8" s="231">
        <f>SUMIF(AG9:AG18,"&lt;&gt;NOR",G9:G18)</f>
        <v>0</v>
      </c>
      <c r="H8" s="231"/>
      <c r="I8" s="231">
        <f>SUM(I9:I18)</f>
        <v>0</v>
      </c>
      <c r="J8" s="231"/>
      <c r="K8" s="231">
        <f>SUM(K9:K18)</f>
        <v>0</v>
      </c>
      <c r="L8" s="231"/>
      <c r="M8" s="231">
        <f>SUM(M9:M18)</f>
        <v>0</v>
      </c>
      <c r="N8" s="230"/>
      <c r="O8" s="230">
        <f>SUM(O9:O18)</f>
        <v>0</v>
      </c>
      <c r="P8" s="230"/>
      <c r="Q8" s="230">
        <f>SUM(Q9:Q18)</f>
        <v>75.94</v>
      </c>
      <c r="R8" s="231"/>
      <c r="S8" s="231"/>
      <c r="T8" s="232"/>
      <c r="U8" s="226"/>
      <c r="V8" s="226">
        <f>SUM(V9:V18)</f>
        <v>58.019999999999996</v>
      </c>
      <c r="W8" s="226"/>
      <c r="X8" s="226"/>
      <c r="Y8" s="226"/>
      <c r="AG8" t="s">
        <v>110</v>
      </c>
    </row>
    <row r="9" spans="1:60" ht="20.399999999999999" outlineLevel="1" x14ac:dyDescent="0.25">
      <c r="A9" s="234">
        <v>1</v>
      </c>
      <c r="B9" s="235" t="s">
        <v>111</v>
      </c>
      <c r="C9" s="252" t="s">
        <v>112</v>
      </c>
      <c r="D9" s="236" t="s">
        <v>113</v>
      </c>
      <c r="E9" s="237">
        <v>72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0</v>
      </c>
      <c r="O9" s="237">
        <f>ROUND(E9*N9,2)</f>
        <v>0</v>
      </c>
      <c r="P9" s="237">
        <v>0.13800000000000001</v>
      </c>
      <c r="Q9" s="237">
        <f>ROUND(E9*P9,2)</f>
        <v>9.94</v>
      </c>
      <c r="R9" s="239" t="s">
        <v>114</v>
      </c>
      <c r="S9" s="239" t="s">
        <v>115</v>
      </c>
      <c r="T9" s="240" t="s">
        <v>115</v>
      </c>
      <c r="U9" s="223">
        <v>0.16</v>
      </c>
      <c r="V9" s="223">
        <f>ROUND(E9*U9,2)</f>
        <v>11.52</v>
      </c>
      <c r="W9" s="223"/>
      <c r="X9" s="223" t="s">
        <v>116</v>
      </c>
      <c r="Y9" s="223" t="s">
        <v>117</v>
      </c>
      <c r="Z9" s="213"/>
      <c r="AA9" s="213"/>
      <c r="AB9" s="213"/>
      <c r="AC9" s="213"/>
      <c r="AD9" s="213"/>
      <c r="AE9" s="213"/>
      <c r="AF9" s="213"/>
      <c r="AG9" s="213" t="s">
        <v>118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5">
      <c r="A10" s="220"/>
      <c r="B10" s="221"/>
      <c r="C10" s="253" t="s">
        <v>119</v>
      </c>
      <c r="D10" s="241"/>
      <c r="E10" s="241"/>
      <c r="F10" s="241"/>
      <c r="G10" s="241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120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2" x14ac:dyDescent="0.25">
      <c r="A11" s="220"/>
      <c r="B11" s="221"/>
      <c r="C11" s="254" t="s">
        <v>221</v>
      </c>
      <c r="D11" s="224"/>
      <c r="E11" s="225">
        <v>72</v>
      </c>
      <c r="F11" s="223"/>
      <c r="G11" s="223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3"/>
      <c r="AA11" s="213"/>
      <c r="AB11" s="213"/>
      <c r="AC11" s="213"/>
      <c r="AD11" s="213"/>
      <c r="AE11" s="213"/>
      <c r="AF11" s="213"/>
      <c r="AG11" s="213" t="s">
        <v>122</v>
      </c>
      <c r="AH11" s="213">
        <v>0</v>
      </c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5">
      <c r="A12" s="234">
        <v>2</v>
      </c>
      <c r="B12" s="235" t="s">
        <v>123</v>
      </c>
      <c r="C12" s="252" t="s">
        <v>124</v>
      </c>
      <c r="D12" s="236" t="s">
        <v>125</v>
      </c>
      <c r="E12" s="237">
        <v>300</v>
      </c>
      <c r="F12" s="238"/>
      <c r="G12" s="239">
        <f>ROUND(E12*F12,2)</f>
        <v>0</v>
      </c>
      <c r="H12" s="238"/>
      <c r="I12" s="239">
        <f>ROUND(E12*H12,2)</f>
        <v>0</v>
      </c>
      <c r="J12" s="238"/>
      <c r="K12" s="239">
        <f>ROUND(E12*J12,2)</f>
        <v>0</v>
      </c>
      <c r="L12" s="239">
        <v>21</v>
      </c>
      <c r="M12" s="239">
        <f>G12*(1+L12/100)</f>
        <v>0</v>
      </c>
      <c r="N12" s="237">
        <v>0</v>
      </c>
      <c r="O12" s="237">
        <f>ROUND(E12*N12,2)</f>
        <v>0</v>
      </c>
      <c r="P12" s="237">
        <v>0.22</v>
      </c>
      <c r="Q12" s="237">
        <f>ROUND(E12*P12,2)</f>
        <v>66</v>
      </c>
      <c r="R12" s="239" t="s">
        <v>114</v>
      </c>
      <c r="S12" s="239" t="s">
        <v>115</v>
      </c>
      <c r="T12" s="240" t="s">
        <v>115</v>
      </c>
      <c r="U12" s="223">
        <v>0.14000000000000001</v>
      </c>
      <c r="V12" s="223">
        <f>ROUND(E12*U12,2)</f>
        <v>42</v>
      </c>
      <c r="W12" s="223"/>
      <c r="X12" s="223" t="s">
        <v>116</v>
      </c>
      <c r="Y12" s="223" t="s">
        <v>117</v>
      </c>
      <c r="Z12" s="213"/>
      <c r="AA12" s="213"/>
      <c r="AB12" s="213"/>
      <c r="AC12" s="213"/>
      <c r="AD12" s="213"/>
      <c r="AE12" s="213"/>
      <c r="AF12" s="213"/>
      <c r="AG12" s="213" t="s">
        <v>118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2" x14ac:dyDescent="0.25">
      <c r="A13" s="220"/>
      <c r="B13" s="221"/>
      <c r="C13" s="253" t="s">
        <v>126</v>
      </c>
      <c r="D13" s="241"/>
      <c r="E13" s="241"/>
      <c r="F13" s="241"/>
      <c r="G13" s="241"/>
      <c r="H13" s="223"/>
      <c r="I13" s="223"/>
      <c r="J13" s="223"/>
      <c r="K13" s="223"/>
      <c r="L13" s="223"/>
      <c r="M13" s="223"/>
      <c r="N13" s="222"/>
      <c r="O13" s="222"/>
      <c r="P13" s="222"/>
      <c r="Q13" s="222"/>
      <c r="R13" s="223"/>
      <c r="S13" s="223"/>
      <c r="T13" s="223"/>
      <c r="U13" s="223"/>
      <c r="V13" s="223"/>
      <c r="W13" s="223"/>
      <c r="X13" s="223"/>
      <c r="Y13" s="223"/>
      <c r="Z13" s="213"/>
      <c r="AA13" s="213"/>
      <c r="AB13" s="213"/>
      <c r="AC13" s="213"/>
      <c r="AD13" s="213"/>
      <c r="AE13" s="213"/>
      <c r="AF13" s="213"/>
      <c r="AG13" s="213" t="s">
        <v>120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42" t="str">
        <f>C13</f>
        <v>s vybouráním lože, s přemístěním hmot na skládku na vzdálenost do 3 m nebo naložením na dopravní prostředek</v>
      </c>
      <c r="BB13" s="213"/>
      <c r="BC13" s="213"/>
      <c r="BD13" s="213"/>
      <c r="BE13" s="213"/>
      <c r="BF13" s="213"/>
      <c r="BG13" s="213"/>
      <c r="BH13" s="213"/>
    </row>
    <row r="14" spans="1:60" outlineLevel="2" x14ac:dyDescent="0.25">
      <c r="A14" s="220"/>
      <c r="B14" s="221"/>
      <c r="C14" s="254" t="s">
        <v>222</v>
      </c>
      <c r="D14" s="224"/>
      <c r="E14" s="225">
        <v>300</v>
      </c>
      <c r="F14" s="223"/>
      <c r="G14" s="223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3"/>
      <c r="AA14" s="213"/>
      <c r="AB14" s="213"/>
      <c r="AC14" s="213"/>
      <c r="AD14" s="213"/>
      <c r="AE14" s="213"/>
      <c r="AF14" s="213"/>
      <c r="AG14" s="213" t="s">
        <v>122</v>
      </c>
      <c r="AH14" s="213">
        <v>0</v>
      </c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5">
      <c r="A15" s="234">
        <v>3</v>
      </c>
      <c r="B15" s="235" t="s">
        <v>138</v>
      </c>
      <c r="C15" s="252" t="s">
        <v>139</v>
      </c>
      <c r="D15" s="236" t="s">
        <v>113</v>
      </c>
      <c r="E15" s="237">
        <v>225</v>
      </c>
      <c r="F15" s="238"/>
      <c r="G15" s="239">
        <f>ROUND(E15*F15,2)</f>
        <v>0</v>
      </c>
      <c r="H15" s="238"/>
      <c r="I15" s="239">
        <f>ROUND(E15*H15,2)</f>
        <v>0</v>
      </c>
      <c r="J15" s="238"/>
      <c r="K15" s="239">
        <f>ROUND(E15*J15,2)</f>
        <v>0</v>
      </c>
      <c r="L15" s="239">
        <v>21</v>
      </c>
      <c r="M15" s="239">
        <f>G15*(1+L15/100)</f>
        <v>0</v>
      </c>
      <c r="N15" s="237">
        <v>0</v>
      </c>
      <c r="O15" s="237">
        <f>ROUND(E15*N15,2)</f>
        <v>0</v>
      </c>
      <c r="P15" s="237">
        <v>0</v>
      </c>
      <c r="Q15" s="237">
        <f>ROUND(E15*P15,2)</f>
        <v>0</v>
      </c>
      <c r="R15" s="239" t="s">
        <v>131</v>
      </c>
      <c r="S15" s="239" t="s">
        <v>115</v>
      </c>
      <c r="T15" s="240" t="s">
        <v>115</v>
      </c>
      <c r="U15" s="223">
        <v>0.02</v>
      </c>
      <c r="V15" s="223">
        <f>ROUND(E15*U15,2)</f>
        <v>4.5</v>
      </c>
      <c r="W15" s="223"/>
      <c r="X15" s="223" t="s">
        <v>116</v>
      </c>
      <c r="Y15" s="223" t="s">
        <v>117</v>
      </c>
      <c r="Z15" s="213"/>
      <c r="AA15" s="213"/>
      <c r="AB15" s="213"/>
      <c r="AC15" s="213"/>
      <c r="AD15" s="213"/>
      <c r="AE15" s="213"/>
      <c r="AF15" s="213"/>
      <c r="AG15" s="213" t="s">
        <v>118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2" x14ac:dyDescent="0.25">
      <c r="A16" s="220"/>
      <c r="B16" s="221"/>
      <c r="C16" s="253" t="s">
        <v>140</v>
      </c>
      <c r="D16" s="241"/>
      <c r="E16" s="241"/>
      <c r="F16" s="241"/>
      <c r="G16" s="241"/>
      <c r="H16" s="223"/>
      <c r="I16" s="223"/>
      <c r="J16" s="223"/>
      <c r="K16" s="223"/>
      <c r="L16" s="223"/>
      <c r="M16" s="223"/>
      <c r="N16" s="222"/>
      <c r="O16" s="222"/>
      <c r="P16" s="222"/>
      <c r="Q16" s="222"/>
      <c r="R16" s="223"/>
      <c r="S16" s="223"/>
      <c r="T16" s="223"/>
      <c r="U16" s="223"/>
      <c r="V16" s="223"/>
      <c r="W16" s="223"/>
      <c r="X16" s="223"/>
      <c r="Y16" s="223"/>
      <c r="Z16" s="213"/>
      <c r="AA16" s="213"/>
      <c r="AB16" s="213"/>
      <c r="AC16" s="213"/>
      <c r="AD16" s="213"/>
      <c r="AE16" s="213"/>
      <c r="AF16" s="213"/>
      <c r="AG16" s="213" t="s">
        <v>120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2" x14ac:dyDescent="0.25">
      <c r="A17" s="220"/>
      <c r="B17" s="221"/>
      <c r="C17" s="254" t="s">
        <v>223</v>
      </c>
      <c r="D17" s="224"/>
      <c r="E17" s="225">
        <v>225</v>
      </c>
      <c r="F17" s="223"/>
      <c r="G17" s="223"/>
      <c r="H17" s="223"/>
      <c r="I17" s="223"/>
      <c r="J17" s="223"/>
      <c r="K17" s="223"/>
      <c r="L17" s="223"/>
      <c r="M17" s="223"/>
      <c r="N17" s="222"/>
      <c r="O17" s="222"/>
      <c r="P17" s="222"/>
      <c r="Q17" s="222"/>
      <c r="R17" s="223"/>
      <c r="S17" s="223"/>
      <c r="T17" s="223"/>
      <c r="U17" s="223"/>
      <c r="V17" s="223"/>
      <c r="W17" s="223"/>
      <c r="X17" s="223"/>
      <c r="Y17" s="223"/>
      <c r="Z17" s="213"/>
      <c r="AA17" s="213"/>
      <c r="AB17" s="213"/>
      <c r="AC17" s="213"/>
      <c r="AD17" s="213"/>
      <c r="AE17" s="213"/>
      <c r="AF17" s="213"/>
      <c r="AG17" s="213" t="s">
        <v>122</v>
      </c>
      <c r="AH17" s="213">
        <v>0</v>
      </c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 x14ac:dyDescent="0.25">
      <c r="A18" s="244">
        <v>4</v>
      </c>
      <c r="B18" s="245" t="s">
        <v>161</v>
      </c>
      <c r="C18" s="256" t="s">
        <v>162</v>
      </c>
      <c r="D18" s="246" t="s">
        <v>163</v>
      </c>
      <c r="E18" s="247">
        <v>1</v>
      </c>
      <c r="F18" s="248"/>
      <c r="G18" s="249">
        <f>ROUND(E18*F18,2)</f>
        <v>0</v>
      </c>
      <c r="H18" s="248"/>
      <c r="I18" s="249">
        <f>ROUND(E18*H18,2)</f>
        <v>0</v>
      </c>
      <c r="J18" s="248"/>
      <c r="K18" s="249">
        <f>ROUND(E18*J18,2)</f>
        <v>0</v>
      </c>
      <c r="L18" s="249">
        <v>21</v>
      </c>
      <c r="M18" s="249">
        <f>G18*(1+L18/100)</f>
        <v>0</v>
      </c>
      <c r="N18" s="247">
        <v>0</v>
      </c>
      <c r="O18" s="247">
        <f>ROUND(E18*N18,2)</f>
        <v>0</v>
      </c>
      <c r="P18" s="247">
        <v>0</v>
      </c>
      <c r="Q18" s="247">
        <f>ROUND(E18*P18,2)</f>
        <v>0</v>
      </c>
      <c r="R18" s="249"/>
      <c r="S18" s="249" t="s">
        <v>144</v>
      </c>
      <c r="T18" s="250" t="s">
        <v>145</v>
      </c>
      <c r="U18" s="223">
        <v>0</v>
      </c>
      <c r="V18" s="223">
        <f>ROUND(E18*U18,2)</f>
        <v>0</v>
      </c>
      <c r="W18" s="223"/>
      <c r="X18" s="223" t="s">
        <v>116</v>
      </c>
      <c r="Y18" s="223" t="s">
        <v>117</v>
      </c>
      <c r="Z18" s="213"/>
      <c r="AA18" s="213"/>
      <c r="AB18" s="213"/>
      <c r="AC18" s="213"/>
      <c r="AD18" s="213"/>
      <c r="AE18" s="213"/>
      <c r="AF18" s="213"/>
      <c r="AG18" s="213" t="s">
        <v>132</v>
      </c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x14ac:dyDescent="0.25">
      <c r="A19" s="227" t="s">
        <v>109</v>
      </c>
      <c r="B19" s="228" t="s">
        <v>69</v>
      </c>
      <c r="C19" s="251" t="s">
        <v>70</v>
      </c>
      <c r="D19" s="229"/>
      <c r="E19" s="230"/>
      <c r="F19" s="231"/>
      <c r="G19" s="231">
        <f>SUMIF(AG20:AG32,"&lt;&gt;NOR",G20:G32)</f>
        <v>0</v>
      </c>
      <c r="H19" s="231"/>
      <c r="I19" s="231">
        <f>SUM(I20:I32)</f>
        <v>0</v>
      </c>
      <c r="J19" s="231"/>
      <c r="K19" s="231">
        <f>SUM(K20:K32)</f>
        <v>0</v>
      </c>
      <c r="L19" s="231"/>
      <c r="M19" s="231">
        <f>SUM(M20:M32)</f>
        <v>0</v>
      </c>
      <c r="N19" s="230"/>
      <c r="O19" s="230">
        <f>SUM(O20:O32)</f>
        <v>69.34</v>
      </c>
      <c r="P19" s="230"/>
      <c r="Q19" s="230">
        <f>SUM(Q20:Q32)</f>
        <v>26.55</v>
      </c>
      <c r="R19" s="231"/>
      <c r="S19" s="231"/>
      <c r="T19" s="232"/>
      <c r="U19" s="226"/>
      <c r="V19" s="226">
        <f>SUM(V20:V32)</f>
        <v>68.180000000000007</v>
      </c>
      <c r="W19" s="226"/>
      <c r="X19" s="226"/>
      <c r="Y19" s="226"/>
      <c r="AG19" t="s">
        <v>110</v>
      </c>
    </row>
    <row r="20" spans="1:60" ht="20.399999999999999" outlineLevel="1" x14ac:dyDescent="0.25">
      <c r="A20" s="234">
        <v>5</v>
      </c>
      <c r="B20" s="235" t="s">
        <v>224</v>
      </c>
      <c r="C20" s="252" t="s">
        <v>225</v>
      </c>
      <c r="D20" s="236" t="s">
        <v>113</v>
      </c>
      <c r="E20" s="237">
        <v>225</v>
      </c>
      <c r="F20" s="238"/>
      <c r="G20" s="239">
        <f>ROUND(E20*F20,2)</f>
        <v>0</v>
      </c>
      <c r="H20" s="238"/>
      <c r="I20" s="239">
        <f>ROUND(E20*H20,2)</f>
        <v>0</v>
      </c>
      <c r="J20" s="238"/>
      <c r="K20" s="239">
        <f>ROUND(E20*J20,2)</f>
        <v>0</v>
      </c>
      <c r="L20" s="239">
        <v>21</v>
      </c>
      <c r="M20" s="239">
        <f>G20*(1+L20/100)</f>
        <v>0</v>
      </c>
      <c r="N20" s="237">
        <v>0.23</v>
      </c>
      <c r="O20" s="237">
        <f>ROUND(E20*N20,2)</f>
        <v>51.75</v>
      </c>
      <c r="P20" s="237">
        <v>0</v>
      </c>
      <c r="Q20" s="237">
        <f>ROUND(E20*P20,2)</f>
        <v>0</v>
      </c>
      <c r="R20" s="239" t="s">
        <v>114</v>
      </c>
      <c r="S20" s="239" t="s">
        <v>115</v>
      </c>
      <c r="T20" s="240" t="s">
        <v>115</v>
      </c>
      <c r="U20" s="223">
        <v>2.3E-2</v>
      </c>
      <c r="V20" s="223">
        <f>ROUND(E20*U20,2)</f>
        <v>5.18</v>
      </c>
      <c r="W20" s="223"/>
      <c r="X20" s="223" t="s">
        <v>116</v>
      </c>
      <c r="Y20" s="223" t="s">
        <v>117</v>
      </c>
      <c r="Z20" s="213"/>
      <c r="AA20" s="213"/>
      <c r="AB20" s="213"/>
      <c r="AC20" s="213"/>
      <c r="AD20" s="213"/>
      <c r="AE20" s="213"/>
      <c r="AF20" s="213"/>
      <c r="AG20" s="213" t="s">
        <v>118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outlineLevel="2" x14ac:dyDescent="0.25">
      <c r="A21" s="220"/>
      <c r="B21" s="221"/>
      <c r="C21" s="254" t="s">
        <v>223</v>
      </c>
      <c r="D21" s="224"/>
      <c r="E21" s="225">
        <v>225</v>
      </c>
      <c r="F21" s="223"/>
      <c r="G21" s="223"/>
      <c r="H21" s="223"/>
      <c r="I21" s="223"/>
      <c r="J21" s="223"/>
      <c r="K21" s="223"/>
      <c r="L21" s="223"/>
      <c r="M21" s="223"/>
      <c r="N21" s="222"/>
      <c r="O21" s="222"/>
      <c r="P21" s="222"/>
      <c r="Q21" s="222"/>
      <c r="R21" s="223"/>
      <c r="S21" s="223"/>
      <c r="T21" s="223"/>
      <c r="U21" s="223"/>
      <c r="V21" s="223"/>
      <c r="W21" s="223"/>
      <c r="X21" s="223"/>
      <c r="Y21" s="223"/>
      <c r="Z21" s="213"/>
      <c r="AA21" s="213"/>
      <c r="AB21" s="213"/>
      <c r="AC21" s="213"/>
      <c r="AD21" s="213"/>
      <c r="AE21" s="213"/>
      <c r="AF21" s="213"/>
      <c r="AG21" s="213" t="s">
        <v>122</v>
      </c>
      <c r="AH21" s="213">
        <v>0</v>
      </c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5">
      <c r="A22" s="234">
        <v>6</v>
      </c>
      <c r="B22" s="235" t="s">
        <v>173</v>
      </c>
      <c r="C22" s="252" t="s">
        <v>174</v>
      </c>
      <c r="D22" s="236" t="s">
        <v>113</v>
      </c>
      <c r="E22" s="237">
        <v>60</v>
      </c>
      <c r="F22" s="238"/>
      <c r="G22" s="239">
        <f>ROUND(E22*F22,2)</f>
        <v>0</v>
      </c>
      <c r="H22" s="238"/>
      <c r="I22" s="239">
        <f>ROUND(E22*H22,2)</f>
        <v>0</v>
      </c>
      <c r="J22" s="238"/>
      <c r="K22" s="239">
        <f>ROUND(E22*J22,2)</f>
        <v>0</v>
      </c>
      <c r="L22" s="239">
        <v>21</v>
      </c>
      <c r="M22" s="239">
        <f>G22*(1+L22/100)</f>
        <v>0</v>
      </c>
      <c r="N22" s="237">
        <v>7.3899999999999993E-2</v>
      </c>
      <c r="O22" s="237">
        <f>ROUND(E22*N22,2)</f>
        <v>4.43</v>
      </c>
      <c r="P22" s="237">
        <v>0</v>
      </c>
      <c r="Q22" s="237">
        <f>ROUND(E22*P22,2)</f>
        <v>0</v>
      </c>
      <c r="R22" s="239" t="s">
        <v>114</v>
      </c>
      <c r="S22" s="239" t="s">
        <v>115</v>
      </c>
      <c r="T22" s="240" t="s">
        <v>115</v>
      </c>
      <c r="U22" s="223">
        <v>0.45</v>
      </c>
      <c r="V22" s="223">
        <f>ROUND(E22*U22,2)</f>
        <v>27</v>
      </c>
      <c r="W22" s="223"/>
      <c r="X22" s="223" t="s">
        <v>116</v>
      </c>
      <c r="Y22" s="223" t="s">
        <v>117</v>
      </c>
      <c r="Z22" s="213"/>
      <c r="AA22" s="213"/>
      <c r="AB22" s="213"/>
      <c r="AC22" s="213"/>
      <c r="AD22" s="213"/>
      <c r="AE22" s="213"/>
      <c r="AF22" s="213"/>
      <c r="AG22" s="213" t="s">
        <v>118</v>
      </c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ht="21" outlineLevel="2" x14ac:dyDescent="0.25">
      <c r="A23" s="220"/>
      <c r="B23" s="221"/>
      <c r="C23" s="253" t="s">
        <v>175</v>
      </c>
      <c r="D23" s="241"/>
      <c r="E23" s="241"/>
      <c r="F23" s="241"/>
      <c r="G23" s="241"/>
      <c r="H23" s="223"/>
      <c r="I23" s="223"/>
      <c r="J23" s="223"/>
      <c r="K23" s="223"/>
      <c r="L23" s="223"/>
      <c r="M23" s="223"/>
      <c r="N23" s="222"/>
      <c r="O23" s="222"/>
      <c r="P23" s="222"/>
      <c r="Q23" s="222"/>
      <c r="R23" s="223"/>
      <c r="S23" s="223"/>
      <c r="T23" s="223"/>
      <c r="U23" s="223"/>
      <c r="V23" s="223"/>
      <c r="W23" s="223"/>
      <c r="X23" s="223"/>
      <c r="Y23" s="223"/>
      <c r="Z23" s="213"/>
      <c r="AA23" s="213"/>
      <c r="AB23" s="213"/>
      <c r="AC23" s="213"/>
      <c r="AD23" s="213"/>
      <c r="AE23" s="213"/>
      <c r="AF23" s="213"/>
      <c r="AG23" s="213" t="s">
        <v>120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42" t="str">
        <f>C23</f>
        <v>s provedením lože z kameniva drceného, s vyplněním spár, s dvojitým hutněním a se smetením přebytečného materiálu na krajnici. S dodáním hmot pro lože a výplň spár.</v>
      </c>
      <c r="BB23" s="213"/>
      <c r="BC23" s="213"/>
      <c r="BD23" s="213"/>
      <c r="BE23" s="213"/>
      <c r="BF23" s="213"/>
      <c r="BG23" s="213"/>
      <c r="BH23" s="213"/>
    </row>
    <row r="24" spans="1:60" outlineLevel="1" x14ac:dyDescent="0.25">
      <c r="A24" s="234">
        <v>7</v>
      </c>
      <c r="B24" s="235" t="s">
        <v>226</v>
      </c>
      <c r="C24" s="252" t="s">
        <v>227</v>
      </c>
      <c r="D24" s="236" t="s">
        <v>197</v>
      </c>
      <c r="E24" s="237">
        <v>225</v>
      </c>
      <c r="F24" s="238"/>
      <c r="G24" s="239">
        <f>ROUND(E24*F24,2)</f>
        <v>0</v>
      </c>
      <c r="H24" s="238"/>
      <c r="I24" s="239">
        <f>ROUND(E24*H24,2)</f>
        <v>0</v>
      </c>
      <c r="J24" s="238"/>
      <c r="K24" s="239">
        <f>ROUND(E24*J24,2)</f>
        <v>0</v>
      </c>
      <c r="L24" s="239">
        <v>21</v>
      </c>
      <c r="M24" s="239">
        <f>G24*(1+L24/100)</f>
        <v>0</v>
      </c>
      <c r="N24" s="237">
        <v>2.4E-2</v>
      </c>
      <c r="O24" s="237">
        <f>ROUND(E24*N24,2)</f>
        <v>5.4</v>
      </c>
      <c r="P24" s="237">
        <v>0.11799999999999999</v>
      </c>
      <c r="Q24" s="237">
        <f>ROUND(E24*P24,2)</f>
        <v>26.55</v>
      </c>
      <c r="R24" s="239"/>
      <c r="S24" s="239" t="s">
        <v>144</v>
      </c>
      <c r="T24" s="240" t="s">
        <v>145</v>
      </c>
      <c r="U24" s="223">
        <v>0.16</v>
      </c>
      <c r="V24" s="223">
        <f>ROUND(E24*U24,2)</f>
        <v>36</v>
      </c>
      <c r="W24" s="223"/>
      <c r="X24" s="223" t="s">
        <v>116</v>
      </c>
      <c r="Y24" s="223" t="s">
        <v>117</v>
      </c>
      <c r="Z24" s="213"/>
      <c r="AA24" s="213"/>
      <c r="AB24" s="213"/>
      <c r="AC24" s="213"/>
      <c r="AD24" s="213"/>
      <c r="AE24" s="213"/>
      <c r="AF24" s="213"/>
      <c r="AG24" s="213" t="s">
        <v>118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2" x14ac:dyDescent="0.25">
      <c r="A25" s="220"/>
      <c r="B25" s="221"/>
      <c r="C25" s="255" t="s">
        <v>228</v>
      </c>
      <c r="D25" s="243"/>
      <c r="E25" s="243"/>
      <c r="F25" s="243"/>
      <c r="G25" s="243"/>
      <c r="H25" s="223"/>
      <c r="I25" s="223"/>
      <c r="J25" s="223"/>
      <c r="K25" s="223"/>
      <c r="L25" s="223"/>
      <c r="M25" s="223"/>
      <c r="N25" s="222"/>
      <c r="O25" s="222"/>
      <c r="P25" s="222"/>
      <c r="Q25" s="222"/>
      <c r="R25" s="223"/>
      <c r="S25" s="223"/>
      <c r="T25" s="223"/>
      <c r="U25" s="223"/>
      <c r="V25" s="223"/>
      <c r="W25" s="223"/>
      <c r="X25" s="223"/>
      <c r="Y25" s="223"/>
      <c r="Z25" s="213"/>
      <c r="AA25" s="213"/>
      <c r="AB25" s="213"/>
      <c r="AC25" s="213"/>
      <c r="AD25" s="213"/>
      <c r="AE25" s="213"/>
      <c r="AF25" s="213"/>
      <c r="AG25" s="213" t="s">
        <v>147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2" x14ac:dyDescent="0.25">
      <c r="A26" s="220"/>
      <c r="B26" s="221"/>
      <c r="C26" s="254" t="s">
        <v>223</v>
      </c>
      <c r="D26" s="224"/>
      <c r="E26" s="225">
        <v>225</v>
      </c>
      <c r="F26" s="223"/>
      <c r="G26" s="223"/>
      <c r="H26" s="223"/>
      <c r="I26" s="223"/>
      <c r="J26" s="223"/>
      <c r="K26" s="223"/>
      <c r="L26" s="223"/>
      <c r="M26" s="223"/>
      <c r="N26" s="222"/>
      <c r="O26" s="222"/>
      <c r="P26" s="222"/>
      <c r="Q26" s="222"/>
      <c r="R26" s="223"/>
      <c r="S26" s="223"/>
      <c r="T26" s="223"/>
      <c r="U26" s="223"/>
      <c r="V26" s="223"/>
      <c r="W26" s="223"/>
      <c r="X26" s="223"/>
      <c r="Y26" s="223"/>
      <c r="Z26" s="213"/>
      <c r="AA26" s="213"/>
      <c r="AB26" s="213"/>
      <c r="AC26" s="213"/>
      <c r="AD26" s="213"/>
      <c r="AE26" s="213"/>
      <c r="AF26" s="213"/>
      <c r="AG26" s="213" t="s">
        <v>122</v>
      </c>
      <c r="AH26" s="213">
        <v>0</v>
      </c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 x14ac:dyDescent="0.25">
      <c r="A27" s="234">
        <v>8</v>
      </c>
      <c r="B27" s="235" t="s">
        <v>229</v>
      </c>
      <c r="C27" s="252" t="s">
        <v>230</v>
      </c>
      <c r="D27" s="236" t="s">
        <v>197</v>
      </c>
      <c r="E27" s="237">
        <v>300</v>
      </c>
      <c r="F27" s="238"/>
      <c r="G27" s="239">
        <f>ROUND(E27*F27,2)</f>
        <v>0</v>
      </c>
      <c r="H27" s="238"/>
      <c r="I27" s="239">
        <f>ROUND(E27*H27,2)</f>
        <v>0</v>
      </c>
      <c r="J27" s="238"/>
      <c r="K27" s="239">
        <f>ROUND(E27*J27,2)</f>
        <v>0</v>
      </c>
      <c r="L27" s="239">
        <v>21</v>
      </c>
      <c r="M27" s="239">
        <f>G27*(1+L27/100)</f>
        <v>0</v>
      </c>
      <c r="N27" s="237">
        <v>0</v>
      </c>
      <c r="O27" s="237">
        <f>ROUND(E27*N27,2)</f>
        <v>0</v>
      </c>
      <c r="P27" s="237">
        <v>0</v>
      </c>
      <c r="Q27" s="237">
        <f>ROUND(E27*P27,2)</f>
        <v>0</v>
      </c>
      <c r="R27" s="239"/>
      <c r="S27" s="239" t="s">
        <v>144</v>
      </c>
      <c r="T27" s="240" t="s">
        <v>145</v>
      </c>
      <c r="U27" s="223">
        <v>0</v>
      </c>
      <c r="V27" s="223">
        <f>ROUND(E27*U27,2)</f>
        <v>0</v>
      </c>
      <c r="W27" s="223"/>
      <c r="X27" s="223" t="s">
        <v>116</v>
      </c>
      <c r="Y27" s="223" t="s">
        <v>117</v>
      </c>
      <c r="Z27" s="213"/>
      <c r="AA27" s="213"/>
      <c r="AB27" s="213"/>
      <c r="AC27" s="213"/>
      <c r="AD27" s="213"/>
      <c r="AE27" s="213"/>
      <c r="AF27" s="213"/>
      <c r="AG27" s="213" t="s">
        <v>132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2" x14ac:dyDescent="0.25">
      <c r="A28" s="220"/>
      <c r="B28" s="221"/>
      <c r="C28" s="255" t="s">
        <v>231</v>
      </c>
      <c r="D28" s="243"/>
      <c r="E28" s="243"/>
      <c r="F28" s="243"/>
      <c r="G28" s="243"/>
      <c r="H28" s="223"/>
      <c r="I28" s="223"/>
      <c r="J28" s="223"/>
      <c r="K28" s="223"/>
      <c r="L28" s="223"/>
      <c r="M28" s="223"/>
      <c r="N28" s="222"/>
      <c r="O28" s="222"/>
      <c r="P28" s="222"/>
      <c r="Q28" s="222"/>
      <c r="R28" s="223"/>
      <c r="S28" s="223"/>
      <c r="T28" s="223"/>
      <c r="U28" s="223"/>
      <c r="V28" s="223"/>
      <c r="W28" s="223"/>
      <c r="X28" s="223"/>
      <c r="Y28" s="223"/>
      <c r="Z28" s="213"/>
      <c r="AA28" s="213"/>
      <c r="AB28" s="213"/>
      <c r="AC28" s="213"/>
      <c r="AD28" s="213"/>
      <c r="AE28" s="213"/>
      <c r="AF28" s="213"/>
      <c r="AG28" s="213" t="s">
        <v>147</v>
      </c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5">
      <c r="A29" s="234">
        <v>9</v>
      </c>
      <c r="B29" s="235" t="s">
        <v>232</v>
      </c>
      <c r="C29" s="252" t="s">
        <v>233</v>
      </c>
      <c r="D29" s="236" t="s">
        <v>201</v>
      </c>
      <c r="E29" s="237">
        <v>75</v>
      </c>
      <c r="F29" s="238"/>
      <c r="G29" s="239">
        <f>ROUND(E29*F29,2)</f>
        <v>0</v>
      </c>
      <c r="H29" s="238"/>
      <c r="I29" s="239">
        <f>ROUND(E29*H29,2)</f>
        <v>0</v>
      </c>
      <c r="J29" s="238"/>
      <c r="K29" s="239">
        <f>ROUND(E29*J29,2)</f>
        <v>0</v>
      </c>
      <c r="L29" s="239">
        <v>21</v>
      </c>
      <c r="M29" s="239">
        <f>G29*(1+L29/100)</f>
        <v>0</v>
      </c>
      <c r="N29" s="237">
        <v>0</v>
      </c>
      <c r="O29" s="237">
        <f>ROUND(E29*N29,2)</f>
        <v>0</v>
      </c>
      <c r="P29" s="237">
        <v>0</v>
      </c>
      <c r="Q29" s="237">
        <f>ROUND(E29*P29,2)</f>
        <v>0</v>
      </c>
      <c r="R29" s="239"/>
      <c r="S29" s="239" t="s">
        <v>144</v>
      </c>
      <c r="T29" s="240" t="s">
        <v>145</v>
      </c>
      <c r="U29" s="223">
        <v>0</v>
      </c>
      <c r="V29" s="223">
        <f>ROUND(E29*U29,2)</f>
        <v>0</v>
      </c>
      <c r="W29" s="223"/>
      <c r="X29" s="223" t="s">
        <v>116</v>
      </c>
      <c r="Y29" s="223" t="s">
        <v>117</v>
      </c>
      <c r="Z29" s="213"/>
      <c r="AA29" s="213"/>
      <c r="AB29" s="213"/>
      <c r="AC29" s="213"/>
      <c r="AD29" s="213"/>
      <c r="AE29" s="213"/>
      <c r="AF29" s="213"/>
      <c r="AG29" s="213" t="s">
        <v>132</v>
      </c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2" x14ac:dyDescent="0.25">
      <c r="A30" s="220"/>
      <c r="B30" s="221"/>
      <c r="C30" s="254" t="s">
        <v>234</v>
      </c>
      <c r="D30" s="224"/>
      <c r="E30" s="225">
        <v>75</v>
      </c>
      <c r="F30" s="223"/>
      <c r="G30" s="223"/>
      <c r="H30" s="223"/>
      <c r="I30" s="223"/>
      <c r="J30" s="223"/>
      <c r="K30" s="223"/>
      <c r="L30" s="223"/>
      <c r="M30" s="223"/>
      <c r="N30" s="222"/>
      <c r="O30" s="222"/>
      <c r="P30" s="222"/>
      <c r="Q30" s="222"/>
      <c r="R30" s="223"/>
      <c r="S30" s="223"/>
      <c r="T30" s="223"/>
      <c r="U30" s="223"/>
      <c r="V30" s="223"/>
      <c r="W30" s="223"/>
      <c r="X30" s="223"/>
      <c r="Y30" s="223"/>
      <c r="Z30" s="213"/>
      <c r="AA30" s="213"/>
      <c r="AB30" s="213"/>
      <c r="AC30" s="213"/>
      <c r="AD30" s="213"/>
      <c r="AE30" s="213"/>
      <c r="AF30" s="213"/>
      <c r="AG30" s="213" t="s">
        <v>122</v>
      </c>
      <c r="AH30" s="213">
        <v>0</v>
      </c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ht="20.399999999999999" outlineLevel="1" x14ac:dyDescent="0.25">
      <c r="A31" s="234">
        <v>10</v>
      </c>
      <c r="B31" s="235" t="s">
        <v>235</v>
      </c>
      <c r="C31" s="252" t="s">
        <v>236</v>
      </c>
      <c r="D31" s="236" t="s">
        <v>113</v>
      </c>
      <c r="E31" s="237">
        <v>63.6</v>
      </c>
      <c r="F31" s="238"/>
      <c r="G31" s="239">
        <f>ROUND(E31*F31,2)</f>
        <v>0</v>
      </c>
      <c r="H31" s="238"/>
      <c r="I31" s="239">
        <f>ROUND(E31*H31,2)</f>
        <v>0</v>
      </c>
      <c r="J31" s="238"/>
      <c r="K31" s="239">
        <f>ROUND(E31*J31,2)</f>
        <v>0</v>
      </c>
      <c r="L31" s="239">
        <v>21</v>
      </c>
      <c r="M31" s="239">
        <f>G31*(1+L31/100)</f>
        <v>0</v>
      </c>
      <c r="N31" s="237">
        <v>0.122</v>
      </c>
      <c r="O31" s="237">
        <f>ROUND(E31*N31,2)</f>
        <v>7.76</v>
      </c>
      <c r="P31" s="237">
        <v>0</v>
      </c>
      <c r="Q31" s="237">
        <f>ROUND(E31*P31,2)</f>
        <v>0</v>
      </c>
      <c r="R31" s="239" t="s">
        <v>181</v>
      </c>
      <c r="S31" s="239" t="s">
        <v>115</v>
      </c>
      <c r="T31" s="240" t="s">
        <v>115</v>
      </c>
      <c r="U31" s="223">
        <v>0</v>
      </c>
      <c r="V31" s="223">
        <f>ROUND(E31*U31,2)</f>
        <v>0</v>
      </c>
      <c r="W31" s="223"/>
      <c r="X31" s="223" t="s">
        <v>182</v>
      </c>
      <c r="Y31" s="223" t="s">
        <v>117</v>
      </c>
      <c r="Z31" s="213"/>
      <c r="AA31" s="213"/>
      <c r="AB31" s="213"/>
      <c r="AC31" s="213"/>
      <c r="AD31" s="213"/>
      <c r="AE31" s="213"/>
      <c r="AF31" s="213"/>
      <c r="AG31" s="213" t="s">
        <v>187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2" x14ac:dyDescent="0.25">
      <c r="A32" s="220"/>
      <c r="B32" s="221"/>
      <c r="C32" s="254" t="s">
        <v>237</v>
      </c>
      <c r="D32" s="224"/>
      <c r="E32" s="225">
        <v>63.6</v>
      </c>
      <c r="F32" s="223"/>
      <c r="G32" s="223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3"/>
      <c r="AA32" s="213"/>
      <c r="AB32" s="213"/>
      <c r="AC32" s="213"/>
      <c r="AD32" s="213"/>
      <c r="AE32" s="213"/>
      <c r="AF32" s="213"/>
      <c r="AG32" s="213" t="s">
        <v>122</v>
      </c>
      <c r="AH32" s="213">
        <v>0</v>
      </c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x14ac:dyDescent="0.25">
      <c r="A33" s="227" t="s">
        <v>109</v>
      </c>
      <c r="B33" s="228" t="s">
        <v>71</v>
      </c>
      <c r="C33" s="251" t="s">
        <v>72</v>
      </c>
      <c r="D33" s="229"/>
      <c r="E33" s="230"/>
      <c r="F33" s="231"/>
      <c r="G33" s="231">
        <f>SUMIF(AG34:AG34,"&lt;&gt;NOR",G34:G34)</f>
        <v>0</v>
      </c>
      <c r="H33" s="231"/>
      <c r="I33" s="231">
        <f>SUM(I34:I34)</f>
        <v>0</v>
      </c>
      <c r="J33" s="231"/>
      <c r="K33" s="231">
        <f>SUM(K34:K34)</f>
        <v>0</v>
      </c>
      <c r="L33" s="231"/>
      <c r="M33" s="231">
        <f>SUM(M34:M34)</f>
        <v>0</v>
      </c>
      <c r="N33" s="230"/>
      <c r="O33" s="230">
        <f>SUM(O34:O34)</f>
        <v>0</v>
      </c>
      <c r="P33" s="230"/>
      <c r="Q33" s="230">
        <f>SUM(Q34:Q34)</f>
        <v>0</v>
      </c>
      <c r="R33" s="231"/>
      <c r="S33" s="231"/>
      <c r="T33" s="232"/>
      <c r="U33" s="226"/>
      <c r="V33" s="226">
        <f>SUM(V34:V34)</f>
        <v>0</v>
      </c>
      <c r="W33" s="226"/>
      <c r="X33" s="226"/>
      <c r="Y33" s="226"/>
      <c r="AG33" t="s">
        <v>110</v>
      </c>
    </row>
    <row r="34" spans="1:60" outlineLevel="1" x14ac:dyDescent="0.25">
      <c r="A34" s="244">
        <v>11</v>
      </c>
      <c r="B34" s="245" t="s">
        <v>238</v>
      </c>
      <c r="C34" s="256" t="s">
        <v>239</v>
      </c>
      <c r="D34" s="246" t="s">
        <v>163</v>
      </c>
      <c r="E34" s="247">
        <v>1</v>
      </c>
      <c r="F34" s="248"/>
      <c r="G34" s="249">
        <f>ROUND(E34*F34,2)</f>
        <v>0</v>
      </c>
      <c r="H34" s="248"/>
      <c r="I34" s="249">
        <f>ROUND(E34*H34,2)</f>
        <v>0</v>
      </c>
      <c r="J34" s="248"/>
      <c r="K34" s="249">
        <f>ROUND(E34*J34,2)</f>
        <v>0</v>
      </c>
      <c r="L34" s="249">
        <v>21</v>
      </c>
      <c r="M34" s="249">
        <f>G34*(1+L34/100)</f>
        <v>0</v>
      </c>
      <c r="N34" s="247">
        <v>0</v>
      </c>
      <c r="O34" s="247">
        <f>ROUND(E34*N34,2)</f>
        <v>0</v>
      </c>
      <c r="P34" s="247">
        <v>0</v>
      </c>
      <c r="Q34" s="247">
        <f>ROUND(E34*P34,2)</f>
        <v>0</v>
      </c>
      <c r="R34" s="249"/>
      <c r="S34" s="249" t="s">
        <v>144</v>
      </c>
      <c r="T34" s="250" t="s">
        <v>145</v>
      </c>
      <c r="U34" s="223">
        <v>0</v>
      </c>
      <c r="V34" s="223">
        <f>ROUND(E34*U34,2)</f>
        <v>0</v>
      </c>
      <c r="W34" s="223"/>
      <c r="X34" s="223" t="s">
        <v>116</v>
      </c>
      <c r="Y34" s="223" t="s">
        <v>117</v>
      </c>
      <c r="Z34" s="213"/>
      <c r="AA34" s="213"/>
      <c r="AB34" s="213"/>
      <c r="AC34" s="213"/>
      <c r="AD34" s="213"/>
      <c r="AE34" s="213"/>
      <c r="AF34" s="213"/>
      <c r="AG34" s="213" t="s">
        <v>132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x14ac:dyDescent="0.25">
      <c r="A35" s="227" t="s">
        <v>109</v>
      </c>
      <c r="B35" s="228" t="s">
        <v>73</v>
      </c>
      <c r="C35" s="251" t="s">
        <v>74</v>
      </c>
      <c r="D35" s="229"/>
      <c r="E35" s="230"/>
      <c r="F35" s="231"/>
      <c r="G35" s="231">
        <f>SUMIF(AG36:AG49,"&lt;&gt;NOR",G36:G49)</f>
        <v>0</v>
      </c>
      <c r="H35" s="231"/>
      <c r="I35" s="231">
        <f>SUM(I36:I49)</f>
        <v>0</v>
      </c>
      <c r="J35" s="231"/>
      <c r="K35" s="231">
        <f>SUM(K36:K49)</f>
        <v>0</v>
      </c>
      <c r="L35" s="231"/>
      <c r="M35" s="231">
        <f>SUM(M36:M49)</f>
        <v>0</v>
      </c>
      <c r="N35" s="230"/>
      <c r="O35" s="230">
        <f>SUM(O36:O49)</f>
        <v>72.069999999999993</v>
      </c>
      <c r="P35" s="230"/>
      <c r="Q35" s="230">
        <f>SUM(Q36:Q49)</f>
        <v>0</v>
      </c>
      <c r="R35" s="231"/>
      <c r="S35" s="231"/>
      <c r="T35" s="232"/>
      <c r="U35" s="226"/>
      <c r="V35" s="226">
        <f>SUM(V36:V49)</f>
        <v>89.25</v>
      </c>
      <c r="W35" s="226"/>
      <c r="X35" s="226"/>
      <c r="Y35" s="226"/>
      <c r="AG35" t="s">
        <v>110</v>
      </c>
    </row>
    <row r="36" spans="1:60" ht="20.399999999999999" outlineLevel="1" x14ac:dyDescent="0.25">
      <c r="A36" s="234">
        <v>12</v>
      </c>
      <c r="B36" s="235" t="s">
        <v>189</v>
      </c>
      <c r="C36" s="252" t="s">
        <v>190</v>
      </c>
      <c r="D36" s="236" t="s">
        <v>125</v>
      </c>
      <c r="E36" s="237">
        <v>300</v>
      </c>
      <c r="F36" s="238"/>
      <c r="G36" s="239">
        <f>ROUND(E36*F36,2)</f>
        <v>0</v>
      </c>
      <c r="H36" s="238"/>
      <c r="I36" s="239">
        <f>ROUND(E36*H36,2)</f>
        <v>0</v>
      </c>
      <c r="J36" s="238"/>
      <c r="K36" s="239">
        <f>ROUND(E36*J36,2)</f>
        <v>0</v>
      </c>
      <c r="L36" s="239">
        <v>21</v>
      </c>
      <c r="M36" s="239">
        <f>G36*(1+L36/100)</f>
        <v>0</v>
      </c>
      <c r="N36" s="237">
        <v>0.188</v>
      </c>
      <c r="O36" s="237">
        <f>ROUND(E36*N36,2)</f>
        <v>56.4</v>
      </c>
      <c r="P36" s="237">
        <v>0</v>
      </c>
      <c r="Q36" s="237">
        <f>ROUND(E36*P36,2)</f>
        <v>0</v>
      </c>
      <c r="R36" s="239" t="s">
        <v>114</v>
      </c>
      <c r="S36" s="239" t="s">
        <v>115</v>
      </c>
      <c r="T36" s="240" t="s">
        <v>115</v>
      </c>
      <c r="U36" s="223">
        <v>0.27</v>
      </c>
      <c r="V36" s="223">
        <f>ROUND(E36*U36,2)</f>
        <v>81</v>
      </c>
      <c r="W36" s="223"/>
      <c r="X36" s="223" t="s">
        <v>116</v>
      </c>
      <c r="Y36" s="223" t="s">
        <v>117</v>
      </c>
      <c r="Z36" s="213"/>
      <c r="AA36" s="213"/>
      <c r="AB36" s="213"/>
      <c r="AC36" s="213"/>
      <c r="AD36" s="213"/>
      <c r="AE36" s="213"/>
      <c r="AF36" s="213"/>
      <c r="AG36" s="213" t="s">
        <v>118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2" x14ac:dyDescent="0.25">
      <c r="A37" s="220"/>
      <c r="B37" s="221"/>
      <c r="C37" s="253" t="s">
        <v>191</v>
      </c>
      <c r="D37" s="241"/>
      <c r="E37" s="241"/>
      <c r="F37" s="241"/>
      <c r="G37" s="241"/>
      <c r="H37" s="223"/>
      <c r="I37" s="223"/>
      <c r="J37" s="223"/>
      <c r="K37" s="223"/>
      <c r="L37" s="223"/>
      <c r="M37" s="223"/>
      <c r="N37" s="222"/>
      <c r="O37" s="222"/>
      <c r="P37" s="222"/>
      <c r="Q37" s="222"/>
      <c r="R37" s="223"/>
      <c r="S37" s="223"/>
      <c r="T37" s="223"/>
      <c r="U37" s="223"/>
      <c r="V37" s="223"/>
      <c r="W37" s="223"/>
      <c r="X37" s="223"/>
      <c r="Y37" s="223"/>
      <c r="Z37" s="213"/>
      <c r="AA37" s="213"/>
      <c r="AB37" s="213"/>
      <c r="AC37" s="213"/>
      <c r="AD37" s="213"/>
      <c r="AE37" s="213"/>
      <c r="AF37" s="213"/>
      <c r="AG37" s="213" t="s">
        <v>120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2" x14ac:dyDescent="0.25">
      <c r="A38" s="220"/>
      <c r="B38" s="221"/>
      <c r="C38" s="261" t="s">
        <v>240</v>
      </c>
      <c r="D38" s="260"/>
      <c r="E38" s="260"/>
      <c r="F38" s="260"/>
      <c r="G38" s="260"/>
      <c r="H38" s="223"/>
      <c r="I38" s="223"/>
      <c r="J38" s="223"/>
      <c r="K38" s="223"/>
      <c r="L38" s="223"/>
      <c r="M38" s="223"/>
      <c r="N38" s="222"/>
      <c r="O38" s="222"/>
      <c r="P38" s="222"/>
      <c r="Q38" s="222"/>
      <c r="R38" s="223"/>
      <c r="S38" s="223"/>
      <c r="T38" s="223"/>
      <c r="U38" s="223"/>
      <c r="V38" s="223"/>
      <c r="W38" s="223"/>
      <c r="X38" s="223"/>
      <c r="Y38" s="223"/>
      <c r="Z38" s="213"/>
      <c r="AA38" s="213"/>
      <c r="AB38" s="213"/>
      <c r="AC38" s="213"/>
      <c r="AD38" s="213"/>
      <c r="AE38" s="213"/>
      <c r="AF38" s="213"/>
      <c r="AG38" s="213" t="s">
        <v>147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42" t="str">
        <f>C38</f>
        <v>silniční obrubníky budou osazeny nové, vnitřní strana chodníku bude osazena stávajícími kamennými obrubníky</v>
      </c>
      <c r="BB38" s="213"/>
      <c r="BC38" s="213"/>
      <c r="BD38" s="213"/>
      <c r="BE38" s="213"/>
      <c r="BF38" s="213"/>
      <c r="BG38" s="213"/>
      <c r="BH38" s="213"/>
    </row>
    <row r="39" spans="1:60" outlineLevel="2" x14ac:dyDescent="0.25">
      <c r="A39" s="220"/>
      <c r="B39" s="221"/>
      <c r="C39" s="254" t="s">
        <v>222</v>
      </c>
      <c r="D39" s="224"/>
      <c r="E39" s="225">
        <v>300</v>
      </c>
      <c r="F39" s="223"/>
      <c r="G39" s="223"/>
      <c r="H39" s="223"/>
      <c r="I39" s="223"/>
      <c r="J39" s="223"/>
      <c r="K39" s="223"/>
      <c r="L39" s="223"/>
      <c r="M39" s="223"/>
      <c r="N39" s="222"/>
      <c r="O39" s="222"/>
      <c r="P39" s="222"/>
      <c r="Q39" s="222"/>
      <c r="R39" s="223"/>
      <c r="S39" s="223"/>
      <c r="T39" s="223"/>
      <c r="U39" s="223"/>
      <c r="V39" s="223"/>
      <c r="W39" s="223"/>
      <c r="X39" s="223"/>
      <c r="Y39" s="223"/>
      <c r="Z39" s="213"/>
      <c r="AA39" s="213"/>
      <c r="AB39" s="213"/>
      <c r="AC39" s="213"/>
      <c r="AD39" s="213"/>
      <c r="AE39" s="213"/>
      <c r="AF39" s="213"/>
      <c r="AG39" s="213" t="s">
        <v>122</v>
      </c>
      <c r="AH39" s="213">
        <v>0</v>
      </c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5">
      <c r="A40" s="234">
        <v>13</v>
      </c>
      <c r="B40" s="235" t="s">
        <v>241</v>
      </c>
      <c r="C40" s="252" t="s">
        <v>242</v>
      </c>
      <c r="D40" s="236" t="s">
        <v>125</v>
      </c>
      <c r="E40" s="237">
        <v>150</v>
      </c>
      <c r="F40" s="238"/>
      <c r="G40" s="239">
        <f>ROUND(E40*F40,2)</f>
        <v>0</v>
      </c>
      <c r="H40" s="238"/>
      <c r="I40" s="239">
        <f>ROUND(E40*H40,2)</f>
        <v>0</v>
      </c>
      <c r="J40" s="238"/>
      <c r="K40" s="239">
        <f>ROUND(E40*J40,2)</f>
        <v>0</v>
      </c>
      <c r="L40" s="239">
        <v>21</v>
      </c>
      <c r="M40" s="239">
        <f>G40*(1+L40/100)</f>
        <v>0</v>
      </c>
      <c r="N40" s="237">
        <v>0</v>
      </c>
      <c r="O40" s="237">
        <f>ROUND(E40*N40,2)</f>
        <v>0</v>
      </c>
      <c r="P40" s="237">
        <v>0</v>
      </c>
      <c r="Q40" s="237">
        <f>ROUND(E40*P40,2)</f>
        <v>0</v>
      </c>
      <c r="R40" s="239" t="s">
        <v>114</v>
      </c>
      <c r="S40" s="239" t="s">
        <v>115</v>
      </c>
      <c r="T40" s="240" t="s">
        <v>115</v>
      </c>
      <c r="U40" s="223">
        <v>5.5E-2</v>
      </c>
      <c r="V40" s="223">
        <f>ROUND(E40*U40,2)</f>
        <v>8.25</v>
      </c>
      <c r="W40" s="223"/>
      <c r="X40" s="223" t="s">
        <v>116</v>
      </c>
      <c r="Y40" s="223" t="s">
        <v>117</v>
      </c>
      <c r="Z40" s="213"/>
      <c r="AA40" s="213"/>
      <c r="AB40" s="213"/>
      <c r="AC40" s="213"/>
      <c r="AD40" s="213"/>
      <c r="AE40" s="213"/>
      <c r="AF40" s="213"/>
      <c r="AG40" s="213" t="s">
        <v>132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2" x14ac:dyDescent="0.25">
      <c r="A41" s="220"/>
      <c r="B41" s="221"/>
      <c r="C41" s="253" t="s">
        <v>243</v>
      </c>
      <c r="D41" s="241"/>
      <c r="E41" s="241"/>
      <c r="F41" s="241"/>
      <c r="G41" s="241"/>
      <c r="H41" s="223"/>
      <c r="I41" s="223"/>
      <c r="J41" s="223"/>
      <c r="K41" s="223"/>
      <c r="L41" s="223"/>
      <c r="M41" s="223"/>
      <c r="N41" s="222"/>
      <c r="O41" s="222"/>
      <c r="P41" s="222"/>
      <c r="Q41" s="222"/>
      <c r="R41" s="223"/>
      <c r="S41" s="223"/>
      <c r="T41" s="223"/>
      <c r="U41" s="223"/>
      <c r="V41" s="223"/>
      <c r="W41" s="223"/>
      <c r="X41" s="223"/>
      <c r="Y41" s="223"/>
      <c r="Z41" s="213"/>
      <c r="AA41" s="213"/>
      <c r="AB41" s="213"/>
      <c r="AC41" s="213"/>
      <c r="AD41" s="213"/>
      <c r="AE41" s="213"/>
      <c r="AF41" s="213"/>
      <c r="AG41" s="213" t="s">
        <v>120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 x14ac:dyDescent="0.25">
      <c r="A42" s="234">
        <v>14</v>
      </c>
      <c r="B42" s="235" t="s">
        <v>244</v>
      </c>
      <c r="C42" s="252" t="s">
        <v>245</v>
      </c>
      <c r="D42" s="236" t="s">
        <v>163</v>
      </c>
      <c r="E42" s="237">
        <v>6</v>
      </c>
      <c r="F42" s="238"/>
      <c r="G42" s="239">
        <f>ROUND(E42*F42,2)</f>
        <v>0</v>
      </c>
      <c r="H42" s="238"/>
      <c r="I42" s="239">
        <f>ROUND(E42*H42,2)</f>
        <v>0</v>
      </c>
      <c r="J42" s="238"/>
      <c r="K42" s="239">
        <f>ROUND(E42*J42,2)</f>
        <v>0</v>
      </c>
      <c r="L42" s="239">
        <v>21</v>
      </c>
      <c r="M42" s="239">
        <f>G42*(1+L42/100)</f>
        <v>0</v>
      </c>
      <c r="N42" s="237">
        <v>7.85E-2</v>
      </c>
      <c r="O42" s="237">
        <f>ROUND(E42*N42,2)</f>
        <v>0.47</v>
      </c>
      <c r="P42" s="237">
        <v>0</v>
      </c>
      <c r="Q42" s="237">
        <f>ROUND(E42*P42,2)</f>
        <v>0</v>
      </c>
      <c r="R42" s="239"/>
      <c r="S42" s="239" t="s">
        <v>144</v>
      </c>
      <c r="T42" s="240" t="s">
        <v>145</v>
      </c>
      <c r="U42" s="223">
        <v>0</v>
      </c>
      <c r="V42" s="223">
        <f>ROUND(E42*U42,2)</f>
        <v>0</v>
      </c>
      <c r="W42" s="223"/>
      <c r="X42" s="223" t="s">
        <v>116</v>
      </c>
      <c r="Y42" s="223" t="s">
        <v>117</v>
      </c>
      <c r="Z42" s="213"/>
      <c r="AA42" s="213"/>
      <c r="AB42" s="213"/>
      <c r="AC42" s="213"/>
      <c r="AD42" s="213"/>
      <c r="AE42" s="213"/>
      <c r="AF42" s="213"/>
      <c r="AG42" s="213" t="s">
        <v>132</v>
      </c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2" x14ac:dyDescent="0.25">
      <c r="A43" s="220"/>
      <c r="B43" s="221"/>
      <c r="C43" s="255" t="s">
        <v>246</v>
      </c>
      <c r="D43" s="243"/>
      <c r="E43" s="243"/>
      <c r="F43" s="243"/>
      <c r="G43" s="243"/>
      <c r="H43" s="223"/>
      <c r="I43" s="223"/>
      <c r="J43" s="223"/>
      <c r="K43" s="223"/>
      <c r="L43" s="223"/>
      <c r="M43" s="223"/>
      <c r="N43" s="222"/>
      <c r="O43" s="222"/>
      <c r="P43" s="222"/>
      <c r="Q43" s="222"/>
      <c r="R43" s="223"/>
      <c r="S43" s="223"/>
      <c r="T43" s="223"/>
      <c r="U43" s="223"/>
      <c r="V43" s="223"/>
      <c r="W43" s="223"/>
      <c r="X43" s="223"/>
      <c r="Y43" s="223"/>
      <c r="Z43" s="213"/>
      <c r="AA43" s="213"/>
      <c r="AB43" s="213"/>
      <c r="AC43" s="213"/>
      <c r="AD43" s="213"/>
      <c r="AE43" s="213"/>
      <c r="AF43" s="213"/>
      <c r="AG43" s="213" t="s">
        <v>147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 x14ac:dyDescent="0.25">
      <c r="A44" s="234">
        <v>15</v>
      </c>
      <c r="B44" s="235" t="s">
        <v>247</v>
      </c>
      <c r="C44" s="252" t="s">
        <v>248</v>
      </c>
      <c r="D44" s="236" t="s">
        <v>207</v>
      </c>
      <c r="E44" s="237">
        <v>159</v>
      </c>
      <c r="F44" s="238"/>
      <c r="G44" s="239">
        <f>ROUND(E44*F44,2)</f>
        <v>0</v>
      </c>
      <c r="H44" s="238"/>
      <c r="I44" s="239">
        <f>ROUND(E44*H44,2)</f>
        <v>0</v>
      </c>
      <c r="J44" s="238"/>
      <c r="K44" s="239">
        <f>ROUND(E44*J44,2)</f>
        <v>0</v>
      </c>
      <c r="L44" s="239">
        <v>21</v>
      </c>
      <c r="M44" s="239">
        <f>G44*(1+L44/100)</f>
        <v>0</v>
      </c>
      <c r="N44" s="237">
        <v>8.2100000000000006E-2</v>
      </c>
      <c r="O44" s="237">
        <f>ROUND(E44*N44,2)</f>
        <v>13.05</v>
      </c>
      <c r="P44" s="237">
        <v>0</v>
      </c>
      <c r="Q44" s="237">
        <f>ROUND(E44*P44,2)</f>
        <v>0</v>
      </c>
      <c r="R44" s="239" t="s">
        <v>181</v>
      </c>
      <c r="S44" s="239" t="s">
        <v>115</v>
      </c>
      <c r="T44" s="240" t="s">
        <v>115</v>
      </c>
      <c r="U44" s="223">
        <v>0</v>
      </c>
      <c r="V44" s="223">
        <f>ROUND(E44*U44,2)</f>
        <v>0</v>
      </c>
      <c r="W44" s="223"/>
      <c r="X44" s="223" t="s">
        <v>182</v>
      </c>
      <c r="Y44" s="223" t="s">
        <v>117</v>
      </c>
      <c r="Z44" s="213"/>
      <c r="AA44" s="213"/>
      <c r="AB44" s="213"/>
      <c r="AC44" s="213"/>
      <c r="AD44" s="213"/>
      <c r="AE44" s="213"/>
      <c r="AF44" s="213"/>
      <c r="AG44" s="213" t="s">
        <v>187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2" x14ac:dyDescent="0.25">
      <c r="A45" s="220"/>
      <c r="B45" s="221"/>
      <c r="C45" s="254" t="s">
        <v>249</v>
      </c>
      <c r="D45" s="224"/>
      <c r="E45" s="225">
        <v>159</v>
      </c>
      <c r="F45" s="223"/>
      <c r="G45" s="223"/>
      <c r="H45" s="223"/>
      <c r="I45" s="223"/>
      <c r="J45" s="223"/>
      <c r="K45" s="223"/>
      <c r="L45" s="223"/>
      <c r="M45" s="223"/>
      <c r="N45" s="222"/>
      <c r="O45" s="222"/>
      <c r="P45" s="222"/>
      <c r="Q45" s="222"/>
      <c r="R45" s="223"/>
      <c r="S45" s="223"/>
      <c r="T45" s="223"/>
      <c r="U45" s="223"/>
      <c r="V45" s="223"/>
      <c r="W45" s="223"/>
      <c r="X45" s="223"/>
      <c r="Y45" s="223"/>
      <c r="Z45" s="213"/>
      <c r="AA45" s="213"/>
      <c r="AB45" s="213"/>
      <c r="AC45" s="213"/>
      <c r="AD45" s="213"/>
      <c r="AE45" s="213"/>
      <c r="AF45" s="213"/>
      <c r="AG45" s="213" t="s">
        <v>122</v>
      </c>
      <c r="AH45" s="213">
        <v>0</v>
      </c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ht="20.399999999999999" outlineLevel="1" x14ac:dyDescent="0.25">
      <c r="A46" s="234">
        <v>16</v>
      </c>
      <c r="B46" s="235" t="s">
        <v>250</v>
      </c>
      <c r="C46" s="252" t="s">
        <v>251</v>
      </c>
      <c r="D46" s="236" t="s">
        <v>207</v>
      </c>
      <c r="E46" s="237">
        <v>30</v>
      </c>
      <c r="F46" s="238"/>
      <c r="G46" s="239">
        <f>ROUND(E46*F46,2)</f>
        <v>0</v>
      </c>
      <c r="H46" s="238"/>
      <c r="I46" s="239">
        <f>ROUND(E46*H46,2)</f>
        <v>0</v>
      </c>
      <c r="J46" s="238"/>
      <c r="K46" s="239">
        <f>ROUND(E46*J46,2)</f>
        <v>0</v>
      </c>
      <c r="L46" s="239">
        <v>21</v>
      </c>
      <c r="M46" s="239">
        <f>G46*(1+L46/100)</f>
        <v>0</v>
      </c>
      <c r="N46" s="237">
        <v>4.8300000000000003E-2</v>
      </c>
      <c r="O46" s="237">
        <f>ROUND(E46*N46,2)</f>
        <v>1.45</v>
      </c>
      <c r="P46" s="237">
        <v>0</v>
      </c>
      <c r="Q46" s="237">
        <f>ROUND(E46*P46,2)</f>
        <v>0</v>
      </c>
      <c r="R46" s="239" t="s">
        <v>181</v>
      </c>
      <c r="S46" s="239" t="s">
        <v>115</v>
      </c>
      <c r="T46" s="240" t="s">
        <v>115</v>
      </c>
      <c r="U46" s="223">
        <v>0</v>
      </c>
      <c r="V46" s="223">
        <f>ROUND(E46*U46,2)</f>
        <v>0</v>
      </c>
      <c r="W46" s="223"/>
      <c r="X46" s="223" t="s">
        <v>182</v>
      </c>
      <c r="Y46" s="223" t="s">
        <v>117</v>
      </c>
      <c r="Z46" s="213"/>
      <c r="AA46" s="213"/>
      <c r="AB46" s="213"/>
      <c r="AC46" s="213"/>
      <c r="AD46" s="213"/>
      <c r="AE46" s="213"/>
      <c r="AF46" s="213"/>
      <c r="AG46" s="213" t="s">
        <v>187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2" x14ac:dyDescent="0.25">
      <c r="A47" s="220"/>
      <c r="B47" s="221"/>
      <c r="C47" s="254" t="s">
        <v>252</v>
      </c>
      <c r="D47" s="224"/>
      <c r="E47" s="225">
        <v>30</v>
      </c>
      <c r="F47" s="223"/>
      <c r="G47" s="223"/>
      <c r="H47" s="223"/>
      <c r="I47" s="223"/>
      <c r="J47" s="223"/>
      <c r="K47" s="223"/>
      <c r="L47" s="223"/>
      <c r="M47" s="223"/>
      <c r="N47" s="222"/>
      <c r="O47" s="222"/>
      <c r="P47" s="222"/>
      <c r="Q47" s="222"/>
      <c r="R47" s="223"/>
      <c r="S47" s="223"/>
      <c r="T47" s="223"/>
      <c r="U47" s="223"/>
      <c r="V47" s="223"/>
      <c r="W47" s="223"/>
      <c r="X47" s="223"/>
      <c r="Y47" s="223"/>
      <c r="Z47" s="213"/>
      <c r="AA47" s="213"/>
      <c r="AB47" s="213"/>
      <c r="AC47" s="213"/>
      <c r="AD47" s="213"/>
      <c r="AE47" s="213"/>
      <c r="AF47" s="213"/>
      <c r="AG47" s="213" t="s">
        <v>122</v>
      </c>
      <c r="AH47" s="213">
        <v>0</v>
      </c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ht="20.399999999999999" outlineLevel="1" x14ac:dyDescent="0.25">
      <c r="A48" s="244">
        <v>17</v>
      </c>
      <c r="B48" s="245" t="s">
        <v>253</v>
      </c>
      <c r="C48" s="256" t="s">
        <v>254</v>
      </c>
      <c r="D48" s="246" t="s">
        <v>207</v>
      </c>
      <c r="E48" s="247">
        <v>5</v>
      </c>
      <c r="F48" s="248"/>
      <c r="G48" s="249">
        <f>ROUND(E48*F48,2)</f>
        <v>0</v>
      </c>
      <c r="H48" s="248"/>
      <c r="I48" s="249">
        <f>ROUND(E48*H48,2)</f>
        <v>0</v>
      </c>
      <c r="J48" s="248"/>
      <c r="K48" s="249">
        <f>ROUND(E48*J48,2)</f>
        <v>0</v>
      </c>
      <c r="L48" s="249">
        <v>21</v>
      </c>
      <c r="M48" s="249">
        <f>G48*(1+L48/100)</f>
        <v>0</v>
      </c>
      <c r="N48" s="247">
        <v>6.9000000000000006E-2</v>
      </c>
      <c r="O48" s="247">
        <f>ROUND(E48*N48,2)</f>
        <v>0.35</v>
      </c>
      <c r="P48" s="247">
        <v>0</v>
      </c>
      <c r="Q48" s="247">
        <f>ROUND(E48*P48,2)</f>
        <v>0</v>
      </c>
      <c r="R48" s="249" t="s">
        <v>181</v>
      </c>
      <c r="S48" s="249" t="s">
        <v>115</v>
      </c>
      <c r="T48" s="250" t="s">
        <v>115</v>
      </c>
      <c r="U48" s="223">
        <v>0</v>
      </c>
      <c r="V48" s="223">
        <f>ROUND(E48*U48,2)</f>
        <v>0</v>
      </c>
      <c r="W48" s="223"/>
      <c r="X48" s="223" t="s">
        <v>182</v>
      </c>
      <c r="Y48" s="223" t="s">
        <v>117</v>
      </c>
      <c r="Z48" s="213"/>
      <c r="AA48" s="213"/>
      <c r="AB48" s="213"/>
      <c r="AC48" s="213"/>
      <c r="AD48" s="213"/>
      <c r="AE48" s="213"/>
      <c r="AF48" s="213"/>
      <c r="AG48" s="213" t="s">
        <v>187</v>
      </c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ht="20.399999999999999" outlineLevel="1" x14ac:dyDescent="0.25">
      <c r="A49" s="244">
        <v>18</v>
      </c>
      <c r="B49" s="245" t="s">
        <v>255</v>
      </c>
      <c r="C49" s="256" t="s">
        <v>256</v>
      </c>
      <c r="D49" s="246" t="s">
        <v>207</v>
      </c>
      <c r="E49" s="247">
        <v>5</v>
      </c>
      <c r="F49" s="248"/>
      <c r="G49" s="249">
        <f>ROUND(E49*F49,2)</f>
        <v>0</v>
      </c>
      <c r="H49" s="248"/>
      <c r="I49" s="249">
        <f>ROUND(E49*H49,2)</f>
        <v>0</v>
      </c>
      <c r="J49" s="248"/>
      <c r="K49" s="249">
        <f>ROUND(E49*J49,2)</f>
        <v>0</v>
      </c>
      <c r="L49" s="249">
        <v>21</v>
      </c>
      <c r="M49" s="249">
        <f>G49*(1+L49/100)</f>
        <v>0</v>
      </c>
      <c r="N49" s="247">
        <v>6.9000000000000006E-2</v>
      </c>
      <c r="O49" s="247">
        <f>ROUND(E49*N49,2)</f>
        <v>0.35</v>
      </c>
      <c r="P49" s="247">
        <v>0</v>
      </c>
      <c r="Q49" s="247">
        <f>ROUND(E49*P49,2)</f>
        <v>0</v>
      </c>
      <c r="R49" s="249" t="s">
        <v>181</v>
      </c>
      <c r="S49" s="249" t="s">
        <v>115</v>
      </c>
      <c r="T49" s="250" t="s">
        <v>115</v>
      </c>
      <c r="U49" s="223">
        <v>0</v>
      </c>
      <c r="V49" s="223">
        <f>ROUND(E49*U49,2)</f>
        <v>0</v>
      </c>
      <c r="W49" s="223"/>
      <c r="X49" s="223" t="s">
        <v>182</v>
      </c>
      <c r="Y49" s="223" t="s">
        <v>117</v>
      </c>
      <c r="Z49" s="213"/>
      <c r="AA49" s="213"/>
      <c r="AB49" s="213"/>
      <c r="AC49" s="213"/>
      <c r="AD49" s="213"/>
      <c r="AE49" s="213"/>
      <c r="AF49" s="213"/>
      <c r="AG49" s="213" t="s">
        <v>187</v>
      </c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x14ac:dyDescent="0.25">
      <c r="A50" s="227" t="s">
        <v>109</v>
      </c>
      <c r="B50" s="228" t="s">
        <v>75</v>
      </c>
      <c r="C50" s="251" t="s">
        <v>76</v>
      </c>
      <c r="D50" s="229"/>
      <c r="E50" s="230"/>
      <c r="F50" s="231"/>
      <c r="G50" s="231">
        <f>SUMIF(AG51:AG52,"&lt;&gt;NOR",G51:G52)</f>
        <v>0</v>
      </c>
      <c r="H50" s="231"/>
      <c r="I50" s="231">
        <f>SUM(I51:I52)</f>
        <v>0</v>
      </c>
      <c r="J50" s="231"/>
      <c r="K50" s="231">
        <f>SUM(K51:K52)</f>
        <v>0</v>
      </c>
      <c r="L50" s="231"/>
      <c r="M50" s="231">
        <f>SUM(M51:M52)</f>
        <v>0</v>
      </c>
      <c r="N50" s="230"/>
      <c r="O50" s="230">
        <f>SUM(O51:O52)</f>
        <v>0</v>
      </c>
      <c r="P50" s="230"/>
      <c r="Q50" s="230">
        <f>SUM(Q51:Q52)</f>
        <v>0</v>
      </c>
      <c r="R50" s="231"/>
      <c r="S50" s="231"/>
      <c r="T50" s="232"/>
      <c r="U50" s="226"/>
      <c r="V50" s="226">
        <f>SUM(V51:V52)</f>
        <v>55.15</v>
      </c>
      <c r="W50" s="226"/>
      <c r="X50" s="226"/>
      <c r="Y50" s="226"/>
      <c r="AG50" t="s">
        <v>110</v>
      </c>
    </row>
    <row r="51" spans="1:60" outlineLevel="1" x14ac:dyDescent="0.25">
      <c r="A51" s="234">
        <v>19</v>
      </c>
      <c r="B51" s="235" t="s">
        <v>209</v>
      </c>
      <c r="C51" s="252" t="s">
        <v>210</v>
      </c>
      <c r="D51" s="236" t="s">
        <v>158</v>
      </c>
      <c r="E51" s="237">
        <v>141.40710000000001</v>
      </c>
      <c r="F51" s="238"/>
      <c r="G51" s="239">
        <f>ROUND(E51*F51,2)</f>
        <v>0</v>
      </c>
      <c r="H51" s="238"/>
      <c r="I51" s="239">
        <f>ROUND(E51*H51,2)</f>
        <v>0</v>
      </c>
      <c r="J51" s="238"/>
      <c r="K51" s="239">
        <f>ROUND(E51*J51,2)</f>
        <v>0</v>
      </c>
      <c r="L51" s="239">
        <v>21</v>
      </c>
      <c r="M51" s="239">
        <f>G51*(1+L51/100)</f>
        <v>0</v>
      </c>
      <c r="N51" s="237">
        <v>0</v>
      </c>
      <c r="O51" s="237">
        <f>ROUND(E51*N51,2)</f>
        <v>0</v>
      </c>
      <c r="P51" s="237">
        <v>0</v>
      </c>
      <c r="Q51" s="237">
        <f>ROUND(E51*P51,2)</f>
        <v>0</v>
      </c>
      <c r="R51" s="239" t="s">
        <v>114</v>
      </c>
      <c r="S51" s="239" t="s">
        <v>115</v>
      </c>
      <c r="T51" s="240" t="s">
        <v>115</v>
      </c>
      <c r="U51" s="223">
        <v>0.39</v>
      </c>
      <c r="V51" s="223">
        <f>ROUND(E51*U51,2)</f>
        <v>55.15</v>
      </c>
      <c r="W51" s="223"/>
      <c r="X51" s="223" t="s">
        <v>211</v>
      </c>
      <c r="Y51" s="223" t="s">
        <v>117</v>
      </c>
      <c r="Z51" s="213"/>
      <c r="AA51" s="213"/>
      <c r="AB51" s="213"/>
      <c r="AC51" s="213"/>
      <c r="AD51" s="213"/>
      <c r="AE51" s="213"/>
      <c r="AF51" s="213"/>
      <c r="AG51" s="213" t="s">
        <v>212</v>
      </c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2" x14ac:dyDescent="0.25">
      <c r="A52" s="220"/>
      <c r="B52" s="221"/>
      <c r="C52" s="253" t="s">
        <v>213</v>
      </c>
      <c r="D52" s="241"/>
      <c r="E52" s="241"/>
      <c r="F52" s="241"/>
      <c r="G52" s="241"/>
      <c r="H52" s="223"/>
      <c r="I52" s="223"/>
      <c r="J52" s="223"/>
      <c r="K52" s="223"/>
      <c r="L52" s="223"/>
      <c r="M52" s="223"/>
      <c r="N52" s="222"/>
      <c r="O52" s="222"/>
      <c r="P52" s="222"/>
      <c r="Q52" s="222"/>
      <c r="R52" s="223"/>
      <c r="S52" s="223"/>
      <c r="T52" s="223"/>
      <c r="U52" s="223"/>
      <c r="V52" s="223"/>
      <c r="W52" s="223"/>
      <c r="X52" s="223"/>
      <c r="Y52" s="223"/>
      <c r="Z52" s="213"/>
      <c r="AA52" s="213"/>
      <c r="AB52" s="213"/>
      <c r="AC52" s="213"/>
      <c r="AD52" s="213"/>
      <c r="AE52" s="213"/>
      <c r="AF52" s="213"/>
      <c r="AG52" s="213" t="s">
        <v>120</v>
      </c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x14ac:dyDescent="0.25">
      <c r="A53" s="227" t="s">
        <v>109</v>
      </c>
      <c r="B53" s="228" t="s">
        <v>77</v>
      </c>
      <c r="C53" s="251" t="s">
        <v>78</v>
      </c>
      <c r="D53" s="229"/>
      <c r="E53" s="230"/>
      <c r="F53" s="231"/>
      <c r="G53" s="231">
        <f>SUMIF(AG54:AG54,"&lt;&gt;NOR",G54:G54)</f>
        <v>0</v>
      </c>
      <c r="H53" s="231"/>
      <c r="I53" s="231">
        <f>SUM(I54:I54)</f>
        <v>0</v>
      </c>
      <c r="J53" s="231"/>
      <c r="K53" s="231">
        <f>SUM(K54:K54)</f>
        <v>0</v>
      </c>
      <c r="L53" s="231"/>
      <c r="M53" s="231">
        <f>SUM(M54:M54)</f>
        <v>0</v>
      </c>
      <c r="N53" s="230"/>
      <c r="O53" s="230">
        <f>SUM(O54:O54)</f>
        <v>0</v>
      </c>
      <c r="P53" s="230"/>
      <c r="Q53" s="230">
        <f>SUM(Q54:Q54)</f>
        <v>0</v>
      </c>
      <c r="R53" s="231"/>
      <c r="S53" s="231"/>
      <c r="T53" s="232"/>
      <c r="U53" s="226"/>
      <c r="V53" s="226">
        <f>SUM(V54:V54)</f>
        <v>0</v>
      </c>
      <c r="W53" s="226"/>
      <c r="X53" s="226"/>
      <c r="Y53" s="226"/>
      <c r="AG53" t="s">
        <v>110</v>
      </c>
    </row>
    <row r="54" spans="1:60" ht="20.399999999999999" outlineLevel="1" x14ac:dyDescent="0.25">
      <c r="A54" s="234">
        <v>20</v>
      </c>
      <c r="B54" s="235" t="s">
        <v>214</v>
      </c>
      <c r="C54" s="252" t="s">
        <v>215</v>
      </c>
      <c r="D54" s="236" t="s">
        <v>158</v>
      </c>
      <c r="E54" s="237">
        <v>102.486</v>
      </c>
      <c r="F54" s="238"/>
      <c r="G54" s="239">
        <f>ROUND(E54*F54,2)</f>
        <v>0</v>
      </c>
      <c r="H54" s="238"/>
      <c r="I54" s="239">
        <f>ROUND(E54*H54,2)</f>
        <v>0</v>
      </c>
      <c r="J54" s="238"/>
      <c r="K54" s="239">
        <f>ROUND(E54*J54,2)</f>
        <v>0</v>
      </c>
      <c r="L54" s="239">
        <v>21</v>
      </c>
      <c r="M54" s="239">
        <f>G54*(1+L54/100)</f>
        <v>0</v>
      </c>
      <c r="N54" s="237">
        <v>0</v>
      </c>
      <c r="O54" s="237">
        <f>ROUND(E54*N54,2)</f>
        <v>0</v>
      </c>
      <c r="P54" s="237">
        <v>0</v>
      </c>
      <c r="Q54" s="237">
        <f>ROUND(E54*P54,2)</f>
        <v>0</v>
      </c>
      <c r="R54" s="239" t="s">
        <v>216</v>
      </c>
      <c r="S54" s="239" t="s">
        <v>115</v>
      </c>
      <c r="T54" s="240" t="s">
        <v>115</v>
      </c>
      <c r="U54" s="223">
        <v>0</v>
      </c>
      <c r="V54" s="223">
        <f>ROUND(E54*U54,2)</f>
        <v>0</v>
      </c>
      <c r="W54" s="223"/>
      <c r="X54" s="223" t="s">
        <v>217</v>
      </c>
      <c r="Y54" s="223" t="s">
        <v>117</v>
      </c>
      <c r="Z54" s="213"/>
      <c r="AA54" s="213"/>
      <c r="AB54" s="213"/>
      <c r="AC54" s="213"/>
      <c r="AD54" s="213"/>
      <c r="AE54" s="213"/>
      <c r="AF54" s="213"/>
      <c r="AG54" s="213" t="s">
        <v>218</v>
      </c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x14ac:dyDescent="0.25">
      <c r="A55" s="3"/>
      <c r="B55" s="4"/>
      <c r="C55" s="257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AE55">
        <v>12</v>
      </c>
      <c r="AF55">
        <v>21</v>
      </c>
      <c r="AG55" t="s">
        <v>95</v>
      </c>
    </row>
    <row r="56" spans="1:60" x14ac:dyDescent="0.25">
      <c r="A56" s="216"/>
      <c r="B56" s="217" t="s">
        <v>29</v>
      </c>
      <c r="C56" s="258"/>
      <c r="D56" s="218"/>
      <c r="E56" s="219"/>
      <c r="F56" s="219"/>
      <c r="G56" s="233">
        <f>G8+G19+G33+G35+G50+G53</f>
        <v>0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AE56">
        <f>SUMIF(L7:L54,AE55,G7:G54)</f>
        <v>0</v>
      </c>
      <c r="AF56">
        <f>SUMIF(L7:L54,AF55,G7:G54)</f>
        <v>0</v>
      </c>
      <c r="AG56" t="s">
        <v>219</v>
      </c>
    </row>
    <row r="57" spans="1:60" x14ac:dyDescent="0.25">
      <c r="C57" s="259"/>
      <c r="D57" s="10"/>
      <c r="AG57" t="s">
        <v>220</v>
      </c>
    </row>
    <row r="58" spans="1:60" x14ac:dyDescent="0.25">
      <c r="D58" s="10"/>
    </row>
    <row r="59" spans="1:60" x14ac:dyDescent="0.25">
      <c r="D59" s="10"/>
    </row>
    <row r="60" spans="1:60" x14ac:dyDescent="0.25">
      <c r="D60" s="10"/>
    </row>
    <row r="61" spans="1:60" x14ac:dyDescent="0.25">
      <c r="D61" s="10"/>
    </row>
    <row r="62" spans="1:60" x14ac:dyDescent="0.25">
      <c r="D62" s="10"/>
    </row>
    <row r="63" spans="1:60" x14ac:dyDescent="0.25">
      <c r="D63" s="10"/>
    </row>
    <row r="64" spans="1:60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password="C67F" sheet="1" formatRows="0"/>
  <mergeCells count="15">
    <mergeCell ref="C41:G41"/>
    <mergeCell ref="C43:G43"/>
    <mergeCell ref="C52:G52"/>
    <mergeCell ref="C16:G16"/>
    <mergeCell ref="C23:G23"/>
    <mergeCell ref="C25:G25"/>
    <mergeCell ref="C28:G28"/>
    <mergeCell ref="C37:G37"/>
    <mergeCell ref="C38:G38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2" x14ac:dyDescent="0.25"/>
  <cols>
    <col min="1" max="1" width="3.44140625" customWidth="1"/>
    <col min="2" max="2" width="12.6640625" style="177" customWidth="1"/>
    <col min="3" max="3" width="63.33203125" style="177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8" t="s">
        <v>82</v>
      </c>
      <c r="B1" s="198"/>
      <c r="C1" s="198"/>
      <c r="D1" s="198"/>
      <c r="E1" s="198"/>
      <c r="F1" s="198"/>
      <c r="G1" s="198"/>
      <c r="AG1" t="s">
        <v>83</v>
      </c>
    </row>
    <row r="2" spans="1:60" ht="25.05" customHeight="1" x14ac:dyDescent="0.25">
      <c r="A2" s="199" t="s">
        <v>7</v>
      </c>
      <c r="B2" s="49" t="s">
        <v>44</v>
      </c>
      <c r="C2" s="202" t="s">
        <v>45</v>
      </c>
      <c r="D2" s="200"/>
      <c r="E2" s="200"/>
      <c r="F2" s="200"/>
      <c r="G2" s="201"/>
      <c r="AG2" t="s">
        <v>84</v>
      </c>
    </row>
    <row r="3" spans="1:60" ht="25.05" customHeight="1" x14ac:dyDescent="0.25">
      <c r="A3" s="199" t="s">
        <v>8</v>
      </c>
      <c r="B3" s="49" t="s">
        <v>48</v>
      </c>
      <c r="C3" s="202" t="s">
        <v>49</v>
      </c>
      <c r="D3" s="200"/>
      <c r="E3" s="200"/>
      <c r="F3" s="200"/>
      <c r="G3" s="201"/>
      <c r="AC3" s="177" t="s">
        <v>84</v>
      </c>
      <c r="AG3" t="s">
        <v>85</v>
      </c>
    </row>
    <row r="4" spans="1:60" ht="25.05" customHeight="1" x14ac:dyDescent="0.25">
      <c r="A4" s="203" t="s">
        <v>9</v>
      </c>
      <c r="B4" s="204" t="s">
        <v>53</v>
      </c>
      <c r="C4" s="205" t="s">
        <v>54</v>
      </c>
      <c r="D4" s="206"/>
      <c r="E4" s="206"/>
      <c r="F4" s="206"/>
      <c r="G4" s="207"/>
      <c r="AG4" t="s">
        <v>86</v>
      </c>
    </row>
    <row r="5" spans="1:60" x14ac:dyDescent="0.25">
      <c r="D5" s="10"/>
    </row>
    <row r="6" spans="1:60" ht="39.6" x14ac:dyDescent="0.25">
      <c r="A6" s="209" t="s">
        <v>87</v>
      </c>
      <c r="B6" s="211" t="s">
        <v>88</v>
      </c>
      <c r="C6" s="211" t="s">
        <v>89</v>
      </c>
      <c r="D6" s="210" t="s">
        <v>90</v>
      </c>
      <c r="E6" s="209" t="s">
        <v>91</v>
      </c>
      <c r="F6" s="208" t="s">
        <v>92</v>
      </c>
      <c r="G6" s="209" t="s">
        <v>29</v>
      </c>
      <c r="H6" s="212" t="s">
        <v>30</v>
      </c>
      <c r="I6" s="212" t="s">
        <v>93</v>
      </c>
      <c r="J6" s="212" t="s">
        <v>31</v>
      </c>
      <c r="K6" s="212" t="s">
        <v>94</v>
      </c>
      <c r="L6" s="212" t="s">
        <v>95</v>
      </c>
      <c r="M6" s="212" t="s">
        <v>96</v>
      </c>
      <c r="N6" s="212" t="s">
        <v>97</v>
      </c>
      <c r="O6" s="212" t="s">
        <v>98</v>
      </c>
      <c r="P6" s="212" t="s">
        <v>99</v>
      </c>
      <c r="Q6" s="212" t="s">
        <v>100</v>
      </c>
      <c r="R6" s="212" t="s">
        <v>101</v>
      </c>
      <c r="S6" s="212" t="s">
        <v>102</v>
      </c>
      <c r="T6" s="212" t="s">
        <v>103</v>
      </c>
      <c r="U6" s="212" t="s">
        <v>104</v>
      </c>
      <c r="V6" s="212" t="s">
        <v>105</v>
      </c>
      <c r="W6" s="212" t="s">
        <v>106</v>
      </c>
      <c r="X6" s="212" t="s">
        <v>107</v>
      </c>
      <c r="Y6" s="212" t="s">
        <v>108</v>
      </c>
    </row>
    <row r="7" spans="1:60" hidden="1" x14ac:dyDescent="0.25">
      <c r="A7" s="3"/>
      <c r="B7" s="4"/>
      <c r="C7" s="4"/>
      <c r="D7" s="6"/>
      <c r="E7" s="214"/>
      <c r="F7" s="215"/>
      <c r="G7" s="215"/>
      <c r="H7" s="215"/>
      <c r="I7" s="215"/>
      <c r="J7" s="215"/>
      <c r="K7" s="215"/>
      <c r="L7" s="215"/>
      <c r="M7" s="215"/>
      <c r="N7" s="214"/>
      <c r="O7" s="214"/>
      <c r="P7" s="214"/>
      <c r="Q7" s="214"/>
      <c r="R7" s="215"/>
      <c r="S7" s="215"/>
      <c r="T7" s="215"/>
      <c r="U7" s="215"/>
      <c r="V7" s="215"/>
      <c r="W7" s="215"/>
      <c r="X7" s="215"/>
      <c r="Y7" s="215"/>
    </row>
    <row r="8" spans="1:60" x14ac:dyDescent="0.25">
      <c r="A8" s="227" t="s">
        <v>109</v>
      </c>
      <c r="B8" s="228" t="s">
        <v>67</v>
      </c>
      <c r="C8" s="251" t="s">
        <v>68</v>
      </c>
      <c r="D8" s="229"/>
      <c r="E8" s="230"/>
      <c r="F8" s="231"/>
      <c r="G8" s="231">
        <f>SUMIF(AG9:AG17,"&lt;&gt;NOR",G9:G17)</f>
        <v>0</v>
      </c>
      <c r="H8" s="231"/>
      <c r="I8" s="231">
        <f>SUM(I9:I17)</f>
        <v>0</v>
      </c>
      <c r="J8" s="231"/>
      <c r="K8" s="231">
        <f>SUM(K9:K17)</f>
        <v>0</v>
      </c>
      <c r="L8" s="231"/>
      <c r="M8" s="231">
        <f>SUM(M9:M17)</f>
        <v>0</v>
      </c>
      <c r="N8" s="230"/>
      <c r="O8" s="230">
        <f>SUM(O9:O17)</f>
        <v>0</v>
      </c>
      <c r="P8" s="230"/>
      <c r="Q8" s="230">
        <f>SUM(Q9:Q17)</f>
        <v>159.16</v>
      </c>
      <c r="R8" s="231"/>
      <c r="S8" s="231"/>
      <c r="T8" s="232"/>
      <c r="U8" s="226"/>
      <c r="V8" s="226">
        <f>SUM(V9:V17)</f>
        <v>135.29999999999998</v>
      </c>
      <c r="W8" s="226"/>
      <c r="X8" s="226"/>
      <c r="Y8" s="226"/>
      <c r="AG8" t="s">
        <v>110</v>
      </c>
    </row>
    <row r="9" spans="1:60" ht="20.399999999999999" outlineLevel="1" x14ac:dyDescent="0.25">
      <c r="A9" s="234">
        <v>1</v>
      </c>
      <c r="B9" s="235" t="s">
        <v>111</v>
      </c>
      <c r="C9" s="252" t="s">
        <v>112</v>
      </c>
      <c r="D9" s="236" t="s">
        <v>113</v>
      </c>
      <c r="E9" s="237">
        <v>369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0</v>
      </c>
      <c r="O9" s="237">
        <f>ROUND(E9*N9,2)</f>
        <v>0</v>
      </c>
      <c r="P9" s="237">
        <v>0.13800000000000001</v>
      </c>
      <c r="Q9" s="237">
        <f>ROUND(E9*P9,2)</f>
        <v>50.92</v>
      </c>
      <c r="R9" s="239" t="s">
        <v>114</v>
      </c>
      <c r="S9" s="239" t="s">
        <v>115</v>
      </c>
      <c r="T9" s="240" t="s">
        <v>115</v>
      </c>
      <c r="U9" s="223">
        <v>0.16</v>
      </c>
      <c r="V9" s="223">
        <f>ROUND(E9*U9,2)</f>
        <v>59.04</v>
      </c>
      <c r="W9" s="223"/>
      <c r="X9" s="223" t="s">
        <v>116</v>
      </c>
      <c r="Y9" s="223" t="s">
        <v>117</v>
      </c>
      <c r="Z9" s="213"/>
      <c r="AA9" s="213"/>
      <c r="AB9" s="213"/>
      <c r="AC9" s="213"/>
      <c r="AD9" s="213"/>
      <c r="AE9" s="213"/>
      <c r="AF9" s="213"/>
      <c r="AG9" s="213" t="s">
        <v>118</v>
      </c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2" x14ac:dyDescent="0.25">
      <c r="A10" s="220"/>
      <c r="B10" s="221"/>
      <c r="C10" s="253" t="s">
        <v>119</v>
      </c>
      <c r="D10" s="241"/>
      <c r="E10" s="241"/>
      <c r="F10" s="241"/>
      <c r="G10" s="241"/>
      <c r="H10" s="223"/>
      <c r="I10" s="223"/>
      <c r="J10" s="223"/>
      <c r="K10" s="223"/>
      <c r="L10" s="223"/>
      <c r="M10" s="223"/>
      <c r="N10" s="222"/>
      <c r="O10" s="222"/>
      <c r="P10" s="222"/>
      <c r="Q10" s="222"/>
      <c r="R10" s="223"/>
      <c r="S10" s="223"/>
      <c r="T10" s="223"/>
      <c r="U10" s="223"/>
      <c r="V10" s="223"/>
      <c r="W10" s="223"/>
      <c r="X10" s="223"/>
      <c r="Y10" s="223"/>
      <c r="Z10" s="213"/>
      <c r="AA10" s="213"/>
      <c r="AB10" s="213"/>
      <c r="AC10" s="213"/>
      <c r="AD10" s="213"/>
      <c r="AE10" s="213"/>
      <c r="AF10" s="213"/>
      <c r="AG10" s="213" t="s">
        <v>120</v>
      </c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2" x14ac:dyDescent="0.25">
      <c r="A11" s="220"/>
      <c r="B11" s="221"/>
      <c r="C11" s="254" t="s">
        <v>257</v>
      </c>
      <c r="D11" s="224"/>
      <c r="E11" s="225">
        <v>369</v>
      </c>
      <c r="F11" s="223"/>
      <c r="G11" s="223"/>
      <c r="H11" s="223"/>
      <c r="I11" s="223"/>
      <c r="J11" s="223"/>
      <c r="K11" s="223"/>
      <c r="L11" s="223"/>
      <c r="M11" s="223"/>
      <c r="N11" s="222"/>
      <c r="O11" s="222"/>
      <c r="P11" s="222"/>
      <c r="Q11" s="222"/>
      <c r="R11" s="223"/>
      <c r="S11" s="223"/>
      <c r="T11" s="223"/>
      <c r="U11" s="223"/>
      <c r="V11" s="223"/>
      <c r="W11" s="223"/>
      <c r="X11" s="223"/>
      <c r="Y11" s="223"/>
      <c r="Z11" s="213"/>
      <c r="AA11" s="213"/>
      <c r="AB11" s="213"/>
      <c r="AC11" s="213"/>
      <c r="AD11" s="213"/>
      <c r="AE11" s="213"/>
      <c r="AF11" s="213"/>
      <c r="AG11" s="213" t="s">
        <v>122</v>
      </c>
      <c r="AH11" s="213">
        <v>0</v>
      </c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5">
      <c r="A12" s="234">
        <v>2</v>
      </c>
      <c r="B12" s="235" t="s">
        <v>123</v>
      </c>
      <c r="C12" s="252" t="s">
        <v>124</v>
      </c>
      <c r="D12" s="236" t="s">
        <v>125</v>
      </c>
      <c r="E12" s="237">
        <v>492</v>
      </c>
      <c r="F12" s="238"/>
      <c r="G12" s="239">
        <f>ROUND(E12*F12,2)</f>
        <v>0</v>
      </c>
      <c r="H12" s="238"/>
      <c r="I12" s="239">
        <f>ROUND(E12*H12,2)</f>
        <v>0</v>
      </c>
      <c r="J12" s="238"/>
      <c r="K12" s="239">
        <f>ROUND(E12*J12,2)</f>
        <v>0</v>
      </c>
      <c r="L12" s="239">
        <v>21</v>
      </c>
      <c r="M12" s="239">
        <f>G12*(1+L12/100)</f>
        <v>0</v>
      </c>
      <c r="N12" s="237">
        <v>0</v>
      </c>
      <c r="O12" s="237">
        <f>ROUND(E12*N12,2)</f>
        <v>0</v>
      </c>
      <c r="P12" s="237">
        <v>0.22</v>
      </c>
      <c r="Q12" s="237">
        <f>ROUND(E12*P12,2)</f>
        <v>108.24</v>
      </c>
      <c r="R12" s="239" t="s">
        <v>114</v>
      </c>
      <c r="S12" s="239" t="s">
        <v>115</v>
      </c>
      <c r="T12" s="240" t="s">
        <v>115</v>
      </c>
      <c r="U12" s="223">
        <v>0.14000000000000001</v>
      </c>
      <c r="V12" s="223">
        <f>ROUND(E12*U12,2)</f>
        <v>68.88</v>
      </c>
      <c r="W12" s="223"/>
      <c r="X12" s="223" t="s">
        <v>116</v>
      </c>
      <c r="Y12" s="223" t="s">
        <v>117</v>
      </c>
      <c r="Z12" s="213"/>
      <c r="AA12" s="213"/>
      <c r="AB12" s="213"/>
      <c r="AC12" s="213"/>
      <c r="AD12" s="213"/>
      <c r="AE12" s="213"/>
      <c r="AF12" s="213"/>
      <c r="AG12" s="213" t="s">
        <v>118</v>
      </c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outlineLevel="2" x14ac:dyDescent="0.25">
      <c r="A13" s="220"/>
      <c r="B13" s="221"/>
      <c r="C13" s="253" t="s">
        <v>126</v>
      </c>
      <c r="D13" s="241"/>
      <c r="E13" s="241"/>
      <c r="F13" s="241"/>
      <c r="G13" s="241"/>
      <c r="H13" s="223"/>
      <c r="I13" s="223"/>
      <c r="J13" s="223"/>
      <c r="K13" s="223"/>
      <c r="L13" s="223"/>
      <c r="M13" s="223"/>
      <c r="N13" s="222"/>
      <c r="O13" s="222"/>
      <c r="P13" s="222"/>
      <c r="Q13" s="222"/>
      <c r="R13" s="223"/>
      <c r="S13" s="223"/>
      <c r="T13" s="223"/>
      <c r="U13" s="223"/>
      <c r="V13" s="223"/>
      <c r="W13" s="223"/>
      <c r="X13" s="223"/>
      <c r="Y13" s="223"/>
      <c r="Z13" s="213"/>
      <c r="AA13" s="213"/>
      <c r="AB13" s="213"/>
      <c r="AC13" s="213"/>
      <c r="AD13" s="213"/>
      <c r="AE13" s="213"/>
      <c r="AF13" s="213"/>
      <c r="AG13" s="213" t="s">
        <v>120</v>
      </c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42" t="str">
        <f>C13</f>
        <v>s vybouráním lože, s přemístěním hmot na skládku na vzdálenost do 3 m nebo naložením na dopravní prostředek</v>
      </c>
      <c r="BB13" s="213"/>
      <c r="BC13" s="213"/>
      <c r="BD13" s="213"/>
      <c r="BE13" s="213"/>
      <c r="BF13" s="213"/>
      <c r="BG13" s="213"/>
      <c r="BH13" s="213"/>
    </row>
    <row r="14" spans="1:60" outlineLevel="2" x14ac:dyDescent="0.25">
      <c r="A14" s="220"/>
      <c r="B14" s="221"/>
      <c r="C14" s="254" t="s">
        <v>258</v>
      </c>
      <c r="D14" s="224"/>
      <c r="E14" s="225">
        <v>492</v>
      </c>
      <c r="F14" s="223"/>
      <c r="G14" s="223"/>
      <c r="H14" s="223"/>
      <c r="I14" s="223"/>
      <c r="J14" s="223"/>
      <c r="K14" s="223"/>
      <c r="L14" s="223"/>
      <c r="M14" s="223"/>
      <c r="N14" s="222"/>
      <c r="O14" s="222"/>
      <c r="P14" s="222"/>
      <c r="Q14" s="222"/>
      <c r="R14" s="223"/>
      <c r="S14" s="223"/>
      <c r="T14" s="223"/>
      <c r="U14" s="223"/>
      <c r="V14" s="223"/>
      <c r="W14" s="223"/>
      <c r="X14" s="223"/>
      <c r="Y14" s="223"/>
      <c r="Z14" s="213"/>
      <c r="AA14" s="213"/>
      <c r="AB14" s="213"/>
      <c r="AC14" s="213"/>
      <c r="AD14" s="213"/>
      <c r="AE14" s="213"/>
      <c r="AF14" s="213"/>
      <c r="AG14" s="213" t="s">
        <v>122</v>
      </c>
      <c r="AH14" s="213">
        <v>0</v>
      </c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5">
      <c r="A15" s="234">
        <v>3</v>
      </c>
      <c r="B15" s="235" t="s">
        <v>138</v>
      </c>
      <c r="C15" s="252" t="s">
        <v>139</v>
      </c>
      <c r="D15" s="236" t="s">
        <v>113</v>
      </c>
      <c r="E15" s="237">
        <v>369</v>
      </c>
      <c r="F15" s="238"/>
      <c r="G15" s="239">
        <f>ROUND(E15*F15,2)</f>
        <v>0</v>
      </c>
      <c r="H15" s="238"/>
      <c r="I15" s="239">
        <f>ROUND(E15*H15,2)</f>
        <v>0</v>
      </c>
      <c r="J15" s="238"/>
      <c r="K15" s="239">
        <f>ROUND(E15*J15,2)</f>
        <v>0</v>
      </c>
      <c r="L15" s="239">
        <v>21</v>
      </c>
      <c r="M15" s="239">
        <f>G15*(1+L15/100)</f>
        <v>0</v>
      </c>
      <c r="N15" s="237">
        <v>0</v>
      </c>
      <c r="O15" s="237">
        <f>ROUND(E15*N15,2)</f>
        <v>0</v>
      </c>
      <c r="P15" s="237">
        <v>0</v>
      </c>
      <c r="Q15" s="237">
        <f>ROUND(E15*P15,2)</f>
        <v>0</v>
      </c>
      <c r="R15" s="239" t="s">
        <v>131</v>
      </c>
      <c r="S15" s="239" t="s">
        <v>115</v>
      </c>
      <c r="T15" s="240" t="s">
        <v>115</v>
      </c>
      <c r="U15" s="223">
        <v>0.02</v>
      </c>
      <c r="V15" s="223">
        <f>ROUND(E15*U15,2)</f>
        <v>7.38</v>
      </c>
      <c r="W15" s="223"/>
      <c r="X15" s="223" t="s">
        <v>116</v>
      </c>
      <c r="Y15" s="223" t="s">
        <v>117</v>
      </c>
      <c r="Z15" s="213"/>
      <c r="AA15" s="213"/>
      <c r="AB15" s="213"/>
      <c r="AC15" s="213"/>
      <c r="AD15" s="213"/>
      <c r="AE15" s="213"/>
      <c r="AF15" s="213"/>
      <c r="AG15" s="213" t="s">
        <v>118</v>
      </c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2" x14ac:dyDescent="0.25">
      <c r="A16" s="220"/>
      <c r="B16" s="221"/>
      <c r="C16" s="253" t="s">
        <v>140</v>
      </c>
      <c r="D16" s="241"/>
      <c r="E16" s="241"/>
      <c r="F16" s="241"/>
      <c r="G16" s="241"/>
      <c r="H16" s="223"/>
      <c r="I16" s="223"/>
      <c r="J16" s="223"/>
      <c r="K16" s="223"/>
      <c r="L16" s="223"/>
      <c r="M16" s="223"/>
      <c r="N16" s="222"/>
      <c r="O16" s="222"/>
      <c r="P16" s="222"/>
      <c r="Q16" s="222"/>
      <c r="R16" s="223"/>
      <c r="S16" s="223"/>
      <c r="T16" s="223"/>
      <c r="U16" s="223"/>
      <c r="V16" s="223"/>
      <c r="W16" s="223"/>
      <c r="X16" s="223"/>
      <c r="Y16" s="223"/>
      <c r="Z16" s="213"/>
      <c r="AA16" s="213"/>
      <c r="AB16" s="213"/>
      <c r="AC16" s="213"/>
      <c r="AD16" s="213"/>
      <c r="AE16" s="213"/>
      <c r="AF16" s="213"/>
      <c r="AG16" s="213" t="s">
        <v>120</v>
      </c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5">
      <c r="A17" s="244">
        <v>4</v>
      </c>
      <c r="B17" s="245" t="s">
        <v>161</v>
      </c>
      <c r="C17" s="256" t="s">
        <v>162</v>
      </c>
      <c r="D17" s="246" t="s">
        <v>163</v>
      </c>
      <c r="E17" s="247">
        <v>1</v>
      </c>
      <c r="F17" s="248"/>
      <c r="G17" s="249">
        <f>ROUND(E17*F17,2)</f>
        <v>0</v>
      </c>
      <c r="H17" s="248"/>
      <c r="I17" s="249">
        <f>ROUND(E17*H17,2)</f>
        <v>0</v>
      </c>
      <c r="J17" s="248"/>
      <c r="K17" s="249">
        <f>ROUND(E17*J17,2)</f>
        <v>0</v>
      </c>
      <c r="L17" s="249">
        <v>21</v>
      </c>
      <c r="M17" s="249">
        <f>G17*(1+L17/100)</f>
        <v>0</v>
      </c>
      <c r="N17" s="247">
        <v>0</v>
      </c>
      <c r="O17" s="247">
        <f>ROUND(E17*N17,2)</f>
        <v>0</v>
      </c>
      <c r="P17" s="247">
        <v>0</v>
      </c>
      <c r="Q17" s="247">
        <f>ROUND(E17*P17,2)</f>
        <v>0</v>
      </c>
      <c r="R17" s="249"/>
      <c r="S17" s="249" t="s">
        <v>144</v>
      </c>
      <c r="T17" s="250" t="s">
        <v>145</v>
      </c>
      <c r="U17" s="223">
        <v>0</v>
      </c>
      <c r="V17" s="223">
        <f>ROUND(E17*U17,2)</f>
        <v>0</v>
      </c>
      <c r="W17" s="223"/>
      <c r="X17" s="223" t="s">
        <v>116</v>
      </c>
      <c r="Y17" s="223" t="s">
        <v>117</v>
      </c>
      <c r="Z17" s="213"/>
      <c r="AA17" s="213"/>
      <c r="AB17" s="213"/>
      <c r="AC17" s="213"/>
      <c r="AD17" s="213"/>
      <c r="AE17" s="213"/>
      <c r="AF17" s="213"/>
      <c r="AG17" s="213" t="s">
        <v>132</v>
      </c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x14ac:dyDescent="0.25">
      <c r="A18" s="227" t="s">
        <v>109</v>
      </c>
      <c r="B18" s="228" t="s">
        <v>69</v>
      </c>
      <c r="C18" s="251" t="s">
        <v>70</v>
      </c>
      <c r="D18" s="229"/>
      <c r="E18" s="230"/>
      <c r="F18" s="231"/>
      <c r="G18" s="231">
        <f>SUMIF(AG19:AG28,"&lt;&gt;NOR",G19:G28)</f>
        <v>0</v>
      </c>
      <c r="H18" s="231"/>
      <c r="I18" s="231">
        <f>SUM(I19:I28)</f>
        <v>0</v>
      </c>
      <c r="J18" s="231"/>
      <c r="K18" s="231">
        <f>SUM(K19:K28)</f>
        <v>0</v>
      </c>
      <c r="L18" s="231"/>
      <c r="M18" s="231">
        <f>SUM(M19:M28)</f>
        <v>0</v>
      </c>
      <c r="N18" s="230"/>
      <c r="O18" s="230">
        <f>SUM(O19:O28)</f>
        <v>159.86000000000001</v>
      </c>
      <c r="P18" s="230"/>
      <c r="Q18" s="230">
        <f>SUM(Q19:Q28)</f>
        <v>0</v>
      </c>
      <c r="R18" s="231"/>
      <c r="S18" s="231"/>
      <c r="T18" s="232"/>
      <c r="U18" s="226"/>
      <c r="V18" s="226">
        <f>SUM(V19:V28)</f>
        <v>174.54000000000002</v>
      </c>
      <c r="W18" s="226"/>
      <c r="X18" s="226"/>
      <c r="Y18" s="226"/>
      <c r="AG18" t="s">
        <v>110</v>
      </c>
    </row>
    <row r="19" spans="1:60" ht="20.399999999999999" outlineLevel="1" x14ac:dyDescent="0.25">
      <c r="A19" s="244">
        <v>5</v>
      </c>
      <c r="B19" s="245" t="s">
        <v>224</v>
      </c>
      <c r="C19" s="256" t="s">
        <v>225</v>
      </c>
      <c r="D19" s="246" t="s">
        <v>113</v>
      </c>
      <c r="E19" s="247">
        <v>369</v>
      </c>
      <c r="F19" s="248"/>
      <c r="G19" s="249">
        <f>ROUND(E19*F19,2)</f>
        <v>0</v>
      </c>
      <c r="H19" s="248"/>
      <c r="I19" s="249">
        <f>ROUND(E19*H19,2)</f>
        <v>0</v>
      </c>
      <c r="J19" s="248"/>
      <c r="K19" s="249">
        <f>ROUND(E19*J19,2)</f>
        <v>0</v>
      </c>
      <c r="L19" s="249">
        <v>21</v>
      </c>
      <c r="M19" s="249">
        <f>G19*(1+L19/100)</f>
        <v>0</v>
      </c>
      <c r="N19" s="247">
        <v>0.23</v>
      </c>
      <c r="O19" s="247">
        <f>ROUND(E19*N19,2)</f>
        <v>84.87</v>
      </c>
      <c r="P19" s="247">
        <v>0</v>
      </c>
      <c r="Q19" s="247">
        <f>ROUND(E19*P19,2)</f>
        <v>0</v>
      </c>
      <c r="R19" s="249" t="s">
        <v>114</v>
      </c>
      <c r="S19" s="249" t="s">
        <v>115</v>
      </c>
      <c r="T19" s="250" t="s">
        <v>115</v>
      </c>
      <c r="U19" s="223">
        <v>2.3E-2</v>
      </c>
      <c r="V19" s="223">
        <f>ROUND(E19*U19,2)</f>
        <v>8.49</v>
      </c>
      <c r="W19" s="223"/>
      <c r="X19" s="223" t="s">
        <v>116</v>
      </c>
      <c r="Y19" s="223" t="s">
        <v>117</v>
      </c>
      <c r="Z19" s="213"/>
      <c r="AA19" s="213"/>
      <c r="AB19" s="213"/>
      <c r="AC19" s="213"/>
      <c r="AD19" s="213"/>
      <c r="AE19" s="213"/>
      <c r="AF19" s="213"/>
      <c r="AG19" s="213" t="s">
        <v>118</v>
      </c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5">
      <c r="A20" s="234">
        <v>6</v>
      </c>
      <c r="B20" s="235" t="s">
        <v>173</v>
      </c>
      <c r="C20" s="252" t="s">
        <v>174</v>
      </c>
      <c r="D20" s="236" t="s">
        <v>113</v>
      </c>
      <c r="E20" s="237">
        <v>369</v>
      </c>
      <c r="F20" s="238"/>
      <c r="G20" s="239">
        <f>ROUND(E20*F20,2)</f>
        <v>0</v>
      </c>
      <c r="H20" s="238"/>
      <c r="I20" s="239">
        <f>ROUND(E20*H20,2)</f>
        <v>0</v>
      </c>
      <c r="J20" s="238"/>
      <c r="K20" s="239">
        <f>ROUND(E20*J20,2)</f>
        <v>0</v>
      </c>
      <c r="L20" s="239">
        <v>21</v>
      </c>
      <c r="M20" s="239">
        <f>G20*(1+L20/100)</f>
        <v>0</v>
      </c>
      <c r="N20" s="237">
        <v>7.3899999999999993E-2</v>
      </c>
      <c r="O20" s="237">
        <f>ROUND(E20*N20,2)</f>
        <v>27.27</v>
      </c>
      <c r="P20" s="237">
        <v>0</v>
      </c>
      <c r="Q20" s="237">
        <f>ROUND(E20*P20,2)</f>
        <v>0</v>
      </c>
      <c r="R20" s="239" t="s">
        <v>114</v>
      </c>
      <c r="S20" s="239" t="s">
        <v>115</v>
      </c>
      <c r="T20" s="240" t="s">
        <v>115</v>
      </c>
      <c r="U20" s="223">
        <v>0.45</v>
      </c>
      <c r="V20" s="223">
        <f>ROUND(E20*U20,2)</f>
        <v>166.05</v>
      </c>
      <c r="W20" s="223"/>
      <c r="X20" s="223" t="s">
        <v>116</v>
      </c>
      <c r="Y20" s="223" t="s">
        <v>117</v>
      </c>
      <c r="Z20" s="213"/>
      <c r="AA20" s="213"/>
      <c r="AB20" s="213"/>
      <c r="AC20" s="213"/>
      <c r="AD20" s="213"/>
      <c r="AE20" s="213"/>
      <c r="AF20" s="213"/>
      <c r="AG20" s="213" t="s">
        <v>118</v>
      </c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1" outlineLevel="2" x14ac:dyDescent="0.25">
      <c r="A21" s="220"/>
      <c r="B21" s="221"/>
      <c r="C21" s="253" t="s">
        <v>175</v>
      </c>
      <c r="D21" s="241"/>
      <c r="E21" s="241"/>
      <c r="F21" s="241"/>
      <c r="G21" s="241"/>
      <c r="H21" s="223"/>
      <c r="I21" s="223"/>
      <c r="J21" s="223"/>
      <c r="K21" s="223"/>
      <c r="L21" s="223"/>
      <c r="M21" s="223"/>
      <c r="N21" s="222"/>
      <c r="O21" s="222"/>
      <c r="P21" s="222"/>
      <c r="Q21" s="222"/>
      <c r="R21" s="223"/>
      <c r="S21" s="223"/>
      <c r="T21" s="223"/>
      <c r="U21" s="223"/>
      <c r="V21" s="223"/>
      <c r="W21" s="223"/>
      <c r="X21" s="223"/>
      <c r="Y21" s="223"/>
      <c r="Z21" s="213"/>
      <c r="AA21" s="213"/>
      <c r="AB21" s="213"/>
      <c r="AC21" s="213"/>
      <c r="AD21" s="213"/>
      <c r="AE21" s="213"/>
      <c r="AF21" s="213"/>
      <c r="AG21" s="213" t="s">
        <v>120</v>
      </c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42" t="str">
        <f>C21</f>
        <v>s provedením lože z kameniva drceného, s vyplněním spár, s dvojitým hutněním a se smetením přebytečného materiálu na krajnici. S dodáním hmot pro lože a výplň spár.</v>
      </c>
      <c r="BB21" s="213"/>
      <c r="BC21" s="213"/>
      <c r="BD21" s="213"/>
      <c r="BE21" s="213"/>
      <c r="BF21" s="213"/>
      <c r="BG21" s="213"/>
      <c r="BH21" s="213"/>
    </row>
    <row r="22" spans="1:60" outlineLevel="2" x14ac:dyDescent="0.25">
      <c r="A22" s="220"/>
      <c r="B22" s="221"/>
      <c r="C22" s="254" t="s">
        <v>257</v>
      </c>
      <c r="D22" s="224"/>
      <c r="E22" s="225">
        <v>369</v>
      </c>
      <c r="F22" s="223"/>
      <c r="G22" s="223"/>
      <c r="H22" s="223"/>
      <c r="I22" s="223"/>
      <c r="J22" s="223"/>
      <c r="K22" s="223"/>
      <c r="L22" s="223"/>
      <c r="M22" s="223"/>
      <c r="N22" s="222"/>
      <c r="O22" s="222"/>
      <c r="P22" s="222"/>
      <c r="Q22" s="222"/>
      <c r="R22" s="223"/>
      <c r="S22" s="223"/>
      <c r="T22" s="223"/>
      <c r="U22" s="223"/>
      <c r="V22" s="223"/>
      <c r="W22" s="223"/>
      <c r="X22" s="223"/>
      <c r="Y22" s="223"/>
      <c r="Z22" s="213"/>
      <c r="AA22" s="213"/>
      <c r="AB22" s="213"/>
      <c r="AC22" s="213"/>
      <c r="AD22" s="213"/>
      <c r="AE22" s="213"/>
      <c r="AF22" s="213"/>
      <c r="AG22" s="213" t="s">
        <v>122</v>
      </c>
      <c r="AH22" s="213">
        <v>0</v>
      </c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25">
      <c r="A23" s="234">
        <v>7</v>
      </c>
      <c r="B23" s="235" t="s">
        <v>259</v>
      </c>
      <c r="C23" s="252" t="s">
        <v>260</v>
      </c>
      <c r="D23" s="236" t="s">
        <v>197</v>
      </c>
      <c r="E23" s="237">
        <v>27</v>
      </c>
      <c r="F23" s="238"/>
      <c r="G23" s="239">
        <f>ROUND(E23*F23,2)</f>
        <v>0</v>
      </c>
      <c r="H23" s="238"/>
      <c r="I23" s="239">
        <f>ROUND(E23*H23,2)</f>
        <v>0</v>
      </c>
      <c r="J23" s="238"/>
      <c r="K23" s="239">
        <f>ROUND(E23*J23,2)</f>
        <v>0</v>
      </c>
      <c r="L23" s="239">
        <v>21</v>
      </c>
      <c r="M23" s="239">
        <f>G23*(1+L23/100)</f>
        <v>0</v>
      </c>
      <c r="N23" s="237">
        <v>0</v>
      </c>
      <c r="O23" s="237">
        <f>ROUND(E23*N23,2)</f>
        <v>0</v>
      </c>
      <c r="P23" s="237">
        <v>0</v>
      </c>
      <c r="Q23" s="237">
        <f>ROUND(E23*P23,2)</f>
        <v>0</v>
      </c>
      <c r="R23" s="239"/>
      <c r="S23" s="239" t="s">
        <v>144</v>
      </c>
      <c r="T23" s="240" t="s">
        <v>145</v>
      </c>
      <c r="U23" s="223">
        <v>0</v>
      </c>
      <c r="V23" s="223">
        <f>ROUND(E23*U23,2)</f>
        <v>0</v>
      </c>
      <c r="W23" s="223"/>
      <c r="X23" s="223" t="s">
        <v>116</v>
      </c>
      <c r="Y23" s="223" t="s">
        <v>117</v>
      </c>
      <c r="Z23" s="213"/>
      <c r="AA23" s="213"/>
      <c r="AB23" s="213"/>
      <c r="AC23" s="213"/>
      <c r="AD23" s="213"/>
      <c r="AE23" s="213"/>
      <c r="AF23" s="213"/>
      <c r="AG23" s="213" t="s">
        <v>132</v>
      </c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2" x14ac:dyDescent="0.25">
      <c r="A24" s="220"/>
      <c r="B24" s="221"/>
      <c r="C24" s="255" t="s">
        <v>261</v>
      </c>
      <c r="D24" s="243"/>
      <c r="E24" s="243"/>
      <c r="F24" s="243"/>
      <c r="G24" s="243"/>
      <c r="H24" s="223"/>
      <c r="I24" s="223"/>
      <c r="J24" s="223"/>
      <c r="K24" s="223"/>
      <c r="L24" s="223"/>
      <c r="M24" s="223"/>
      <c r="N24" s="222"/>
      <c r="O24" s="222"/>
      <c r="P24" s="222"/>
      <c r="Q24" s="222"/>
      <c r="R24" s="223"/>
      <c r="S24" s="223"/>
      <c r="T24" s="223"/>
      <c r="U24" s="223"/>
      <c r="V24" s="223"/>
      <c r="W24" s="223"/>
      <c r="X24" s="223"/>
      <c r="Y24" s="223"/>
      <c r="Z24" s="213"/>
      <c r="AA24" s="213"/>
      <c r="AB24" s="213"/>
      <c r="AC24" s="213"/>
      <c r="AD24" s="213"/>
      <c r="AE24" s="213"/>
      <c r="AF24" s="213"/>
      <c r="AG24" s="213" t="s">
        <v>147</v>
      </c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42" t="str">
        <f>C24</f>
        <v>Provizorní chodník - podsyp štěrkodrť, použita vybouraná dlažba 30x30 2ks vedle sebe ze stran přihrnuto vytěženou hlínou.</v>
      </c>
      <c r="BB24" s="213"/>
      <c r="BC24" s="213"/>
      <c r="BD24" s="213"/>
      <c r="BE24" s="213"/>
      <c r="BF24" s="213"/>
      <c r="BG24" s="213"/>
      <c r="BH24" s="213"/>
    </row>
    <row r="25" spans="1:60" outlineLevel="1" x14ac:dyDescent="0.25">
      <c r="A25" s="234">
        <v>8</v>
      </c>
      <c r="B25" s="235" t="s">
        <v>232</v>
      </c>
      <c r="C25" s="252" t="s">
        <v>233</v>
      </c>
      <c r="D25" s="236" t="s">
        <v>201</v>
      </c>
      <c r="E25" s="237">
        <v>123</v>
      </c>
      <c r="F25" s="238"/>
      <c r="G25" s="239">
        <f>ROUND(E25*F25,2)</f>
        <v>0</v>
      </c>
      <c r="H25" s="238"/>
      <c r="I25" s="239">
        <f>ROUND(E25*H25,2)</f>
        <v>0</v>
      </c>
      <c r="J25" s="238"/>
      <c r="K25" s="239">
        <f>ROUND(E25*J25,2)</f>
        <v>0</v>
      </c>
      <c r="L25" s="239">
        <v>21</v>
      </c>
      <c r="M25" s="239">
        <f>G25*(1+L25/100)</f>
        <v>0</v>
      </c>
      <c r="N25" s="237">
        <v>0</v>
      </c>
      <c r="O25" s="237">
        <f>ROUND(E25*N25,2)</f>
        <v>0</v>
      </c>
      <c r="P25" s="237">
        <v>0</v>
      </c>
      <c r="Q25" s="237">
        <f>ROUND(E25*P25,2)</f>
        <v>0</v>
      </c>
      <c r="R25" s="239"/>
      <c r="S25" s="239" t="s">
        <v>144</v>
      </c>
      <c r="T25" s="240" t="s">
        <v>145</v>
      </c>
      <c r="U25" s="223">
        <v>0</v>
      </c>
      <c r="V25" s="223">
        <f>ROUND(E25*U25,2)</f>
        <v>0</v>
      </c>
      <c r="W25" s="223"/>
      <c r="X25" s="223" t="s">
        <v>116</v>
      </c>
      <c r="Y25" s="223" t="s">
        <v>117</v>
      </c>
      <c r="Z25" s="213"/>
      <c r="AA25" s="213"/>
      <c r="AB25" s="213"/>
      <c r="AC25" s="213"/>
      <c r="AD25" s="213"/>
      <c r="AE25" s="213"/>
      <c r="AF25" s="213"/>
      <c r="AG25" s="213" t="s">
        <v>132</v>
      </c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2" x14ac:dyDescent="0.25">
      <c r="A26" s="220"/>
      <c r="B26" s="221"/>
      <c r="C26" s="254" t="s">
        <v>262</v>
      </c>
      <c r="D26" s="224"/>
      <c r="E26" s="225">
        <v>123</v>
      </c>
      <c r="F26" s="223"/>
      <c r="G26" s="223"/>
      <c r="H26" s="223"/>
      <c r="I26" s="223"/>
      <c r="J26" s="223"/>
      <c r="K26" s="223"/>
      <c r="L26" s="223"/>
      <c r="M26" s="223"/>
      <c r="N26" s="222"/>
      <c r="O26" s="222"/>
      <c r="P26" s="222"/>
      <c r="Q26" s="222"/>
      <c r="R26" s="223"/>
      <c r="S26" s="223"/>
      <c r="T26" s="223"/>
      <c r="U26" s="223"/>
      <c r="V26" s="223"/>
      <c r="W26" s="223"/>
      <c r="X26" s="223"/>
      <c r="Y26" s="223"/>
      <c r="Z26" s="213"/>
      <c r="AA26" s="213"/>
      <c r="AB26" s="213"/>
      <c r="AC26" s="213"/>
      <c r="AD26" s="213"/>
      <c r="AE26" s="213"/>
      <c r="AF26" s="213"/>
      <c r="AG26" s="213" t="s">
        <v>122</v>
      </c>
      <c r="AH26" s="213">
        <v>0</v>
      </c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ht="20.399999999999999" outlineLevel="1" x14ac:dyDescent="0.25">
      <c r="A27" s="234">
        <v>9</v>
      </c>
      <c r="B27" s="235" t="s">
        <v>235</v>
      </c>
      <c r="C27" s="252" t="s">
        <v>236</v>
      </c>
      <c r="D27" s="236" t="s">
        <v>113</v>
      </c>
      <c r="E27" s="237">
        <v>391.14</v>
      </c>
      <c r="F27" s="238"/>
      <c r="G27" s="239">
        <f>ROUND(E27*F27,2)</f>
        <v>0</v>
      </c>
      <c r="H27" s="238"/>
      <c r="I27" s="239">
        <f>ROUND(E27*H27,2)</f>
        <v>0</v>
      </c>
      <c r="J27" s="238"/>
      <c r="K27" s="239">
        <f>ROUND(E27*J27,2)</f>
        <v>0</v>
      </c>
      <c r="L27" s="239">
        <v>21</v>
      </c>
      <c r="M27" s="239">
        <f>G27*(1+L27/100)</f>
        <v>0</v>
      </c>
      <c r="N27" s="237">
        <v>0.122</v>
      </c>
      <c r="O27" s="237">
        <f>ROUND(E27*N27,2)</f>
        <v>47.72</v>
      </c>
      <c r="P27" s="237">
        <v>0</v>
      </c>
      <c r="Q27" s="237">
        <f>ROUND(E27*P27,2)</f>
        <v>0</v>
      </c>
      <c r="R27" s="239" t="s">
        <v>181</v>
      </c>
      <c r="S27" s="239" t="s">
        <v>115</v>
      </c>
      <c r="T27" s="240" t="s">
        <v>115</v>
      </c>
      <c r="U27" s="223">
        <v>0</v>
      </c>
      <c r="V27" s="223">
        <f>ROUND(E27*U27,2)</f>
        <v>0</v>
      </c>
      <c r="W27" s="223"/>
      <c r="X27" s="223" t="s">
        <v>182</v>
      </c>
      <c r="Y27" s="223" t="s">
        <v>117</v>
      </c>
      <c r="Z27" s="213"/>
      <c r="AA27" s="213"/>
      <c r="AB27" s="213"/>
      <c r="AC27" s="213"/>
      <c r="AD27" s="213"/>
      <c r="AE27" s="213"/>
      <c r="AF27" s="213"/>
      <c r="AG27" s="213" t="s">
        <v>187</v>
      </c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2" x14ac:dyDescent="0.25">
      <c r="A28" s="220"/>
      <c r="B28" s="221"/>
      <c r="C28" s="254" t="s">
        <v>263</v>
      </c>
      <c r="D28" s="224"/>
      <c r="E28" s="225">
        <v>391.14</v>
      </c>
      <c r="F28" s="223"/>
      <c r="G28" s="223"/>
      <c r="H28" s="223"/>
      <c r="I28" s="223"/>
      <c r="J28" s="223"/>
      <c r="K28" s="223"/>
      <c r="L28" s="223"/>
      <c r="M28" s="223"/>
      <c r="N28" s="222"/>
      <c r="O28" s="222"/>
      <c r="P28" s="222"/>
      <c r="Q28" s="222"/>
      <c r="R28" s="223"/>
      <c r="S28" s="223"/>
      <c r="T28" s="223"/>
      <c r="U28" s="223"/>
      <c r="V28" s="223"/>
      <c r="W28" s="223"/>
      <c r="X28" s="223"/>
      <c r="Y28" s="223"/>
      <c r="Z28" s="213"/>
      <c r="AA28" s="213"/>
      <c r="AB28" s="213"/>
      <c r="AC28" s="213"/>
      <c r="AD28" s="213"/>
      <c r="AE28" s="213"/>
      <c r="AF28" s="213"/>
      <c r="AG28" s="213" t="s">
        <v>122</v>
      </c>
      <c r="AH28" s="213">
        <v>0</v>
      </c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x14ac:dyDescent="0.25">
      <c r="A29" s="227" t="s">
        <v>109</v>
      </c>
      <c r="B29" s="228" t="s">
        <v>73</v>
      </c>
      <c r="C29" s="251" t="s">
        <v>74</v>
      </c>
      <c r="D29" s="229"/>
      <c r="E29" s="230"/>
      <c r="F29" s="231"/>
      <c r="G29" s="231">
        <f>SUMIF(AG30:AG41,"&lt;&gt;NOR",G30:G41)</f>
        <v>0</v>
      </c>
      <c r="H29" s="231"/>
      <c r="I29" s="231">
        <f>SUM(I30:I41)</f>
        <v>0</v>
      </c>
      <c r="J29" s="231"/>
      <c r="K29" s="231">
        <f>SUM(K30:K41)</f>
        <v>0</v>
      </c>
      <c r="L29" s="231"/>
      <c r="M29" s="231">
        <f>SUM(M30:M41)</f>
        <v>0</v>
      </c>
      <c r="N29" s="230"/>
      <c r="O29" s="230">
        <f>SUM(O30:O41)</f>
        <v>113.67999999999999</v>
      </c>
      <c r="P29" s="230"/>
      <c r="Q29" s="230">
        <f>SUM(Q30:Q41)</f>
        <v>0</v>
      </c>
      <c r="R29" s="231"/>
      <c r="S29" s="231"/>
      <c r="T29" s="232"/>
      <c r="U29" s="226"/>
      <c r="V29" s="226">
        <f>SUM(V30:V41)</f>
        <v>146.48000000000002</v>
      </c>
      <c r="W29" s="226"/>
      <c r="X29" s="226"/>
      <c r="Y29" s="226"/>
      <c r="AG29" t="s">
        <v>110</v>
      </c>
    </row>
    <row r="30" spans="1:60" ht="20.399999999999999" outlineLevel="1" x14ac:dyDescent="0.25">
      <c r="A30" s="234">
        <v>10</v>
      </c>
      <c r="B30" s="235" t="s">
        <v>189</v>
      </c>
      <c r="C30" s="252" t="s">
        <v>190</v>
      </c>
      <c r="D30" s="236" t="s">
        <v>125</v>
      </c>
      <c r="E30" s="237">
        <v>492</v>
      </c>
      <c r="F30" s="238"/>
      <c r="G30" s="239">
        <f>ROUND(E30*F30,2)</f>
        <v>0</v>
      </c>
      <c r="H30" s="238"/>
      <c r="I30" s="239">
        <f>ROUND(E30*H30,2)</f>
        <v>0</v>
      </c>
      <c r="J30" s="238"/>
      <c r="K30" s="239">
        <f>ROUND(E30*J30,2)</f>
        <v>0</v>
      </c>
      <c r="L30" s="239">
        <v>21</v>
      </c>
      <c r="M30" s="239">
        <f>G30*(1+L30/100)</f>
        <v>0</v>
      </c>
      <c r="N30" s="237">
        <v>0.188</v>
      </c>
      <c r="O30" s="237">
        <f>ROUND(E30*N30,2)</f>
        <v>92.5</v>
      </c>
      <c r="P30" s="237">
        <v>0</v>
      </c>
      <c r="Q30" s="237">
        <f>ROUND(E30*P30,2)</f>
        <v>0</v>
      </c>
      <c r="R30" s="239" t="s">
        <v>114</v>
      </c>
      <c r="S30" s="239" t="s">
        <v>115</v>
      </c>
      <c r="T30" s="240" t="s">
        <v>115</v>
      </c>
      <c r="U30" s="223">
        <v>0.27</v>
      </c>
      <c r="V30" s="223">
        <f>ROUND(E30*U30,2)</f>
        <v>132.84</v>
      </c>
      <c r="W30" s="223"/>
      <c r="X30" s="223" t="s">
        <v>116</v>
      </c>
      <c r="Y30" s="223" t="s">
        <v>117</v>
      </c>
      <c r="Z30" s="213"/>
      <c r="AA30" s="213"/>
      <c r="AB30" s="213"/>
      <c r="AC30" s="213"/>
      <c r="AD30" s="213"/>
      <c r="AE30" s="213"/>
      <c r="AF30" s="213"/>
      <c r="AG30" s="213" t="s">
        <v>118</v>
      </c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2" x14ac:dyDescent="0.25">
      <c r="A31" s="220"/>
      <c r="B31" s="221"/>
      <c r="C31" s="253" t="s">
        <v>191</v>
      </c>
      <c r="D31" s="241"/>
      <c r="E31" s="241"/>
      <c r="F31" s="241"/>
      <c r="G31" s="241"/>
      <c r="H31" s="223"/>
      <c r="I31" s="223"/>
      <c r="J31" s="223"/>
      <c r="K31" s="223"/>
      <c r="L31" s="223"/>
      <c r="M31" s="223"/>
      <c r="N31" s="222"/>
      <c r="O31" s="222"/>
      <c r="P31" s="222"/>
      <c r="Q31" s="222"/>
      <c r="R31" s="223"/>
      <c r="S31" s="223"/>
      <c r="T31" s="223"/>
      <c r="U31" s="223"/>
      <c r="V31" s="223"/>
      <c r="W31" s="223"/>
      <c r="X31" s="223"/>
      <c r="Y31" s="223"/>
      <c r="Z31" s="213"/>
      <c r="AA31" s="213"/>
      <c r="AB31" s="213"/>
      <c r="AC31" s="213"/>
      <c r="AD31" s="213"/>
      <c r="AE31" s="213"/>
      <c r="AF31" s="213"/>
      <c r="AG31" s="213" t="s">
        <v>120</v>
      </c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2" x14ac:dyDescent="0.25">
      <c r="A32" s="220"/>
      <c r="B32" s="221"/>
      <c r="C32" s="261" t="s">
        <v>240</v>
      </c>
      <c r="D32" s="260"/>
      <c r="E32" s="260"/>
      <c r="F32" s="260"/>
      <c r="G32" s="260"/>
      <c r="H32" s="223"/>
      <c r="I32" s="223"/>
      <c r="J32" s="223"/>
      <c r="K32" s="223"/>
      <c r="L32" s="223"/>
      <c r="M32" s="223"/>
      <c r="N32" s="222"/>
      <c r="O32" s="222"/>
      <c r="P32" s="222"/>
      <c r="Q32" s="222"/>
      <c r="R32" s="223"/>
      <c r="S32" s="223"/>
      <c r="T32" s="223"/>
      <c r="U32" s="223"/>
      <c r="V32" s="223"/>
      <c r="W32" s="223"/>
      <c r="X32" s="223"/>
      <c r="Y32" s="223"/>
      <c r="Z32" s="213"/>
      <c r="AA32" s="213"/>
      <c r="AB32" s="213"/>
      <c r="AC32" s="213"/>
      <c r="AD32" s="213"/>
      <c r="AE32" s="213"/>
      <c r="AF32" s="213"/>
      <c r="AG32" s="213" t="s">
        <v>147</v>
      </c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42" t="str">
        <f>C32</f>
        <v>silniční obrubníky budou osazeny nové, vnitřní strana chodníku bude osazena stávajícími kamennými obrubníky</v>
      </c>
      <c r="BB32" s="213"/>
      <c r="BC32" s="213"/>
      <c r="BD32" s="213"/>
      <c r="BE32" s="213"/>
      <c r="BF32" s="213"/>
      <c r="BG32" s="213"/>
      <c r="BH32" s="213"/>
    </row>
    <row r="33" spans="1:60" outlineLevel="2" x14ac:dyDescent="0.25">
      <c r="A33" s="220"/>
      <c r="B33" s="221"/>
      <c r="C33" s="254" t="s">
        <v>258</v>
      </c>
      <c r="D33" s="224"/>
      <c r="E33" s="225">
        <v>492</v>
      </c>
      <c r="F33" s="223"/>
      <c r="G33" s="223"/>
      <c r="H33" s="223"/>
      <c r="I33" s="223"/>
      <c r="J33" s="223"/>
      <c r="K33" s="223"/>
      <c r="L33" s="223"/>
      <c r="M33" s="223"/>
      <c r="N33" s="222"/>
      <c r="O33" s="222"/>
      <c r="P33" s="222"/>
      <c r="Q33" s="222"/>
      <c r="R33" s="223"/>
      <c r="S33" s="223"/>
      <c r="T33" s="223"/>
      <c r="U33" s="223"/>
      <c r="V33" s="223"/>
      <c r="W33" s="223"/>
      <c r="X33" s="223"/>
      <c r="Y33" s="223"/>
      <c r="Z33" s="213"/>
      <c r="AA33" s="213"/>
      <c r="AB33" s="213"/>
      <c r="AC33" s="213"/>
      <c r="AD33" s="213"/>
      <c r="AE33" s="213"/>
      <c r="AF33" s="213"/>
      <c r="AG33" s="213" t="s">
        <v>122</v>
      </c>
      <c r="AH33" s="213">
        <v>0</v>
      </c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5">
      <c r="A34" s="234">
        <v>11</v>
      </c>
      <c r="B34" s="235" t="s">
        <v>241</v>
      </c>
      <c r="C34" s="252" t="s">
        <v>242</v>
      </c>
      <c r="D34" s="236" t="s">
        <v>125</v>
      </c>
      <c r="E34" s="237">
        <v>248</v>
      </c>
      <c r="F34" s="238"/>
      <c r="G34" s="239">
        <f>ROUND(E34*F34,2)</f>
        <v>0</v>
      </c>
      <c r="H34" s="238"/>
      <c r="I34" s="239">
        <f>ROUND(E34*H34,2)</f>
        <v>0</v>
      </c>
      <c r="J34" s="238"/>
      <c r="K34" s="239">
        <f>ROUND(E34*J34,2)</f>
        <v>0</v>
      </c>
      <c r="L34" s="239">
        <v>21</v>
      </c>
      <c r="M34" s="239">
        <f>G34*(1+L34/100)</f>
        <v>0</v>
      </c>
      <c r="N34" s="237">
        <v>0</v>
      </c>
      <c r="O34" s="237">
        <f>ROUND(E34*N34,2)</f>
        <v>0</v>
      </c>
      <c r="P34" s="237">
        <v>0</v>
      </c>
      <c r="Q34" s="237">
        <f>ROUND(E34*P34,2)</f>
        <v>0</v>
      </c>
      <c r="R34" s="239" t="s">
        <v>114</v>
      </c>
      <c r="S34" s="239" t="s">
        <v>115</v>
      </c>
      <c r="T34" s="240" t="s">
        <v>115</v>
      </c>
      <c r="U34" s="223">
        <v>5.5E-2</v>
      </c>
      <c r="V34" s="223">
        <f>ROUND(E34*U34,2)</f>
        <v>13.64</v>
      </c>
      <c r="W34" s="223"/>
      <c r="X34" s="223" t="s">
        <v>116</v>
      </c>
      <c r="Y34" s="223" t="s">
        <v>117</v>
      </c>
      <c r="Z34" s="213"/>
      <c r="AA34" s="213"/>
      <c r="AB34" s="213"/>
      <c r="AC34" s="213"/>
      <c r="AD34" s="213"/>
      <c r="AE34" s="213"/>
      <c r="AF34" s="213"/>
      <c r="AG34" s="213" t="s">
        <v>132</v>
      </c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2" x14ac:dyDescent="0.25">
      <c r="A35" s="220"/>
      <c r="B35" s="221"/>
      <c r="C35" s="253" t="s">
        <v>243</v>
      </c>
      <c r="D35" s="241"/>
      <c r="E35" s="241"/>
      <c r="F35" s="241"/>
      <c r="G35" s="241"/>
      <c r="H35" s="223"/>
      <c r="I35" s="223"/>
      <c r="J35" s="223"/>
      <c r="K35" s="223"/>
      <c r="L35" s="223"/>
      <c r="M35" s="223"/>
      <c r="N35" s="222"/>
      <c r="O35" s="222"/>
      <c r="P35" s="222"/>
      <c r="Q35" s="222"/>
      <c r="R35" s="223"/>
      <c r="S35" s="223"/>
      <c r="T35" s="223"/>
      <c r="U35" s="223"/>
      <c r="V35" s="223"/>
      <c r="W35" s="223"/>
      <c r="X35" s="223"/>
      <c r="Y35" s="223"/>
      <c r="Z35" s="213"/>
      <c r="AA35" s="213"/>
      <c r="AB35" s="213"/>
      <c r="AC35" s="213"/>
      <c r="AD35" s="213"/>
      <c r="AE35" s="213"/>
      <c r="AF35" s="213"/>
      <c r="AG35" s="213" t="s">
        <v>120</v>
      </c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 x14ac:dyDescent="0.25">
      <c r="A36" s="234">
        <v>12</v>
      </c>
      <c r="B36" s="235" t="s">
        <v>244</v>
      </c>
      <c r="C36" s="252" t="s">
        <v>245</v>
      </c>
      <c r="D36" s="236" t="s">
        <v>163</v>
      </c>
      <c r="E36" s="237">
        <v>5</v>
      </c>
      <c r="F36" s="238"/>
      <c r="G36" s="239">
        <f>ROUND(E36*F36,2)</f>
        <v>0</v>
      </c>
      <c r="H36" s="238"/>
      <c r="I36" s="239">
        <f>ROUND(E36*H36,2)</f>
        <v>0</v>
      </c>
      <c r="J36" s="238"/>
      <c r="K36" s="239">
        <f>ROUND(E36*J36,2)</f>
        <v>0</v>
      </c>
      <c r="L36" s="239">
        <v>21</v>
      </c>
      <c r="M36" s="239">
        <f>G36*(1+L36/100)</f>
        <v>0</v>
      </c>
      <c r="N36" s="237">
        <v>7.85E-2</v>
      </c>
      <c r="O36" s="237">
        <f>ROUND(E36*N36,2)</f>
        <v>0.39</v>
      </c>
      <c r="P36" s="237">
        <v>0</v>
      </c>
      <c r="Q36" s="237">
        <f>ROUND(E36*P36,2)</f>
        <v>0</v>
      </c>
      <c r="R36" s="239"/>
      <c r="S36" s="239" t="s">
        <v>144</v>
      </c>
      <c r="T36" s="240" t="s">
        <v>145</v>
      </c>
      <c r="U36" s="223">
        <v>0</v>
      </c>
      <c r="V36" s="223">
        <f>ROUND(E36*U36,2)</f>
        <v>0</v>
      </c>
      <c r="W36" s="223"/>
      <c r="X36" s="223" t="s">
        <v>116</v>
      </c>
      <c r="Y36" s="223" t="s">
        <v>117</v>
      </c>
      <c r="Z36" s="213"/>
      <c r="AA36" s="213"/>
      <c r="AB36" s="213"/>
      <c r="AC36" s="213"/>
      <c r="AD36" s="213"/>
      <c r="AE36" s="213"/>
      <c r="AF36" s="213"/>
      <c r="AG36" s="213" t="s">
        <v>132</v>
      </c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outlineLevel="2" x14ac:dyDescent="0.25">
      <c r="A37" s="220"/>
      <c r="B37" s="221"/>
      <c r="C37" s="255" t="s">
        <v>246</v>
      </c>
      <c r="D37" s="243"/>
      <c r="E37" s="243"/>
      <c r="F37" s="243"/>
      <c r="G37" s="243"/>
      <c r="H37" s="223"/>
      <c r="I37" s="223"/>
      <c r="J37" s="223"/>
      <c r="K37" s="223"/>
      <c r="L37" s="223"/>
      <c r="M37" s="223"/>
      <c r="N37" s="222"/>
      <c r="O37" s="222"/>
      <c r="P37" s="222"/>
      <c r="Q37" s="222"/>
      <c r="R37" s="223"/>
      <c r="S37" s="223"/>
      <c r="T37" s="223"/>
      <c r="U37" s="223"/>
      <c r="V37" s="223"/>
      <c r="W37" s="223"/>
      <c r="X37" s="223"/>
      <c r="Y37" s="223"/>
      <c r="Z37" s="213"/>
      <c r="AA37" s="213"/>
      <c r="AB37" s="213"/>
      <c r="AC37" s="213"/>
      <c r="AD37" s="213"/>
      <c r="AE37" s="213"/>
      <c r="AF37" s="213"/>
      <c r="AG37" s="213" t="s">
        <v>147</v>
      </c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5">
      <c r="A38" s="244">
        <v>13</v>
      </c>
      <c r="B38" s="245" t="s">
        <v>247</v>
      </c>
      <c r="C38" s="256" t="s">
        <v>248</v>
      </c>
      <c r="D38" s="246" t="s">
        <v>207</v>
      </c>
      <c r="E38" s="247">
        <v>248</v>
      </c>
      <c r="F38" s="248"/>
      <c r="G38" s="249">
        <f>ROUND(E38*F38,2)</f>
        <v>0</v>
      </c>
      <c r="H38" s="248"/>
      <c r="I38" s="249">
        <f>ROUND(E38*H38,2)</f>
        <v>0</v>
      </c>
      <c r="J38" s="248"/>
      <c r="K38" s="249">
        <f>ROUND(E38*J38,2)</f>
        <v>0</v>
      </c>
      <c r="L38" s="249">
        <v>21</v>
      </c>
      <c r="M38" s="249">
        <f>G38*(1+L38/100)</f>
        <v>0</v>
      </c>
      <c r="N38" s="247">
        <v>8.2100000000000006E-2</v>
      </c>
      <c r="O38" s="247">
        <f>ROUND(E38*N38,2)</f>
        <v>20.36</v>
      </c>
      <c r="P38" s="247">
        <v>0</v>
      </c>
      <c r="Q38" s="247">
        <f>ROUND(E38*P38,2)</f>
        <v>0</v>
      </c>
      <c r="R38" s="249" t="s">
        <v>181</v>
      </c>
      <c r="S38" s="249" t="s">
        <v>115</v>
      </c>
      <c r="T38" s="250" t="s">
        <v>115</v>
      </c>
      <c r="U38" s="223">
        <v>0</v>
      </c>
      <c r="V38" s="223">
        <f>ROUND(E38*U38,2)</f>
        <v>0</v>
      </c>
      <c r="W38" s="223"/>
      <c r="X38" s="223" t="s">
        <v>182</v>
      </c>
      <c r="Y38" s="223" t="s">
        <v>117</v>
      </c>
      <c r="Z38" s="213"/>
      <c r="AA38" s="213"/>
      <c r="AB38" s="213"/>
      <c r="AC38" s="213"/>
      <c r="AD38" s="213"/>
      <c r="AE38" s="213"/>
      <c r="AF38" s="213"/>
      <c r="AG38" s="213" t="s">
        <v>187</v>
      </c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ht="20.399999999999999" outlineLevel="1" x14ac:dyDescent="0.25">
      <c r="A39" s="244">
        <v>14</v>
      </c>
      <c r="B39" s="245" t="s">
        <v>250</v>
      </c>
      <c r="C39" s="256" t="s">
        <v>251</v>
      </c>
      <c r="D39" s="246" t="s">
        <v>207</v>
      </c>
      <c r="E39" s="247">
        <v>6</v>
      </c>
      <c r="F39" s="248"/>
      <c r="G39" s="249">
        <f>ROUND(E39*F39,2)</f>
        <v>0</v>
      </c>
      <c r="H39" s="248"/>
      <c r="I39" s="249">
        <f>ROUND(E39*H39,2)</f>
        <v>0</v>
      </c>
      <c r="J39" s="248"/>
      <c r="K39" s="249">
        <f>ROUND(E39*J39,2)</f>
        <v>0</v>
      </c>
      <c r="L39" s="249">
        <v>21</v>
      </c>
      <c r="M39" s="249">
        <f>G39*(1+L39/100)</f>
        <v>0</v>
      </c>
      <c r="N39" s="247">
        <v>4.8300000000000003E-2</v>
      </c>
      <c r="O39" s="247">
        <f>ROUND(E39*N39,2)</f>
        <v>0.28999999999999998</v>
      </c>
      <c r="P39" s="247">
        <v>0</v>
      </c>
      <c r="Q39" s="247">
        <f>ROUND(E39*P39,2)</f>
        <v>0</v>
      </c>
      <c r="R39" s="249" t="s">
        <v>181</v>
      </c>
      <c r="S39" s="249" t="s">
        <v>115</v>
      </c>
      <c r="T39" s="250" t="s">
        <v>115</v>
      </c>
      <c r="U39" s="223">
        <v>0</v>
      </c>
      <c r="V39" s="223">
        <f>ROUND(E39*U39,2)</f>
        <v>0</v>
      </c>
      <c r="W39" s="223"/>
      <c r="X39" s="223" t="s">
        <v>182</v>
      </c>
      <c r="Y39" s="223" t="s">
        <v>117</v>
      </c>
      <c r="Z39" s="213"/>
      <c r="AA39" s="213"/>
      <c r="AB39" s="213"/>
      <c r="AC39" s="213"/>
      <c r="AD39" s="213"/>
      <c r="AE39" s="213"/>
      <c r="AF39" s="213"/>
      <c r="AG39" s="213" t="s">
        <v>187</v>
      </c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ht="20.399999999999999" outlineLevel="1" x14ac:dyDescent="0.25">
      <c r="A40" s="244">
        <v>15</v>
      </c>
      <c r="B40" s="245" t="s">
        <v>253</v>
      </c>
      <c r="C40" s="256" t="s">
        <v>254</v>
      </c>
      <c r="D40" s="246" t="s">
        <v>207</v>
      </c>
      <c r="E40" s="247">
        <v>1</v>
      </c>
      <c r="F40" s="248"/>
      <c r="G40" s="249">
        <f>ROUND(E40*F40,2)</f>
        <v>0</v>
      </c>
      <c r="H40" s="248"/>
      <c r="I40" s="249">
        <f>ROUND(E40*H40,2)</f>
        <v>0</v>
      </c>
      <c r="J40" s="248"/>
      <c r="K40" s="249">
        <f>ROUND(E40*J40,2)</f>
        <v>0</v>
      </c>
      <c r="L40" s="249">
        <v>21</v>
      </c>
      <c r="M40" s="249">
        <f>G40*(1+L40/100)</f>
        <v>0</v>
      </c>
      <c r="N40" s="247">
        <v>6.9000000000000006E-2</v>
      </c>
      <c r="O40" s="247">
        <f>ROUND(E40*N40,2)</f>
        <v>7.0000000000000007E-2</v>
      </c>
      <c r="P40" s="247">
        <v>0</v>
      </c>
      <c r="Q40" s="247">
        <f>ROUND(E40*P40,2)</f>
        <v>0</v>
      </c>
      <c r="R40" s="249" t="s">
        <v>181</v>
      </c>
      <c r="S40" s="249" t="s">
        <v>115</v>
      </c>
      <c r="T40" s="250" t="s">
        <v>115</v>
      </c>
      <c r="U40" s="223">
        <v>0</v>
      </c>
      <c r="V40" s="223">
        <f>ROUND(E40*U40,2)</f>
        <v>0</v>
      </c>
      <c r="W40" s="223"/>
      <c r="X40" s="223" t="s">
        <v>182</v>
      </c>
      <c r="Y40" s="223" t="s">
        <v>117</v>
      </c>
      <c r="Z40" s="213"/>
      <c r="AA40" s="213"/>
      <c r="AB40" s="213"/>
      <c r="AC40" s="213"/>
      <c r="AD40" s="213"/>
      <c r="AE40" s="213"/>
      <c r="AF40" s="213"/>
      <c r="AG40" s="213" t="s">
        <v>187</v>
      </c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ht="20.399999999999999" outlineLevel="1" x14ac:dyDescent="0.25">
      <c r="A41" s="244">
        <v>16</v>
      </c>
      <c r="B41" s="245" t="s">
        <v>255</v>
      </c>
      <c r="C41" s="256" t="s">
        <v>256</v>
      </c>
      <c r="D41" s="246" t="s">
        <v>207</v>
      </c>
      <c r="E41" s="247">
        <v>1</v>
      </c>
      <c r="F41" s="248"/>
      <c r="G41" s="249">
        <f>ROUND(E41*F41,2)</f>
        <v>0</v>
      </c>
      <c r="H41" s="248"/>
      <c r="I41" s="249">
        <f>ROUND(E41*H41,2)</f>
        <v>0</v>
      </c>
      <c r="J41" s="248"/>
      <c r="K41" s="249">
        <f>ROUND(E41*J41,2)</f>
        <v>0</v>
      </c>
      <c r="L41" s="249">
        <v>21</v>
      </c>
      <c r="M41" s="249">
        <f>G41*(1+L41/100)</f>
        <v>0</v>
      </c>
      <c r="N41" s="247">
        <v>6.9000000000000006E-2</v>
      </c>
      <c r="O41" s="247">
        <f>ROUND(E41*N41,2)</f>
        <v>7.0000000000000007E-2</v>
      </c>
      <c r="P41" s="247">
        <v>0</v>
      </c>
      <c r="Q41" s="247">
        <f>ROUND(E41*P41,2)</f>
        <v>0</v>
      </c>
      <c r="R41" s="249" t="s">
        <v>181</v>
      </c>
      <c r="S41" s="249" t="s">
        <v>115</v>
      </c>
      <c r="T41" s="250" t="s">
        <v>115</v>
      </c>
      <c r="U41" s="223">
        <v>0</v>
      </c>
      <c r="V41" s="223">
        <f>ROUND(E41*U41,2)</f>
        <v>0</v>
      </c>
      <c r="W41" s="223"/>
      <c r="X41" s="223" t="s">
        <v>182</v>
      </c>
      <c r="Y41" s="223" t="s">
        <v>117</v>
      </c>
      <c r="Z41" s="213"/>
      <c r="AA41" s="213"/>
      <c r="AB41" s="213"/>
      <c r="AC41" s="213"/>
      <c r="AD41" s="213"/>
      <c r="AE41" s="213"/>
      <c r="AF41" s="213"/>
      <c r="AG41" s="213" t="s">
        <v>187</v>
      </c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x14ac:dyDescent="0.25">
      <c r="A42" s="227" t="s">
        <v>109</v>
      </c>
      <c r="B42" s="228" t="s">
        <v>75</v>
      </c>
      <c r="C42" s="251" t="s">
        <v>76</v>
      </c>
      <c r="D42" s="229"/>
      <c r="E42" s="230"/>
      <c r="F42" s="231"/>
      <c r="G42" s="231">
        <f>SUMIF(AG43:AG44,"&lt;&gt;NOR",G43:G44)</f>
        <v>0</v>
      </c>
      <c r="H42" s="231"/>
      <c r="I42" s="231">
        <f>SUM(I43:I44)</f>
        <v>0</v>
      </c>
      <c r="J42" s="231"/>
      <c r="K42" s="231">
        <f>SUM(K43:K44)</f>
        <v>0</v>
      </c>
      <c r="L42" s="231"/>
      <c r="M42" s="231">
        <f>SUM(M43:M44)</f>
        <v>0</v>
      </c>
      <c r="N42" s="230"/>
      <c r="O42" s="230">
        <f>SUM(O43:O44)</f>
        <v>0</v>
      </c>
      <c r="P42" s="230"/>
      <c r="Q42" s="230">
        <f>SUM(Q43:Q44)</f>
        <v>0</v>
      </c>
      <c r="R42" s="231"/>
      <c r="S42" s="231"/>
      <c r="T42" s="232"/>
      <c r="U42" s="226"/>
      <c r="V42" s="226">
        <f>SUM(V43:V44)</f>
        <v>106.68</v>
      </c>
      <c r="W42" s="226"/>
      <c r="X42" s="226"/>
      <c r="Y42" s="226"/>
      <c r="AG42" t="s">
        <v>110</v>
      </c>
    </row>
    <row r="43" spans="1:60" outlineLevel="1" x14ac:dyDescent="0.25">
      <c r="A43" s="234">
        <v>17</v>
      </c>
      <c r="B43" s="235" t="s">
        <v>209</v>
      </c>
      <c r="C43" s="252" t="s">
        <v>210</v>
      </c>
      <c r="D43" s="236" t="s">
        <v>158</v>
      </c>
      <c r="E43" s="237">
        <v>273.53528</v>
      </c>
      <c r="F43" s="238"/>
      <c r="G43" s="239">
        <f>ROUND(E43*F43,2)</f>
        <v>0</v>
      </c>
      <c r="H43" s="238"/>
      <c r="I43" s="239">
        <f>ROUND(E43*H43,2)</f>
        <v>0</v>
      </c>
      <c r="J43" s="238"/>
      <c r="K43" s="239">
        <f>ROUND(E43*J43,2)</f>
        <v>0</v>
      </c>
      <c r="L43" s="239">
        <v>21</v>
      </c>
      <c r="M43" s="239">
        <f>G43*(1+L43/100)</f>
        <v>0</v>
      </c>
      <c r="N43" s="237">
        <v>0</v>
      </c>
      <c r="O43" s="237">
        <f>ROUND(E43*N43,2)</f>
        <v>0</v>
      </c>
      <c r="P43" s="237">
        <v>0</v>
      </c>
      <c r="Q43" s="237">
        <f>ROUND(E43*P43,2)</f>
        <v>0</v>
      </c>
      <c r="R43" s="239" t="s">
        <v>114</v>
      </c>
      <c r="S43" s="239" t="s">
        <v>115</v>
      </c>
      <c r="T43" s="240" t="s">
        <v>115</v>
      </c>
      <c r="U43" s="223">
        <v>0.39</v>
      </c>
      <c r="V43" s="223">
        <f>ROUND(E43*U43,2)</f>
        <v>106.68</v>
      </c>
      <c r="W43" s="223"/>
      <c r="X43" s="223" t="s">
        <v>211</v>
      </c>
      <c r="Y43" s="223" t="s">
        <v>117</v>
      </c>
      <c r="Z43" s="213"/>
      <c r="AA43" s="213"/>
      <c r="AB43" s="213"/>
      <c r="AC43" s="213"/>
      <c r="AD43" s="213"/>
      <c r="AE43" s="213"/>
      <c r="AF43" s="213"/>
      <c r="AG43" s="213" t="s">
        <v>212</v>
      </c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2" x14ac:dyDescent="0.25">
      <c r="A44" s="220"/>
      <c r="B44" s="221"/>
      <c r="C44" s="253" t="s">
        <v>213</v>
      </c>
      <c r="D44" s="241"/>
      <c r="E44" s="241"/>
      <c r="F44" s="241"/>
      <c r="G44" s="241"/>
      <c r="H44" s="223"/>
      <c r="I44" s="223"/>
      <c r="J44" s="223"/>
      <c r="K44" s="223"/>
      <c r="L44" s="223"/>
      <c r="M44" s="223"/>
      <c r="N44" s="222"/>
      <c r="O44" s="222"/>
      <c r="P44" s="222"/>
      <c r="Q44" s="222"/>
      <c r="R44" s="223"/>
      <c r="S44" s="223"/>
      <c r="T44" s="223"/>
      <c r="U44" s="223"/>
      <c r="V44" s="223"/>
      <c r="W44" s="223"/>
      <c r="X44" s="223"/>
      <c r="Y44" s="223"/>
      <c r="Z44" s="213"/>
      <c r="AA44" s="213"/>
      <c r="AB44" s="213"/>
      <c r="AC44" s="213"/>
      <c r="AD44" s="213"/>
      <c r="AE44" s="213"/>
      <c r="AF44" s="213"/>
      <c r="AG44" s="213" t="s">
        <v>120</v>
      </c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x14ac:dyDescent="0.25">
      <c r="A45" s="227" t="s">
        <v>109</v>
      </c>
      <c r="B45" s="228" t="s">
        <v>77</v>
      </c>
      <c r="C45" s="251" t="s">
        <v>78</v>
      </c>
      <c r="D45" s="229"/>
      <c r="E45" s="230"/>
      <c r="F45" s="231"/>
      <c r="G45" s="231">
        <f>SUMIF(AG46:AG46,"&lt;&gt;NOR",G46:G46)</f>
        <v>0</v>
      </c>
      <c r="H45" s="231"/>
      <c r="I45" s="231">
        <f>SUM(I46:I46)</f>
        <v>0</v>
      </c>
      <c r="J45" s="231"/>
      <c r="K45" s="231">
        <f>SUM(K46:K46)</f>
        <v>0</v>
      </c>
      <c r="L45" s="231"/>
      <c r="M45" s="231">
        <f>SUM(M46:M46)</f>
        <v>0</v>
      </c>
      <c r="N45" s="230"/>
      <c r="O45" s="230">
        <f>SUM(O46:O46)</f>
        <v>0</v>
      </c>
      <c r="P45" s="230"/>
      <c r="Q45" s="230">
        <f>SUM(Q46:Q46)</f>
        <v>0</v>
      </c>
      <c r="R45" s="231"/>
      <c r="S45" s="231"/>
      <c r="T45" s="232"/>
      <c r="U45" s="226"/>
      <c r="V45" s="226">
        <f>SUM(V46:V46)</f>
        <v>0</v>
      </c>
      <c r="W45" s="226"/>
      <c r="X45" s="226"/>
      <c r="Y45" s="226"/>
      <c r="AG45" t="s">
        <v>110</v>
      </c>
    </row>
    <row r="46" spans="1:60" ht="20.399999999999999" outlineLevel="1" x14ac:dyDescent="0.25">
      <c r="A46" s="234">
        <v>18</v>
      </c>
      <c r="B46" s="235" t="s">
        <v>214</v>
      </c>
      <c r="C46" s="252" t="s">
        <v>215</v>
      </c>
      <c r="D46" s="236" t="s">
        <v>158</v>
      </c>
      <c r="E46" s="237">
        <v>159.16200000000001</v>
      </c>
      <c r="F46" s="238"/>
      <c r="G46" s="239">
        <f>ROUND(E46*F46,2)</f>
        <v>0</v>
      </c>
      <c r="H46" s="238"/>
      <c r="I46" s="239">
        <f>ROUND(E46*H46,2)</f>
        <v>0</v>
      </c>
      <c r="J46" s="238"/>
      <c r="K46" s="239">
        <f>ROUND(E46*J46,2)</f>
        <v>0</v>
      </c>
      <c r="L46" s="239">
        <v>21</v>
      </c>
      <c r="M46" s="239">
        <f>G46*(1+L46/100)</f>
        <v>0</v>
      </c>
      <c r="N46" s="237">
        <v>0</v>
      </c>
      <c r="O46" s="237">
        <f>ROUND(E46*N46,2)</f>
        <v>0</v>
      </c>
      <c r="P46" s="237">
        <v>0</v>
      </c>
      <c r="Q46" s="237">
        <f>ROUND(E46*P46,2)</f>
        <v>0</v>
      </c>
      <c r="R46" s="239" t="s">
        <v>216</v>
      </c>
      <c r="S46" s="239" t="s">
        <v>115</v>
      </c>
      <c r="T46" s="240" t="s">
        <v>115</v>
      </c>
      <c r="U46" s="223">
        <v>0</v>
      </c>
      <c r="V46" s="223">
        <f>ROUND(E46*U46,2)</f>
        <v>0</v>
      </c>
      <c r="W46" s="223"/>
      <c r="X46" s="223" t="s">
        <v>217</v>
      </c>
      <c r="Y46" s="223" t="s">
        <v>117</v>
      </c>
      <c r="Z46" s="213"/>
      <c r="AA46" s="213"/>
      <c r="AB46" s="213"/>
      <c r="AC46" s="213"/>
      <c r="AD46" s="213"/>
      <c r="AE46" s="213"/>
      <c r="AF46" s="213"/>
      <c r="AG46" s="213" t="s">
        <v>218</v>
      </c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x14ac:dyDescent="0.25">
      <c r="A47" s="3"/>
      <c r="B47" s="4"/>
      <c r="C47" s="257"/>
      <c r="D47" s="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AE47">
        <v>12</v>
      </c>
      <c r="AF47">
        <v>21</v>
      </c>
      <c r="AG47" t="s">
        <v>95</v>
      </c>
    </row>
    <row r="48" spans="1:60" x14ac:dyDescent="0.25">
      <c r="A48" s="216"/>
      <c r="B48" s="217" t="s">
        <v>29</v>
      </c>
      <c r="C48" s="258"/>
      <c r="D48" s="218"/>
      <c r="E48" s="219"/>
      <c r="F48" s="219"/>
      <c r="G48" s="233">
        <f>G8+G18+G29+G42+G45</f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AE48">
        <f>SUMIF(L7:L46,AE47,G7:G46)</f>
        <v>0</v>
      </c>
      <c r="AF48">
        <f>SUMIF(L7:L46,AF47,G7:G46)</f>
        <v>0</v>
      </c>
      <c r="AG48" t="s">
        <v>219</v>
      </c>
    </row>
    <row r="49" spans="3:33" x14ac:dyDescent="0.25">
      <c r="C49" s="259"/>
      <c r="D49" s="10"/>
      <c r="AG49" t="s">
        <v>220</v>
      </c>
    </row>
    <row r="50" spans="3:33" x14ac:dyDescent="0.25">
      <c r="D50" s="10"/>
    </row>
    <row r="51" spans="3:33" x14ac:dyDescent="0.25">
      <c r="D51" s="10"/>
    </row>
    <row r="52" spans="3:33" x14ac:dyDescent="0.25">
      <c r="D52" s="10"/>
    </row>
    <row r="53" spans="3:33" x14ac:dyDescent="0.25">
      <c r="D53" s="10"/>
    </row>
    <row r="54" spans="3:33" x14ac:dyDescent="0.25">
      <c r="D54" s="10"/>
    </row>
    <row r="55" spans="3:33" x14ac:dyDescent="0.25">
      <c r="D55" s="10"/>
    </row>
    <row r="56" spans="3:33" x14ac:dyDescent="0.25">
      <c r="D56" s="10"/>
    </row>
    <row r="57" spans="3:33" x14ac:dyDescent="0.25">
      <c r="D57" s="10"/>
    </row>
    <row r="58" spans="3:33" x14ac:dyDescent="0.25">
      <c r="D58" s="10"/>
    </row>
    <row r="59" spans="3:33" x14ac:dyDescent="0.25">
      <c r="D59" s="10"/>
    </row>
    <row r="60" spans="3:33" x14ac:dyDescent="0.25">
      <c r="D60" s="10"/>
    </row>
    <row r="61" spans="3:33" x14ac:dyDescent="0.25">
      <c r="D61" s="10"/>
    </row>
    <row r="62" spans="3:33" x14ac:dyDescent="0.25">
      <c r="D62" s="10"/>
    </row>
    <row r="63" spans="3:33" x14ac:dyDescent="0.25">
      <c r="D63" s="10"/>
    </row>
    <row r="64" spans="3:33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password="C67F" sheet="1" formatRows="0"/>
  <mergeCells count="14">
    <mergeCell ref="C37:G37"/>
    <mergeCell ref="C44:G44"/>
    <mergeCell ref="C16:G16"/>
    <mergeCell ref="C21:G21"/>
    <mergeCell ref="C24:G24"/>
    <mergeCell ref="C31:G31"/>
    <mergeCell ref="C32:G32"/>
    <mergeCell ref="C35:G35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01 01 Pol</vt:lpstr>
      <vt:lpstr>01 02 Pol</vt:lpstr>
      <vt:lpstr>01 03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'01 02 Pol'!Názvy_tisku</vt:lpstr>
      <vt:lpstr>'01 03 Pol'!Názvy_tisku</vt:lpstr>
      <vt:lpstr>oadresa</vt:lpstr>
      <vt:lpstr>Stavba!Objednatel</vt:lpstr>
      <vt:lpstr>Stavba!Objekt</vt:lpstr>
      <vt:lpstr>'01 01 Pol'!Oblast_tisku</vt:lpstr>
      <vt:lpstr>'01 02 Pol'!Oblast_tisku</vt:lpstr>
      <vt:lpstr>'01 03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2019-03-19T12:27:02Z</cp:lastPrinted>
  <dcterms:created xsi:type="dcterms:W3CDTF">2009-04-08T07:15:50Z</dcterms:created>
  <dcterms:modified xsi:type="dcterms:W3CDTF">2025-03-25T12:11:28Z</dcterms:modified>
</cp:coreProperties>
</file>