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IGEL\Prace\2022\Nohal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101 SO101.1 Pol" sheetId="12" r:id="rId4"/>
    <sheet name="SO101 SO101.1 VO Pol" sheetId="13" r:id="rId5"/>
    <sheet name="SO101 SO101.2 Pol" sheetId="14" r:id="rId6"/>
    <sheet name="SO101 SO101.2 VO Pol" sheetId="15" r:id="rId7"/>
    <sheet name="SO101 SO101.3 Pol" sheetId="16" r:id="rId8"/>
    <sheet name="SO101 SO101.3 VO Pol" sheetId="17" r:id="rId9"/>
    <sheet name="SO901 SO901a Pol" sheetId="18" r:id="rId10"/>
    <sheet name="VON VON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'SO101 SO101.1 Pol'!$1:$7</definedName>
    <definedName name="_xlnm.Print_Titles" localSheetId="4">'SO101 SO101.1 VO Pol'!$1:$7</definedName>
    <definedName name="_xlnm.Print_Titles" localSheetId="5">'SO101 SO101.2 Pol'!$1:$7</definedName>
    <definedName name="_xlnm.Print_Titles" localSheetId="6">'SO101 SO101.2 VO Pol'!$1:$7</definedName>
    <definedName name="_xlnm.Print_Titles" localSheetId="7">'SO101 SO101.3 Pol'!$1:$7</definedName>
    <definedName name="_xlnm.Print_Titles" localSheetId="8">'SO101 SO101.3 VO Pol'!$1:$7</definedName>
    <definedName name="_xlnm.Print_Titles" localSheetId="9">'SO901 SO901a Pol'!$1:$7</definedName>
    <definedName name="_xlnm.Print_Titles" localSheetId="10">'VON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'SO101 SO101.1 Pol'!$A$1:$X$187</definedName>
    <definedName name="_xlnm.Print_Area" localSheetId="4">'SO101 SO101.1 VO Pol'!$A$1:$X$49</definedName>
    <definedName name="_xlnm.Print_Area" localSheetId="5">'SO101 SO101.2 Pol'!$A$1:$X$322</definedName>
    <definedName name="_xlnm.Print_Area" localSheetId="6">'SO101 SO101.2 VO Pol'!$A$1:$X$55</definedName>
    <definedName name="_xlnm.Print_Area" localSheetId="7">'SO101 SO101.3 Pol'!$A$1:$X$299</definedName>
    <definedName name="_xlnm.Print_Area" localSheetId="8">'SO101 SO101.3 VO Pol'!$A$1:$X$41</definedName>
    <definedName name="_xlnm.Print_Area" localSheetId="9">'SO901 SO901a Pol'!$A$1:$X$72</definedName>
    <definedName name="_xlnm.Print_Area" localSheetId="1">Stavba!$A$1:$J$86</definedName>
    <definedName name="_xlnm.Print_Area" localSheetId="10">'VON VON Pol'!$A$1:$X$30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G50" i="1"/>
  <c r="F50" i="1"/>
  <c r="G49" i="1"/>
  <c r="F49" i="1"/>
  <c r="G48" i="1"/>
  <c r="F48" i="1"/>
  <c r="G47" i="1"/>
  <c r="F47" i="1"/>
  <c r="G46" i="1"/>
  <c r="F46" i="1"/>
  <c r="H46" i="1" s="1"/>
  <c r="I46" i="1" s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0" i="19"/>
  <c r="G9" i="19"/>
  <c r="G8" i="19" s="1"/>
  <c r="I9" i="19"/>
  <c r="K9" i="19"/>
  <c r="K8" i="19" s="1"/>
  <c r="O9" i="19"/>
  <c r="Q9" i="19"/>
  <c r="Q8" i="19" s="1"/>
  <c r="V9" i="19"/>
  <c r="V8" i="19" s="1"/>
  <c r="G11" i="19"/>
  <c r="M11" i="19" s="1"/>
  <c r="I11" i="19"/>
  <c r="K11" i="19"/>
  <c r="O11" i="19"/>
  <c r="Q11" i="19"/>
  <c r="V11" i="19"/>
  <c r="G12" i="19"/>
  <c r="I12" i="19"/>
  <c r="I8" i="19" s="1"/>
  <c r="K12" i="19"/>
  <c r="M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V16" i="19"/>
  <c r="G17" i="19"/>
  <c r="M17" i="19" s="1"/>
  <c r="M16" i="19" s="1"/>
  <c r="I17" i="19"/>
  <c r="K17" i="19"/>
  <c r="K16" i="19" s="1"/>
  <c r="O17" i="19"/>
  <c r="O16" i="19" s="1"/>
  <c r="Q17" i="19"/>
  <c r="Q16" i="19" s="1"/>
  <c r="V17" i="19"/>
  <c r="G18" i="19"/>
  <c r="I18" i="19"/>
  <c r="I16" i="19" s="1"/>
  <c r="K18" i="19"/>
  <c r="M18" i="19"/>
  <c r="O18" i="19"/>
  <c r="Q18" i="19"/>
  <c r="V18" i="19"/>
  <c r="AE20" i="19"/>
  <c r="G62" i="18"/>
  <c r="G9" i="18"/>
  <c r="M9" i="18" s="1"/>
  <c r="I9" i="18"/>
  <c r="I8" i="18" s="1"/>
  <c r="K9" i="18"/>
  <c r="K8" i="18" s="1"/>
  <c r="O9" i="18"/>
  <c r="O8" i="18" s="1"/>
  <c r="Q9" i="18"/>
  <c r="V9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7" i="18"/>
  <c r="G8" i="18" s="1"/>
  <c r="I17" i="18"/>
  <c r="K17" i="18"/>
  <c r="O17" i="18"/>
  <c r="Q17" i="18"/>
  <c r="V17" i="18"/>
  <c r="V8" i="18" s="1"/>
  <c r="G18" i="18"/>
  <c r="M18" i="18" s="1"/>
  <c r="I18" i="18"/>
  <c r="K18" i="18"/>
  <c r="O18" i="18"/>
  <c r="Q18" i="18"/>
  <c r="Q8" i="18" s="1"/>
  <c r="V18" i="18"/>
  <c r="G21" i="18"/>
  <c r="M21" i="18" s="1"/>
  <c r="I21" i="18"/>
  <c r="K21" i="18"/>
  <c r="O21" i="18"/>
  <c r="Q21" i="18"/>
  <c r="V21" i="18"/>
  <c r="I24" i="18"/>
  <c r="M24" i="18"/>
  <c r="O24" i="18"/>
  <c r="G25" i="18"/>
  <c r="G24" i="18" s="1"/>
  <c r="I25" i="18"/>
  <c r="K25" i="18"/>
  <c r="K24" i="18" s="1"/>
  <c r="M25" i="18"/>
  <c r="O25" i="18"/>
  <c r="Q25" i="18"/>
  <c r="Q24" i="18" s="1"/>
  <c r="V25" i="18"/>
  <c r="V24" i="18" s="1"/>
  <c r="G29" i="18"/>
  <c r="M29" i="18" s="1"/>
  <c r="I29" i="18"/>
  <c r="K29" i="18"/>
  <c r="O29" i="18"/>
  <c r="O28" i="18" s="1"/>
  <c r="Q29" i="18"/>
  <c r="Q28" i="18" s="1"/>
  <c r="V29" i="18"/>
  <c r="V28" i="18" s="1"/>
  <c r="G32" i="18"/>
  <c r="M32" i="18" s="1"/>
  <c r="I32" i="18"/>
  <c r="K32" i="18"/>
  <c r="O32" i="18"/>
  <c r="Q32" i="18"/>
  <c r="V32" i="18"/>
  <c r="G35" i="18"/>
  <c r="I35" i="18"/>
  <c r="K35" i="18"/>
  <c r="M35" i="18"/>
  <c r="O35" i="18"/>
  <c r="Q35" i="18"/>
  <c r="V35" i="18"/>
  <c r="G38" i="18"/>
  <c r="I38" i="18"/>
  <c r="K38" i="18"/>
  <c r="K28" i="18" s="1"/>
  <c r="M38" i="18"/>
  <c r="O38" i="18"/>
  <c r="Q38" i="18"/>
  <c r="V38" i="18"/>
  <c r="G41" i="18"/>
  <c r="I41" i="18"/>
  <c r="K41" i="18"/>
  <c r="M41" i="18"/>
  <c r="O41" i="18"/>
  <c r="Q41" i="18"/>
  <c r="V41" i="18"/>
  <c r="G45" i="18"/>
  <c r="M45" i="18" s="1"/>
  <c r="I45" i="18"/>
  <c r="I28" i="18" s="1"/>
  <c r="K45" i="18"/>
  <c r="O45" i="18"/>
  <c r="Q45" i="18"/>
  <c r="V45" i="18"/>
  <c r="G48" i="18"/>
  <c r="M48" i="18" s="1"/>
  <c r="I48" i="18"/>
  <c r="K48" i="18"/>
  <c r="O48" i="18"/>
  <c r="Q48" i="18"/>
  <c r="V48" i="18"/>
  <c r="G49" i="18"/>
  <c r="Q49" i="18"/>
  <c r="V49" i="18"/>
  <c r="G50" i="18"/>
  <c r="I50" i="18"/>
  <c r="I49" i="18" s="1"/>
  <c r="K50" i="18"/>
  <c r="K49" i="18" s="1"/>
  <c r="M50" i="18"/>
  <c r="M49" i="18" s="1"/>
  <c r="O50" i="18"/>
  <c r="O49" i="18" s="1"/>
  <c r="Q50" i="18"/>
  <c r="V50" i="18"/>
  <c r="G53" i="18"/>
  <c r="I53" i="18"/>
  <c r="K53" i="18"/>
  <c r="M53" i="18"/>
  <c r="O53" i="18"/>
  <c r="Q53" i="18"/>
  <c r="V53" i="18"/>
  <c r="G56" i="18"/>
  <c r="I56" i="18"/>
  <c r="K56" i="18"/>
  <c r="M56" i="18"/>
  <c r="O56" i="18"/>
  <c r="Q56" i="18"/>
  <c r="V56" i="18"/>
  <c r="I59" i="18"/>
  <c r="K59" i="18"/>
  <c r="G60" i="18"/>
  <c r="M60" i="18" s="1"/>
  <c r="M59" i="18" s="1"/>
  <c r="I60" i="18"/>
  <c r="K60" i="18"/>
  <c r="O60" i="18"/>
  <c r="O59" i="18" s="1"/>
  <c r="Q60" i="18"/>
  <c r="Q59" i="18" s="1"/>
  <c r="V60" i="18"/>
  <c r="V59" i="18" s="1"/>
  <c r="AE62" i="18"/>
  <c r="G31" i="17"/>
  <c r="G9" i="17"/>
  <c r="I9" i="17"/>
  <c r="I8" i="17" s="1"/>
  <c r="K9" i="17"/>
  <c r="K8" i="17" s="1"/>
  <c r="M9" i="17"/>
  <c r="O9" i="17"/>
  <c r="O8" i="17" s="1"/>
  <c r="Q9" i="17"/>
  <c r="V9" i="17"/>
  <c r="G10" i="17"/>
  <c r="I10" i="17"/>
  <c r="K10" i="17"/>
  <c r="M10" i="17"/>
  <c r="O10" i="17"/>
  <c r="Q10" i="17"/>
  <c r="V10" i="17"/>
  <c r="G11" i="17"/>
  <c r="G8" i="17" s="1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V8" i="17" s="1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Q8" i="17" s="1"/>
  <c r="V14" i="17"/>
  <c r="G15" i="17"/>
  <c r="I15" i="17"/>
  <c r="K15" i="17"/>
  <c r="M15" i="17"/>
  <c r="O15" i="17"/>
  <c r="Q15" i="17"/>
  <c r="V15" i="17"/>
  <c r="G17" i="17"/>
  <c r="I17" i="17"/>
  <c r="I16" i="17" s="1"/>
  <c r="K17" i="17"/>
  <c r="K16" i="17" s="1"/>
  <c r="M17" i="17"/>
  <c r="O17" i="17"/>
  <c r="Q17" i="17"/>
  <c r="Q16" i="17" s="1"/>
  <c r="V17" i="17"/>
  <c r="G18" i="17"/>
  <c r="M18" i="17" s="1"/>
  <c r="M16" i="17" s="1"/>
  <c r="I18" i="17"/>
  <c r="K18" i="17"/>
  <c r="O18" i="17"/>
  <c r="O16" i="17" s="1"/>
  <c r="Q18" i="17"/>
  <c r="V18" i="17"/>
  <c r="V16" i="17" s="1"/>
  <c r="G19" i="17"/>
  <c r="M19" i="17" s="1"/>
  <c r="I19" i="17"/>
  <c r="K19" i="17"/>
  <c r="O19" i="17"/>
  <c r="Q19" i="17"/>
  <c r="V19" i="17"/>
  <c r="G21" i="17"/>
  <c r="I21" i="17"/>
  <c r="I20" i="17" s="1"/>
  <c r="K21" i="17"/>
  <c r="M21" i="17"/>
  <c r="O21" i="17"/>
  <c r="O20" i="17" s="1"/>
  <c r="Q21" i="17"/>
  <c r="V21" i="17"/>
  <c r="G22" i="17"/>
  <c r="I22" i="17"/>
  <c r="K22" i="17"/>
  <c r="K20" i="17" s="1"/>
  <c r="M22" i="17"/>
  <c r="O22" i="17"/>
  <c r="Q22" i="17"/>
  <c r="V22" i="17"/>
  <c r="G23" i="17"/>
  <c r="I23" i="17"/>
  <c r="K23" i="17"/>
  <c r="M23" i="17"/>
  <c r="O23" i="17"/>
  <c r="Q23" i="17"/>
  <c r="V23" i="17"/>
  <c r="G24" i="17"/>
  <c r="G20" i="17" s="1"/>
  <c r="I24" i="17"/>
  <c r="K24" i="17"/>
  <c r="O24" i="17"/>
  <c r="Q24" i="17"/>
  <c r="V24" i="17"/>
  <c r="V20" i="17" s="1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Q20" i="17" s="1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AE31" i="17"/>
  <c r="AF31" i="17"/>
  <c r="G289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8" i="16"/>
  <c r="I18" i="16"/>
  <c r="K18" i="16"/>
  <c r="M18" i="16"/>
  <c r="O18" i="16"/>
  <c r="Q18" i="16"/>
  <c r="V18" i="16"/>
  <c r="G22" i="16"/>
  <c r="G8" i="16" s="1"/>
  <c r="I22" i="16"/>
  <c r="K22" i="16"/>
  <c r="O22" i="16"/>
  <c r="Q22" i="16"/>
  <c r="V22" i="16"/>
  <c r="V8" i="16" s="1"/>
  <c r="G25" i="16"/>
  <c r="M25" i="16" s="1"/>
  <c r="I25" i="16"/>
  <c r="K25" i="16"/>
  <c r="O25" i="16"/>
  <c r="Q25" i="16"/>
  <c r="V25" i="16"/>
  <c r="G28" i="16"/>
  <c r="M28" i="16" s="1"/>
  <c r="I28" i="16"/>
  <c r="K28" i="16"/>
  <c r="O28" i="16"/>
  <c r="Q28" i="16"/>
  <c r="V28" i="16"/>
  <c r="G32" i="16"/>
  <c r="I32" i="16"/>
  <c r="K32" i="16"/>
  <c r="M32" i="16"/>
  <c r="O32" i="16"/>
  <c r="Q32" i="16"/>
  <c r="V32" i="16"/>
  <c r="G35" i="16"/>
  <c r="I35" i="16"/>
  <c r="K35" i="16"/>
  <c r="M35" i="16"/>
  <c r="O35" i="16"/>
  <c r="Q35" i="16"/>
  <c r="V35" i="16"/>
  <c r="G38" i="16"/>
  <c r="I38" i="16"/>
  <c r="K38" i="16"/>
  <c r="M38" i="16"/>
  <c r="O38" i="16"/>
  <c r="Q38" i="16"/>
  <c r="V38" i="16"/>
  <c r="G47" i="16"/>
  <c r="M47" i="16" s="1"/>
  <c r="I47" i="16"/>
  <c r="K47" i="16"/>
  <c r="O47" i="16"/>
  <c r="Q47" i="16"/>
  <c r="V47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61" i="16"/>
  <c r="I61" i="16"/>
  <c r="K61" i="16"/>
  <c r="M61" i="16"/>
  <c r="O61" i="16"/>
  <c r="Q61" i="16"/>
  <c r="V61" i="16"/>
  <c r="G64" i="16"/>
  <c r="I64" i="16"/>
  <c r="K64" i="16"/>
  <c r="M64" i="16"/>
  <c r="O64" i="16"/>
  <c r="Q64" i="16"/>
  <c r="V64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K76" i="16"/>
  <c r="G77" i="16"/>
  <c r="G76" i="16" s="1"/>
  <c r="I77" i="16"/>
  <c r="I76" i="16" s="1"/>
  <c r="K77" i="16"/>
  <c r="M77" i="16"/>
  <c r="M76" i="16" s="1"/>
  <c r="O77" i="16"/>
  <c r="O76" i="16" s="1"/>
  <c r="Q77" i="16"/>
  <c r="V77" i="16"/>
  <c r="V76" i="16" s="1"/>
  <c r="G81" i="16"/>
  <c r="M81" i="16" s="1"/>
  <c r="I81" i="16"/>
  <c r="K81" i="16"/>
  <c r="O81" i="16"/>
  <c r="Q81" i="16"/>
  <c r="V81" i="16"/>
  <c r="G84" i="16"/>
  <c r="I84" i="16"/>
  <c r="K84" i="16"/>
  <c r="M84" i="16"/>
  <c r="O84" i="16"/>
  <c r="Q84" i="16"/>
  <c r="Q76" i="16" s="1"/>
  <c r="V84" i="16"/>
  <c r="G93" i="16"/>
  <c r="M93" i="16" s="1"/>
  <c r="I93" i="16"/>
  <c r="K93" i="16"/>
  <c r="O93" i="16"/>
  <c r="Q93" i="16"/>
  <c r="V93" i="16"/>
  <c r="G95" i="16"/>
  <c r="I95" i="16"/>
  <c r="K95" i="16"/>
  <c r="M95" i="16"/>
  <c r="O95" i="16"/>
  <c r="Q95" i="16"/>
  <c r="V95" i="16"/>
  <c r="K97" i="16"/>
  <c r="Q97" i="16"/>
  <c r="G98" i="16"/>
  <c r="G97" i="16" s="1"/>
  <c r="I98" i="16"/>
  <c r="I97" i="16" s="1"/>
  <c r="K98" i="16"/>
  <c r="M98" i="16"/>
  <c r="O98" i="16"/>
  <c r="O97" i="16" s="1"/>
  <c r="Q98" i="16"/>
  <c r="V98" i="16"/>
  <c r="V97" i="16" s="1"/>
  <c r="G102" i="16"/>
  <c r="M102" i="16" s="1"/>
  <c r="I102" i="16"/>
  <c r="K102" i="16"/>
  <c r="O102" i="16"/>
  <c r="Q102" i="16"/>
  <c r="V102" i="16"/>
  <c r="G107" i="16"/>
  <c r="G106" i="16" s="1"/>
  <c r="I107" i="16"/>
  <c r="I106" i="16" s="1"/>
  <c r="K107" i="16"/>
  <c r="O107" i="16"/>
  <c r="O106" i="16" s="1"/>
  <c r="Q107" i="16"/>
  <c r="V107" i="16"/>
  <c r="V106" i="16" s="1"/>
  <c r="G111" i="16"/>
  <c r="I111" i="16"/>
  <c r="K111" i="16"/>
  <c r="M111" i="16"/>
  <c r="O111" i="16"/>
  <c r="Q111" i="16"/>
  <c r="V111" i="16"/>
  <c r="G127" i="16"/>
  <c r="M127" i="16" s="1"/>
  <c r="I127" i="16"/>
  <c r="K127" i="16"/>
  <c r="K106" i="16" s="1"/>
  <c r="O127" i="16"/>
  <c r="Q127" i="16"/>
  <c r="V127" i="16"/>
  <c r="G130" i="16"/>
  <c r="I130" i="16"/>
  <c r="K130" i="16"/>
  <c r="M130" i="16"/>
  <c r="O130" i="16"/>
  <c r="Q130" i="16"/>
  <c r="V130" i="16"/>
  <c r="G133" i="16"/>
  <c r="M133" i="16" s="1"/>
  <c r="I133" i="16"/>
  <c r="K133" i="16"/>
  <c r="O133" i="16"/>
  <c r="Q133" i="16"/>
  <c r="V133" i="16"/>
  <c r="G136" i="16"/>
  <c r="I136" i="16"/>
  <c r="K136" i="16"/>
  <c r="M136" i="16"/>
  <c r="O136" i="16"/>
  <c r="Q136" i="16"/>
  <c r="Q106" i="16" s="1"/>
  <c r="V136" i="16"/>
  <c r="G139" i="16"/>
  <c r="I139" i="16"/>
  <c r="K139" i="16"/>
  <c r="M139" i="16"/>
  <c r="O139" i="16"/>
  <c r="Q139" i="16"/>
  <c r="V139" i="16"/>
  <c r="G142" i="16"/>
  <c r="I142" i="16"/>
  <c r="K142" i="16"/>
  <c r="M142" i="16"/>
  <c r="O142" i="16"/>
  <c r="Q142" i="16"/>
  <c r="V142" i="16"/>
  <c r="G155" i="16"/>
  <c r="M155" i="16" s="1"/>
  <c r="I155" i="16"/>
  <c r="K155" i="16"/>
  <c r="O155" i="16"/>
  <c r="Q155" i="16"/>
  <c r="V155" i="16"/>
  <c r="G159" i="16"/>
  <c r="M159" i="16" s="1"/>
  <c r="I159" i="16"/>
  <c r="K159" i="16"/>
  <c r="O159" i="16"/>
  <c r="Q159" i="16"/>
  <c r="V159" i="16"/>
  <c r="G162" i="16"/>
  <c r="M162" i="16" s="1"/>
  <c r="I162" i="16"/>
  <c r="K162" i="16"/>
  <c r="O162" i="16"/>
  <c r="Q162" i="16"/>
  <c r="V162" i="16"/>
  <c r="G166" i="16"/>
  <c r="I166" i="16"/>
  <c r="K166" i="16"/>
  <c r="M166" i="16"/>
  <c r="O166" i="16"/>
  <c r="Q166" i="16"/>
  <c r="V166" i="16"/>
  <c r="G169" i="16"/>
  <c r="I169" i="16"/>
  <c r="K169" i="16"/>
  <c r="M169" i="16"/>
  <c r="O169" i="16"/>
  <c r="Q169" i="16"/>
  <c r="V169" i="16"/>
  <c r="G170" i="16"/>
  <c r="I170" i="16"/>
  <c r="K170" i="16"/>
  <c r="M170" i="16"/>
  <c r="O170" i="16"/>
  <c r="Q170" i="16"/>
  <c r="V170" i="16"/>
  <c r="G179" i="16"/>
  <c r="M179" i="16" s="1"/>
  <c r="I179" i="16"/>
  <c r="K179" i="16"/>
  <c r="O179" i="16"/>
  <c r="Q179" i="16"/>
  <c r="V179" i="16"/>
  <c r="G182" i="16"/>
  <c r="I182" i="16"/>
  <c r="K182" i="16"/>
  <c r="M182" i="16"/>
  <c r="O182" i="16"/>
  <c r="Q182" i="16"/>
  <c r="V182" i="16"/>
  <c r="G185" i="16"/>
  <c r="M185" i="16" s="1"/>
  <c r="I185" i="16"/>
  <c r="K185" i="16"/>
  <c r="O185" i="16"/>
  <c r="Q185" i="16"/>
  <c r="V185" i="16"/>
  <c r="K186" i="16"/>
  <c r="Q186" i="16"/>
  <c r="G187" i="16"/>
  <c r="G186" i="16" s="1"/>
  <c r="I187" i="16"/>
  <c r="I186" i="16" s="1"/>
  <c r="K187" i="16"/>
  <c r="O187" i="16"/>
  <c r="O186" i="16" s="1"/>
  <c r="Q187" i="16"/>
  <c r="V187" i="16"/>
  <c r="V186" i="16" s="1"/>
  <c r="G192" i="16"/>
  <c r="I192" i="16"/>
  <c r="K192" i="16"/>
  <c r="M192" i="16"/>
  <c r="O192" i="16"/>
  <c r="Q192" i="16"/>
  <c r="V192" i="16"/>
  <c r="G196" i="16"/>
  <c r="G195" i="16" s="1"/>
  <c r="I196" i="16"/>
  <c r="I195" i="16" s="1"/>
  <c r="K196" i="16"/>
  <c r="M196" i="16"/>
  <c r="M195" i="16" s="1"/>
  <c r="O196" i="16"/>
  <c r="O195" i="16" s="1"/>
  <c r="Q196" i="16"/>
  <c r="V196" i="16"/>
  <c r="V195" i="16" s="1"/>
  <c r="G203" i="16"/>
  <c r="M203" i="16" s="1"/>
  <c r="I203" i="16"/>
  <c r="K203" i="16"/>
  <c r="O203" i="16"/>
  <c r="Q203" i="16"/>
  <c r="V203" i="16"/>
  <c r="G210" i="16"/>
  <c r="I210" i="16"/>
  <c r="K210" i="16"/>
  <c r="M210" i="16"/>
  <c r="O210" i="16"/>
  <c r="Q210" i="16"/>
  <c r="Q195" i="16" s="1"/>
  <c r="V210" i="16"/>
  <c r="G217" i="16"/>
  <c r="I217" i="16"/>
  <c r="K217" i="16"/>
  <c r="M217" i="16"/>
  <c r="O217" i="16"/>
  <c r="Q217" i="16"/>
  <c r="V217" i="16"/>
  <c r="G218" i="16"/>
  <c r="I218" i="16"/>
  <c r="K218" i="16"/>
  <c r="M218" i="16"/>
  <c r="O218" i="16"/>
  <c r="Q218" i="16"/>
  <c r="V218" i="16"/>
  <c r="G222" i="16"/>
  <c r="M222" i="16" s="1"/>
  <c r="I222" i="16"/>
  <c r="K222" i="16"/>
  <c r="K195" i="16" s="1"/>
  <c r="O222" i="16"/>
  <c r="Q222" i="16"/>
  <c r="V222" i="16"/>
  <c r="G225" i="16"/>
  <c r="I225" i="16"/>
  <c r="K225" i="16"/>
  <c r="M225" i="16"/>
  <c r="O225" i="16"/>
  <c r="Q225" i="16"/>
  <c r="V225" i="16"/>
  <c r="G226" i="16"/>
  <c r="M226" i="16" s="1"/>
  <c r="I226" i="16"/>
  <c r="K226" i="16"/>
  <c r="O226" i="16"/>
  <c r="Q226" i="16"/>
  <c r="V226" i="16"/>
  <c r="K227" i="16"/>
  <c r="Q227" i="16"/>
  <c r="G228" i="16"/>
  <c r="G227" i="16" s="1"/>
  <c r="I228" i="16"/>
  <c r="I227" i="16" s="1"/>
  <c r="K228" i="16"/>
  <c r="O228" i="16"/>
  <c r="O227" i="16" s="1"/>
  <c r="Q228" i="16"/>
  <c r="V228" i="16"/>
  <c r="V227" i="16" s="1"/>
  <c r="G230" i="16"/>
  <c r="M230" i="16" s="1"/>
  <c r="I230" i="16"/>
  <c r="K230" i="16"/>
  <c r="K229" i="16" s="1"/>
  <c r="O230" i="16"/>
  <c r="O229" i="16" s="1"/>
  <c r="Q230" i="16"/>
  <c r="Q229" i="16" s="1"/>
  <c r="V230" i="16"/>
  <c r="G236" i="16"/>
  <c r="I236" i="16"/>
  <c r="I229" i="16" s="1"/>
  <c r="K236" i="16"/>
  <c r="M236" i="16"/>
  <c r="O236" i="16"/>
  <c r="Q236" i="16"/>
  <c r="V236" i="16"/>
  <c r="G240" i="16"/>
  <c r="G229" i="16" s="1"/>
  <c r="I240" i="16"/>
  <c r="K240" i="16"/>
  <c r="O240" i="16"/>
  <c r="Q240" i="16"/>
  <c r="V240" i="16"/>
  <c r="V229" i="16" s="1"/>
  <c r="G248" i="16"/>
  <c r="M248" i="16" s="1"/>
  <c r="I248" i="16"/>
  <c r="I247" i="16" s="1"/>
  <c r="K248" i="16"/>
  <c r="O248" i="16"/>
  <c r="O247" i="16" s="1"/>
  <c r="Q248" i="16"/>
  <c r="V248" i="16"/>
  <c r="G255" i="16"/>
  <c r="G247" i="16" s="1"/>
  <c r="I255" i="16"/>
  <c r="K255" i="16"/>
  <c r="M255" i="16"/>
  <c r="O255" i="16"/>
  <c r="Q255" i="16"/>
  <c r="V255" i="16"/>
  <c r="V247" i="16" s="1"/>
  <c r="G258" i="16"/>
  <c r="I258" i="16"/>
  <c r="K258" i="16"/>
  <c r="K247" i="16" s="1"/>
  <c r="M258" i="16"/>
  <c r="O258" i="16"/>
  <c r="Q258" i="16"/>
  <c r="V258" i="16"/>
  <c r="G261" i="16"/>
  <c r="I261" i="16"/>
  <c r="K261" i="16"/>
  <c r="M261" i="16"/>
  <c r="O261" i="16"/>
  <c r="Q261" i="16"/>
  <c r="V261" i="16"/>
  <c r="G264" i="16"/>
  <c r="M264" i="16" s="1"/>
  <c r="I264" i="16"/>
  <c r="K264" i="16"/>
  <c r="O264" i="16"/>
  <c r="Q264" i="16"/>
  <c r="V264" i="16"/>
  <c r="G271" i="16"/>
  <c r="M271" i="16" s="1"/>
  <c r="I271" i="16"/>
  <c r="K271" i="16"/>
  <c r="O271" i="16"/>
  <c r="Q271" i="16"/>
  <c r="Q247" i="16" s="1"/>
  <c r="V271" i="16"/>
  <c r="G278" i="16"/>
  <c r="M278" i="16" s="1"/>
  <c r="I278" i="16"/>
  <c r="K278" i="16"/>
  <c r="O278" i="16"/>
  <c r="Q278" i="16"/>
  <c r="V278" i="16"/>
  <c r="G281" i="16"/>
  <c r="V281" i="16"/>
  <c r="G282" i="16"/>
  <c r="I282" i="16"/>
  <c r="K282" i="16"/>
  <c r="K281" i="16" s="1"/>
  <c r="M282" i="16"/>
  <c r="O282" i="16"/>
  <c r="Q282" i="16"/>
  <c r="Q281" i="16" s="1"/>
  <c r="V282" i="16"/>
  <c r="G283" i="16"/>
  <c r="I283" i="16"/>
  <c r="I281" i="16" s="1"/>
  <c r="K283" i="16"/>
  <c r="M283" i="16"/>
  <c r="O283" i="16"/>
  <c r="O281" i="16" s="1"/>
  <c r="Q283" i="16"/>
  <c r="V283" i="16"/>
  <c r="G284" i="16"/>
  <c r="I284" i="16"/>
  <c r="K284" i="16"/>
  <c r="M284" i="16"/>
  <c r="M281" i="16" s="1"/>
  <c r="O284" i="16"/>
  <c r="Q284" i="16"/>
  <c r="V284" i="16"/>
  <c r="G286" i="16"/>
  <c r="M286" i="16" s="1"/>
  <c r="I286" i="16"/>
  <c r="K286" i="16"/>
  <c r="O286" i="16"/>
  <c r="Q286" i="16"/>
  <c r="V286" i="16"/>
  <c r="AE289" i="16"/>
  <c r="AF289" i="16"/>
  <c r="G45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AF45" i="15" s="1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G8" i="15" s="1"/>
  <c r="I14" i="15"/>
  <c r="K14" i="15"/>
  <c r="O14" i="15"/>
  <c r="Q14" i="15"/>
  <c r="V14" i="15"/>
  <c r="V8" i="15" s="1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G22" i="15" s="1"/>
  <c r="I23" i="15"/>
  <c r="K23" i="15"/>
  <c r="K22" i="15" s="1"/>
  <c r="M23" i="15"/>
  <c r="O23" i="15"/>
  <c r="Q23" i="15"/>
  <c r="Q22" i="15" s="1"/>
  <c r="V23" i="15"/>
  <c r="V22" i="15" s="1"/>
  <c r="G24" i="15"/>
  <c r="I24" i="15"/>
  <c r="K24" i="15"/>
  <c r="M24" i="15"/>
  <c r="O24" i="15"/>
  <c r="Q24" i="15"/>
  <c r="V24" i="15"/>
  <c r="G25" i="15"/>
  <c r="I25" i="15"/>
  <c r="I22" i="15" s="1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O22" i="15" s="1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5" i="15"/>
  <c r="G34" i="15" s="1"/>
  <c r="I35" i="15"/>
  <c r="K35" i="15"/>
  <c r="K34" i="15" s="1"/>
  <c r="M35" i="15"/>
  <c r="O35" i="15"/>
  <c r="Q35" i="15"/>
  <c r="Q34" i="15" s="1"/>
  <c r="V35" i="15"/>
  <c r="V34" i="15" s="1"/>
  <c r="G36" i="15"/>
  <c r="I36" i="15"/>
  <c r="K36" i="15"/>
  <c r="M36" i="15"/>
  <c r="O36" i="15"/>
  <c r="Q36" i="15"/>
  <c r="V36" i="15"/>
  <c r="G37" i="15"/>
  <c r="I37" i="15"/>
  <c r="I34" i="15" s="1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O34" i="15" s="1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AE45" i="15"/>
  <c r="G312" i="14"/>
  <c r="G9" i="14"/>
  <c r="I9" i="14"/>
  <c r="I8" i="14" s="1"/>
  <c r="K9" i="14"/>
  <c r="M9" i="14"/>
  <c r="O9" i="14"/>
  <c r="Q9" i="14"/>
  <c r="Q8" i="14" s="1"/>
  <c r="V9" i="14"/>
  <c r="G12" i="14"/>
  <c r="G8" i="14" s="1"/>
  <c r="I12" i="14"/>
  <c r="K12" i="14"/>
  <c r="K8" i="14" s="1"/>
  <c r="O12" i="14"/>
  <c r="Q12" i="14"/>
  <c r="V12" i="14"/>
  <c r="V8" i="14" s="1"/>
  <c r="G13" i="14"/>
  <c r="I13" i="14"/>
  <c r="K13" i="14"/>
  <c r="M13" i="14"/>
  <c r="O13" i="14"/>
  <c r="Q13" i="14"/>
  <c r="V13" i="14"/>
  <c r="G16" i="14"/>
  <c r="M16" i="14" s="1"/>
  <c r="I16" i="14"/>
  <c r="K16" i="14"/>
  <c r="O16" i="14"/>
  <c r="Q16" i="14"/>
  <c r="V16" i="14"/>
  <c r="G19" i="14"/>
  <c r="I19" i="14"/>
  <c r="K19" i="14"/>
  <c r="M19" i="14"/>
  <c r="O19" i="14"/>
  <c r="Q19" i="14"/>
  <c r="V19" i="14"/>
  <c r="G29" i="14"/>
  <c r="M29" i="14" s="1"/>
  <c r="I29" i="14"/>
  <c r="K29" i="14"/>
  <c r="O29" i="14"/>
  <c r="O8" i="14" s="1"/>
  <c r="Q29" i="14"/>
  <c r="V29" i="14"/>
  <c r="G36" i="14"/>
  <c r="I36" i="14"/>
  <c r="K36" i="14"/>
  <c r="M36" i="14"/>
  <c r="O36" i="14"/>
  <c r="Q36" i="14"/>
  <c r="V36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I75" i="14"/>
  <c r="Q75" i="14"/>
  <c r="G76" i="14"/>
  <c r="M76" i="14" s="1"/>
  <c r="M75" i="14" s="1"/>
  <c r="I76" i="14"/>
  <c r="K76" i="14"/>
  <c r="K75" i="14" s="1"/>
  <c r="O76" i="14"/>
  <c r="O75" i="14" s="1"/>
  <c r="Q76" i="14"/>
  <c r="V76" i="14"/>
  <c r="V75" i="14" s="1"/>
  <c r="G85" i="14"/>
  <c r="G84" i="14" s="1"/>
  <c r="I85" i="14"/>
  <c r="K85" i="14"/>
  <c r="K84" i="14" s="1"/>
  <c r="O85" i="14"/>
  <c r="O84" i="14" s="1"/>
  <c r="Q85" i="14"/>
  <c r="V85" i="14"/>
  <c r="V84" i="14" s="1"/>
  <c r="G89" i="14"/>
  <c r="I89" i="14"/>
  <c r="I84" i="14" s="1"/>
  <c r="K89" i="14"/>
  <c r="M89" i="14"/>
  <c r="O89" i="14"/>
  <c r="Q89" i="14"/>
  <c r="Q84" i="14" s="1"/>
  <c r="V89" i="14"/>
  <c r="G92" i="14"/>
  <c r="K92" i="14"/>
  <c r="O92" i="14"/>
  <c r="V92" i="14"/>
  <c r="G93" i="14"/>
  <c r="I93" i="14"/>
  <c r="I92" i="14" s="1"/>
  <c r="K93" i="14"/>
  <c r="M93" i="14"/>
  <c r="M92" i="14" s="1"/>
  <c r="O93" i="14"/>
  <c r="Q93" i="14"/>
  <c r="Q92" i="14" s="1"/>
  <c r="V93" i="14"/>
  <c r="G98" i="14"/>
  <c r="I98" i="14"/>
  <c r="I97" i="14" s="1"/>
  <c r="K98" i="14"/>
  <c r="M98" i="14"/>
  <c r="O98" i="14"/>
  <c r="Q98" i="14"/>
  <c r="Q97" i="14" s="1"/>
  <c r="V98" i="14"/>
  <c r="G114" i="14"/>
  <c r="G97" i="14" s="1"/>
  <c r="I114" i="14"/>
  <c r="K114" i="14"/>
  <c r="K97" i="14" s="1"/>
  <c r="O114" i="14"/>
  <c r="Q114" i="14"/>
  <c r="V114" i="14"/>
  <c r="V97" i="14" s="1"/>
  <c r="G121" i="14"/>
  <c r="I121" i="14"/>
  <c r="K121" i="14"/>
  <c r="M121" i="14"/>
  <c r="O121" i="14"/>
  <c r="Q121" i="14"/>
  <c r="V121" i="14"/>
  <c r="G130" i="14"/>
  <c r="M130" i="14" s="1"/>
  <c r="I130" i="14"/>
  <c r="K130" i="14"/>
  <c r="O130" i="14"/>
  <c r="Q130" i="14"/>
  <c r="V130" i="14"/>
  <c r="G134" i="14"/>
  <c r="I134" i="14"/>
  <c r="K134" i="14"/>
  <c r="M134" i="14"/>
  <c r="O134" i="14"/>
  <c r="Q134" i="14"/>
  <c r="V134" i="14"/>
  <c r="G137" i="14"/>
  <c r="M137" i="14" s="1"/>
  <c r="I137" i="14"/>
  <c r="K137" i="14"/>
  <c r="O137" i="14"/>
  <c r="O97" i="14" s="1"/>
  <c r="Q137" i="14"/>
  <c r="V137" i="14"/>
  <c r="G141" i="14"/>
  <c r="I141" i="14"/>
  <c r="K141" i="14"/>
  <c r="M141" i="14"/>
  <c r="O141" i="14"/>
  <c r="Q141" i="14"/>
  <c r="V141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54" i="14"/>
  <c r="M154" i="14" s="1"/>
  <c r="I154" i="14"/>
  <c r="K154" i="14"/>
  <c r="O154" i="14"/>
  <c r="Q154" i="14"/>
  <c r="V154" i="14"/>
  <c r="G157" i="14"/>
  <c r="I157" i="14"/>
  <c r="K157" i="14"/>
  <c r="M157" i="14"/>
  <c r="O157" i="14"/>
  <c r="Q157" i="14"/>
  <c r="V157" i="14"/>
  <c r="G160" i="14"/>
  <c r="M160" i="14" s="1"/>
  <c r="I160" i="14"/>
  <c r="K160" i="14"/>
  <c r="O160" i="14"/>
  <c r="Q160" i="14"/>
  <c r="V160" i="14"/>
  <c r="G161" i="14"/>
  <c r="I161" i="14"/>
  <c r="K161" i="14"/>
  <c r="M161" i="14"/>
  <c r="O161" i="14"/>
  <c r="Q161" i="14"/>
  <c r="V161" i="14"/>
  <c r="K164" i="14"/>
  <c r="G165" i="14"/>
  <c r="I165" i="14"/>
  <c r="I164" i="14" s="1"/>
  <c r="K165" i="14"/>
  <c r="M165" i="14"/>
  <c r="M164" i="14" s="1"/>
  <c r="O165" i="14"/>
  <c r="Q165" i="14"/>
  <c r="Q164" i="14" s="1"/>
  <c r="V165" i="14"/>
  <c r="G169" i="14"/>
  <c r="M169" i="14" s="1"/>
  <c r="I169" i="14"/>
  <c r="K169" i="14"/>
  <c r="O169" i="14"/>
  <c r="O164" i="14" s="1"/>
  <c r="Q169" i="14"/>
  <c r="V169" i="14"/>
  <c r="V164" i="14" s="1"/>
  <c r="G177" i="14"/>
  <c r="M177" i="14" s="1"/>
  <c r="I177" i="14"/>
  <c r="K177" i="14"/>
  <c r="K176" i="14" s="1"/>
  <c r="O177" i="14"/>
  <c r="O176" i="14" s="1"/>
  <c r="Q177" i="14"/>
  <c r="V177" i="14"/>
  <c r="V176" i="14" s="1"/>
  <c r="G180" i="14"/>
  <c r="I180" i="14"/>
  <c r="I176" i="14" s="1"/>
  <c r="K180" i="14"/>
  <c r="M180" i="14"/>
  <c r="O180" i="14"/>
  <c r="Q180" i="14"/>
  <c r="V180" i="14"/>
  <c r="G187" i="14"/>
  <c r="M187" i="14" s="1"/>
  <c r="I187" i="14"/>
  <c r="K187" i="14"/>
  <c r="O187" i="14"/>
  <c r="Q187" i="14"/>
  <c r="V187" i="14"/>
  <c r="G191" i="14"/>
  <c r="I191" i="14"/>
  <c r="K191" i="14"/>
  <c r="M191" i="14"/>
  <c r="O191" i="14"/>
  <c r="Q191" i="14"/>
  <c r="V191" i="14"/>
  <c r="G198" i="14"/>
  <c r="M198" i="14" s="1"/>
  <c r="I198" i="14"/>
  <c r="K198" i="14"/>
  <c r="O198" i="14"/>
  <c r="Q198" i="14"/>
  <c r="V198" i="14"/>
  <c r="G199" i="14"/>
  <c r="I199" i="14"/>
  <c r="K199" i="14"/>
  <c r="M199" i="14"/>
  <c r="O199" i="14"/>
  <c r="Q199" i="14"/>
  <c r="Q176" i="14" s="1"/>
  <c r="V199" i="14"/>
  <c r="G202" i="14"/>
  <c r="M202" i="14" s="1"/>
  <c r="I202" i="14"/>
  <c r="K202" i="14"/>
  <c r="O202" i="14"/>
  <c r="Q202" i="14"/>
  <c r="V202" i="14"/>
  <c r="G207" i="14"/>
  <c r="I207" i="14"/>
  <c r="K207" i="14"/>
  <c r="M207" i="14"/>
  <c r="O207" i="14"/>
  <c r="Q207" i="14"/>
  <c r="V207" i="14"/>
  <c r="G208" i="14"/>
  <c r="M208" i="14" s="1"/>
  <c r="I208" i="14"/>
  <c r="K208" i="14"/>
  <c r="O208" i="14"/>
  <c r="Q208" i="14"/>
  <c r="V208" i="14"/>
  <c r="G209" i="14"/>
  <c r="I209" i="14"/>
  <c r="K209" i="14"/>
  <c r="M209" i="14"/>
  <c r="O209" i="14"/>
  <c r="Q209" i="14"/>
  <c r="V209" i="14"/>
  <c r="G210" i="14"/>
  <c r="M210" i="14" s="1"/>
  <c r="I210" i="14"/>
  <c r="K210" i="14"/>
  <c r="O210" i="14"/>
  <c r="Q210" i="14"/>
  <c r="V210" i="14"/>
  <c r="Q211" i="14"/>
  <c r="G212" i="14"/>
  <c r="M212" i="14" s="1"/>
  <c r="I212" i="14"/>
  <c r="K212" i="14"/>
  <c r="K211" i="14" s="1"/>
  <c r="O212" i="14"/>
  <c r="O211" i="14" s="1"/>
  <c r="Q212" i="14"/>
  <c r="V212" i="14"/>
  <c r="V211" i="14" s="1"/>
  <c r="G215" i="14"/>
  <c r="I215" i="14"/>
  <c r="I211" i="14" s="1"/>
  <c r="K215" i="14"/>
  <c r="M215" i="14"/>
  <c r="O215" i="14"/>
  <c r="Q215" i="14"/>
  <c r="V215" i="14"/>
  <c r="G218" i="14"/>
  <c r="M218" i="14" s="1"/>
  <c r="I218" i="14"/>
  <c r="K218" i="14"/>
  <c r="O218" i="14"/>
  <c r="Q218" i="14"/>
  <c r="V218" i="14"/>
  <c r="G221" i="14"/>
  <c r="I221" i="14"/>
  <c r="K221" i="14"/>
  <c r="M221" i="14"/>
  <c r="O221" i="14"/>
  <c r="Q221" i="14"/>
  <c r="V221" i="14"/>
  <c r="G224" i="14"/>
  <c r="K224" i="14"/>
  <c r="O224" i="14"/>
  <c r="V224" i="14"/>
  <c r="G225" i="14"/>
  <c r="I225" i="14"/>
  <c r="I224" i="14" s="1"/>
  <c r="K225" i="14"/>
  <c r="M225" i="14"/>
  <c r="M224" i="14" s="1"/>
  <c r="O225" i="14"/>
  <c r="Q225" i="14"/>
  <c r="Q224" i="14" s="1"/>
  <c r="V225" i="14"/>
  <c r="G226" i="14"/>
  <c r="K226" i="14"/>
  <c r="O226" i="14"/>
  <c r="V226" i="14"/>
  <c r="G227" i="14"/>
  <c r="I227" i="14"/>
  <c r="I226" i="14" s="1"/>
  <c r="K227" i="14"/>
  <c r="M227" i="14"/>
  <c r="M226" i="14" s="1"/>
  <c r="O227" i="14"/>
  <c r="Q227" i="14"/>
  <c r="Q226" i="14" s="1"/>
  <c r="V227" i="14"/>
  <c r="K234" i="14"/>
  <c r="G235" i="14"/>
  <c r="I235" i="14"/>
  <c r="I234" i="14" s="1"/>
  <c r="K235" i="14"/>
  <c r="M235" i="14"/>
  <c r="M234" i="14" s="1"/>
  <c r="O235" i="14"/>
  <c r="Q235" i="14"/>
  <c r="Q234" i="14" s="1"/>
  <c r="V235" i="14"/>
  <c r="G241" i="14"/>
  <c r="M241" i="14" s="1"/>
  <c r="I241" i="14"/>
  <c r="K241" i="14"/>
  <c r="O241" i="14"/>
  <c r="O234" i="14" s="1"/>
  <c r="Q241" i="14"/>
  <c r="V241" i="14"/>
  <c r="V234" i="14" s="1"/>
  <c r="G245" i="14"/>
  <c r="I245" i="14"/>
  <c r="K245" i="14"/>
  <c r="M245" i="14"/>
  <c r="O245" i="14"/>
  <c r="Q245" i="14"/>
  <c r="V245" i="14"/>
  <c r="G253" i="14"/>
  <c r="I253" i="14"/>
  <c r="I252" i="14" s="1"/>
  <c r="K253" i="14"/>
  <c r="M253" i="14"/>
  <c r="O253" i="14"/>
  <c r="Q253" i="14"/>
  <c r="Q252" i="14" s="1"/>
  <c r="V253" i="14"/>
  <c r="G263" i="14"/>
  <c r="G252" i="14" s="1"/>
  <c r="I263" i="14"/>
  <c r="K263" i="14"/>
  <c r="K252" i="14" s="1"/>
  <c r="O263" i="14"/>
  <c r="Q263" i="14"/>
  <c r="V263" i="14"/>
  <c r="V252" i="14" s="1"/>
  <c r="G271" i="14"/>
  <c r="I271" i="14"/>
  <c r="K271" i="14"/>
  <c r="M271" i="14"/>
  <c r="O271" i="14"/>
  <c r="Q271" i="14"/>
  <c r="V271" i="14"/>
  <c r="G274" i="14"/>
  <c r="M274" i="14" s="1"/>
  <c r="I274" i="14"/>
  <c r="K274" i="14"/>
  <c r="O274" i="14"/>
  <c r="Q274" i="14"/>
  <c r="V274" i="14"/>
  <c r="G281" i="14"/>
  <c r="I281" i="14"/>
  <c r="K281" i="14"/>
  <c r="M281" i="14"/>
  <c r="O281" i="14"/>
  <c r="Q281" i="14"/>
  <c r="V281" i="14"/>
  <c r="G288" i="14"/>
  <c r="M288" i="14" s="1"/>
  <c r="I288" i="14"/>
  <c r="K288" i="14"/>
  <c r="O288" i="14"/>
  <c r="O252" i="14" s="1"/>
  <c r="Q288" i="14"/>
  <c r="V288" i="14"/>
  <c r="G291" i="14"/>
  <c r="I291" i="14"/>
  <c r="K291" i="14"/>
  <c r="M291" i="14"/>
  <c r="O291" i="14"/>
  <c r="Q291" i="14"/>
  <c r="V291" i="14"/>
  <c r="G294" i="14"/>
  <c r="M294" i="14" s="1"/>
  <c r="I294" i="14"/>
  <c r="K294" i="14"/>
  <c r="O294" i="14"/>
  <c r="Q294" i="14"/>
  <c r="V294" i="14"/>
  <c r="G301" i="14"/>
  <c r="I301" i="14"/>
  <c r="K301" i="14"/>
  <c r="M301" i="14"/>
  <c r="O301" i="14"/>
  <c r="Q301" i="14"/>
  <c r="V301" i="14"/>
  <c r="G304" i="14"/>
  <c r="V304" i="14"/>
  <c r="G305" i="14"/>
  <c r="I305" i="14"/>
  <c r="I304" i="14" s="1"/>
  <c r="K305" i="14"/>
  <c r="M305" i="14"/>
  <c r="M304" i="14" s="1"/>
  <c r="O305" i="14"/>
  <c r="Q305" i="14"/>
  <c r="Q304" i="14" s="1"/>
  <c r="V305" i="14"/>
  <c r="G306" i="14"/>
  <c r="M306" i="14" s="1"/>
  <c r="I306" i="14"/>
  <c r="K306" i="14"/>
  <c r="K304" i="14" s="1"/>
  <c r="O306" i="14"/>
  <c r="O304" i="14" s="1"/>
  <c r="Q306" i="14"/>
  <c r="V306" i="14"/>
  <c r="G307" i="14"/>
  <c r="I307" i="14"/>
  <c r="K307" i="14"/>
  <c r="M307" i="14"/>
  <c r="O307" i="14"/>
  <c r="Q307" i="14"/>
  <c r="V307" i="14"/>
  <c r="G309" i="14"/>
  <c r="M309" i="14" s="1"/>
  <c r="I309" i="14"/>
  <c r="K309" i="14"/>
  <c r="O309" i="14"/>
  <c r="Q309" i="14"/>
  <c r="V309" i="14"/>
  <c r="AE312" i="14"/>
  <c r="AF312" i="14"/>
  <c r="G39" i="13"/>
  <c r="G9" i="13"/>
  <c r="I9" i="13"/>
  <c r="I8" i="13" s="1"/>
  <c r="K9" i="13"/>
  <c r="M9" i="13"/>
  <c r="O9" i="13"/>
  <c r="Q9" i="13"/>
  <c r="Q8" i="13" s="1"/>
  <c r="V9" i="13"/>
  <c r="G10" i="13"/>
  <c r="G8" i="13" s="1"/>
  <c r="I10" i="13"/>
  <c r="K10" i="13"/>
  <c r="K8" i="13" s="1"/>
  <c r="O10" i="13"/>
  <c r="Q10" i="13"/>
  <c r="V10" i="13"/>
  <c r="V8" i="13" s="1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O8" i="13" s="1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4" i="13"/>
  <c r="M24" i="13" s="1"/>
  <c r="I24" i="13"/>
  <c r="K24" i="13"/>
  <c r="K23" i="13" s="1"/>
  <c r="O24" i="13"/>
  <c r="O23" i="13" s="1"/>
  <c r="Q24" i="13"/>
  <c r="V24" i="13"/>
  <c r="V23" i="13" s="1"/>
  <c r="G25" i="13"/>
  <c r="I25" i="13"/>
  <c r="K25" i="13"/>
  <c r="M25" i="13"/>
  <c r="O25" i="13"/>
  <c r="Q25" i="13"/>
  <c r="Q23" i="13" s="1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I23" i="13" s="1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K34" i="13"/>
  <c r="G35" i="13"/>
  <c r="I35" i="13"/>
  <c r="I34" i="13" s="1"/>
  <c r="K35" i="13"/>
  <c r="M35" i="13"/>
  <c r="O35" i="13"/>
  <c r="Q35" i="13"/>
  <c r="Q34" i="13" s="1"/>
  <c r="V35" i="13"/>
  <c r="G36" i="13"/>
  <c r="G34" i="13" s="1"/>
  <c r="I36" i="13"/>
  <c r="K36" i="13"/>
  <c r="O36" i="13"/>
  <c r="O34" i="13" s="1"/>
  <c r="Q36" i="13"/>
  <c r="V36" i="13"/>
  <c r="V34" i="13" s="1"/>
  <c r="G37" i="13"/>
  <c r="I37" i="13"/>
  <c r="K37" i="13"/>
  <c r="M37" i="13"/>
  <c r="O37" i="13"/>
  <c r="Q37" i="13"/>
  <c r="V37" i="13"/>
  <c r="AE39" i="13"/>
  <c r="G177" i="12"/>
  <c r="G9" i="12"/>
  <c r="I9" i="12"/>
  <c r="I8" i="12" s="1"/>
  <c r="K9" i="12"/>
  <c r="K8" i="12" s="1"/>
  <c r="M9" i="12"/>
  <c r="O9" i="12"/>
  <c r="O8" i="12" s="1"/>
  <c r="Q9" i="12"/>
  <c r="V9" i="12"/>
  <c r="G12" i="12"/>
  <c r="I12" i="12"/>
  <c r="K12" i="12"/>
  <c r="M12" i="12"/>
  <c r="O12" i="12"/>
  <c r="Q12" i="12"/>
  <c r="V12" i="12"/>
  <c r="G13" i="12"/>
  <c r="G8" i="12" s="1"/>
  <c r="I13" i="12"/>
  <c r="K13" i="12"/>
  <c r="O13" i="12"/>
  <c r="Q13" i="12"/>
  <c r="V13" i="12"/>
  <c r="V8" i="12" s="1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6" i="12"/>
  <c r="I26" i="12"/>
  <c r="K26" i="12"/>
  <c r="M26" i="12"/>
  <c r="O26" i="12"/>
  <c r="Q26" i="12"/>
  <c r="Q8" i="12" s="1"/>
  <c r="V26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K35" i="12"/>
  <c r="G36" i="12"/>
  <c r="G35" i="12" s="1"/>
  <c r="I36" i="12"/>
  <c r="I35" i="12" s="1"/>
  <c r="K36" i="12"/>
  <c r="O36" i="12"/>
  <c r="O35" i="12" s="1"/>
  <c r="Q36" i="12"/>
  <c r="Q35" i="12" s="1"/>
  <c r="V36" i="12"/>
  <c r="V35" i="12" s="1"/>
  <c r="G39" i="12"/>
  <c r="G40" i="12"/>
  <c r="I40" i="12"/>
  <c r="K40" i="12"/>
  <c r="K39" i="12" s="1"/>
  <c r="M40" i="12"/>
  <c r="O40" i="12"/>
  <c r="O39" i="12" s="1"/>
  <c r="Q40" i="12"/>
  <c r="Q39" i="12" s="1"/>
  <c r="V40" i="12"/>
  <c r="G43" i="12"/>
  <c r="I43" i="12"/>
  <c r="I39" i="12" s="1"/>
  <c r="K43" i="12"/>
  <c r="M43" i="12"/>
  <c r="O43" i="12"/>
  <c r="Q43" i="12"/>
  <c r="V43" i="12"/>
  <c r="G50" i="12"/>
  <c r="I50" i="12"/>
  <c r="K50" i="12"/>
  <c r="M50" i="12"/>
  <c r="O50" i="12"/>
  <c r="Q50" i="12"/>
  <c r="V50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V39" i="12" s="1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I77" i="12"/>
  <c r="K77" i="12"/>
  <c r="G78" i="12"/>
  <c r="M78" i="12" s="1"/>
  <c r="M77" i="12" s="1"/>
  <c r="I78" i="12"/>
  <c r="K78" i="12"/>
  <c r="O78" i="12"/>
  <c r="O77" i="12" s="1"/>
  <c r="Q78" i="12"/>
  <c r="Q77" i="12" s="1"/>
  <c r="V78" i="12"/>
  <c r="V77" i="12" s="1"/>
  <c r="Q81" i="12"/>
  <c r="G82" i="12"/>
  <c r="I82" i="12"/>
  <c r="I81" i="12" s="1"/>
  <c r="K82" i="12"/>
  <c r="K81" i="12" s="1"/>
  <c r="M82" i="12"/>
  <c r="O82" i="12"/>
  <c r="O81" i="12" s="1"/>
  <c r="Q82" i="12"/>
  <c r="V82" i="12"/>
  <c r="G85" i="12"/>
  <c r="I85" i="12"/>
  <c r="K85" i="12"/>
  <c r="M85" i="12"/>
  <c r="O85" i="12"/>
  <c r="Q85" i="12"/>
  <c r="V85" i="12"/>
  <c r="G92" i="12"/>
  <c r="G81" i="12" s="1"/>
  <c r="I92" i="12"/>
  <c r="K92" i="12"/>
  <c r="O92" i="12"/>
  <c r="Q92" i="12"/>
  <c r="V92" i="12"/>
  <c r="V81" i="12" s="1"/>
  <c r="G95" i="12"/>
  <c r="M95" i="12" s="1"/>
  <c r="I95" i="12"/>
  <c r="K95" i="12"/>
  <c r="O95" i="12"/>
  <c r="Q95" i="12"/>
  <c r="V95" i="12"/>
  <c r="G102" i="12"/>
  <c r="I102" i="12"/>
  <c r="V102" i="12"/>
  <c r="G103" i="12"/>
  <c r="I103" i="12"/>
  <c r="K103" i="12"/>
  <c r="M103" i="12"/>
  <c r="M102" i="12" s="1"/>
  <c r="O103" i="12"/>
  <c r="O102" i="12" s="1"/>
  <c r="Q103" i="12"/>
  <c r="Q102" i="12" s="1"/>
  <c r="V103" i="12"/>
  <c r="G106" i="12"/>
  <c r="I106" i="12"/>
  <c r="K106" i="12"/>
  <c r="K102" i="12" s="1"/>
  <c r="M106" i="12"/>
  <c r="O106" i="12"/>
  <c r="Q106" i="12"/>
  <c r="V106" i="12"/>
  <c r="O109" i="12"/>
  <c r="G110" i="12"/>
  <c r="M110" i="12" s="1"/>
  <c r="M109" i="12" s="1"/>
  <c r="I110" i="12"/>
  <c r="I109" i="12" s="1"/>
  <c r="K110" i="12"/>
  <c r="K109" i="12" s="1"/>
  <c r="O110" i="12"/>
  <c r="Q110" i="12"/>
  <c r="Q109" i="12" s="1"/>
  <c r="V110" i="12"/>
  <c r="V109" i="12" s="1"/>
  <c r="I111" i="12"/>
  <c r="K111" i="12"/>
  <c r="G112" i="12"/>
  <c r="G111" i="12" s="1"/>
  <c r="I112" i="12"/>
  <c r="K112" i="12"/>
  <c r="O112" i="12"/>
  <c r="O111" i="12" s="1"/>
  <c r="Q112" i="12"/>
  <c r="Q111" i="12" s="1"/>
  <c r="V112" i="12"/>
  <c r="V111" i="12" s="1"/>
  <c r="G114" i="12"/>
  <c r="Q114" i="12"/>
  <c r="V114" i="12"/>
  <c r="G115" i="12"/>
  <c r="I115" i="12"/>
  <c r="I114" i="12" s="1"/>
  <c r="K115" i="12"/>
  <c r="K114" i="12" s="1"/>
  <c r="M115" i="12"/>
  <c r="M114" i="12" s="1"/>
  <c r="O115" i="12"/>
  <c r="O114" i="12" s="1"/>
  <c r="Q115" i="12"/>
  <c r="V115" i="12"/>
  <c r="G122" i="12"/>
  <c r="I122" i="12"/>
  <c r="K122" i="12"/>
  <c r="M122" i="12"/>
  <c r="O122" i="12"/>
  <c r="Q122" i="12"/>
  <c r="V122" i="12"/>
  <c r="G127" i="12"/>
  <c r="G126" i="12" s="1"/>
  <c r="I127" i="12"/>
  <c r="I126" i="12" s="1"/>
  <c r="K127" i="12"/>
  <c r="O127" i="12"/>
  <c r="Q127" i="12"/>
  <c r="Q126" i="12" s="1"/>
  <c r="V127" i="12"/>
  <c r="V126" i="12" s="1"/>
  <c r="G130" i="12"/>
  <c r="M130" i="12" s="1"/>
  <c r="I130" i="12"/>
  <c r="K130" i="12"/>
  <c r="O130" i="12"/>
  <c r="O126" i="12" s="1"/>
  <c r="Q130" i="12"/>
  <c r="V130" i="12"/>
  <c r="G133" i="12"/>
  <c r="I133" i="12"/>
  <c r="K133" i="12"/>
  <c r="M133" i="12"/>
  <c r="O133" i="12"/>
  <c r="Q133" i="12"/>
  <c r="V133" i="12"/>
  <c r="G140" i="12"/>
  <c r="I140" i="12"/>
  <c r="K140" i="12"/>
  <c r="M140" i="12"/>
  <c r="O140" i="12"/>
  <c r="Q140" i="12"/>
  <c r="V140" i="12"/>
  <c r="G143" i="12"/>
  <c r="I143" i="12"/>
  <c r="K143" i="12"/>
  <c r="M143" i="12"/>
  <c r="O143" i="12"/>
  <c r="Q143" i="12"/>
  <c r="V143" i="12"/>
  <c r="G146" i="12"/>
  <c r="M146" i="12" s="1"/>
  <c r="I146" i="12"/>
  <c r="K146" i="12"/>
  <c r="K126" i="12" s="1"/>
  <c r="O146" i="12"/>
  <c r="Q146" i="12"/>
  <c r="V146" i="12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Q152" i="12"/>
  <c r="V152" i="12"/>
  <c r="G155" i="12"/>
  <c r="I155" i="12"/>
  <c r="K155" i="12"/>
  <c r="M155" i="12"/>
  <c r="O155" i="12"/>
  <c r="Q155" i="12"/>
  <c r="V155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K169" i="12"/>
  <c r="G170" i="12"/>
  <c r="M170" i="12" s="1"/>
  <c r="I170" i="12"/>
  <c r="I169" i="12" s="1"/>
  <c r="K170" i="12"/>
  <c r="O170" i="12"/>
  <c r="Q170" i="12"/>
  <c r="Q169" i="12" s="1"/>
  <c r="V170" i="12"/>
  <c r="V169" i="12" s="1"/>
  <c r="G171" i="12"/>
  <c r="M171" i="12" s="1"/>
  <c r="I171" i="12"/>
  <c r="K171" i="12"/>
  <c r="O171" i="12"/>
  <c r="O169" i="12" s="1"/>
  <c r="Q171" i="12"/>
  <c r="V171" i="12"/>
  <c r="G172" i="12"/>
  <c r="I172" i="12"/>
  <c r="K172" i="12"/>
  <c r="M172" i="12"/>
  <c r="O172" i="12"/>
  <c r="Q172" i="12"/>
  <c r="V172" i="12"/>
  <c r="G174" i="12"/>
  <c r="I174" i="12"/>
  <c r="K174" i="12"/>
  <c r="M174" i="12"/>
  <c r="O174" i="12"/>
  <c r="Q174" i="12"/>
  <c r="V174" i="12"/>
  <c r="AE177" i="12"/>
  <c r="I20" i="1"/>
  <c r="I19" i="1"/>
  <c r="I18" i="1"/>
  <c r="I17" i="1"/>
  <c r="I16" i="1"/>
  <c r="F51" i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I45" i="1"/>
  <c r="H45" i="1"/>
  <c r="H44" i="1"/>
  <c r="I44" i="1" s="1"/>
  <c r="H43" i="1"/>
  <c r="I43" i="1" s="1"/>
  <c r="H42" i="1"/>
  <c r="I42" i="1" s="1"/>
  <c r="H41" i="1"/>
  <c r="I41" i="1" s="1"/>
  <c r="H40" i="1"/>
  <c r="I40" i="1" s="1"/>
  <c r="H39" i="1"/>
  <c r="H51" i="1" s="1"/>
  <c r="I86" i="1" l="1"/>
  <c r="J85" i="1" s="1"/>
  <c r="G26" i="1"/>
  <c r="A26" i="1"/>
  <c r="G28" i="1"/>
  <c r="G23" i="1"/>
  <c r="AF20" i="19"/>
  <c r="M9" i="19"/>
  <c r="M8" i="19" s="1"/>
  <c r="M28" i="18"/>
  <c r="G59" i="18"/>
  <c r="G28" i="18"/>
  <c r="M17" i="18"/>
  <c r="M8" i="18" s="1"/>
  <c r="AF62" i="18"/>
  <c r="M8" i="17"/>
  <c r="G16" i="17"/>
  <c r="M24" i="17"/>
  <c r="M20" i="17" s="1"/>
  <c r="M247" i="16"/>
  <c r="M97" i="16"/>
  <c r="M229" i="16"/>
  <c r="M8" i="16"/>
  <c r="M228" i="16"/>
  <c r="M227" i="16" s="1"/>
  <c r="M187" i="16"/>
  <c r="M186" i="16" s="1"/>
  <c r="M107" i="16"/>
  <c r="M106" i="16" s="1"/>
  <c r="M240" i="16"/>
  <c r="M22" i="16"/>
  <c r="M34" i="15"/>
  <c r="M22" i="15"/>
  <c r="M14" i="15"/>
  <c r="M8" i="15" s="1"/>
  <c r="M211" i="14"/>
  <c r="M176" i="14"/>
  <c r="M263" i="14"/>
  <c r="M252" i="14" s="1"/>
  <c r="G211" i="14"/>
  <c r="G176" i="14"/>
  <c r="M114" i="14"/>
  <c r="M97" i="14" s="1"/>
  <c r="M85" i="14"/>
  <c r="M84" i="14" s="1"/>
  <c r="G75" i="14"/>
  <c r="M12" i="14"/>
  <c r="M8" i="14" s="1"/>
  <c r="G234" i="14"/>
  <c r="G164" i="14"/>
  <c r="M8" i="13"/>
  <c r="M23" i="13"/>
  <c r="M10" i="13"/>
  <c r="G23" i="13"/>
  <c r="AF39" i="13"/>
  <c r="M36" i="13"/>
  <c r="M34" i="13" s="1"/>
  <c r="M39" i="12"/>
  <c r="M8" i="12"/>
  <c r="M169" i="12"/>
  <c r="G77" i="12"/>
  <c r="AF177" i="12"/>
  <c r="M112" i="12"/>
  <c r="M111" i="12" s="1"/>
  <c r="G109" i="12"/>
  <c r="G169" i="12"/>
  <c r="M127" i="12"/>
  <c r="M126" i="12" s="1"/>
  <c r="M36" i="12"/>
  <c r="M35" i="12" s="1"/>
  <c r="M92" i="12"/>
  <c r="M81" i="12" s="1"/>
  <c r="M13" i="12"/>
  <c r="J70" i="1"/>
  <c r="I39" i="1"/>
  <c r="I51" i="1" s="1"/>
  <c r="I21" i="1"/>
  <c r="J28" i="1"/>
  <c r="J26" i="1"/>
  <c r="G38" i="1"/>
  <c r="F38" i="1"/>
  <c r="J23" i="1"/>
  <c r="J24" i="1"/>
  <c r="J25" i="1"/>
  <c r="J27" i="1"/>
  <c r="E24" i="1"/>
  <c r="E26" i="1"/>
  <c r="J84" i="1" l="1"/>
  <c r="J80" i="1"/>
  <c r="J81" i="1"/>
  <c r="J79" i="1"/>
  <c r="J76" i="1"/>
  <c r="J83" i="1"/>
  <c r="J82" i="1"/>
  <c r="J71" i="1"/>
  <c r="J78" i="1"/>
  <c r="J77" i="1"/>
  <c r="J75" i="1"/>
  <c r="J73" i="1"/>
  <c r="J72" i="1"/>
  <c r="J74" i="1"/>
  <c r="A23" i="1"/>
  <c r="J49" i="1"/>
  <c r="J47" i="1"/>
  <c r="J45" i="1"/>
  <c r="J43" i="1"/>
  <c r="J41" i="1"/>
  <c r="J39" i="1"/>
  <c r="J51" i="1" s="1"/>
  <c r="J46" i="1"/>
  <c r="J44" i="1"/>
  <c r="J40" i="1"/>
  <c r="J48" i="1"/>
  <c r="J50" i="1"/>
  <c r="J42" i="1"/>
  <c r="J86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<sst xmlns="http://schemas.openxmlformats.org/spreadsheetml/2006/main" count="3938" uniqueCount="835">
  <si>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</si>
  <si>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</si>
  <si>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</si>
  <si>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</si>
  <si>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</si>
  <si>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</si>
  <si>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</si>
  <si>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</si>
  <si>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</si>
  <si>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</si>
  <si>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</si>
  <si>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</si>
  <si>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</si>
  <si>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</si>
  <si>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</si>
  <si>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</si>
  <si>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</si>
  <si>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</si>
  <si>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</si>
  <si>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</si>
  <si>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</si>
  <si>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</si>
  <si>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</si>
  <si>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</si>
  <si>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</si>
  <si>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</si>
  <si>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</si>
  <si>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</si>
  <si>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</si>
  <si>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</si>
  <si>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</si>
  <si>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</si>
  <si>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</si>
  <si>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</si>
  <si>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</si>
  <si>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</si>
  <si>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</si>
  <si>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</si>
  <si>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</si>
  <si>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</si>
  <si>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</si>
  <si>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</si>
  <si>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</si>
  <si>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106b</t>
  </si>
  <si>
    <t>Třebíč</t>
  </si>
  <si>
    <t>Stavba</t>
  </si>
  <si>
    <t>SO101</t>
  </si>
  <si>
    <t>Zpevněné plochy</t>
  </si>
  <si>
    <t>SO101.1</t>
  </si>
  <si>
    <t>náměstní Dělnické náměstí</t>
  </si>
  <si>
    <t>SO101.1 VO</t>
  </si>
  <si>
    <t>Veřejné osvětlení</t>
  </si>
  <si>
    <t>SO101.2</t>
  </si>
  <si>
    <t>ulice Dělnické náměstí</t>
  </si>
  <si>
    <t>SO101.2 VO</t>
  </si>
  <si>
    <t>SO101.3</t>
  </si>
  <si>
    <t>bytový dům při ulici Spojenců</t>
  </si>
  <si>
    <t>SO101.3 VO</t>
  </si>
  <si>
    <t>SO901</t>
  </si>
  <si>
    <t>Kontejnery na tříděný odpad</t>
  </si>
  <si>
    <t>SO901a</t>
  </si>
  <si>
    <t>VON</t>
  </si>
  <si>
    <t>Vedlejší a ostatní náklady</t>
  </si>
  <si>
    <t>Celkem za stavbu</t>
  </si>
  <si>
    <t>CZK</t>
  </si>
  <si>
    <t>#POPS</t>
  </si>
  <si>
    <t>Popis stavby: 106b - Třebíč</t>
  </si>
  <si>
    <t>#POPO</t>
  </si>
  <si>
    <t>Popis objektu: SO101 - Zpevněné plochy</t>
  </si>
  <si>
    <t>#POPR</t>
  </si>
  <si>
    <t>Popis rozpočtu: SO101.1 - náměstní Dělnické náměstí</t>
  </si>
  <si>
    <t>Popis rozpočtu: SO101.1 VO - Veřejné osvětlení</t>
  </si>
  <si>
    <t>Popis rozpočtu: SO101.2 - ulice Dělnické náměstí</t>
  </si>
  <si>
    <t>Popis rozpočtu: SO101.2 VO - Veřejné osvětlení</t>
  </si>
  <si>
    <t>Popis rozpočtu: SO101.3 - bytový dům při ulici Spojenců</t>
  </si>
  <si>
    <t>Popis rozpočtu: SO101.3 VO - Veřejné osvětlení</t>
  </si>
  <si>
    <t>Popis objektu: SO901 - Kontejnery na tříděný odpad</t>
  </si>
  <si>
    <t>Popis rozpočtu: SO901a - Kontejnery na tříděný odpad</t>
  </si>
  <si>
    <t>Popis objektu: VON - Vedlejší a ostatní náklady</t>
  </si>
  <si>
    <t>Popis rozpočtu: VON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</si>
  <si>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</si>
  <si>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</si>
  <si>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</si>
  <si>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</si>
  <si>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</si>
  <si>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</si>
  <si>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</si>
  <si>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</si>
  <si>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</si>
  <si>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</si>
  <si>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</si>
  <si>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</si>
  <si>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</si>
  <si>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</si>
  <si>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</si>
  <si>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</si>
  <si>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</si>
  <si>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</si>
  <si>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</si>
  <si>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</si>
  <si>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</si>
  <si>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</si>
  <si>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</si>
  <si>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</si>
  <si>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M210</t>
  </si>
  <si>
    <t>Materiál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</si>
  <si>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</si>
  <si>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</si>
  <si>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</si>
  <si>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</si>
  <si>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</si>
  <si>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</si>
  <si>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</si>
  <si>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</si>
  <si>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</si>
  <si>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</si>
  <si>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</si>
  <si>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</si>
  <si>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</si>
  <si>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</si>
  <si>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</si>
  <si>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</si>
  <si>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</si>
  <si>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</si>
  <si>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</si>
  <si>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</si>
  <si>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</si>
  <si>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</si>
  <si>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</si>
  <si>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</si>
  <si>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</si>
  <si>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</si>
  <si>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</si>
  <si>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</si>
  <si>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</si>
  <si>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</si>
  <si>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</si>
  <si>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</si>
  <si>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</si>
  <si>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</si>
  <si>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113202111R00</t>
  </si>
  <si>
    <t>Vytrhání obrub obrubníků silničních</t>
  </si>
  <si>
    <t>m</t>
  </si>
  <si>
    <t>RTS 22/ I</t>
  </si>
  <si>
    <t>Práce</t>
  </si>
  <si>
    <t>POL1_</t>
  </si>
  <si>
    <t xml:space="preserve">demolice : </t>
  </si>
  <si>
    <t>VV</t>
  </si>
  <si>
    <t>vybourání žulových obrub OP7 : 164,56</t>
  </si>
  <si>
    <t>979024441R00</t>
  </si>
  <si>
    <t>Očištění vybour. obrubníků všech loží a výplní</t>
  </si>
  <si>
    <t>113106211R00</t>
  </si>
  <si>
    <t>Rozebrání dlažeb z velkých kostek v kam. těženém</t>
  </si>
  <si>
    <t>m2</t>
  </si>
  <si>
    <t xml:space="preserve">rozebrání dlažby ze žulové kostky : </t>
  </si>
  <si>
    <t>žul. kostka drobná 12x12 : 477,71</t>
  </si>
  <si>
    <t>113107630R00</t>
  </si>
  <si>
    <t>Odstranění podkladu nad 50 m2,kam.drcené tl.30 cm</t>
  </si>
  <si>
    <t>113106121R00</t>
  </si>
  <si>
    <t>Rozebrání dlažeb z betonových dlaždic na sucho</t>
  </si>
  <si>
    <t xml:space="preserve">rozebrání betonové dlažby 30x30 : </t>
  </si>
  <si>
    <t>bet. dlažba 30x30, tl. 0,06 m : 68,01</t>
  </si>
  <si>
    <t>Mezisoučet</t>
  </si>
  <si>
    <t xml:space="preserve">položení nového kabelu VO : </t>
  </si>
  <si>
    <t>rozebrání betonové dlažby 30x30 : 2</t>
  </si>
  <si>
    <t>113107620R00</t>
  </si>
  <si>
    <t>Odstranění podkladu nad 50 m2,kam.drcené tl.20 cm</t>
  </si>
  <si>
    <t>podkladní vrstva nestmelená, tl. 0,2 m : 68,01</t>
  </si>
  <si>
    <t>113151114R00</t>
  </si>
  <si>
    <t>Fréz.živič.krytu pl.do 500 m2,pruh do 75 cm,tl.5cm</t>
  </si>
  <si>
    <t xml:space="preserve">vybourání asf. vozovky : </t>
  </si>
  <si>
    <t>asfaltové vrstvy, tl. 0,05 m : 180,44</t>
  </si>
  <si>
    <t>139601102R00</t>
  </si>
  <si>
    <t>Ruční výkop jam, rýh a šachet v hornině tř. 3</t>
  </si>
  <si>
    <t>m3</t>
  </si>
  <si>
    <t xml:space="preserve">osazení ochrany sloupu VO : </t>
  </si>
  <si>
    <t>betonová patka 4 ks, 0,3x0,3x0,5m (výkop + beton + odvoz výkopku) : 0,3*0,3*0,5*4</t>
  </si>
  <si>
    <t>275313611R00</t>
  </si>
  <si>
    <t>Beton základových patek prostý C 16/20</t>
  </si>
  <si>
    <t>betonová patka 4 ks, 0,3x0,3x0,5m (výkop + beton + odvoz výkopku) : 0,3*0,3*0,5*4*1,1</t>
  </si>
  <si>
    <t>596811111R00</t>
  </si>
  <si>
    <t>Kladení dlaždic kom.pro pěší, lože z kameniva těž.</t>
  </si>
  <si>
    <t>opětovné položení betonové dlažby 30x30 : 2</t>
  </si>
  <si>
    <t>181101102R00</t>
  </si>
  <si>
    <t>Úprava pláně v zářezech v hor. 1-4, se zhutněním</t>
  </si>
  <si>
    <t xml:space="preserve">asfaltová plocha : </t>
  </si>
  <si>
    <t>urovnání zemní pláně : 466,43</t>
  </si>
  <si>
    <t xml:space="preserve">dlážděná plocha : </t>
  </si>
  <si>
    <t>urovnání zemní pláně : 49,37</t>
  </si>
  <si>
    <t>564851111RT2</t>
  </si>
  <si>
    <t>Podklad ze štěrkodrti po zhutnění tloušťky 15 cm štěrkodrť frakce 0-32 mm</t>
  </si>
  <si>
    <t>štěrkodrť ŠDA 0/32, tl. 150 mm : 466,43</t>
  </si>
  <si>
    <t>štěrkodrť ŠDB 0/32, průměrná tl. 300 mm, rozšíření vrstvy pod obruby x1,07 : 49,37*2</t>
  </si>
  <si>
    <t>573111113R00</t>
  </si>
  <si>
    <t>Postřik živičný infiltr.+ posyp, asfalt 1,5 kg/m2</t>
  </si>
  <si>
    <t>infiltrační asf. postřik 1,5 kg/m2 (vč. aplikace) : 466,43</t>
  </si>
  <si>
    <t>564113505R00</t>
  </si>
  <si>
    <t>Podklad z asf.recyklátu fr. 0-32 po zhutn.tl.5 cm</t>
  </si>
  <si>
    <t xml:space="preserve">asfaltová plocha :  : </t>
  </si>
  <si>
    <t>podkladní asf. vrstva z R-mat, tl. 50 mm : 466,43</t>
  </si>
  <si>
    <t>573231110R00</t>
  </si>
  <si>
    <t>Postřik živičný spojovací z emulze 0,3-0,5 kg/m2</t>
  </si>
  <si>
    <t>spojovací asf. postřik 0,5 kg/m2 (vč. aplikace) : 638,27</t>
  </si>
  <si>
    <t>577131111R00</t>
  </si>
  <si>
    <t>Beton asfalt. ACO 11+ obrusný, š. do 3 m, tl. 4 cm</t>
  </si>
  <si>
    <t>obrusná vrstva ACO11, tl. 40 mm : 638,27</t>
  </si>
  <si>
    <t>596215040R00</t>
  </si>
  <si>
    <t>Kladení zámkové dlažby tl. 8 cm do drtě tl. 4 cm</t>
  </si>
  <si>
    <t>zámková dlažba "kost", tl. 80 mm : 49,37</t>
  </si>
  <si>
    <t xml:space="preserve">ložná vrstva kamenná drť fr. 4-8 mm  : </t>
  </si>
  <si>
    <t>59245030R</t>
  </si>
  <si>
    <t>Dlažba zámková 20x16,5x8 cm přírodní</t>
  </si>
  <si>
    <t>SPCM</t>
  </si>
  <si>
    <t>Specifikace</t>
  </si>
  <si>
    <t>POL3_</t>
  </si>
  <si>
    <t>zámková dlažba "kost", tl. 80 mm : 49,37*1,1</t>
  </si>
  <si>
    <t>596291113R00</t>
  </si>
  <si>
    <t xml:space="preserve">Řezání zámkové dlažby tl. 80 mm </t>
  </si>
  <si>
    <t>899331111R00</t>
  </si>
  <si>
    <t>Výšková úprava vstupu do 20 cm, zvýšení poklopu</t>
  </si>
  <si>
    <t>kus</t>
  </si>
  <si>
    <t xml:space="preserve">rektifikace kanalizační vpusti : </t>
  </si>
  <si>
    <t>výšková úprava kanalizační vpusti do nivelety vozovky : 1</t>
  </si>
  <si>
    <t>917862111RX1</t>
  </si>
  <si>
    <t>Osazení stojat. obrub.bet. s opěrou,lože z C16/20 n XF1 vč. dodávky betonu</t>
  </si>
  <si>
    <t>Vlastní</t>
  </si>
  <si>
    <t>Indiv</t>
  </si>
  <si>
    <t xml:space="preserve">osazení nájezdové obruby : </t>
  </si>
  <si>
    <t>betonové nájezdové obrubníky (150/150/1000) do bet. lože : 58,65</t>
  </si>
  <si>
    <t>59217476R</t>
  </si>
  <si>
    <t>Obrubník silniční nájezdový 1000/150/150 šedý</t>
  </si>
  <si>
    <t>Začátek provozního součtu</t>
  </si>
  <si>
    <t xml:space="preserve">  osazení nájezdové obruby : </t>
  </si>
  <si>
    <t xml:space="preserve">  betonové nájezdové obrubníky (150/150/1000) do bet. lože : 58,65*1,05</t>
  </si>
  <si>
    <t xml:space="preserve">  Mezisoučet</t>
  </si>
  <si>
    <t>Konec provozního součtu</t>
  </si>
  <si>
    <t>62</t>
  </si>
  <si>
    <t>917161111RX1</t>
  </si>
  <si>
    <t>Osazení lež. obrub.kamen. s opěrou, lože z C 16/20 n XF1 vč. dodávky betonu</t>
  </si>
  <si>
    <t xml:space="preserve">osazení žulové obruby : </t>
  </si>
  <si>
    <t>osazení žulové obruby OP7 na rozhraní ploch (obruba z demolic) : 22,25</t>
  </si>
  <si>
    <t>918101111RX1</t>
  </si>
  <si>
    <t>Lože pod obrubníky nebo obruby dlažeb  z betonu C16/20 n XF1</t>
  </si>
  <si>
    <t>betonové lože C16/20 n XF1, průřez 0,045 m2 : 2,64</t>
  </si>
  <si>
    <t>betonové lože C16/20 n XF1, průřez 0,045 m2 : 1</t>
  </si>
  <si>
    <t>966006211R00</t>
  </si>
  <si>
    <t>Odstranění doprav. značky ze sloupů nebo konzolí</t>
  </si>
  <si>
    <t xml:space="preserve">odstranění DZ : </t>
  </si>
  <si>
    <t>demontáž a uskladnění DZ : 2</t>
  </si>
  <si>
    <t>966006132R00</t>
  </si>
  <si>
    <t>Odstranění doprav.značek se sloupky, s patkami</t>
  </si>
  <si>
    <t>demontáž a uskladnění sloupku vč. patky : 1</t>
  </si>
  <si>
    <t>998225111R00</t>
  </si>
  <si>
    <t>Přesun hmot, pozemní komunikace, kryt živičný</t>
  </si>
  <si>
    <t>t</t>
  </si>
  <si>
    <t>Přesun hmot</t>
  </si>
  <si>
    <t>POL7_</t>
  </si>
  <si>
    <t>767X001</t>
  </si>
  <si>
    <t>D+M ocelová ochrana sloupu VO, vč. pomocných prací, doplňků</t>
  </si>
  <si>
    <t>soubor</t>
  </si>
  <si>
    <t>ocelová ochrana sloupu VO : 1</t>
  </si>
  <si>
    <t>210204012RX2</t>
  </si>
  <si>
    <t>Odstranění sloupu VO, vč. vybourání betonvé patky, odvozu a ekologické likvidace</t>
  </si>
  <si>
    <t xml:space="preserve">odstranění sloupu VO : </t>
  </si>
  <si>
    <t xml:space="preserve">plošina je započtena v části stavby VO : </t>
  </si>
  <si>
    <t xml:space="preserve">demontáž sloupu VO : </t>
  </si>
  <si>
    <t xml:space="preserve">betonová patka, v. 1,5 m, průřez 0,432 m : </t>
  </si>
  <si>
    <t xml:space="preserve">likvidace sloupu : </t>
  </si>
  <si>
    <t>210204012RX3</t>
  </si>
  <si>
    <t>Odstranění Al kabelu, vč. pomocných prací, odvozu a ekologické likvidace</t>
  </si>
  <si>
    <t xml:space="preserve">lividace kabelového vedení (hliník) : </t>
  </si>
  <si>
    <t>31</t>
  </si>
  <si>
    <t>460200683R00</t>
  </si>
  <si>
    <t>Výkop kabelové rýhy 65/120 cm hor.3</t>
  </si>
  <si>
    <t>výkop  š. 0,6 m, hl. 1,1 m : 31</t>
  </si>
  <si>
    <t>460201083R00</t>
  </si>
  <si>
    <t>Výkop kabelové rýhy 100/120cm hor.3</t>
  </si>
  <si>
    <t xml:space="preserve">dělená chránička stávajícího vedení VN/NN : </t>
  </si>
  <si>
    <t>výkop pro odkrytí sítí, š. 1,2 m, hl. 1,0 m : 32</t>
  </si>
  <si>
    <t>460420022RT2</t>
  </si>
  <si>
    <t>Zřízení kabelového lože v rýze š. do 65 cm z písku lože tloušťky 15 cm</t>
  </si>
  <si>
    <t>pískový podsyp tl. 0,1 m, š. 0,6 m : 31</t>
  </si>
  <si>
    <t>pískový podsyp š. 1,2 m, tl. 0,1 m : 32</t>
  </si>
  <si>
    <t>460570683R00</t>
  </si>
  <si>
    <t>Zához rýhy 65/120 cm, hornina tř. 3, se zhutněním</t>
  </si>
  <si>
    <t>zásyp se zhutněním š. 0,6 : 31</t>
  </si>
  <si>
    <t>460571083R00</t>
  </si>
  <si>
    <t>Zához rýhy 100/120 cm, hornina tř. 3, se zhutněním</t>
  </si>
  <si>
    <t>zpětný zásyp se zhutněním, š. 1,2m, hl. 0,9m : 32</t>
  </si>
  <si>
    <t>222260546R00</t>
  </si>
  <si>
    <t xml:space="preserve">Trubka - chránička 63 </t>
  </si>
  <si>
    <t>chránička DN63 : 31</t>
  </si>
  <si>
    <t>3457114702R</t>
  </si>
  <si>
    <t>Trubka kabelová chránička 09063</t>
  </si>
  <si>
    <t>chránička DN63 : 31*1,15</t>
  </si>
  <si>
    <t>222260549R00</t>
  </si>
  <si>
    <t xml:space="preserve">Trubka - chránička 110 </t>
  </si>
  <si>
    <t xml:space="preserve">položení záložní chráničky VO : </t>
  </si>
  <si>
    <t>položení chráničky DN110 do společného výkopu s NN/VN : 32</t>
  </si>
  <si>
    <t>3457114705R</t>
  </si>
  <si>
    <t>Trubka kabelová chránička 09110</t>
  </si>
  <si>
    <t>položení chráničky DN110 do společného výkopu s NN/VN : 32*1,15</t>
  </si>
  <si>
    <t>460510321R00</t>
  </si>
  <si>
    <t>Chránička kabelová dělená DN 110 mm</t>
  </si>
  <si>
    <t>uložení kabelů NN do dělených chrániček Kopohalf DN110 : 32</t>
  </si>
  <si>
    <t>uložení kabelů VN do dělených chrániček Kopohalf DN110 : 32</t>
  </si>
  <si>
    <t>460490012RT1</t>
  </si>
  <si>
    <t>Fólie výstražná z PVC, šířka 33 cm fólie PVC šířka 33 cm</t>
  </si>
  <si>
    <t>výstražná folie : 31</t>
  </si>
  <si>
    <t>signální folie : 32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</si>
  <si>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</si>
  <si>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</si>
  <si>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</si>
  <si>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</si>
  <si>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</si>
  <si>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</si>
  <si>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979999995R00</t>
  </si>
  <si>
    <t>Poplatek za recyklaci asfalt (skup.170302)</t>
  </si>
  <si>
    <t>asflalt : 44,5654</t>
  </si>
  <si>
    <t>979999981R00</t>
  </si>
  <si>
    <t>Poplatek za recyklaci betonu, kameniva  (skup.170101)</t>
  </si>
  <si>
    <t>beton, kamenivo : 683,40911-44,5654</t>
  </si>
  <si>
    <t>SUM</t>
  </si>
  <si>
    <t>Poznámky uchazeče k zadání</t>
  </si>
  <si>
    <t>POPUZIV</t>
  </si>
  <si>
    <t>END</t>
  </si>
  <si>
    <t>210100001R00</t>
  </si>
  <si>
    <t>Ukončení vodičů v rozvaděči + zapojení do 2,5 mm2</t>
  </si>
  <si>
    <t>POL1_9</t>
  </si>
  <si>
    <t>210202111R00</t>
  </si>
  <si>
    <t>Svítidlo veřejného osvětlení na výložník</t>
  </si>
  <si>
    <t>210204011R00</t>
  </si>
  <si>
    <t>Stožár osvětlovací ocelový délky do 12 m</t>
  </si>
  <si>
    <t>Pol__0004</t>
  </si>
  <si>
    <t>Výložník ocelový 3ramenný</t>
  </si>
  <si>
    <t>210204202R00</t>
  </si>
  <si>
    <t>Elektrovýzbroj stožáru pro 2 okruhy</t>
  </si>
  <si>
    <t>210220022RT1</t>
  </si>
  <si>
    <t>Vedení uzemňovací v zemi FeZn, D 8 - 10 mm včetně drátu FeZn 10 mm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</si>
  <si>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</si>
  <si>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</si>
  <si>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</si>
  <si>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 kovových částí d 3-12 mm</t>
  </si>
  <si>
    <t>210810005R00</t>
  </si>
  <si>
    <t>Kabel CYKY-m 750 V 3 x 1,5 mm2 volně uložený</t>
  </si>
  <si>
    <t>210810014R00</t>
  </si>
  <si>
    <t>Kabel CYKY-m 750 V 4 žíly,16-25 mm2, volně uložený</t>
  </si>
  <si>
    <t>210950201R00</t>
  </si>
  <si>
    <t>Příplatek na zatahování kabelů váhy do 0,75 kg</t>
  </si>
  <si>
    <t>210100151U00</t>
  </si>
  <si>
    <t>Ukončení kabelů páska žíly 4x16mm2</t>
  </si>
  <si>
    <t>905R01</t>
  </si>
  <si>
    <t>Hzs-revize provoz.souboru a st.obj. Revize</t>
  </si>
  <si>
    <t>h</t>
  </si>
  <si>
    <t>180456170400R</t>
  </si>
  <si>
    <t>Montážní plošina na autopod. 13,5 m MP 13</t>
  </si>
  <si>
    <t>Sh</t>
  </si>
  <si>
    <t>STROJ</t>
  </si>
  <si>
    <t>Stroj</t>
  </si>
  <si>
    <t>POL6_0</t>
  </si>
  <si>
    <t>23170120R</t>
  </si>
  <si>
    <t>PU pěna 750 ml</t>
  </si>
  <si>
    <t>POL3_0</t>
  </si>
  <si>
    <t>27345003T</t>
  </si>
  <si>
    <t>Manžeta plastová na stožár VO, délka 700 mm, pr. 159 mm</t>
  </si>
  <si>
    <t>ks</t>
  </si>
  <si>
    <t>316702902T</t>
  </si>
  <si>
    <t>Stožár veřejního osvětlení silniční JB10</t>
  </si>
  <si>
    <t>Pol__0018</t>
  </si>
  <si>
    <t>Výložník V1/89-1500</t>
  </si>
  <si>
    <t>34111030R</t>
  </si>
  <si>
    <t>Kabel silový s Cu jádrem 750 V CYKY 3 x 1,5 mm2</t>
  </si>
  <si>
    <t>34111080.1T</t>
  </si>
  <si>
    <t>Kabel silový s Cu jádrem 750 V CYKY 4 x16 mm2</t>
  </si>
  <si>
    <t>345-000504</t>
  </si>
  <si>
    <t>Pojistka 6A E27 komplet</t>
  </si>
  <si>
    <t>348tr01T</t>
  </si>
  <si>
    <t>Svítidlo silniční LED GUIDA M -2770A1, 2700°K, 70 W</t>
  </si>
  <si>
    <t>357 78702T</t>
  </si>
  <si>
    <t>Svorkovnice stožárová dvoupojistková, krytí min. IP 43</t>
  </si>
  <si>
    <t>pr</t>
  </si>
  <si>
    <t>Podružný materiál</t>
  </si>
  <si>
    <t>460050703RT1</t>
  </si>
  <si>
    <t>Jáma do 2 m3 pro stožár veř.osvětlení, hor.3,ručně ruční výkop jámy</t>
  </si>
  <si>
    <t>460100065R00</t>
  </si>
  <si>
    <t>Pouzdrový základ "Šedý utopenec" 1000x1000, v.1000</t>
  </si>
  <si>
    <t>460120002RT1</t>
  </si>
  <si>
    <t>Zához jámy, hornina třídy 3 - 4 upěchování a úprava povrchu</t>
  </si>
  <si>
    <t>vybourání žulových obrub OP7 : 270,76</t>
  </si>
  <si>
    <t>vybourání žulových obrub OP4 : 237,09</t>
  </si>
  <si>
    <t>žul. kostka drobná 12x12 : 15,43</t>
  </si>
  <si>
    <t xml:space="preserve">rozebrání betonové dlažby 20x20 / 30x30 : </t>
  </si>
  <si>
    <t>bet. dlažba, tl. 0,06 m : 689,71</t>
  </si>
  <si>
    <t>podkladní vrstva nestmelená, tl. 0,2 m : 15,43</t>
  </si>
  <si>
    <t>podkladní vrstva nestmelená, tl. 0,2 m : 689,71</t>
  </si>
  <si>
    <t xml:space="preserve">vybourání asf. vozovky - chodník : </t>
  </si>
  <si>
    <t>podkladní vrstva nestmelená, tl. 0,2 m : 19,05</t>
  </si>
  <si>
    <t>113151119R00</t>
  </si>
  <si>
    <t>Fréz.živič.krytu pl.do 500 m2,pruh do 75cm,tl.10cm</t>
  </si>
  <si>
    <t>asfaltové vrstvy, tl. 0,1 m : 19,05</t>
  </si>
  <si>
    <t>asfaltové vrstvy, tl. 0,1 m : 118,1</t>
  </si>
  <si>
    <t>podkladní vrstva nestmelená, tl. 0,3 m : 118,1</t>
  </si>
  <si>
    <t>919735112R00</t>
  </si>
  <si>
    <t>Řezání stávajícího živičného krytu tl. 5 - 10 cm</t>
  </si>
  <si>
    <t>157,3</t>
  </si>
  <si>
    <t>112100001RAA</t>
  </si>
  <si>
    <t>Kácení stromů do 500 mm a odstranění pařezů včetně odvozu, spálení větví</t>
  </si>
  <si>
    <t>Agregovaná položka</t>
  </si>
  <si>
    <t>POL2_</t>
  </si>
  <si>
    <t xml:space="preserve">odstranění zeleně : </t>
  </si>
  <si>
    <t>kácení keřů : 11</t>
  </si>
  <si>
    <t>121101103R00</t>
  </si>
  <si>
    <t>Sejmutí ornice s přemístěním přes 100 do 250 m</t>
  </si>
  <si>
    <t>odstranění trávníků a rostlinných pletiv, tl. 0,1 m : 510,81*0,1</t>
  </si>
  <si>
    <t>122202202R00</t>
  </si>
  <si>
    <t>Odkopávky pro silnice v hor. 3 do 1000 m3</t>
  </si>
  <si>
    <t>odkop zeminy, tl. 0,2 m : 510,81*0,2</t>
  </si>
  <si>
    <t>162601102R00</t>
  </si>
  <si>
    <t>Vodorovné přemístění výkopku z hor.1-4 do 5000 m</t>
  </si>
  <si>
    <t>199000002R00</t>
  </si>
  <si>
    <t>Poplatek za skládku horniny 1- 4, č. dle katal. odpadů 17 05 04</t>
  </si>
  <si>
    <t>114211108RX1</t>
  </si>
  <si>
    <t xml:space="preserve">Odstranění bet. skruží, průměr 1 m, výška 3 m </t>
  </si>
  <si>
    <t>kpl</t>
  </si>
  <si>
    <t xml:space="preserve">plaktátovací plocha : </t>
  </si>
  <si>
    <t>odstranění bet. skruží, průměr 1 m, výška 3 m : 1</t>
  </si>
  <si>
    <t>114211108RX2</t>
  </si>
  <si>
    <t>Odstranění kanalizačních vpustí</t>
  </si>
  <si>
    <t xml:space="preserve">kanalizační vpusti : </t>
  </si>
  <si>
    <t>odstranění kanalizačních vpustí : 4</t>
  </si>
  <si>
    <t>181301102R00</t>
  </si>
  <si>
    <t>Rozprostření ornice, rovina, tl. 10-15 cm,do 500m2</t>
  </si>
  <si>
    <t xml:space="preserve">plochy zeleně : </t>
  </si>
  <si>
    <t>humózní vrstva zeminy, tl. 0,15 m : 244,59</t>
  </si>
  <si>
    <t>180402111R00</t>
  </si>
  <si>
    <t>Založení trávníku parkového výsevem v rovině</t>
  </si>
  <si>
    <t>osetí ploch parkovou směsí travního semene : 244,59</t>
  </si>
  <si>
    <t>00572400R</t>
  </si>
  <si>
    <t>Směs travní parková I. běžná zátěž  á 25 kg</t>
  </si>
  <si>
    <t>kg</t>
  </si>
  <si>
    <t>osetí ploch parkovou směsí travního semene : 1</t>
  </si>
  <si>
    <t>185803211R00</t>
  </si>
  <si>
    <t>Uválcování trávníku v rovině</t>
  </si>
  <si>
    <t>184802111R00</t>
  </si>
  <si>
    <t>Chem. odplevelení před založ. postřikem, v rovině</t>
  </si>
  <si>
    <t>25234000.AR</t>
  </si>
  <si>
    <t xml:space="preserve"> herbicid totální bal. po 1 litru</t>
  </si>
  <si>
    <t>l</t>
  </si>
  <si>
    <t>18X001</t>
  </si>
  <si>
    <t>D+M výsadba stromů, vč. jámy, fixace kůly, pomocných prací, doplňků</t>
  </si>
  <si>
    <t>výsadba stromů : 9</t>
  </si>
  <si>
    <t xml:space="preserve">stromy s kořenovým balem : </t>
  </si>
  <si>
    <t xml:space="preserve">výkop jámy pro strom, jáma 0,5 m3 : </t>
  </si>
  <si>
    <t xml:space="preserve">obsyp směsí rašeliny a zeminy : </t>
  </si>
  <si>
    <t xml:space="preserve">fixace stromu ke kůlu : </t>
  </si>
  <si>
    <t>212810010RXC</t>
  </si>
  <si>
    <t>D+M Trativody z PVC drenážních flexibilních trubek, zemní práce (vč. odvozu a likvidace) lože štěrkopísek a obsyp kamenivo, trubky d 120 mm</t>
  </si>
  <si>
    <t xml:space="preserve">kompletní dodávka : </t>
  </si>
  <si>
    <t>drenážní flexibilní trubka DN 120 : 158,3</t>
  </si>
  <si>
    <t xml:space="preserve">flexibilní trubka DN 120, do geotextilie : </t>
  </si>
  <si>
    <t xml:space="preserve">rýha pro trativod, průřez 0,15 m2 : </t>
  </si>
  <si>
    <t xml:space="preserve">obsyp trativodu hrubě drceným, průřez 0,14 m2 : </t>
  </si>
  <si>
    <t xml:space="preserve">navrtávka do kanalizační trubky - 3ks : </t>
  </si>
  <si>
    <t xml:space="preserve">spojení trativodních trubek pomocí T-kusu -10 ks : </t>
  </si>
  <si>
    <t>338920022R00</t>
  </si>
  <si>
    <t>Osazení betonové palisády, š. do 20 cm, dl. 90 cm</t>
  </si>
  <si>
    <t xml:space="preserve">Palisáda : </t>
  </si>
  <si>
    <t>osazení palisády v. 0.8 m do bet. lože : 10</t>
  </si>
  <si>
    <t xml:space="preserve">betonové lože C16/20, průřez 0,085 m2 : </t>
  </si>
  <si>
    <t>592284420R</t>
  </si>
  <si>
    <t>Palisáda odlehčená kruhová 20/80 cm šedá</t>
  </si>
  <si>
    <t>42X001</t>
  </si>
  <si>
    <t>D+M Betonové schody, prefabrikované betonové stupně, š. 2,0 m   betonový podklad, průřez 0,37 m2, š. 2 m, vč .pomocných prací, doplňků</t>
  </si>
  <si>
    <t xml:space="preserve">Betonové schody : </t>
  </si>
  <si>
    <t>prefabrikované betonové stupně, š. 2,0 m : 5</t>
  </si>
  <si>
    <t xml:space="preserve">betonový podklad, průřez 0,37 m2, š. 2 m : </t>
  </si>
  <si>
    <t xml:space="preserve">dlážděná plocha – parkoviště, zasakovací : </t>
  </si>
  <si>
    <t>urovnání zemní pláně : 472,41</t>
  </si>
  <si>
    <t xml:space="preserve">dlážděná plocha – parkoviště, hladká : </t>
  </si>
  <si>
    <t>urovnání zemní pláně : 33,82</t>
  </si>
  <si>
    <t xml:space="preserve">mlatová plocha : </t>
  </si>
  <si>
    <t>urovnání zemní pláně : 10,51</t>
  </si>
  <si>
    <t xml:space="preserve">dlážděná plocha – chodník, reliéfní : </t>
  </si>
  <si>
    <t>urovnání zemní pláně : 14,06</t>
  </si>
  <si>
    <t xml:space="preserve">dlážděná plocha – chodník : </t>
  </si>
  <si>
    <t>urovnání zemní pláně : 782,24</t>
  </si>
  <si>
    <t>564861113RT2</t>
  </si>
  <si>
    <t>Podklad ze štěrkodrti po zhutnění tloušťky 22 cm štěrkodrť frakce 0-32 mm</t>
  </si>
  <si>
    <t>štěrkodrť ŠDB 0/32, průměrná tl. 220 mm, rozšíření vrstvy pod obruby x1,07 : 14,06</t>
  </si>
  <si>
    <t>štěrkodrť ŠDB 0/32, průměrná tl. 220 mm, rozšíření vrstvy pod obruby x1,07 : 782,24</t>
  </si>
  <si>
    <t>štěrkodrť ŠDB 0/32, průměrná tl. 300 mm, rozšíření vrstvy pod obruby x1,07 : 472,41*2</t>
  </si>
  <si>
    <t>štěrkodrť ŠDB 0/32, průměrná tl. 300 mm, rozšíření vrstvy pod obruby x1,07 : 33,82*2</t>
  </si>
  <si>
    <t>štěrkodrť ŠDB 0/32, průměrná tl. 150 mm, rozšíření vrstvy pod obruby x1,07 : 10,51</t>
  </si>
  <si>
    <t>betonová zámková dlažba, tl. 80 mm : 31,61</t>
  </si>
  <si>
    <t>592451170R</t>
  </si>
  <si>
    <t>Dlažba 20x10x8 cm přírodní</t>
  </si>
  <si>
    <t>betonová zámková dlažba, tl. 80 mm : 31,61*1,1</t>
  </si>
  <si>
    <t>596921113R00</t>
  </si>
  <si>
    <t>Kladení bet.veget. dlaždic,lože 30 mm,pl.do 500 m2</t>
  </si>
  <si>
    <t>zasakovací betonová dlažba, tl. 80 mm : 441,5</t>
  </si>
  <si>
    <t>5924813M1</t>
  </si>
  <si>
    <t>dlažba zasakovací betonová, tl. 80 mm</t>
  </si>
  <si>
    <t>zasakovací betonová dlažba, tl. 80 mm : 441,5*1,1</t>
  </si>
  <si>
    <t>596215021R00</t>
  </si>
  <si>
    <t>Kladení zámkové dlažby tl. 6 cm do drtě tl. 4 cm</t>
  </si>
  <si>
    <t>betonová zámková dlažba, reliéfní, tl. 60 mm : 13,14</t>
  </si>
  <si>
    <t xml:space="preserve">ložná vrstva kamenná drť fr. 4-8 mm , tl. 30 mm : </t>
  </si>
  <si>
    <t>betonová zámková dlažba, tl. 60 mm : 731,07</t>
  </si>
  <si>
    <t>59245110R</t>
  </si>
  <si>
    <t>Dlažba sklad. 20x10x6 cm přírodní</t>
  </si>
  <si>
    <t>betonová zámková dlažba, tl. 60 mm : 731,07*1,1</t>
  </si>
  <si>
    <t>592451150R</t>
  </si>
  <si>
    <t>Dlažba reliefni skladba  20x10x6 cm přírodní dlažba pro nevidomé</t>
  </si>
  <si>
    <t>betonová zámková dlažba, reliéfní, tl. 60 mm : 13,14*1,1</t>
  </si>
  <si>
    <t>596291111R00</t>
  </si>
  <si>
    <t>Řezání zámkové dlažby tl. 60 mm</t>
  </si>
  <si>
    <t>564922105RT1</t>
  </si>
  <si>
    <t>Mlatový kryt z mech.zpevněného kameniva tl. 5 cm prosívka fr. 0-4 mm</t>
  </si>
  <si>
    <t>mlatová vrstva, tl. 0.1 m : 9,82*2</t>
  </si>
  <si>
    <t>894411010RX1</t>
  </si>
  <si>
    <t>D+M kanalizační vpusť vč. mříže, vč. 5m přípojky DN 150, pomocných prací, doplňků</t>
  </si>
  <si>
    <t>Kanalizační vpusti : 4</t>
  </si>
  <si>
    <t xml:space="preserve">osazení nových kanalizačních vpustí : </t>
  </si>
  <si>
    <t xml:space="preserve">kanalizační přípojka DN 150 (do stávajících přípojek) - 5m : </t>
  </si>
  <si>
    <t xml:space="preserve">Kanalizační vpusti : </t>
  </si>
  <si>
    <t>rektifikace stávajících vpustí : 3</t>
  </si>
  <si>
    <t xml:space="preserve">Kanalizační šachty : </t>
  </si>
  <si>
    <t>rektifikace poklopů kanalizačních šachet do nové nivelety : 4</t>
  </si>
  <si>
    <t>betonové nájezdové obrubníky (150/150/1000) do bet. lože : 147,58</t>
  </si>
  <si>
    <t xml:space="preserve">  betonové nájezdové obrubníky (150/150/1000) do bet. lože : 147,58*1,05</t>
  </si>
  <si>
    <t>155</t>
  </si>
  <si>
    <t>žulové  obrubníky OP4 do bet. lože : 247,16</t>
  </si>
  <si>
    <t>osazení žulové obruby OP7 : 380,59</t>
  </si>
  <si>
    <t>betonové lože C16/20 n XF1, průřez 0,045 m2 : 6,64</t>
  </si>
  <si>
    <t>betonové lože C16/20 n XF1, průřez 0,045 m2 : 11,12+17,13</t>
  </si>
  <si>
    <t>915791112R00</t>
  </si>
  <si>
    <t>Předznačení pro značení stopčáry, zebry, nápisů</t>
  </si>
  <si>
    <t>915721111R00</t>
  </si>
  <si>
    <t>Vodorovné značení střík.barvou stopčar,zeber atd.</t>
  </si>
  <si>
    <t xml:space="preserve">provedení vodorovného DZ : </t>
  </si>
  <si>
    <t>symbol O1 – vozíčkář : 2*0,67</t>
  </si>
  <si>
    <t>914001111R00</t>
  </si>
  <si>
    <t>Osazení svislé doprav.značky a sloupku, bet.základ</t>
  </si>
  <si>
    <t xml:space="preserve">provedení SDZ : </t>
  </si>
  <si>
    <t>IP12 : 2</t>
  </si>
  <si>
    <t>P4 : 1</t>
  </si>
  <si>
    <t>A10 : 1</t>
  </si>
  <si>
    <t>404459508R</t>
  </si>
  <si>
    <t>Sloupek Fe pr.70 pozinkovaný, l= 3000 mm</t>
  </si>
  <si>
    <t>40445050.AR</t>
  </si>
  <si>
    <t>Značka dopr inf IP 11-13 500/700 fól1, EG7letá</t>
  </si>
  <si>
    <t>40444984.AR</t>
  </si>
  <si>
    <t>Značka uprav přednost P4 700  fólie 1, EG 7letá</t>
  </si>
  <si>
    <t>40445200R</t>
  </si>
  <si>
    <t>Značka dopr.výstr. A1-A30 700mm,pozink.ref.tř.1</t>
  </si>
  <si>
    <t>976071111R00</t>
  </si>
  <si>
    <t>Vybourání kovových zábradlí a madel</t>
  </si>
  <si>
    <t xml:space="preserve">kovové zábradlí : </t>
  </si>
  <si>
    <t>odstranění kovového trubkového zábradlí, dvě pole á 2 m : 4</t>
  </si>
  <si>
    <t>961044111R00</t>
  </si>
  <si>
    <t>Bourání základů z betonu prostého</t>
  </si>
  <si>
    <t>odstranění bet. patky 0,3x0,3x0,3 : 0,3*0,3*0,3*2</t>
  </si>
  <si>
    <t>767X002</t>
  </si>
  <si>
    <t>D+M Ohrádky kontejnerů, vč. zemních prací (vč. odvozu a likvidace), betonových patek výplně, pomocných prací, doplňků</t>
  </si>
  <si>
    <t xml:space="preserve">Ohrádky kontejnerů : </t>
  </si>
  <si>
    <t xml:space="preserve">sloupek, hranatý, ocelový, pozink, 5x5 dl. 2 m -16ks : </t>
  </si>
  <si>
    <t xml:space="preserve">výkop pro parku sloupku, výkopek na skládku - 0,26m : </t>
  </si>
  <si>
    <t xml:space="preserve">betonová patka pro sloupek, C16/20  - 0,26m : </t>
  </si>
  <si>
    <t xml:space="preserve">výplň ohrádky, materiál retextil, výška 1,5 - 25,5 : </t>
  </si>
  <si>
    <t>Přeložka sloupu VO, vč. vybourání betonvé patky, odvozu a ekologické likvidace</t>
  </si>
  <si>
    <t xml:space="preserve">přeložka sloupů VO - odstranění stávajících : </t>
  </si>
  <si>
    <t xml:space="preserve">demontáž výzbroje dvou sloupů VO : </t>
  </si>
  <si>
    <t xml:space="preserve">likvidace sloupu VO : </t>
  </si>
  <si>
    <t xml:space="preserve">odstranění 2x betonové patky, v. 1,5 m, průřez 0,432 m : </t>
  </si>
  <si>
    <t>58</t>
  </si>
  <si>
    <t>210204012RX5</t>
  </si>
  <si>
    <t>D+M stranové přeložení dvou kabelů VN do nové rýhy</t>
  </si>
  <si>
    <t xml:space="preserve">přeložka kabelů VN : </t>
  </si>
  <si>
    <t>stranové přeložení dvou kabelů VN do nové rýhy : 66</t>
  </si>
  <si>
    <t>stranové přeložení dvou kabelů VN do nové rýhy : 150</t>
  </si>
  <si>
    <t>460200283R00</t>
  </si>
  <si>
    <t>Výkop kabelové rýhy 50/100 cm hor.3</t>
  </si>
  <si>
    <t>odkrytí stávajícího vedení, ruční výkop, rýha š. 0,4 m, hl. 1,0 m : 66</t>
  </si>
  <si>
    <t xml:space="preserve">ochrana kabelů CETIN : </t>
  </si>
  <si>
    <t>odkrytí stávajícího vedení, ruční výkop, rýha š. 0,4 m, hl. 1,0 m : 12</t>
  </si>
  <si>
    <t xml:space="preserve">přeložka metalických kabelů CETIN : </t>
  </si>
  <si>
    <t>výkop pro nové vedení sdělovacího kabelu : 150</t>
  </si>
  <si>
    <t>pískové lože, š.0,4m, tl. 0,1 m pro kabely VN : 66</t>
  </si>
  <si>
    <t>pískový obsyp vedení, š. 0,4 m, tl. 0,15 m se zhutněním : 66</t>
  </si>
  <si>
    <t>pískové lože, š.0,4m, tl. 0,1 m pro sděl. kabely : 150</t>
  </si>
  <si>
    <t>pískový obsyp vedení, š. 0,4 m, tl. 0,15 m se zhutněním : 150</t>
  </si>
  <si>
    <t>460420022RT3</t>
  </si>
  <si>
    <t>Zřízení kabelového lože v rýze š. do 65 cm z písku lože tloušťky 20 cm</t>
  </si>
  <si>
    <t>pískový obsyp vedení, š. 0,4 m, tl. 0,2 m : 12</t>
  </si>
  <si>
    <t>460570283R00</t>
  </si>
  <si>
    <t>Zához rýhy 50/100 cm, hornina tř. 3, se zhutněním</t>
  </si>
  <si>
    <t>zásyp rýhy po vedení VN výkopkem se zhutněním, š. 0,4, hl. 1,0 m : 66</t>
  </si>
  <si>
    <t>zásyp rýhy se zhutněním, š. 0,4, tl. 0,8 m : 12</t>
  </si>
  <si>
    <t>460560223R00</t>
  </si>
  <si>
    <t>Zához rýhy 50/40 cm, hornina třídy 3</t>
  </si>
  <si>
    <t>zásyp původní trasy vedení sděl kabelů výkopkem, š. 0,4, hl. 0.4 m : 150</t>
  </si>
  <si>
    <t>zásyp rýhy nové trasy sdělovacího kabelu se zhutněním, š. 0,4, tl. 0,2 m : 150</t>
  </si>
  <si>
    <t>460200223R00</t>
  </si>
  <si>
    <t>Výkop kabelové rýhy 50/40 cm  hor.3</t>
  </si>
  <si>
    <t>odkrytí stávajícího vedení, ruční výkop, rýha š. 0,4 m, hl. 0.4 m : 150</t>
  </si>
  <si>
    <t>460570273R00</t>
  </si>
  <si>
    <t>Zához rýhy 50/90 cm, hornina třídy 3, se zhutněním</t>
  </si>
  <si>
    <t>zásyp rýhy s uloženým vedením VN se zhutněním, š. 0,4, tl. 0,85 m : 66</t>
  </si>
  <si>
    <t>položení výstražné folie : 66</t>
  </si>
  <si>
    <t>položení výstražné folie : 150</t>
  </si>
  <si>
    <t>uložení kabelů do dělených chrániček Kopohalf DN 110 vč. dodávky : 12</t>
  </si>
  <si>
    <t>asflalt : 30,173</t>
  </si>
  <si>
    <t>beton, kamenivo : 540,42289-30,173</t>
  </si>
  <si>
    <t>210204103R00</t>
  </si>
  <si>
    <t>Výložník ocelový 1ramenný do 35 kg</t>
  </si>
  <si>
    <t>316765T</t>
  </si>
  <si>
    <t>345-000600</t>
  </si>
  <si>
    <t>Trubička smršťovací z/žl RPZ 32/12</t>
  </si>
  <si>
    <t>460200163RT2</t>
  </si>
  <si>
    <t>Výkop kabelové rýhy 35/80 cm  hor.3 ruční výkop rýhy</t>
  </si>
  <si>
    <t>460420018RT1</t>
  </si>
  <si>
    <t>Zřízení kabelového lože v rýze š.do 35 cm z písku tloušťka vrstvy 15 cm</t>
  </si>
  <si>
    <t>460510021RT1</t>
  </si>
  <si>
    <t>Kabelový prostup z plast.trub, DN do 10,5 cm včetně dodávky trub DN 63</t>
  </si>
  <si>
    <t>460570153R00</t>
  </si>
  <si>
    <t>Zához rýhy 35/70 cm, hornina třídy 3, se zhutněním</t>
  </si>
  <si>
    <t>460620013RT1</t>
  </si>
  <si>
    <t>Provizorní úprava terénu v přírodní hornině 3 ruční vyrovnání a zhutnění</t>
  </si>
  <si>
    <t xml:space="preserve">odkop a odvezení na skládku přebytečné zeminy : </t>
  </si>
  <si>
    <t>odřez svahu, dl. 51 m, průřez 6,25 m2 : 318,75</t>
  </si>
  <si>
    <t xml:space="preserve">vybourání betonových obrub 10 cm : </t>
  </si>
  <si>
    <t>obruby chodníkové 10 cm : 137,27</t>
  </si>
  <si>
    <t xml:space="preserve">betonové lože, průřez 0,052 m2 : </t>
  </si>
  <si>
    <t>113204111R00</t>
  </si>
  <si>
    <t>Vytrhání obrubníků zahradních</t>
  </si>
  <si>
    <t xml:space="preserve">vybourání záhonových obrub 5 cm : </t>
  </si>
  <si>
    <t>betonová záhonová obruba 5 cm : 33,07</t>
  </si>
  <si>
    <t xml:space="preserve">betonové lože, průřez 0,04 m2 : </t>
  </si>
  <si>
    <t>asfaltové vrstvy, tl. 0,1 m : 270,31</t>
  </si>
  <si>
    <t>podkladní vrstva nestmelená, tl. 0,3 m : 243,13</t>
  </si>
  <si>
    <t>113231235R00</t>
  </si>
  <si>
    <t>Bourání odvodňovacího žlabu, zatíž. B125, š.350 mm</t>
  </si>
  <si>
    <t xml:space="preserve">vybourání bet žlabu : </t>
  </si>
  <si>
    <t>betonový žlab š. 0,4 m, hl. 0,1 m : 35,08</t>
  </si>
  <si>
    <t xml:space="preserve">betonové lože průřez 0,05 m2 : </t>
  </si>
  <si>
    <t>113106231R00</t>
  </si>
  <si>
    <t>Rozebrání dlažeb ze zámkové dlažby v kamenivu</t>
  </si>
  <si>
    <t xml:space="preserve">rozebrání betonové dlažby chodníku : </t>
  </si>
  <si>
    <t>bet. dlažba 200x100, tl. 6 cm : 92,11</t>
  </si>
  <si>
    <t>113107618R00</t>
  </si>
  <si>
    <t>Odstranění podkladu nad 50 m2,kam.drcené tl.18 cm</t>
  </si>
  <si>
    <t>podkladní nestmelená vrstva, tl. 18 cm : 92,11</t>
  </si>
  <si>
    <t>112101104RX1</t>
  </si>
  <si>
    <t>Kácení stromů listnatých o průměru kmene 70-120 cm</t>
  </si>
  <si>
    <t>117 cm : 1</t>
  </si>
  <si>
    <t>108cm : 1</t>
  </si>
  <si>
    <t>92cm : 1</t>
  </si>
  <si>
    <t>90cm : 1</t>
  </si>
  <si>
    <t>81cm : 1</t>
  </si>
  <si>
    <t>80cm : 1</t>
  </si>
  <si>
    <t>&lt;80cm : 3</t>
  </si>
  <si>
    <t>112201104RX1</t>
  </si>
  <si>
    <t>Odstranění pařezů pod úrovní, o průměru 70 - 120 cm</t>
  </si>
  <si>
    <t>162301421RX1</t>
  </si>
  <si>
    <t>Vodorovné přemístění pařezů, kmenů, větví vč. likvidace</t>
  </si>
  <si>
    <t>114211108RX8</t>
  </si>
  <si>
    <t xml:space="preserve">Odstranění kanalizačních vpustí, vč. zaslepení přípojky </t>
  </si>
  <si>
    <t>humózní vrstva zeminy, tl. 0,15 m : 280,6</t>
  </si>
  <si>
    <t>osetí ploch parkovou směsí travního semene : 280,6</t>
  </si>
  <si>
    <t>výsadba stromů : 6</t>
  </si>
  <si>
    <t>osazení palisády v. 0.8 m do bet. lože : 24,28</t>
  </si>
  <si>
    <t>osazení palisády v. 0.8 m do bet. lože : 122</t>
  </si>
  <si>
    <t>327111111R00</t>
  </si>
  <si>
    <t>Osazení svahových tvárnic, hmotnosti do 30 kg</t>
  </si>
  <si>
    <t xml:space="preserve">svahové tvárnice - chodník : </t>
  </si>
  <si>
    <t>svahové tvárnice u chodníku, výška 1,2 m, tvárnice 170x310x330 : 42,4*1,2</t>
  </si>
  <si>
    <t xml:space="preserve">vysypání drobným kamenivem tl. 0,1m, š. 1,4 m : </t>
  </si>
  <si>
    <t xml:space="preserve">svahové tvárnice - komunikace : </t>
  </si>
  <si>
    <t>svahové tvárnice u komunikace, výška 1,4 m, tvárnice 250x400x600 : 52,5*1,4</t>
  </si>
  <si>
    <t xml:space="preserve">vysypání drobným kamenivem tl. 0,1m, š. 1,5 m : </t>
  </si>
  <si>
    <t>59228400M1</t>
  </si>
  <si>
    <t>Tvarovka svahová přírodní 170x310x330mm</t>
  </si>
  <si>
    <t>svahové tvárnice - chodník : 1000</t>
  </si>
  <si>
    <t>59228400M2</t>
  </si>
  <si>
    <t>Tvarovka svahová přírodní 250x400x600mm</t>
  </si>
  <si>
    <t>svahové tvárnice - chodník : 310</t>
  </si>
  <si>
    <t>42X002a</t>
  </si>
  <si>
    <t>D+M Betonové schody, prefabrikované betonové stupně, š. 1,5 m   betonový podklad, průřez 0,47 m2, š. 1,5 m, vč .pomocných prací, doplňků</t>
  </si>
  <si>
    <t>prefabrikované betonové stupně, š. 1,5 m : 24</t>
  </si>
  <si>
    <t xml:space="preserve">betonový podklad, průřez 0,47 m2, š. 1,5 m,  3 schodiště -2,12m3 : </t>
  </si>
  <si>
    <t>42X002b</t>
  </si>
  <si>
    <t>D+M Betonové schody, prefabrikované betonové stupně, š. 1,5-2,0  m   betonový podklad, průřez 0,47 m2, š. 1,5-2,0 m, vč .pomocných prací, doplňků</t>
  </si>
  <si>
    <t>prefabrikované betonové stupně, postupné rozšíření š. 1,5-2,0 m : 8</t>
  </si>
  <si>
    <t xml:space="preserve">betonový podklad, průřez 0,47 m2,postupné rozšíření š. 1,5-2,0 m, 1 schodiště - 0,82m3 : </t>
  </si>
  <si>
    <t>597101020RAA</t>
  </si>
  <si>
    <t xml:space="preserve">Žlab odvodňovací polymerbeton, zatížení B125 kN včetně dodávky roštu a žlabu  </t>
  </si>
  <si>
    <t xml:space="preserve">liniový žlab : </t>
  </si>
  <si>
    <t>liniový žlab s pozink krycí mřížkou, š. 0,1 m : 61,3</t>
  </si>
  <si>
    <t xml:space="preserve">betonové lože, C16/20, průřez 0,088 m2 -5,39m3 : </t>
  </si>
  <si>
    <t>urovnání zemní pláně : 408,73</t>
  </si>
  <si>
    <t>urovnání zemní pláně : 193,82</t>
  </si>
  <si>
    <t>urovnání zemní pláně : 26,42</t>
  </si>
  <si>
    <t>urovnání zemní pláně : 3,68</t>
  </si>
  <si>
    <t>urovnání zemní pláně : 148,91</t>
  </si>
  <si>
    <t>564861111RT2</t>
  </si>
  <si>
    <t>Podklad ze štěrkodrti po zhutnění tloušťky 20 cm štěrkodrť frakce 0-32 mm</t>
  </si>
  <si>
    <t>štěrkodrť ŠDB 0/32, průměrná tl. 200 mm, rozšíření vrstvy pod obruby x1,07 : 408,73</t>
  </si>
  <si>
    <t>infiltrační asf. postřik 1,5 kg/m2 (vč. aplikace) : 381,99</t>
  </si>
  <si>
    <t>podkladní asf. vrstva ACP16+, tl. 70 mm : 381,99</t>
  </si>
  <si>
    <t>spojovací asf. postřik 0,5 kg/m2 (vč. aplikace) : 409,17</t>
  </si>
  <si>
    <t>577141112R00</t>
  </si>
  <si>
    <t>Beton asfalt. ACO 11+,nebo ACO 16+,do 3 m, tl.5 cm</t>
  </si>
  <si>
    <t>obrusná vrstva ACO11, tl. 40 mm : 409,17</t>
  </si>
  <si>
    <t>štěrkodrť ŠDB 0/32, průměrná tl. 220 mm, rozšíření vrstvy pod obruby x1,07 : 193,82</t>
  </si>
  <si>
    <t>štěrkodrť ŠDB 0/32, průměrná tl. 220 mm, rozšíření vrstvy pod obruby x1,07 : 26,42</t>
  </si>
  <si>
    <t>štěrkodrť ŠDB 0/32, průměrná tl. 220 mm, rozšíření vrstvy pod obruby x1,07 : 3,68</t>
  </si>
  <si>
    <t>štěrkodrť ŠDB 0/32, průměrná tl. 220 mm, rozšíření vrstvy pod obruby x1,07 : 148,91</t>
  </si>
  <si>
    <t>betonová zámková dlažba, tl. 80 mm : 24,69</t>
  </si>
  <si>
    <t>betonová zámková dlažba, tl. 80 mm : 24,69*1,1</t>
  </si>
  <si>
    <t>zasakovací betonová dlažba, tl. 80 mm : 181,14</t>
  </si>
  <si>
    <t>zasakovací betonová dlažba, tl. 80 mm : 181,14*1,1</t>
  </si>
  <si>
    <t>betonová zámková dlažba, reliéfní, tl. 60 mm : 3,44</t>
  </si>
  <si>
    <t>betonová zámková dlažba, tl. 60 mm : 139,17</t>
  </si>
  <si>
    <t>betonová zámková dlažba, tl. 60 mm : 139,17*1,1</t>
  </si>
  <si>
    <t>betonová zámková dlažba, reliéfní, tl. 60 mm : 3,44*1,1</t>
  </si>
  <si>
    <t>D+M kanalizační vpusť vč. mříže, vč. 11,62m přípojky DN 150, navrtávky do kanalizace pomocných prací, doplňků</t>
  </si>
  <si>
    <t xml:space="preserve">osazení nových kanalizačních vpustí 30x30 : </t>
  </si>
  <si>
    <t xml:space="preserve">kanalizační přípojka DN 150 - 11,62m : </t>
  </si>
  <si>
    <t xml:space="preserve">navrtávka do kanalizace - 4ks : </t>
  </si>
  <si>
    <t>rektifikace poklopů kanalizačních šachet do nové nivelety : 1</t>
  </si>
  <si>
    <t>betonové nájezdové obrubníky (150/150/1000) do bet. lože : 52,86</t>
  </si>
  <si>
    <t xml:space="preserve">osazení chondíkové obruby 10 cm : </t>
  </si>
  <si>
    <t>betonová obruba (100/250/1000) do bet. lože : 214,23</t>
  </si>
  <si>
    <t xml:space="preserve">  betonové nájezdové obrubníky (150/150/1000) do bet. lože : 52,86*1,05</t>
  </si>
  <si>
    <t>56</t>
  </si>
  <si>
    <t>59217421R</t>
  </si>
  <si>
    <t>Obrubník chodníkový 1000/100/250 přírodní</t>
  </si>
  <si>
    <t xml:space="preserve">  osazení chondíkové obruby 10 cm : </t>
  </si>
  <si>
    <t xml:space="preserve">  betonová obruba (100/250/1000) do bet. lože : 214,23*1,05</t>
  </si>
  <si>
    <t>225</t>
  </si>
  <si>
    <t>symbol O1 – vozíčkář : 1*0,67</t>
  </si>
  <si>
    <t>nápis na vozovce V15 "MOTO" : 0,3</t>
  </si>
  <si>
    <t>IP12 : 1</t>
  </si>
  <si>
    <t>Přeložení sloupu VO, vč. vybourání betonvé patky, odvozu a ekologické likvidace</t>
  </si>
  <si>
    <t>přeložka parkových  sloupů VO : 2</t>
  </si>
  <si>
    <t xml:space="preserve">ruční výkop rýhy š.0,4, hl. 0,5 m (odkrytí stav. VO) : </t>
  </si>
  <si>
    <t xml:space="preserve">zásyp výkopu po přeložce (zasypáno výkopkem) : </t>
  </si>
  <si>
    <t xml:space="preserve">odstranění 2x betonové patky, v. 1,0 m, průřez 0,432 m : </t>
  </si>
  <si>
    <t xml:space="preserve">přeložka parkových  sloupů VO : </t>
  </si>
  <si>
    <t>25</t>
  </si>
  <si>
    <t xml:space="preserve">přeložka kabelů NN : </t>
  </si>
  <si>
    <t>stranové přeložení kabelu NN do nové rýhy : 50</t>
  </si>
  <si>
    <t xml:space="preserve">přeložka kabelů CETIN : </t>
  </si>
  <si>
    <t>stranové přeložení do společné rýhy s NN : 75</t>
  </si>
  <si>
    <t>460200263R00</t>
  </si>
  <si>
    <t>Výkop kabelové rýhy 50/80 cm  hor.3</t>
  </si>
  <si>
    <t>odkrytí stávajícího vedení, ruční výkop, rýha š. 0,4 m, hl. 0,8 m : 50</t>
  </si>
  <si>
    <t>odkrytí stávajícího vedení, ruční výkop, rýha š. 0,4 m, hl. 0,8 m : 70</t>
  </si>
  <si>
    <t>460200843R00</t>
  </si>
  <si>
    <t>Výkop kabelové rýhy 80/80 cm  hor.3</t>
  </si>
  <si>
    <t>společný ruční výkop pro NN a sděl. kabely, š. 0,8 m, hl, 0,8 m : 75</t>
  </si>
  <si>
    <t>pískové lože, š.0,8m, tl. 0,1 m : 75</t>
  </si>
  <si>
    <t>pískový obsyp vedení, š. 0,4 m, tl. 0,2 m se zhutněním : 75</t>
  </si>
  <si>
    <t>položení výstražné folie NN : 50</t>
  </si>
  <si>
    <t>položení výstražné folie sdělovací kabely : 75</t>
  </si>
  <si>
    <t>460570263R00</t>
  </si>
  <si>
    <t>Zához rýhy 50/80 cm, hornina třídy 3, se zhutněním</t>
  </si>
  <si>
    <t>zásyp rýhy po vedení NN výkopkem se zhutněním, š. 0,4, hl. 0,8 m : 50</t>
  </si>
  <si>
    <t>zásyp rýhy po přeložce se zhutněním, š. 0,4, tl. 0,8 m : 70</t>
  </si>
  <si>
    <t>460570223R00</t>
  </si>
  <si>
    <t>Zához rýhy 50/40 cm, hornina třídy 3, se zhutněním</t>
  </si>
  <si>
    <t>zásyp rýhy s uloženým vedením NN + sdělovací kab. , š. 0,4, tl. 0,5 m : 75</t>
  </si>
  <si>
    <t>asflalt : 59,4682</t>
  </si>
  <si>
    <t>beton, kamenivo : 346,80898-59,4682</t>
  </si>
  <si>
    <t>Pol__0012</t>
  </si>
  <si>
    <t>Pouzdrový základ "Šedý utopenec" 800x800, v.800</t>
  </si>
  <si>
    <t>131201201R00</t>
  </si>
  <si>
    <t>Hloubení zapažených jam v hor.3 do 100 m3</t>
  </si>
  <si>
    <t xml:space="preserve">výkop pro kontejnery : </t>
  </si>
  <si>
    <t>provedení výkopu, š. 2,7m, dl. 8,8 m, hl. 3,0 m : 2,7*8,8*3</t>
  </si>
  <si>
    <t>151201102R00</t>
  </si>
  <si>
    <t>Pažení a rozepření stěn rýh - zátažné - hl. do 4 m</t>
  </si>
  <si>
    <t xml:space="preserve">pažení (montáž/demontáž) : </t>
  </si>
  <si>
    <t>dočasné pažení jámy pro hutnění podkladu, obvod 2x(8,8+2,7) m, výška 3,0 m : 2*(8,8+2,7)*3</t>
  </si>
  <si>
    <t>151201112R00</t>
  </si>
  <si>
    <t>Odstranění pažení stěn rýh - zátažné - hl. do 4 m</t>
  </si>
  <si>
    <t>174101101R00</t>
  </si>
  <si>
    <t>Zásyp jam, rýh, šachet se zhutněním</t>
  </si>
  <si>
    <t xml:space="preserve">zásyp prostor mezi kontejnery : </t>
  </si>
  <si>
    <t>ruční zásyp se zhutněním, 8,8x2,7x2,8 - 4x1,85x1,85x2,8 m : 8,8*2,7*2,8-4*1,85*1,85*2,8</t>
  </si>
  <si>
    <t>583417003R</t>
  </si>
  <si>
    <t>Kamenivo drcené frakce  0/32</t>
  </si>
  <si>
    <t>ruční zásyp se zhutněním, 8,8x2,7x2,8 - 4x1,85x1,85x2,8 m : (8,8*2,7*2,8-4*1,85*1,85*2,8)*1,8*1,1*1,01</t>
  </si>
  <si>
    <t>271571111R00</t>
  </si>
  <si>
    <t>Polštář základu ze štěrkopísku tříděného</t>
  </si>
  <si>
    <t xml:space="preserve">štěrkopískový podklad : </t>
  </si>
  <si>
    <t>podkladní vrstva tříděného štěrkopísku fr. 0-16, tl. 0,2 m : 23,76*0,2</t>
  </si>
  <si>
    <t>596215021RX1</t>
  </si>
  <si>
    <t>Kladení zámkové dlažby tl. 4 cm do malty tl. 4 cm vč. dodávky malty, spárovací hmoty</t>
  </si>
  <si>
    <t xml:space="preserve">zádlažba kontejneru : </t>
  </si>
  <si>
    <t>bet. dlažba obdelník 20x10, tl. 40mm do malty : 11,96</t>
  </si>
  <si>
    <t>592451160R</t>
  </si>
  <si>
    <t>Dlažba sklad. 20x10x4 cm přírodní skladba</t>
  </si>
  <si>
    <t>bet. dlažba obdelník 20x10, tl. 40mm do malty : 11,96*1,1</t>
  </si>
  <si>
    <t>urovnání zemní pláně : 26,22</t>
  </si>
  <si>
    <t>štěrkodrť ŠDB 0/32, průměrná tl. 200 mm, rozšíření vrstvy pod obruby x1,07 : 26,22</t>
  </si>
  <si>
    <t>betonová zámková dlažba, tl. 80 mm : 24,5</t>
  </si>
  <si>
    <t>betonová zámková dlažba, tl. 80 mm : 24,5*1,1</t>
  </si>
  <si>
    <t>osazení žulové obruby OP7 na rozhraní ploch (obruba z demolic) : 26,34</t>
  </si>
  <si>
    <t>5838037M1</t>
  </si>
  <si>
    <t>Obrubník kamenný přímý OP7</t>
  </si>
  <si>
    <t>osazení žulové obruby OP7 : 26,34*1,1</t>
  </si>
  <si>
    <t>betonové lože C16/20 n XF1, průřez 0,045 m2 : 1,19</t>
  </si>
  <si>
    <t>998223011R00</t>
  </si>
  <si>
    <t>Přesun hmot, pozemní komunikace, kryt dlážděný</t>
  </si>
  <si>
    <t>00523  R</t>
  </si>
  <si>
    <t>Zkoušky a revize</t>
  </si>
  <si>
    <t>Soubor</t>
  </si>
  <si>
    <t>VRN</t>
  </si>
  <si>
    <t>POL99_8</t>
  </si>
  <si>
    <t>Zatěžovací zkoušky na pláni 2 ks navíc oproti standardům určených plochou : 2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</si>
  <si>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</si>
  <si>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</si>
  <si>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</si>
  <si>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</si>
  <si>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</si>
  <si>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</si>
  <si>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</si>
  <si>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</si>
  <si>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</si>
  <si>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</si>
  <si>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005241010R</t>
  </si>
  <si>
    <t xml:space="preserve">Dokumentace skutečného provedení </t>
  </si>
  <si>
    <t>005241020R</t>
  </si>
  <si>
    <t xml:space="preserve">Geodetické zaměření skutečného provedení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</si>
</sst>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9"/>
  <sheetViews>
    <sheetView showGridLines="0" tabSelected="1" topLeftCell="B1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SUMIF(F70:F85,A16,I70:I85)+SUMIF(F70:F85,"PSU",I70:I85)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SUMIF(F70:F85,A17,I70:I85)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SUMIF(F70:F85,A18,I70:I85)</f>
        <v>0</v>
      </c>
      <c r="J18" s="85"/>
    </row>
    <row r="19" spans="1:10" ht="23.25" customHeight="1" x14ac:dyDescent="0.2">
      <c r="A19" s="194" t="s">
        <v>111</v>
      </c>
      <c r="B19" s="38" t="s">
        <v>29</v>
      </c>
      <c r="C19" s="62"/>
      <c r="D19" s="63"/>
      <c r="E19" s="83"/>
      <c r="F19" s="84"/>
      <c r="G19" s="83"/>
      <c r="H19" s="84"/>
      <c r="I19" s="83">
        <f>SUMIF(F70:F85,A19,I70:I85)</f>
        <v>0</v>
      </c>
      <c r="J19" s="85"/>
    </row>
    <row r="20" spans="1:10" ht="23.25" customHeight="1" x14ac:dyDescent="0.2">
      <c r="A20" s="194" t="s">
        <v>112</v>
      </c>
      <c r="B20" s="38" t="s">
        <v>30</v>
      </c>
      <c r="C20" s="62"/>
      <c r="D20" s="63"/>
      <c r="E20" s="83"/>
      <c r="F20" s="84"/>
      <c r="G20" s="83"/>
      <c r="H20" s="84"/>
      <c r="I20" s="83">
        <f>SUMIF(F70:F85,A20,I70:I85)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'SO101 SO101.1 Pol'!AE177+'SO101 SO101.1 VO Pol'!AE39+'SO101 SO101.2 Pol'!AE312+'SO101 SO101.2 VO Pol'!AE45+'SO101 SO101.3 Pol'!AE289+'SO101 SO101.3 VO Pol'!AE31+'SO901 SO901a Pol'!AE62+'VON VON Pol'!AE20</f>
        <v>0</v>
      </c>
      <c r="G39" s="148">
        <f>'SO101 SO101.1 Pol'!AF177+'SO101 SO101.1 VO Pol'!AF39+'SO101 SO101.2 Pol'!AF312+'SO101 SO101.2 VO Pol'!AF45+'SO101 SO101.3 Pol'!AF289+'SO101 SO101.3 VO Pol'!AF31+'SO901 SO901a Pol'!AF62+'VON VON Pol'!AF20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46</v>
      </c>
      <c r="C40" s="152" t="s">
        <v>47</v>
      </c>
      <c r="D40" s="152"/>
      <c r="E40" s="152"/>
      <c r="F40" s="153">
        <f>'SO101 SO101.1 Pol'!AE177+'SO101 SO101.1 VO Pol'!AE39+'SO101 SO101.2 Pol'!AE312+'SO101 SO101.2 VO Pol'!AE45+'SO101 SO101.3 Pol'!AE289+'SO101 SO101.3 VO Pol'!AE31</f>
        <v>0</v>
      </c>
      <c r="G40" s="154">
        <f>'SO101 SO101.1 Pol'!AF177+'SO101 SO101.1 VO Pol'!AF39+'SO101 SO101.2 Pol'!AF312+'SO101 SO101.2 VO Pol'!AF45+'SO101 SO101.3 Pol'!AF289+'SO101 SO101.3 VO Pol'!AF31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48</v>
      </c>
      <c r="C41" s="146" t="s">
        <v>49</v>
      </c>
      <c r="D41" s="146"/>
      <c r="E41" s="146"/>
      <c r="F41" s="157">
        <f>'SO101 SO101.1 Pol'!AE177</f>
        <v>0</v>
      </c>
      <c r="G41" s="149">
        <f>'SO101 SO101.1 Pol'!AF177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'SO101 SO101.1 VO Pol'!AE39</f>
        <v>0</v>
      </c>
      <c r="G42" s="149">
        <f>'SO101 SO101.1 VO Pol'!AF39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'SO101 SO101.2 Pol'!AE312</f>
        <v>0</v>
      </c>
      <c r="G43" s="149">
        <f>'SO101 SO101.2 Pol'!AF312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51</v>
      </c>
      <c r="D44" s="146"/>
      <c r="E44" s="146"/>
      <c r="F44" s="157">
        <f>'SO101 SO101.2 VO Pol'!AE45</f>
        <v>0</v>
      </c>
      <c r="G44" s="149">
        <f>'SO101 SO101.2 VO Pol'!AF45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55</v>
      </c>
      <c r="C45" s="146" t="s">
        <v>56</v>
      </c>
      <c r="D45" s="146"/>
      <c r="E45" s="146"/>
      <c r="F45" s="157">
        <f>'SO101 SO101.3 Pol'!AE289</f>
        <v>0</v>
      </c>
      <c r="G45" s="149">
        <f>'SO101 SO101.3 Pol'!AF289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57</v>
      </c>
      <c r="C46" s="146" t="s">
        <v>51</v>
      </c>
      <c r="D46" s="146"/>
      <c r="E46" s="146"/>
      <c r="F46" s="157">
        <f>'SO101 SO101.3 VO Pol'!AE31</f>
        <v>0</v>
      </c>
      <c r="G46" s="149">
        <f>'SO101 SO101.3 VO Pol'!AF31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58</v>
      </c>
      <c r="C47" s="152" t="s">
        <v>59</v>
      </c>
      <c r="D47" s="152"/>
      <c r="E47" s="152"/>
      <c r="F47" s="153">
        <f>'SO901 SO901a Pol'!AE62</f>
        <v>0</v>
      </c>
      <c r="G47" s="154">
        <f>'SO901 SO901a Pol'!AF62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60</v>
      </c>
      <c r="C48" s="146" t="s">
        <v>59</v>
      </c>
      <c r="D48" s="146"/>
      <c r="E48" s="146"/>
      <c r="F48" s="157">
        <f>'SO901 SO901a Pol'!AE62</f>
        <v>0</v>
      </c>
      <c r="G48" s="149">
        <f>'SO901 SO901a Pol'!AF62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2</v>
      </c>
      <c r="B49" s="151" t="s">
        <v>61</v>
      </c>
      <c r="C49" s="152" t="s">
        <v>62</v>
      </c>
      <c r="D49" s="152"/>
      <c r="E49" s="152"/>
      <c r="F49" s="153">
        <f>'VON VON Pol'!AE20</f>
        <v>0</v>
      </c>
      <c r="G49" s="154">
        <f>'VON VON Pol'!AF20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61</v>
      </c>
      <c r="C50" s="146" t="s">
        <v>62</v>
      </c>
      <c r="D50" s="146"/>
      <c r="E50" s="146"/>
      <c r="F50" s="157">
        <f>'VON VON Pol'!AE20</f>
        <v>0</v>
      </c>
      <c r="G50" s="149">
        <f>'VON VON Pol'!AF20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/>
      <c r="B51" s="158" t="s">
        <v>63</v>
      </c>
      <c r="C51" s="159"/>
      <c r="D51" s="159"/>
      <c r="E51" s="160"/>
      <c r="F51" s="161">
        <f>SUMIF(A39:A50,"=1",F39:F50)</f>
        <v>0</v>
      </c>
      <c r="G51" s="162">
        <f>SUMIF(A39:A50,"=1",G39:G50)</f>
        <v>0</v>
      </c>
      <c r="H51" s="162">
        <f>SUMIF(A39:A50,"=1",H39:H50)</f>
        <v>0</v>
      </c>
      <c r="I51" s="162">
        <f>SUMIF(A39:A50,"=1",I39:I50)</f>
        <v>0</v>
      </c>
      <c r="J51" s="163">
        <f>SUMIF(A39:A50,"=1",J39:J50)</f>
        <v>0</v>
      </c>
    </row>
    <row r="53" spans="1:10" x14ac:dyDescent="0.2">
      <c r="A53" t="s">
        <v>65</v>
      </c>
      <c r="B53" t="s">
        <v>66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69</v>
      </c>
      <c r="B56" t="s">
        <v>71</v>
      </c>
    </row>
    <row r="57" spans="1:10" x14ac:dyDescent="0.2">
      <c r="A57" t="s">
        <v>69</v>
      </c>
      <c r="B57" t="s">
        <v>72</v>
      </c>
    </row>
    <row r="58" spans="1:10" x14ac:dyDescent="0.2">
      <c r="A58" t="s">
        <v>69</v>
      </c>
      <c r="B58" t="s">
        <v>73</v>
      </c>
    </row>
    <row r="59" spans="1:10" x14ac:dyDescent="0.2">
      <c r="A59" t="s">
        <v>69</v>
      </c>
      <c r="B59" t="s">
        <v>74</v>
      </c>
    </row>
    <row r="60" spans="1:10" x14ac:dyDescent="0.2">
      <c r="A60" t="s">
        <v>69</v>
      </c>
      <c r="B60" t="s">
        <v>75</v>
      </c>
    </row>
    <row r="61" spans="1:10" x14ac:dyDescent="0.2">
      <c r="A61" t="s">
        <v>67</v>
      </c>
      <c r="B61" t="s">
        <v>76</v>
      </c>
    </row>
    <row r="62" spans="1:10" x14ac:dyDescent="0.2">
      <c r="A62" t="s">
        <v>69</v>
      </c>
      <c r="B62" t="s">
        <v>77</v>
      </c>
    </row>
    <row r="63" spans="1:10" x14ac:dyDescent="0.2">
      <c r="A63" t="s">
        <v>67</v>
      </c>
      <c r="B63" t="s">
        <v>78</v>
      </c>
    </row>
    <row r="64" spans="1:10" x14ac:dyDescent="0.2">
      <c r="A64" t="s">
        <v>69</v>
      </c>
      <c r="B64" t="s">
        <v>79</v>
      </c>
    </row>
    <row r="67" spans="1:10" ht="15.75" x14ac:dyDescent="0.25">
      <c r="B67" s="174" t="s">
        <v>80</v>
      </c>
    </row>
    <row r="69" spans="1:10" ht="25.5" customHeight="1" x14ac:dyDescent="0.2">
      <c r="A69" s="176"/>
      <c r="B69" s="179" t="s">
        <v>18</v>
      </c>
      <c r="C69" s="179" t="s">
        <v>6</v>
      </c>
      <c r="D69" s="180"/>
      <c r="E69" s="180"/>
      <c r="F69" s="181" t="s">
        <v>81</v>
      </c>
      <c r="G69" s="181"/>
      <c r="H69" s="181"/>
      <c r="I69" s="181" t="s">
        <v>31</v>
      </c>
      <c r="J69" s="181" t="s">
        <v>0</v>
      </c>
    </row>
    <row r="70" spans="1:10" ht="36.75" customHeight="1" x14ac:dyDescent="0.2">
      <c r="A70" s="177"/>
      <c r="B70" s="182" t="s">
        <v>82</v>
      </c>
      <c r="C70" s="183" t="s">
        <v>83</v>
      </c>
      <c r="D70" s="184"/>
      <c r="E70" s="184"/>
      <c r="F70" s="190" t="s">
        <v>26</v>
      </c>
      <c r="G70" s="191"/>
      <c r="H70" s="191"/>
      <c r="I70" s="191">
        <f>'SO101 SO101.1 Pol'!G8+'SO101 SO101.2 Pol'!G8+'SO101 SO101.3 Pol'!G8+'SO901 SO901a Pol'!G8</f>
        <v>0</v>
      </c>
      <c r="J70" s="188" t="str">
        <f>IF(I86=0,"",I70/I86*100)</f>
        <v/>
      </c>
    </row>
    <row r="71" spans="1:10" ht="36.75" customHeight="1" x14ac:dyDescent="0.2">
      <c r="A71" s="177"/>
      <c r="B71" s="182" t="s">
        <v>84</v>
      </c>
      <c r="C71" s="183" t="s">
        <v>85</v>
      </c>
      <c r="D71" s="184"/>
      <c r="E71" s="184"/>
      <c r="F71" s="190" t="s">
        <v>26</v>
      </c>
      <c r="G71" s="191"/>
      <c r="H71" s="191"/>
      <c r="I71" s="191">
        <f>'SO101 SO101.1 Pol'!G35+'SO101 SO101.2 Pol'!G75+'SO901 SO901a Pol'!G24</f>
        <v>0</v>
      </c>
      <c r="J71" s="188" t="str">
        <f>IF(I86=0,"",I71/I86*100)</f>
        <v/>
      </c>
    </row>
    <row r="72" spans="1:10" ht="36.75" customHeight="1" x14ac:dyDescent="0.2">
      <c r="A72" s="177"/>
      <c r="B72" s="182" t="s">
        <v>86</v>
      </c>
      <c r="C72" s="183" t="s">
        <v>87</v>
      </c>
      <c r="D72" s="184"/>
      <c r="E72" s="184"/>
      <c r="F72" s="190" t="s">
        <v>26</v>
      </c>
      <c r="G72" s="191"/>
      <c r="H72" s="191"/>
      <c r="I72" s="191">
        <f>'SO101 SO101.2 Pol'!G84+'SO101 SO101.3 Pol'!G76</f>
        <v>0</v>
      </c>
      <c r="J72" s="188" t="str">
        <f>IF(I86=0,"",I72/I86*100)</f>
        <v/>
      </c>
    </row>
    <row r="73" spans="1:10" ht="36.75" customHeight="1" x14ac:dyDescent="0.2">
      <c r="A73" s="177"/>
      <c r="B73" s="182" t="s">
        <v>88</v>
      </c>
      <c r="C73" s="183" t="s">
        <v>89</v>
      </c>
      <c r="D73" s="184"/>
      <c r="E73" s="184"/>
      <c r="F73" s="190" t="s">
        <v>26</v>
      </c>
      <c r="G73" s="191"/>
      <c r="H73" s="191"/>
      <c r="I73" s="191">
        <f>'SO101 SO101.2 Pol'!G92+'SO101 SO101.3 Pol'!G97</f>
        <v>0</v>
      </c>
      <c r="J73" s="188" t="str">
        <f>IF(I86=0,"",I73/I86*100)</f>
        <v/>
      </c>
    </row>
    <row r="74" spans="1:10" ht="36.75" customHeight="1" x14ac:dyDescent="0.2">
      <c r="A74" s="177"/>
      <c r="B74" s="182" t="s">
        <v>90</v>
      </c>
      <c r="C74" s="183" t="s">
        <v>91</v>
      </c>
      <c r="D74" s="184"/>
      <c r="E74" s="184"/>
      <c r="F74" s="190" t="s">
        <v>26</v>
      </c>
      <c r="G74" s="191"/>
      <c r="H74" s="191"/>
      <c r="I74" s="191">
        <f>'SO101 SO101.1 Pol'!G39+'SO101 SO101.2 Pol'!G97+'SO101 SO101.3 Pol'!G106+'SO901 SO901a Pol'!G28</f>
        <v>0</v>
      </c>
      <c r="J74" s="188" t="str">
        <f>IF(I86=0,"",I74/I86*100)</f>
        <v/>
      </c>
    </row>
    <row r="75" spans="1:10" ht="36.75" customHeight="1" x14ac:dyDescent="0.2">
      <c r="A75" s="177"/>
      <c r="B75" s="182" t="s">
        <v>92</v>
      </c>
      <c r="C75" s="183" t="s">
        <v>93</v>
      </c>
      <c r="D75" s="184"/>
      <c r="E75" s="184"/>
      <c r="F75" s="190" t="s">
        <v>26</v>
      </c>
      <c r="G75" s="191"/>
      <c r="H75" s="191"/>
      <c r="I75" s="191">
        <f>'SO101 SO101.1 Pol'!G77+'SO101 SO101.2 Pol'!G164+'SO101 SO101.3 Pol'!G186</f>
        <v>0</v>
      </c>
      <c r="J75" s="188" t="str">
        <f>IF(I86=0,"",I75/I86*100)</f>
        <v/>
      </c>
    </row>
    <row r="76" spans="1:10" ht="36.75" customHeight="1" x14ac:dyDescent="0.2">
      <c r="A76" s="177"/>
      <c r="B76" s="182" t="s">
        <v>94</v>
      </c>
      <c r="C76" s="183" t="s">
        <v>95</v>
      </c>
      <c r="D76" s="184"/>
      <c r="E76" s="184"/>
      <c r="F76" s="190" t="s">
        <v>26</v>
      </c>
      <c r="G76" s="191"/>
      <c r="H76" s="191"/>
      <c r="I76" s="191">
        <f>'SO101 SO101.1 Pol'!G81+'SO101 SO101.2 Pol'!G176+'SO101 SO101.3 Pol'!G195+'SO901 SO901a Pol'!G49</f>
        <v>0</v>
      </c>
      <c r="J76" s="188" t="str">
        <f>IF(I86=0,"",I76/I86*100)</f>
        <v/>
      </c>
    </row>
    <row r="77" spans="1:10" ht="36.75" customHeight="1" x14ac:dyDescent="0.2">
      <c r="A77" s="177"/>
      <c r="B77" s="182" t="s">
        <v>96</v>
      </c>
      <c r="C77" s="183" t="s">
        <v>97</v>
      </c>
      <c r="D77" s="184"/>
      <c r="E77" s="184"/>
      <c r="F77" s="190" t="s">
        <v>26</v>
      </c>
      <c r="G77" s="191"/>
      <c r="H77" s="191"/>
      <c r="I77" s="191">
        <f>'SO101 SO101.1 Pol'!G102+'SO101 SO101.2 Pol'!G211</f>
        <v>0</v>
      </c>
      <c r="J77" s="188" t="str">
        <f>IF(I86=0,"",I77/I86*100)</f>
        <v/>
      </c>
    </row>
    <row r="78" spans="1:10" ht="36.75" customHeight="1" x14ac:dyDescent="0.2">
      <c r="A78" s="177"/>
      <c r="B78" s="182" t="s">
        <v>98</v>
      </c>
      <c r="C78" s="183" t="s">
        <v>99</v>
      </c>
      <c r="D78" s="184"/>
      <c r="E78" s="184"/>
      <c r="F78" s="190" t="s">
        <v>26</v>
      </c>
      <c r="G78" s="191"/>
      <c r="H78" s="191"/>
      <c r="I78" s="191">
        <f>'SO101 SO101.1 Pol'!G109+'SO101 SO101.2 Pol'!G224+'SO101 SO101.3 Pol'!G227+'SO901 SO901a Pol'!G59</f>
        <v>0</v>
      </c>
      <c r="J78" s="188" t="str">
        <f>IF(I86=0,"",I78/I86*100)</f>
        <v/>
      </c>
    </row>
    <row r="79" spans="1:10" ht="36.75" customHeight="1" x14ac:dyDescent="0.2">
      <c r="A79" s="177"/>
      <c r="B79" s="182" t="s">
        <v>100</v>
      </c>
      <c r="C79" s="183" t="s">
        <v>101</v>
      </c>
      <c r="D79" s="184"/>
      <c r="E79" s="184"/>
      <c r="F79" s="190" t="s">
        <v>27</v>
      </c>
      <c r="G79" s="191"/>
      <c r="H79" s="191"/>
      <c r="I79" s="191">
        <f>'SO101 SO101.1 Pol'!G111+'SO101 SO101.2 Pol'!G226</f>
        <v>0</v>
      </c>
      <c r="J79" s="188" t="str">
        <f>IF(I86=0,"",I79/I86*100)</f>
        <v/>
      </c>
    </row>
    <row r="80" spans="1:10" ht="36.75" customHeight="1" x14ac:dyDescent="0.2">
      <c r="A80" s="177"/>
      <c r="B80" s="182" t="s">
        <v>102</v>
      </c>
      <c r="C80" s="183" t="s">
        <v>103</v>
      </c>
      <c r="D80" s="184"/>
      <c r="E80" s="184"/>
      <c r="F80" s="190" t="s">
        <v>28</v>
      </c>
      <c r="G80" s="191"/>
      <c r="H80" s="191"/>
      <c r="I80" s="191">
        <f>'SO101 SO101.1 Pol'!G114+'SO101 SO101.1 VO Pol'!G8+'SO101 SO101.2 Pol'!G234+'SO101 SO101.2 VO Pol'!G8+'SO101 SO101.3 Pol'!G229+'SO101 SO101.3 VO Pol'!G8</f>
        <v>0</v>
      </c>
      <c r="J80" s="188" t="str">
        <f>IF(I86=0,"",I80/I86*100)</f>
        <v/>
      </c>
    </row>
    <row r="81" spans="1:10" ht="36.75" customHeight="1" x14ac:dyDescent="0.2">
      <c r="A81" s="177"/>
      <c r="B81" s="182" t="s">
        <v>104</v>
      </c>
      <c r="C81" s="183" t="s">
        <v>105</v>
      </c>
      <c r="D81" s="184"/>
      <c r="E81" s="184"/>
      <c r="F81" s="190" t="s">
        <v>28</v>
      </c>
      <c r="G81" s="191"/>
      <c r="H81" s="191"/>
      <c r="I81" s="191">
        <f>'SO101 SO101.1 VO Pol'!G23+'SO101 SO101.2 VO Pol'!G22+'SO101 SO101.3 VO Pol'!G16</f>
        <v>0</v>
      </c>
      <c r="J81" s="188" t="str">
        <f>IF(I86=0,"",I81/I86*100)</f>
        <v/>
      </c>
    </row>
    <row r="82" spans="1:10" ht="36.75" customHeight="1" x14ac:dyDescent="0.2">
      <c r="A82" s="177"/>
      <c r="B82" s="182" t="s">
        <v>106</v>
      </c>
      <c r="C82" s="183" t="s">
        <v>107</v>
      </c>
      <c r="D82" s="184"/>
      <c r="E82" s="184"/>
      <c r="F82" s="190" t="s">
        <v>28</v>
      </c>
      <c r="G82" s="191"/>
      <c r="H82" s="191"/>
      <c r="I82" s="191">
        <f>'SO101 SO101.1 Pol'!G126+'SO101 SO101.1 VO Pol'!G34+'SO101 SO101.2 Pol'!G252+'SO101 SO101.2 VO Pol'!G34+'SO101 SO101.3 Pol'!G247+'SO101 SO101.3 VO Pol'!G20</f>
        <v>0</v>
      </c>
      <c r="J82" s="188" t="str">
        <f>IF(I86=0,"",I82/I86*100)</f>
        <v/>
      </c>
    </row>
    <row r="83" spans="1:10" ht="36.75" customHeight="1" x14ac:dyDescent="0.2">
      <c r="A83" s="177"/>
      <c r="B83" s="182" t="s">
        <v>108</v>
      </c>
      <c r="C83" s="183" t="s">
        <v>109</v>
      </c>
      <c r="D83" s="184"/>
      <c r="E83" s="184"/>
      <c r="F83" s="190" t="s">
        <v>110</v>
      </c>
      <c r="G83" s="191"/>
      <c r="H83" s="191"/>
      <c r="I83" s="191">
        <f>'SO101 SO101.1 Pol'!G169+'SO101 SO101.2 Pol'!G304+'SO101 SO101.3 Pol'!G281</f>
        <v>0</v>
      </c>
      <c r="J83" s="188" t="str">
        <f>IF(I86=0,"",I83/I86*100)</f>
        <v/>
      </c>
    </row>
    <row r="84" spans="1:10" ht="36.75" customHeight="1" x14ac:dyDescent="0.2">
      <c r="A84" s="177"/>
      <c r="B84" s="182" t="s">
        <v>111</v>
      </c>
      <c r="C84" s="183" t="s">
        <v>29</v>
      </c>
      <c r="D84" s="184"/>
      <c r="E84" s="184"/>
      <c r="F84" s="190" t="s">
        <v>111</v>
      </c>
      <c r="G84" s="191"/>
      <c r="H84" s="191"/>
      <c r="I84" s="191">
        <f>'VON VON Pol'!G8</f>
        <v>0</v>
      </c>
      <c r="J84" s="188" t="str">
        <f>IF(I86=0,"",I84/I86*100)</f>
        <v/>
      </c>
    </row>
    <row r="85" spans="1:10" ht="36.75" customHeight="1" x14ac:dyDescent="0.2">
      <c r="A85" s="177"/>
      <c r="B85" s="182" t="s">
        <v>112</v>
      </c>
      <c r="C85" s="183" t="s">
        <v>30</v>
      </c>
      <c r="D85" s="184"/>
      <c r="E85" s="184"/>
      <c r="F85" s="190" t="s">
        <v>112</v>
      </c>
      <c r="G85" s="191"/>
      <c r="H85" s="191"/>
      <c r="I85" s="191">
        <f>'VON VON Pol'!G16</f>
        <v>0</v>
      </c>
      <c r="J85" s="188" t="str">
        <f>IF(I86=0,"",I85/I86*100)</f>
        <v/>
      </c>
    </row>
    <row r="86" spans="1:10" ht="25.5" customHeight="1" x14ac:dyDescent="0.2">
      <c r="A86" s="178"/>
      <c r="B86" s="185" t="s">
        <v>1</v>
      </c>
      <c r="C86" s="186"/>
      <c r="D86" s="187"/>
      <c r="E86" s="187"/>
      <c r="F86" s="192"/>
      <c r="G86" s="193"/>
      <c r="H86" s="193"/>
      <c r="I86" s="193">
        <f>SUM(I70:I85)</f>
        <v>0</v>
      </c>
      <c r="J86" s="189">
        <f>SUM(J70:J85)</f>
        <v>0</v>
      </c>
    </row>
    <row r="87" spans="1:10" x14ac:dyDescent="0.2">
      <c r="F87" s="133"/>
      <c r="G87" s="133"/>
      <c r="H87" s="133"/>
      <c r="I87" s="133"/>
      <c r="J87" s="134"/>
    </row>
    <row r="88" spans="1:10" x14ac:dyDescent="0.2">
      <c r="F88" s="133"/>
      <c r="G88" s="133"/>
      <c r="H88" s="133"/>
      <c r="I88" s="133"/>
      <c r="J88" s="134"/>
    </row>
    <row r="89" spans="1:10" x14ac:dyDescent="0.2">
      <c r="F89" s="133"/>
      <c r="G89" s="133"/>
      <c r="H89" s="133"/>
      <c r="I89" s="133"/>
      <c r="J89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82:E82"/>
    <mergeCell ref="C83:E83"/>
    <mergeCell ref="C84:E84"/>
    <mergeCell ref="C85:E85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49:E49"/>
    <mergeCell ref="C50:E50"/>
    <mergeCell ref="B51:E51"/>
    <mergeCell ref="C70:E70"/>
    <mergeCell ref="C71:E7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82</v>
      </c>
      <c r="C8" s="261" t="s">
        <v>83</v>
      </c>
      <c r="D8" s="242"/>
      <c r="E8" s="243"/>
      <c r="F8" s="244"/>
      <c r="G8" s="244">
        <f>SUMIF(AG9:AG34,"&lt;&gt;NOR",G9:G34)</f>
        <v>0</v>
      </c>
      <c r="H8" s="244"/>
      <c r="I8" s="244">
        <f>SUM(I9:I34)</f>
        <v>0</v>
      </c>
      <c r="J8" s="244"/>
      <c r="K8" s="244">
        <f>SUM(K9:K34)</f>
        <v>0</v>
      </c>
      <c r="L8" s="244"/>
      <c r="M8" s="244">
        <f>SUM(M9:M34)</f>
        <v>0</v>
      </c>
      <c r="N8" s="243"/>
      <c r="O8" s="243">
        <f>SUM(O9:O34)</f>
        <v>44.43</v>
      </c>
      <c r="P8" s="243"/>
      <c r="Q8" s="243">
        <f>SUM(Q9:Q34)</f>
        <v>573.92999999999995</v>
      </c>
      <c r="R8" s="244"/>
      <c r="S8" s="244"/>
      <c r="T8" s="245"/>
      <c r="U8" s="239"/>
      <c r="V8" s="239">
        <f>SUM(V9:V34)</f>
        <v>185.23999999999998</v>
      </c>
      <c r="W8" s="239"/>
      <c r="X8" s="239"/>
      <c r="AG8" t="s">
        <v>139</v>
      </c>
    </row>
    <row r="9" spans="1:60" outlineLevel="1" x14ac:dyDescent="0.2">
      <c r="A9" s="247">
        <v>1</v>
      </c>
      <c r="B9" s="248" t="s">
        <v>140</v>
      </c>
      <c r="C9" s="262" t="s">
        <v>141</v>
      </c>
      <c r="D9" s="249" t="s">
        <v>142</v>
      </c>
      <c r="E9" s="250">
        <v>164.56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0.27</v>
      </c>
      <c r="O9" s="250">
        <f>ROUND(E9*N9,2)</f>
        <v>44.43</v>
      </c>
      <c r="P9" s="250">
        <v>0</v>
      </c>
      <c r="Q9" s="250">
        <f>ROUND(E9*P9,2)</f>
        <v>0</v>
      </c>
      <c r="R9" s="252"/>
      <c r="S9" s="252" t="s">
        <v>143</v>
      </c>
      <c r="T9" s="253" t="s">
        <v>143</v>
      </c>
      <c r="U9" s="230">
        <v>0.123</v>
      </c>
      <c r="V9" s="230">
        <f>ROUND(E9*U9,2)</f>
        <v>20.239999999999998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145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3" t="s">
        <v>146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3" t="s">
        <v>148</v>
      </c>
      <c r="D11" s="231"/>
      <c r="E11" s="232">
        <v>164.56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2</v>
      </c>
      <c r="B12" s="255" t="s">
        <v>149</v>
      </c>
      <c r="C12" s="264" t="s">
        <v>150</v>
      </c>
      <c r="D12" s="256" t="s">
        <v>142</v>
      </c>
      <c r="E12" s="257">
        <v>164.56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143</v>
      </c>
      <c r="U12" s="230">
        <v>0.09</v>
      </c>
      <c r="V12" s="230">
        <f>ROUND(E12*U12,2)</f>
        <v>14.81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3</v>
      </c>
      <c r="B13" s="248" t="s">
        <v>151</v>
      </c>
      <c r="C13" s="262" t="s">
        <v>152</v>
      </c>
      <c r="D13" s="249" t="s">
        <v>153</v>
      </c>
      <c r="E13" s="250">
        <v>477.71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0.41699999999999998</v>
      </c>
      <c r="Q13" s="250">
        <f>ROUND(E13*P13,2)</f>
        <v>199.21</v>
      </c>
      <c r="R13" s="252"/>
      <c r="S13" s="252" t="s">
        <v>143</v>
      </c>
      <c r="T13" s="253" t="s">
        <v>143</v>
      </c>
      <c r="U13" s="230">
        <v>0.13</v>
      </c>
      <c r="V13" s="230">
        <f>ROUND(E13*U13,2)</f>
        <v>62.1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3" t="s">
        <v>154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3" t="s">
        <v>155</v>
      </c>
      <c r="D15" s="231"/>
      <c r="E15" s="232">
        <v>477.71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4</v>
      </c>
      <c r="B16" s="248" t="s">
        <v>156</v>
      </c>
      <c r="C16" s="262" t="s">
        <v>157</v>
      </c>
      <c r="D16" s="249" t="s">
        <v>153</v>
      </c>
      <c r="E16" s="250">
        <v>477.71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0.66</v>
      </c>
      <c r="Q16" s="250">
        <f>ROUND(E16*P16,2)</f>
        <v>315.29000000000002</v>
      </c>
      <c r="R16" s="252"/>
      <c r="S16" s="252" t="s">
        <v>143</v>
      </c>
      <c r="T16" s="253" t="s">
        <v>143</v>
      </c>
      <c r="U16" s="230">
        <v>0.11899999999999999</v>
      </c>
      <c r="V16" s="230">
        <f>ROUND(E16*U16,2)</f>
        <v>56.85</v>
      </c>
      <c r="W16" s="230"/>
      <c r="X16" s="230" t="s">
        <v>144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145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3" t="s">
        <v>154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3" t="s">
        <v>155</v>
      </c>
      <c r="D18" s="231"/>
      <c r="E18" s="232">
        <v>477.71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5</v>
      </c>
      <c r="B19" s="248" t="s">
        <v>158</v>
      </c>
      <c r="C19" s="262" t="s">
        <v>159</v>
      </c>
      <c r="D19" s="249" t="s">
        <v>153</v>
      </c>
      <c r="E19" s="250">
        <v>70.010000000000005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0.13800000000000001</v>
      </c>
      <c r="Q19" s="250">
        <f>ROUND(E19*P19,2)</f>
        <v>9.66</v>
      </c>
      <c r="R19" s="252"/>
      <c r="S19" s="252" t="s">
        <v>143</v>
      </c>
      <c r="T19" s="253" t="s">
        <v>143</v>
      </c>
      <c r="U19" s="230">
        <v>0.16</v>
      </c>
      <c r="V19" s="230">
        <f>ROUND(E19*U19,2)</f>
        <v>11.2</v>
      </c>
      <c r="W19" s="230"/>
      <c r="X19" s="230" t="s">
        <v>144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3" t="s">
        <v>160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3" t="s">
        <v>161</v>
      </c>
      <c r="D21" s="231"/>
      <c r="E21" s="232">
        <v>68.010000000000005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5" t="s">
        <v>162</v>
      </c>
      <c r="D22" s="233"/>
      <c r="E22" s="234">
        <v>68.010000000000005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147</v>
      </c>
      <c r="AH22" s="210">
        <v>1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3" t="s">
        <v>163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3" t="s">
        <v>164</v>
      </c>
      <c r="D24" s="231"/>
      <c r="E24" s="232">
        <v>2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5" t="s">
        <v>162</v>
      </c>
      <c r="D25" s="233"/>
      <c r="E25" s="234">
        <v>2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147</v>
      </c>
      <c r="AH25" s="210">
        <v>1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7">
        <v>6</v>
      </c>
      <c r="B26" s="248" t="s">
        <v>165</v>
      </c>
      <c r="C26" s="262" t="s">
        <v>166</v>
      </c>
      <c r="D26" s="249" t="s">
        <v>153</v>
      </c>
      <c r="E26" s="250">
        <v>68.010000000000005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0.44</v>
      </c>
      <c r="Q26" s="250">
        <f>ROUND(E26*P26,2)</f>
        <v>29.92</v>
      </c>
      <c r="R26" s="252"/>
      <c r="S26" s="252" t="s">
        <v>143</v>
      </c>
      <c r="T26" s="253" t="s">
        <v>143</v>
      </c>
      <c r="U26" s="230">
        <v>7.2999999999999995E-2</v>
      </c>
      <c r="V26" s="230">
        <f>ROUND(E26*U26,2)</f>
        <v>4.96</v>
      </c>
      <c r="W26" s="230"/>
      <c r="X26" s="230" t="s">
        <v>144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145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3" t="s">
        <v>160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3" t="s">
        <v>167</v>
      </c>
      <c r="D28" s="231"/>
      <c r="E28" s="232">
        <v>68.010000000000005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147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7</v>
      </c>
      <c r="B29" s="248" t="s">
        <v>168</v>
      </c>
      <c r="C29" s="262" t="s">
        <v>169</v>
      </c>
      <c r="D29" s="249" t="s">
        <v>153</v>
      </c>
      <c r="E29" s="250">
        <v>180.44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0.11</v>
      </c>
      <c r="Q29" s="250">
        <f>ROUND(E29*P29,2)</f>
        <v>19.850000000000001</v>
      </c>
      <c r="R29" s="252"/>
      <c r="S29" s="252" t="s">
        <v>143</v>
      </c>
      <c r="T29" s="253" t="s">
        <v>143</v>
      </c>
      <c r="U29" s="230">
        <v>0.08</v>
      </c>
      <c r="V29" s="230">
        <f>ROUND(E29*U29,2)</f>
        <v>14.44</v>
      </c>
      <c r="W29" s="230"/>
      <c r="X29" s="230" t="s">
        <v>144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145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3" t="s">
        <v>170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3" t="s">
        <v>171</v>
      </c>
      <c r="D31" s="231"/>
      <c r="E31" s="232">
        <v>180.44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8</v>
      </c>
      <c r="B32" s="248" t="s">
        <v>172</v>
      </c>
      <c r="C32" s="262" t="s">
        <v>173</v>
      </c>
      <c r="D32" s="249" t="s">
        <v>174</v>
      </c>
      <c r="E32" s="250">
        <v>0.18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143</v>
      </c>
      <c r="T32" s="253" t="s">
        <v>143</v>
      </c>
      <c r="U32" s="230">
        <v>3.5329999999999999</v>
      </c>
      <c r="V32" s="230">
        <f>ROUND(E32*U32,2)</f>
        <v>0.64</v>
      </c>
      <c r="W32" s="230"/>
      <c r="X32" s="230" t="s">
        <v>144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3" t="s">
        <v>175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7"/>
      <c r="B34" s="228"/>
      <c r="C34" s="263" t="s">
        <v>176</v>
      </c>
      <c r="D34" s="231"/>
      <c r="E34" s="232">
        <v>0.18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40" t="s">
        <v>138</v>
      </c>
      <c r="B35" s="241" t="s">
        <v>84</v>
      </c>
      <c r="C35" s="261" t="s">
        <v>85</v>
      </c>
      <c r="D35" s="242"/>
      <c r="E35" s="243"/>
      <c r="F35" s="244"/>
      <c r="G35" s="244">
        <f>SUMIF(AG36:AG38,"&lt;&gt;NOR",G36:G38)</f>
        <v>0</v>
      </c>
      <c r="H35" s="244"/>
      <c r="I35" s="244">
        <f>SUM(I36:I38)</f>
        <v>0</v>
      </c>
      <c r="J35" s="244"/>
      <c r="K35" s="244">
        <f>SUM(K36:K38)</f>
        <v>0</v>
      </c>
      <c r="L35" s="244"/>
      <c r="M35" s="244">
        <f>SUM(M36:M38)</f>
        <v>0</v>
      </c>
      <c r="N35" s="243"/>
      <c r="O35" s="243">
        <f>SUM(O36:O38)</f>
        <v>0.5</v>
      </c>
      <c r="P35" s="243"/>
      <c r="Q35" s="243">
        <f>SUM(Q36:Q38)</f>
        <v>0</v>
      </c>
      <c r="R35" s="244"/>
      <c r="S35" s="244"/>
      <c r="T35" s="245"/>
      <c r="U35" s="239"/>
      <c r="V35" s="239">
        <f>SUM(V36:V38)</f>
        <v>0.09</v>
      </c>
      <c r="W35" s="239"/>
      <c r="X35" s="239"/>
      <c r="AG35" t="s">
        <v>139</v>
      </c>
    </row>
    <row r="36" spans="1:60" outlineLevel="1" x14ac:dyDescent="0.2">
      <c r="A36" s="247">
        <v>9</v>
      </c>
      <c r="B36" s="248" t="s">
        <v>177</v>
      </c>
      <c r="C36" s="262" t="s">
        <v>178</v>
      </c>
      <c r="D36" s="249" t="s">
        <v>174</v>
      </c>
      <c r="E36" s="250">
        <v>0.19800000000000001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2.5249999999999999</v>
      </c>
      <c r="O36" s="250">
        <f>ROUND(E36*N36,2)</f>
        <v>0.5</v>
      </c>
      <c r="P36" s="250">
        <v>0</v>
      </c>
      <c r="Q36" s="250">
        <f>ROUND(E36*P36,2)</f>
        <v>0</v>
      </c>
      <c r="R36" s="252"/>
      <c r="S36" s="252" t="s">
        <v>143</v>
      </c>
      <c r="T36" s="253" t="s">
        <v>143</v>
      </c>
      <c r="U36" s="230">
        <v>0.47699999999999998</v>
      </c>
      <c r="V36" s="230">
        <f>ROUND(E36*U36,2)</f>
        <v>0.09</v>
      </c>
      <c r="W36" s="230"/>
      <c r="X36" s="230" t="s">
        <v>144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3" t="s">
        <v>175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27"/>
      <c r="B38" s="228"/>
      <c r="C38" s="263" t="s">
        <v>179</v>
      </c>
      <c r="D38" s="231"/>
      <c r="E38" s="232">
        <v>0.19800000000000001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40" t="s">
        <v>138</v>
      </c>
      <c r="B39" s="241" t="s">
        <v>90</v>
      </c>
      <c r="C39" s="261" t="s">
        <v>91</v>
      </c>
      <c r="D39" s="242"/>
      <c r="E39" s="243"/>
      <c r="F39" s="244"/>
      <c r="G39" s="244">
        <f>SUMIF(AG40:AG76,"&lt;&gt;NOR",G40:G76)</f>
        <v>0</v>
      </c>
      <c r="H39" s="244"/>
      <c r="I39" s="244">
        <f>SUM(I40:I76)</f>
        <v>0</v>
      </c>
      <c r="J39" s="244"/>
      <c r="K39" s="244">
        <f>SUM(K40:K76)</f>
        <v>0</v>
      </c>
      <c r="L39" s="244"/>
      <c r="M39" s="244">
        <f>SUM(M40:M76)</f>
        <v>0</v>
      </c>
      <c r="N39" s="243"/>
      <c r="O39" s="243">
        <f>SUM(O40:O76)</f>
        <v>345.3599999999999</v>
      </c>
      <c r="P39" s="243"/>
      <c r="Q39" s="243">
        <f>SUM(Q40:Q76)</f>
        <v>0</v>
      </c>
      <c r="R39" s="244"/>
      <c r="S39" s="244"/>
      <c r="T39" s="245"/>
      <c r="U39" s="239"/>
      <c r="V39" s="239">
        <f>SUM(V40:V76)</f>
        <v>114.25999999999999</v>
      </c>
      <c r="W39" s="239"/>
      <c r="X39" s="239"/>
      <c r="AG39" t="s">
        <v>139</v>
      </c>
    </row>
    <row r="40" spans="1:60" outlineLevel="1" x14ac:dyDescent="0.2">
      <c r="A40" s="247">
        <v>10</v>
      </c>
      <c r="B40" s="248" t="s">
        <v>180</v>
      </c>
      <c r="C40" s="262" t="s">
        <v>181</v>
      </c>
      <c r="D40" s="249" t="s">
        <v>153</v>
      </c>
      <c r="E40" s="250">
        <v>2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7.1999999999999995E-2</v>
      </c>
      <c r="O40" s="250">
        <f>ROUND(E40*N40,2)</f>
        <v>0.14000000000000001</v>
      </c>
      <c r="P40" s="250">
        <v>0</v>
      </c>
      <c r="Q40" s="250">
        <f>ROUND(E40*P40,2)</f>
        <v>0</v>
      </c>
      <c r="R40" s="252"/>
      <c r="S40" s="252" t="s">
        <v>143</v>
      </c>
      <c r="T40" s="253" t="s">
        <v>143</v>
      </c>
      <c r="U40" s="230">
        <v>0.375</v>
      </c>
      <c r="V40" s="230">
        <f>ROUND(E40*U40,2)</f>
        <v>0.75</v>
      </c>
      <c r="W40" s="230"/>
      <c r="X40" s="230" t="s">
        <v>144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3" t="s">
        <v>163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3" t="s">
        <v>182</v>
      </c>
      <c r="D42" s="231"/>
      <c r="E42" s="232">
        <v>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11</v>
      </c>
      <c r="B43" s="248" t="s">
        <v>183</v>
      </c>
      <c r="C43" s="262" t="s">
        <v>184</v>
      </c>
      <c r="D43" s="249" t="s">
        <v>153</v>
      </c>
      <c r="E43" s="250">
        <v>515.79999999999995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143</v>
      </c>
      <c r="T43" s="253" t="s">
        <v>143</v>
      </c>
      <c r="U43" s="230">
        <v>1.7999999999999999E-2</v>
      </c>
      <c r="V43" s="230">
        <f>ROUND(E43*U43,2)</f>
        <v>9.2799999999999994</v>
      </c>
      <c r="W43" s="230"/>
      <c r="X43" s="230" t="s">
        <v>144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145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3" t="s">
        <v>185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3" t="s">
        <v>186</v>
      </c>
      <c r="D45" s="231"/>
      <c r="E45" s="232">
        <v>466.43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5" t="s">
        <v>162</v>
      </c>
      <c r="D46" s="233"/>
      <c r="E46" s="234">
        <v>466.43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147</v>
      </c>
      <c r="AH46" s="210">
        <v>1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3" t="s">
        <v>187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3" t="s">
        <v>188</v>
      </c>
      <c r="D48" s="231"/>
      <c r="E48" s="232">
        <v>49.37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5" t="s">
        <v>162</v>
      </c>
      <c r="D49" s="233"/>
      <c r="E49" s="234">
        <v>49.37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147</v>
      </c>
      <c r="AH49" s="210">
        <v>1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7">
        <v>12</v>
      </c>
      <c r="B50" s="248" t="s">
        <v>189</v>
      </c>
      <c r="C50" s="262" t="s">
        <v>190</v>
      </c>
      <c r="D50" s="249" t="s">
        <v>153</v>
      </c>
      <c r="E50" s="250">
        <v>565.16999999999996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0.378</v>
      </c>
      <c r="O50" s="250">
        <f>ROUND(E50*N50,2)</f>
        <v>213.63</v>
      </c>
      <c r="P50" s="250">
        <v>0</v>
      </c>
      <c r="Q50" s="250">
        <f>ROUND(E50*P50,2)</f>
        <v>0</v>
      </c>
      <c r="R50" s="252"/>
      <c r="S50" s="252" t="s">
        <v>143</v>
      </c>
      <c r="T50" s="253" t="s">
        <v>143</v>
      </c>
      <c r="U50" s="230">
        <v>2.5999999999999999E-2</v>
      </c>
      <c r="V50" s="230">
        <f>ROUND(E50*U50,2)</f>
        <v>14.69</v>
      </c>
      <c r="W50" s="230"/>
      <c r="X50" s="230" t="s">
        <v>144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3" t="s">
        <v>185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3" t="s">
        <v>191</v>
      </c>
      <c r="D52" s="231"/>
      <c r="E52" s="232">
        <v>466.43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5" t="s">
        <v>162</v>
      </c>
      <c r="D53" s="233"/>
      <c r="E53" s="234">
        <v>466.43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147</v>
      </c>
      <c r="AH53" s="210">
        <v>1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3" t="s">
        <v>187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7"/>
      <c r="B55" s="228"/>
      <c r="C55" s="263" t="s">
        <v>192</v>
      </c>
      <c r="D55" s="231"/>
      <c r="E55" s="232">
        <v>98.74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5" t="s">
        <v>162</v>
      </c>
      <c r="D56" s="233"/>
      <c r="E56" s="234">
        <v>98.74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147</v>
      </c>
      <c r="AH56" s="210">
        <v>1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13</v>
      </c>
      <c r="B57" s="248" t="s">
        <v>193</v>
      </c>
      <c r="C57" s="262" t="s">
        <v>194</v>
      </c>
      <c r="D57" s="249" t="s">
        <v>153</v>
      </c>
      <c r="E57" s="250">
        <v>466.43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6.5199999999999998E-3</v>
      </c>
      <c r="O57" s="250">
        <f>ROUND(E57*N57,2)</f>
        <v>3.04</v>
      </c>
      <c r="P57" s="250">
        <v>0</v>
      </c>
      <c r="Q57" s="250">
        <f>ROUND(E57*P57,2)</f>
        <v>0</v>
      </c>
      <c r="R57" s="252"/>
      <c r="S57" s="252" t="s">
        <v>143</v>
      </c>
      <c r="T57" s="253" t="s">
        <v>143</v>
      </c>
      <c r="U57" s="230">
        <v>4.0000000000000001E-3</v>
      </c>
      <c r="V57" s="230">
        <f>ROUND(E57*U57,2)</f>
        <v>1.87</v>
      </c>
      <c r="W57" s="230"/>
      <c r="X57" s="230" t="s">
        <v>144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145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3" t="s">
        <v>185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27"/>
      <c r="B59" s="228"/>
      <c r="C59" s="263" t="s">
        <v>195</v>
      </c>
      <c r="D59" s="231"/>
      <c r="E59" s="232">
        <v>466.43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7">
        <v>14</v>
      </c>
      <c r="B60" s="248" t="s">
        <v>196</v>
      </c>
      <c r="C60" s="262" t="s">
        <v>197</v>
      </c>
      <c r="D60" s="249" t="s">
        <v>153</v>
      </c>
      <c r="E60" s="250">
        <v>466.43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0.105</v>
      </c>
      <c r="O60" s="250">
        <f>ROUND(E60*N60,2)</f>
        <v>48.98</v>
      </c>
      <c r="P60" s="250">
        <v>0</v>
      </c>
      <c r="Q60" s="250">
        <f>ROUND(E60*P60,2)</f>
        <v>0</v>
      </c>
      <c r="R60" s="252"/>
      <c r="S60" s="252" t="s">
        <v>143</v>
      </c>
      <c r="T60" s="253" t="s">
        <v>143</v>
      </c>
      <c r="U60" s="230">
        <v>2.4E-2</v>
      </c>
      <c r="V60" s="230">
        <f>ROUND(E60*U60,2)</f>
        <v>11.19</v>
      </c>
      <c r="W60" s="230"/>
      <c r="X60" s="230" t="s">
        <v>144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145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3" t="s">
        <v>198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3" t="s">
        <v>199</v>
      </c>
      <c r="D62" s="231"/>
      <c r="E62" s="232">
        <v>466.43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7">
        <v>15</v>
      </c>
      <c r="B63" s="248" t="s">
        <v>200</v>
      </c>
      <c r="C63" s="262" t="s">
        <v>201</v>
      </c>
      <c r="D63" s="249" t="s">
        <v>153</v>
      </c>
      <c r="E63" s="250">
        <v>638.27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5.0000000000000001E-4</v>
      </c>
      <c r="O63" s="250">
        <f>ROUND(E63*N63,2)</f>
        <v>0.32</v>
      </c>
      <c r="P63" s="250">
        <v>0</v>
      </c>
      <c r="Q63" s="250">
        <f>ROUND(E63*P63,2)</f>
        <v>0</v>
      </c>
      <c r="R63" s="252"/>
      <c r="S63" s="252" t="s">
        <v>143</v>
      </c>
      <c r="T63" s="253" t="s">
        <v>143</v>
      </c>
      <c r="U63" s="230">
        <v>2E-3</v>
      </c>
      <c r="V63" s="230">
        <f>ROUND(E63*U63,2)</f>
        <v>1.28</v>
      </c>
      <c r="W63" s="230"/>
      <c r="X63" s="230" t="s">
        <v>144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145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3" t="s">
        <v>185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27"/>
      <c r="B65" s="228"/>
      <c r="C65" s="263" t="s">
        <v>202</v>
      </c>
      <c r="D65" s="231"/>
      <c r="E65" s="232">
        <v>638.27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7">
        <v>16</v>
      </c>
      <c r="B66" s="248" t="s">
        <v>203</v>
      </c>
      <c r="C66" s="262" t="s">
        <v>204</v>
      </c>
      <c r="D66" s="249" t="s">
        <v>153</v>
      </c>
      <c r="E66" s="250">
        <v>638.27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0.10373</v>
      </c>
      <c r="O66" s="250">
        <f>ROUND(E66*N66,2)</f>
        <v>66.209999999999994</v>
      </c>
      <c r="P66" s="250">
        <v>0</v>
      </c>
      <c r="Q66" s="250">
        <f>ROUND(E66*P66,2)</f>
        <v>0</v>
      </c>
      <c r="R66" s="252"/>
      <c r="S66" s="252" t="s">
        <v>143</v>
      </c>
      <c r="T66" s="253" t="s">
        <v>143</v>
      </c>
      <c r="U66" s="230">
        <v>6.4000000000000001E-2</v>
      </c>
      <c r="V66" s="230">
        <f>ROUND(E66*U66,2)</f>
        <v>40.85</v>
      </c>
      <c r="W66" s="230"/>
      <c r="X66" s="230" t="s">
        <v>144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145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3" t="s">
        <v>185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147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3" t="s">
        <v>205</v>
      </c>
      <c r="D68" s="231"/>
      <c r="E68" s="232">
        <v>638.27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147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7">
        <v>17</v>
      </c>
      <c r="B69" s="248" t="s">
        <v>206</v>
      </c>
      <c r="C69" s="262" t="s">
        <v>207</v>
      </c>
      <c r="D69" s="249" t="s">
        <v>153</v>
      </c>
      <c r="E69" s="250">
        <v>49.37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7.3899999999999993E-2</v>
      </c>
      <c r="O69" s="250">
        <f>ROUND(E69*N69,2)</f>
        <v>3.65</v>
      </c>
      <c r="P69" s="250">
        <v>0</v>
      </c>
      <c r="Q69" s="250">
        <f>ROUND(E69*P69,2)</f>
        <v>0</v>
      </c>
      <c r="R69" s="252"/>
      <c r="S69" s="252" t="s">
        <v>143</v>
      </c>
      <c r="T69" s="253" t="s">
        <v>143</v>
      </c>
      <c r="U69" s="230">
        <v>0.47799999999999998</v>
      </c>
      <c r="V69" s="230">
        <f>ROUND(E69*U69,2)</f>
        <v>23.6</v>
      </c>
      <c r="W69" s="230"/>
      <c r="X69" s="230" t="s">
        <v>144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145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3" t="s">
        <v>187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147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3" t="s">
        <v>208</v>
      </c>
      <c r="D71" s="231"/>
      <c r="E71" s="232">
        <v>49.37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3" t="s">
        <v>209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7">
        <v>18</v>
      </c>
      <c r="B73" s="248" t="s">
        <v>210</v>
      </c>
      <c r="C73" s="262" t="s">
        <v>211</v>
      </c>
      <c r="D73" s="249" t="s">
        <v>153</v>
      </c>
      <c r="E73" s="250">
        <v>54.307000000000002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0.17280000000000001</v>
      </c>
      <c r="O73" s="250">
        <f>ROUND(E73*N73,2)</f>
        <v>9.3800000000000008</v>
      </c>
      <c r="P73" s="250">
        <v>0</v>
      </c>
      <c r="Q73" s="250">
        <f>ROUND(E73*P73,2)</f>
        <v>0</v>
      </c>
      <c r="R73" s="252" t="s">
        <v>212</v>
      </c>
      <c r="S73" s="252" t="s">
        <v>143</v>
      </c>
      <c r="T73" s="253" t="s">
        <v>143</v>
      </c>
      <c r="U73" s="230">
        <v>0</v>
      </c>
      <c r="V73" s="230">
        <f>ROUND(E73*U73,2)</f>
        <v>0</v>
      </c>
      <c r="W73" s="230"/>
      <c r="X73" s="230" t="s">
        <v>213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3" t="s">
        <v>187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3" t="s">
        <v>215</v>
      </c>
      <c r="D75" s="231"/>
      <c r="E75" s="232">
        <v>54.307000000000002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4">
        <v>19</v>
      </c>
      <c r="B76" s="255" t="s">
        <v>216</v>
      </c>
      <c r="C76" s="264" t="s">
        <v>217</v>
      </c>
      <c r="D76" s="256" t="s">
        <v>142</v>
      </c>
      <c r="E76" s="257">
        <v>25</v>
      </c>
      <c r="F76" s="258"/>
      <c r="G76" s="259">
        <f>ROUND(E76*F76,2)</f>
        <v>0</v>
      </c>
      <c r="H76" s="258"/>
      <c r="I76" s="259">
        <f>ROUND(E76*H76,2)</f>
        <v>0</v>
      </c>
      <c r="J76" s="258"/>
      <c r="K76" s="259">
        <f>ROUND(E76*J76,2)</f>
        <v>0</v>
      </c>
      <c r="L76" s="259">
        <v>21</v>
      </c>
      <c r="M76" s="259">
        <f>G76*(1+L76/100)</f>
        <v>0</v>
      </c>
      <c r="N76" s="257">
        <v>3.6000000000000002E-4</v>
      </c>
      <c r="O76" s="257">
        <f>ROUND(E76*N76,2)</f>
        <v>0.01</v>
      </c>
      <c r="P76" s="257">
        <v>0</v>
      </c>
      <c r="Q76" s="257">
        <f>ROUND(E76*P76,2)</f>
        <v>0</v>
      </c>
      <c r="R76" s="259"/>
      <c r="S76" s="259" t="s">
        <v>143</v>
      </c>
      <c r="T76" s="260" t="s">
        <v>143</v>
      </c>
      <c r="U76" s="230">
        <v>0.43</v>
      </c>
      <c r="V76" s="230">
        <f>ROUND(E76*U76,2)</f>
        <v>10.75</v>
      </c>
      <c r="W76" s="230"/>
      <c r="X76" s="230" t="s">
        <v>144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145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40" t="s">
        <v>138</v>
      </c>
      <c r="B77" s="241" t="s">
        <v>92</v>
      </c>
      <c r="C77" s="261" t="s">
        <v>93</v>
      </c>
      <c r="D77" s="242"/>
      <c r="E77" s="243"/>
      <c r="F77" s="244"/>
      <c r="G77" s="244">
        <f>SUMIF(AG78:AG80,"&lt;&gt;NOR",G78:G80)</f>
        <v>0</v>
      </c>
      <c r="H77" s="244"/>
      <c r="I77" s="244">
        <f>SUM(I78:I80)</f>
        <v>0</v>
      </c>
      <c r="J77" s="244"/>
      <c r="K77" s="244">
        <f>SUM(K78:K80)</f>
        <v>0</v>
      </c>
      <c r="L77" s="244"/>
      <c r="M77" s="244">
        <f>SUM(M78:M80)</f>
        <v>0</v>
      </c>
      <c r="N77" s="243"/>
      <c r="O77" s="243">
        <f>SUM(O78:O80)</f>
        <v>0.43</v>
      </c>
      <c r="P77" s="243"/>
      <c r="Q77" s="243">
        <f>SUM(Q78:Q80)</f>
        <v>0</v>
      </c>
      <c r="R77" s="244"/>
      <c r="S77" s="244"/>
      <c r="T77" s="245"/>
      <c r="U77" s="239"/>
      <c r="V77" s="239">
        <f>SUM(V78:V80)</f>
        <v>3.82</v>
      </c>
      <c r="W77" s="239"/>
      <c r="X77" s="239"/>
      <c r="AG77" t="s">
        <v>139</v>
      </c>
    </row>
    <row r="78" spans="1:60" outlineLevel="1" x14ac:dyDescent="0.2">
      <c r="A78" s="247">
        <v>20</v>
      </c>
      <c r="B78" s="248" t="s">
        <v>218</v>
      </c>
      <c r="C78" s="262" t="s">
        <v>219</v>
      </c>
      <c r="D78" s="249" t="s">
        <v>220</v>
      </c>
      <c r="E78" s="250">
        <v>1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0.43093999999999999</v>
      </c>
      <c r="O78" s="250">
        <f>ROUND(E78*N78,2)</f>
        <v>0.43</v>
      </c>
      <c r="P78" s="250">
        <v>0</v>
      </c>
      <c r="Q78" s="250">
        <f>ROUND(E78*P78,2)</f>
        <v>0</v>
      </c>
      <c r="R78" s="252"/>
      <c r="S78" s="252" t="s">
        <v>143</v>
      </c>
      <c r="T78" s="253" t="s">
        <v>143</v>
      </c>
      <c r="U78" s="230">
        <v>3.8170000000000002</v>
      </c>
      <c r="V78" s="230">
        <f>ROUND(E78*U78,2)</f>
        <v>3.82</v>
      </c>
      <c r="W78" s="230"/>
      <c r="X78" s="230" t="s">
        <v>144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145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3" t="s">
        <v>221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147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7"/>
      <c r="B80" s="228"/>
      <c r="C80" s="263" t="s">
        <v>222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40" t="s">
        <v>138</v>
      </c>
      <c r="B81" s="241" t="s">
        <v>94</v>
      </c>
      <c r="C81" s="261" t="s">
        <v>95</v>
      </c>
      <c r="D81" s="242"/>
      <c r="E81" s="243"/>
      <c r="F81" s="244"/>
      <c r="G81" s="244">
        <f>SUMIF(AG82:AG101,"&lt;&gt;NOR",G82:G101)</f>
        <v>0</v>
      </c>
      <c r="H81" s="244"/>
      <c r="I81" s="244">
        <f>SUM(I82:I101)</f>
        <v>0</v>
      </c>
      <c r="J81" s="244"/>
      <c r="K81" s="244">
        <f>SUM(K82:K101)</f>
        <v>0</v>
      </c>
      <c r="L81" s="244"/>
      <c r="M81" s="244">
        <f>SUM(M82:M101)</f>
        <v>0</v>
      </c>
      <c r="N81" s="243"/>
      <c r="O81" s="243">
        <f>SUM(O82:O101)</f>
        <v>27.39</v>
      </c>
      <c r="P81" s="243"/>
      <c r="Q81" s="243">
        <f>SUM(Q82:Q101)</f>
        <v>0</v>
      </c>
      <c r="R81" s="244"/>
      <c r="S81" s="244"/>
      <c r="T81" s="245"/>
      <c r="U81" s="239"/>
      <c r="V81" s="239">
        <f>SUM(V82:V101)</f>
        <v>29.799999999999997</v>
      </c>
      <c r="W81" s="239"/>
      <c r="X81" s="239"/>
      <c r="AG81" t="s">
        <v>139</v>
      </c>
    </row>
    <row r="82" spans="1:60" ht="22.5" outlineLevel="1" x14ac:dyDescent="0.2">
      <c r="A82" s="247">
        <v>21</v>
      </c>
      <c r="B82" s="248" t="s">
        <v>223</v>
      </c>
      <c r="C82" s="262" t="s">
        <v>224</v>
      </c>
      <c r="D82" s="249" t="s">
        <v>142</v>
      </c>
      <c r="E82" s="250">
        <v>58.65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0.188</v>
      </c>
      <c r="O82" s="250">
        <f>ROUND(E82*N82,2)</f>
        <v>11.03</v>
      </c>
      <c r="P82" s="250">
        <v>0</v>
      </c>
      <c r="Q82" s="250">
        <f>ROUND(E82*P82,2)</f>
        <v>0</v>
      </c>
      <c r="R82" s="252"/>
      <c r="S82" s="252" t="s">
        <v>225</v>
      </c>
      <c r="T82" s="253" t="s">
        <v>226</v>
      </c>
      <c r="U82" s="230">
        <v>0.27200000000000002</v>
      </c>
      <c r="V82" s="230">
        <f>ROUND(E82*U82,2)</f>
        <v>15.95</v>
      </c>
      <c r="W82" s="230"/>
      <c r="X82" s="230" t="s">
        <v>144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145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3" t="s">
        <v>227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7"/>
      <c r="B84" s="228"/>
      <c r="C84" s="263" t="s">
        <v>228</v>
      </c>
      <c r="D84" s="231"/>
      <c r="E84" s="232">
        <v>58.65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147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7">
        <v>22</v>
      </c>
      <c r="B85" s="248" t="s">
        <v>229</v>
      </c>
      <c r="C85" s="262" t="s">
        <v>230</v>
      </c>
      <c r="D85" s="249" t="s">
        <v>220</v>
      </c>
      <c r="E85" s="250">
        <v>62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4.8300000000000003E-2</v>
      </c>
      <c r="O85" s="250">
        <f>ROUND(E85*N85,2)</f>
        <v>2.99</v>
      </c>
      <c r="P85" s="250">
        <v>0</v>
      </c>
      <c r="Q85" s="250">
        <f>ROUND(E85*P85,2)</f>
        <v>0</v>
      </c>
      <c r="R85" s="252" t="s">
        <v>212</v>
      </c>
      <c r="S85" s="252" t="s">
        <v>143</v>
      </c>
      <c r="T85" s="253" t="s">
        <v>143</v>
      </c>
      <c r="U85" s="230">
        <v>0</v>
      </c>
      <c r="V85" s="230">
        <f>ROUND(E85*U85,2)</f>
        <v>0</v>
      </c>
      <c r="W85" s="230"/>
      <c r="X85" s="230" t="s">
        <v>213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6" t="s">
        <v>231</v>
      </c>
      <c r="D86" s="235"/>
      <c r="E86" s="236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147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67" t="s">
        <v>232</v>
      </c>
      <c r="D87" s="235"/>
      <c r="E87" s="236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147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27"/>
      <c r="B88" s="228"/>
      <c r="C88" s="267" t="s">
        <v>233</v>
      </c>
      <c r="D88" s="235"/>
      <c r="E88" s="236">
        <v>61.582500000000003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147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68" t="s">
        <v>234</v>
      </c>
      <c r="D89" s="237"/>
      <c r="E89" s="238">
        <v>61.582500000000003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147</v>
      </c>
      <c r="AH89" s="210">
        <v>3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6" t="s">
        <v>235</v>
      </c>
      <c r="D90" s="235"/>
      <c r="E90" s="236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147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3" t="s">
        <v>236</v>
      </c>
      <c r="D91" s="231"/>
      <c r="E91" s="232">
        <v>62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7">
        <v>23</v>
      </c>
      <c r="B92" s="248" t="s">
        <v>237</v>
      </c>
      <c r="C92" s="262" t="s">
        <v>238</v>
      </c>
      <c r="D92" s="249" t="s">
        <v>142</v>
      </c>
      <c r="E92" s="250">
        <v>22.25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0">
        <v>0.18806</v>
      </c>
      <c r="O92" s="250">
        <f>ROUND(E92*N92,2)</f>
        <v>4.18</v>
      </c>
      <c r="P92" s="250">
        <v>0</v>
      </c>
      <c r="Q92" s="250">
        <f>ROUND(E92*P92,2)</f>
        <v>0</v>
      </c>
      <c r="R92" s="252"/>
      <c r="S92" s="252" t="s">
        <v>225</v>
      </c>
      <c r="T92" s="253" t="s">
        <v>226</v>
      </c>
      <c r="U92" s="230">
        <v>0.38661000000000001</v>
      </c>
      <c r="V92" s="230">
        <f>ROUND(E92*U92,2)</f>
        <v>8.6</v>
      </c>
      <c r="W92" s="230"/>
      <c r="X92" s="230" t="s">
        <v>144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145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/>
      <c r="B93" s="228"/>
      <c r="C93" s="263" t="s">
        <v>239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147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27"/>
      <c r="B94" s="228"/>
      <c r="C94" s="263" t="s">
        <v>240</v>
      </c>
      <c r="D94" s="231"/>
      <c r="E94" s="232">
        <v>22.25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147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7">
        <v>24</v>
      </c>
      <c r="B95" s="248" t="s">
        <v>241</v>
      </c>
      <c r="C95" s="262" t="s">
        <v>242</v>
      </c>
      <c r="D95" s="249" t="s">
        <v>174</v>
      </c>
      <c r="E95" s="250">
        <v>3.64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2.5249999999999999</v>
      </c>
      <c r="O95" s="250">
        <f>ROUND(E95*N95,2)</f>
        <v>9.19</v>
      </c>
      <c r="P95" s="250">
        <v>0</v>
      </c>
      <c r="Q95" s="250">
        <f>ROUND(E95*P95,2)</f>
        <v>0</v>
      </c>
      <c r="R95" s="252"/>
      <c r="S95" s="252" t="s">
        <v>225</v>
      </c>
      <c r="T95" s="253" t="s">
        <v>226</v>
      </c>
      <c r="U95" s="230">
        <v>1.4419999999999999</v>
      </c>
      <c r="V95" s="230">
        <f>ROUND(E95*U95,2)</f>
        <v>5.25</v>
      </c>
      <c r="W95" s="230"/>
      <c r="X95" s="230" t="s">
        <v>144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145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3" t="s">
        <v>227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63" t="s">
        <v>243</v>
      </c>
      <c r="D97" s="231"/>
      <c r="E97" s="232">
        <v>2.64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65" t="s">
        <v>162</v>
      </c>
      <c r="D98" s="233"/>
      <c r="E98" s="234">
        <v>2.64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147</v>
      </c>
      <c r="AH98" s="210">
        <v>1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3" t="s">
        <v>239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3" t="s">
        <v>244</v>
      </c>
      <c r="D100" s="231"/>
      <c r="E100" s="232">
        <v>1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65" t="s">
        <v>162</v>
      </c>
      <c r="D101" s="233"/>
      <c r="E101" s="234">
        <v>1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147</v>
      </c>
      <c r="AH101" s="210">
        <v>1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40" t="s">
        <v>138</v>
      </c>
      <c r="B102" s="241" t="s">
        <v>96</v>
      </c>
      <c r="C102" s="261" t="s">
        <v>97</v>
      </c>
      <c r="D102" s="242"/>
      <c r="E102" s="243"/>
      <c r="F102" s="244"/>
      <c r="G102" s="244">
        <f>SUMIF(AG103:AG108,"&lt;&gt;NOR",G103:G108)</f>
        <v>0</v>
      </c>
      <c r="H102" s="244"/>
      <c r="I102" s="244">
        <f>SUM(I103:I108)</f>
        <v>0</v>
      </c>
      <c r="J102" s="244"/>
      <c r="K102" s="244">
        <f>SUM(K103:K108)</f>
        <v>0</v>
      </c>
      <c r="L102" s="244"/>
      <c r="M102" s="244">
        <f>SUM(M103:M108)</f>
        <v>0</v>
      </c>
      <c r="N102" s="243"/>
      <c r="O102" s="243">
        <f>SUM(O103:O108)</f>
        <v>0</v>
      </c>
      <c r="P102" s="243"/>
      <c r="Q102" s="243">
        <f>SUM(Q103:Q108)</f>
        <v>0.09</v>
      </c>
      <c r="R102" s="244"/>
      <c r="S102" s="244"/>
      <c r="T102" s="245"/>
      <c r="U102" s="239"/>
      <c r="V102" s="239">
        <f>SUM(V103:V108)</f>
        <v>0.94</v>
      </c>
      <c r="W102" s="239"/>
      <c r="X102" s="239"/>
      <c r="AG102" t="s">
        <v>139</v>
      </c>
    </row>
    <row r="103" spans="1:60" outlineLevel="1" x14ac:dyDescent="0.2">
      <c r="A103" s="247">
        <v>25</v>
      </c>
      <c r="B103" s="248" t="s">
        <v>245</v>
      </c>
      <c r="C103" s="262" t="s">
        <v>246</v>
      </c>
      <c r="D103" s="249" t="s">
        <v>220</v>
      </c>
      <c r="E103" s="250">
        <v>2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4.0000000000000001E-3</v>
      </c>
      <c r="Q103" s="250">
        <f>ROUND(E103*P103,2)</f>
        <v>0.01</v>
      </c>
      <c r="R103" s="252"/>
      <c r="S103" s="252" t="s">
        <v>143</v>
      </c>
      <c r="T103" s="253" t="s">
        <v>143</v>
      </c>
      <c r="U103" s="230">
        <v>0.17399999999999999</v>
      </c>
      <c r="V103" s="230">
        <f>ROUND(E103*U103,2)</f>
        <v>0.35</v>
      </c>
      <c r="W103" s="230"/>
      <c r="X103" s="230" t="s">
        <v>144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145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63" t="s">
        <v>247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3" t="s">
        <v>248</v>
      </c>
      <c r="D105" s="231"/>
      <c r="E105" s="232">
        <v>2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7">
        <v>26</v>
      </c>
      <c r="B106" s="248" t="s">
        <v>249</v>
      </c>
      <c r="C106" s="262" t="s">
        <v>250</v>
      </c>
      <c r="D106" s="249" t="s">
        <v>220</v>
      </c>
      <c r="E106" s="250">
        <v>1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8.2000000000000003E-2</v>
      </c>
      <c r="Q106" s="250">
        <f>ROUND(E106*P106,2)</f>
        <v>0.08</v>
      </c>
      <c r="R106" s="252"/>
      <c r="S106" s="252" t="s">
        <v>143</v>
      </c>
      <c r="T106" s="253" t="s">
        <v>143</v>
      </c>
      <c r="U106" s="230">
        <v>0.58799999999999997</v>
      </c>
      <c r="V106" s="230">
        <f>ROUND(E106*U106,2)</f>
        <v>0.59</v>
      </c>
      <c r="W106" s="230"/>
      <c r="X106" s="230" t="s">
        <v>144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145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3" t="s">
        <v>247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147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3" t="s">
        <v>251</v>
      </c>
      <c r="D108" s="231"/>
      <c r="E108" s="232">
        <v>1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40" t="s">
        <v>138</v>
      </c>
      <c r="B109" s="241" t="s">
        <v>98</v>
      </c>
      <c r="C109" s="261" t="s">
        <v>99</v>
      </c>
      <c r="D109" s="242"/>
      <c r="E109" s="243"/>
      <c r="F109" s="244"/>
      <c r="G109" s="244">
        <f>SUMIF(AG110:AG110,"&lt;&gt;NOR",G110:G110)</f>
        <v>0</v>
      </c>
      <c r="H109" s="244"/>
      <c r="I109" s="244">
        <f>SUM(I110:I110)</f>
        <v>0</v>
      </c>
      <c r="J109" s="244"/>
      <c r="K109" s="244">
        <f>SUM(K110:K110)</f>
        <v>0</v>
      </c>
      <c r="L109" s="244"/>
      <c r="M109" s="244">
        <f>SUM(M110:M110)</f>
        <v>0</v>
      </c>
      <c r="N109" s="243"/>
      <c r="O109" s="243">
        <f>SUM(O110:O110)</f>
        <v>0</v>
      </c>
      <c r="P109" s="243"/>
      <c r="Q109" s="243">
        <f>SUM(Q110:Q110)</f>
        <v>0</v>
      </c>
      <c r="R109" s="244"/>
      <c r="S109" s="244"/>
      <c r="T109" s="245"/>
      <c r="U109" s="239"/>
      <c r="V109" s="239">
        <f>SUM(V110:V110)</f>
        <v>6.69</v>
      </c>
      <c r="W109" s="239"/>
      <c r="X109" s="239"/>
      <c r="AG109" t="s">
        <v>139</v>
      </c>
    </row>
    <row r="110" spans="1:60" outlineLevel="1" x14ac:dyDescent="0.2">
      <c r="A110" s="254">
        <v>27</v>
      </c>
      <c r="B110" s="255" t="s">
        <v>252</v>
      </c>
      <c r="C110" s="264" t="s">
        <v>253</v>
      </c>
      <c r="D110" s="256" t="s">
        <v>254</v>
      </c>
      <c r="E110" s="257">
        <v>418.12133</v>
      </c>
      <c r="F110" s="258"/>
      <c r="G110" s="259">
        <f>ROUND(E110*F110,2)</f>
        <v>0</v>
      </c>
      <c r="H110" s="258"/>
      <c r="I110" s="259">
        <f>ROUND(E110*H110,2)</f>
        <v>0</v>
      </c>
      <c r="J110" s="258"/>
      <c r="K110" s="259">
        <f>ROUND(E110*J110,2)</f>
        <v>0</v>
      </c>
      <c r="L110" s="259">
        <v>21</v>
      </c>
      <c r="M110" s="259">
        <f>G110*(1+L110/100)</f>
        <v>0</v>
      </c>
      <c r="N110" s="257">
        <v>0</v>
      </c>
      <c r="O110" s="257">
        <f>ROUND(E110*N110,2)</f>
        <v>0</v>
      </c>
      <c r="P110" s="257">
        <v>0</v>
      </c>
      <c r="Q110" s="257">
        <f>ROUND(E110*P110,2)</f>
        <v>0</v>
      </c>
      <c r="R110" s="259"/>
      <c r="S110" s="259" t="s">
        <v>143</v>
      </c>
      <c r="T110" s="260" t="s">
        <v>143</v>
      </c>
      <c r="U110" s="230">
        <v>1.6E-2</v>
      </c>
      <c r="V110" s="230">
        <f>ROUND(E110*U110,2)</f>
        <v>6.69</v>
      </c>
      <c r="W110" s="230"/>
      <c r="X110" s="230" t="s">
        <v>255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256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40" t="s">
        <v>138</v>
      </c>
      <c r="B111" s="241" t="s">
        <v>100</v>
      </c>
      <c r="C111" s="261" t="s">
        <v>101</v>
      </c>
      <c r="D111" s="242"/>
      <c r="E111" s="243"/>
      <c r="F111" s="244"/>
      <c r="G111" s="244">
        <f>SUMIF(AG112:AG113,"&lt;&gt;NOR",G112:G113)</f>
        <v>0</v>
      </c>
      <c r="H111" s="244"/>
      <c r="I111" s="244">
        <f>SUM(I112:I113)</f>
        <v>0</v>
      </c>
      <c r="J111" s="244"/>
      <c r="K111" s="244">
        <f>SUM(K112:K113)</f>
        <v>0</v>
      </c>
      <c r="L111" s="244"/>
      <c r="M111" s="244">
        <f>SUM(M112:M113)</f>
        <v>0</v>
      </c>
      <c r="N111" s="243"/>
      <c r="O111" s="243">
        <f>SUM(O112:O113)</f>
        <v>0</v>
      </c>
      <c r="P111" s="243"/>
      <c r="Q111" s="243">
        <f>SUM(Q112:Q113)</f>
        <v>0</v>
      </c>
      <c r="R111" s="244"/>
      <c r="S111" s="244"/>
      <c r="T111" s="245"/>
      <c r="U111" s="239"/>
      <c r="V111" s="239">
        <f>SUM(V112:V113)</f>
        <v>0</v>
      </c>
      <c r="W111" s="239"/>
      <c r="X111" s="239"/>
      <c r="AG111" t="s">
        <v>139</v>
      </c>
    </row>
    <row r="112" spans="1:60" ht="22.5" outlineLevel="1" x14ac:dyDescent="0.2">
      <c r="A112" s="247">
        <v>28</v>
      </c>
      <c r="B112" s="248" t="s">
        <v>257</v>
      </c>
      <c r="C112" s="262" t="s">
        <v>258</v>
      </c>
      <c r="D112" s="249" t="s">
        <v>259</v>
      </c>
      <c r="E112" s="250">
        <v>1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225</v>
      </c>
      <c r="T112" s="253" t="s">
        <v>226</v>
      </c>
      <c r="U112" s="230">
        <v>0</v>
      </c>
      <c r="V112" s="230">
        <f>ROUND(E112*U112,2)</f>
        <v>0</v>
      </c>
      <c r="W112" s="230"/>
      <c r="X112" s="230" t="s">
        <v>144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145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3" t="s">
        <v>260</v>
      </c>
      <c r="D113" s="231"/>
      <c r="E113" s="232">
        <v>1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40" t="s">
        <v>138</v>
      </c>
      <c r="B114" s="241" t="s">
        <v>102</v>
      </c>
      <c r="C114" s="261" t="s">
        <v>103</v>
      </c>
      <c r="D114" s="242"/>
      <c r="E114" s="243"/>
      <c r="F114" s="244"/>
      <c r="G114" s="244">
        <f>SUMIF(AG115:AG125,"&lt;&gt;NOR",G115:G125)</f>
        <v>0</v>
      </c>
      <c r="H114" s="244"/>
      <c r="I114" s="244">
        <f>SUM(I115:I125)</f>
        <v>0</v>
      </c>
      <c r="J114" s="244"/>
      <c r="K114" s="244">
        <f>SUM(K115:K125)</f>
        <v>0</v>
      </c>
      <c r="L114" s="244"/>
      <c r="M114" s="244">
        <f>SUM(M115:M125)</f>
        <v>0</v>
      </c>
      <c r="N114" s="243"/>
      <c r="O114" s="243">
        <f>SUM(O115:O125)</f>
        <v>0</v>
      </c>
      <c r="P114" s="243"/>
      <c r="Q114" s="243">
        <f>SUM(Q115:Q125)</f>
        <v>0</v>
      </c>
      <c r="R114" s="244"/>
      <c r="S114" s="244"/>
      <c r="T114" s="245"/>
      <c r="U114" s="239"/>
      <c r="V114" s="239">
        <f>SUM(V115:V125)</f>
        <v>109.34</v>
      </c>
      <c r="W114" s="239"/>
      <c r="X114" s="239"/>
      <c r="AG114" t="s">
        <v>139</v>
      </c>
    </row>
    <row r="115" spans="1:60" ht="22.5" outlineLevel="1" x14ac:dyDescent="0.2">
      <c r="A115" s="247">
        <v>29</v>
      </c>
      <c r="B115" s="248" t="s">
        <v>261</v>
      </c>
      <c r="C115" s="262" t="s">
        <v>262</v>
      </c>
      <c r="D115" s="249" t="s">
        <v>259</v>
      </c>
      <c r="E115" s="250">
        <v>1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225</v>
      </c>
      <c r="T115" s="253" t="s">
        <v>226</v>
      </c>
      <c r="U115" s="230">
        <v>3.4166699999999999</v>
      </c>
      <c r="V115" s="230">
        <f>ROUND(E115*U115,2)</f>
        <v>3.42</v>
      </c>
      <c r="W115" s="230"/>
      <c r="X115" s="230" t="s">
        <v>144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145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3" t="s">
        <v>263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3" t="s">
        <v>264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3" t="s">
        <v>265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3" t="s">
        <v>266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3" t="s">
        <v>267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3" t="s">
        <v>82</v>
      </c>
      <c r="D121" s="231"/>
      <c r="E121" s="232">
        <v>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47">
        <v>30</v>
      </c>
      <c r="B122" s="248" t="s">
        <v>268</v>
      </c>
      <c r="C122" s="262" t="s">
        <v>269</v>
      </c>
      <c r="D122" s="249" t="s">
        <v>142</v>
      </c>
      <c r="E122" s="250">
        <v>31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225</v>
      </c>
      <c r="T122" s="253" t="s">
        <v>226</v>
      </c>
      <c r="U122" s="230">
        <v>3.4166699999999999</v>
      </c>
      <c r="V122" s="230">
        <f>ROUND(E122*U122,2)</f>
        <v>105.92</v>
      </c>
      <c r="W122" s="230"/>
      <c r="X122" s="230" t="s">
        <v>144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145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63" t="s">
        <v>263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3" t="s">
        <v>270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147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3" t="s">
        <v>271</v>
      </c>
      <c r="D125" s="231"/>
      <c r="E125" s="232">
        <v>31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40" t="s">
        <v>138</v>
      </c>
      <c r="B126" s="241" t="s">
        <v>106</v>
      </c>
      <c r="C126" s="261" t="s">
        <v>107</v>
      </c>
      <c r="D126" s="242"/>
      <c r="E126" s="243"/>
      <c r="F126" s="244"/>
      <c r="G126" s="244">
        <f>SUMIF(AG127:AG168,"&lt;&gt;NOR",G127:G168)</f>
        <v>0</v>
      </c>
      <c r="H126" s="244"/>
      <c r="I126" s="244">
        <f>SUM(I127:I168)</f>
        <v>0</v>
      </c>
      <c r="J126" s="244"/>
      <c r="K126" s="244">
        <f>SUM(K127:K168)</f>
        <v>0</v>
      </c>
      <c r="L126" s="244"/>
      <c r="M126" s="244">
        <f>SUM(M127:M168)</f>
        <v>0</v>
      </c>
      <c r="N126" s="243"/>
      <c r="O126" s="243">
        <f>SUM(O127:O168)</f>
        <v>13.09</v>
      </c>
      <c r="P126" s="243"/>
      <c r="Q126" s="243">
        <f>SUM(Q127:Q168)</f>
        <v>0</v>
      </c>
      <c r="R126" s="244"/>
      <c r="S126" s="244"/>
      <c r="T126" s="245"/>
      <c r="U126" s="239"/>
      <c r="V126" s="239">
        <f>SUM(V127:V168)</f>
        <v>91.1</v>
      </c>
      <c r="W126" s="239"/>
      <c r="X126" s="239"/>
      <c r="AG126" t="s">
        <v>139</v>
      </c>
    </row>
    <row r="127" spans="1:60" outlineLevel="1" x14ac:dyDescent="0.2">
      <c r="A127" s="247">
        <v>31</v>
      </c>
      <c r="B127" s="248" t="s">
        <v>272</v>
      </c>
      <c r="C127" s="262" t="s">
        <v>273</v>
      </c>
      <c r="D127" s="249" t="s">
        <v>142</v>
      </c>
      <c r="E127" s="250">
        <v>31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143</v>
      </c>
      <c r="T127" s="253" t="s">
        <v>143</v>
      </c>
      <c r="U127" s="230">
        <v>0.22775999999999999</v>
      </c>
      <c r="V127" s="230">
        <f>ROUND(E127*U127,2)</f>
        <v>7.06</v>
      </c>
      <c r="W127" s="230"/>
      <c r="X127" s="230" t="s">
        <v>144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145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3" t="s">
        <v>163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3" t="s">
        <v>274</v>
      </c>
      <c r="D129" s="231"/>
      <c r="E129" s="232">
        <v>31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7">
        <v>32</v>
      </c>
      <c r="B130" s="248" t="s">
        <v>275</v>
      </c>
      <c r="C130" s="262" t="s">
        <v>276</v>
      </c>
      <c r="D130" s="249" t="s">
        <v>142</v>
      </c>
      <c r="E130" s="250">
        <v>32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143</v>
      </c>
      <c r="T130" s="253" t="s">
        <v>143</v>
      </c>
      <c r="U130" s="230">
        <v>0.35039999999999999</v>
      </c>
      <c r="V130" s="230">
        <f>ROUND(E130*U130,2)</f>
        <v>11.21</v>
      </c>
      <c r="W130" s="230"/>
      <c r="X130" s="230" t="s">
        <v>144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3" t="s">
        <v>277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7"/>
      <c r="B132" s="228"/>
      <c r="C132" s="263" t="s">
        <v>278</v>
      </c>
      <c r="D132" s="231"/>
      <c r="E132" s="232">
        <v>32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47">
        <v>33</v>
      </c>
      <c r="B133" s="248" t="s">
        <v>279</v>
      </c>
      <c r="C133" s="262" t="s">
        <v>280</v>
      </c>
      <c r="D133" s="249" t="s">
        <v>142</v>
      </c>
      <c r="E133" s="250">
        <v>63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0.20474999999999999</v>
      </c>
      <c r="O133" s="250">
        <f>ROUND(E133*N133,2)</f>
        <v>12.9</v>
      </c>
      <c r="P133" s="250">
        <v>0</v>
      </c>
      <c r="Q133" s="250">
        <f>ROUND(E133*P133,2)</f>
        <v>0</v>
      </c>
      <c r="R133" s="252"/>
      <c r="S133" s="252" t="s">
        <v>143</v>
      </c>
      <c r="T133" s="253" t="s">
        <v>143</v>
      </c>
      <c r="U133" s="230">
        <v>9.8000000000000004E-2</v>
      </c>
      <c r="V133" s="230">
        <f>ROUND(E133*U133,2)</f>
        <v>6.17</v>
      </c>
      <c r="W133" s="230"/>
      <c r="X133" s="230" t="s">
        <v>144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145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3" t="s">
        <v>163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3" t="s">
        <v>281</v>
      </c>
      <c r="D135" s="231"/>
      <c r="E135" s="232">
        <v>31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5" t="s">
        <v>162</v>
      </c>
      <c r="D136" s="233"/>
      <c r="E136" s="234">
        <v>31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147</v>
      </c>
      <c r="AH136" s="210">
        <v>1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27"/>
      <c r="B137" s="228"/>
      <c r="C137" s="263" t="s">
        <v>277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63" t="s">
        <v>282</v>
      </c>
      <c r="D138" s="231"/>
      <c r="E138" s="232">
        <v>32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5" t="s">
        <v>162</v>
      </c>
      <c r="D139" s="233"/>
      <c r="E139" s="234">
        <v>32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147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7">
        <v>34</v>
      </c>
      <c r="B140" s="248" t="s">
        <v>283</v>
      </c>
      <c r="C140" s="262" t="s">
        <v>284</v>
      </c>
      <c r="D140" s="249" t="s">
        <v>142</v>
      </c>
      <c r="E140" s="250">
        <v>31</v>
      </c>
      <c r="F140" s="251"/>
      <c r="G140" s="252">
        <f>ROUND(E140*F140,2)</f>
        <v>0</v>
      </c>
      <c r="H140" s="251"/>
      <c r="I140" s="252">
        <f>ROUND(E140*H140,2)</f>
        <v>0</v>
      </c>
      <c r="J140" s="251"/>
      <c r="K140" s="252">
        <f>ROUND(E140*J140,2)</f>
        <v>0</v>
      </c>
      <c r="L140" s="252">
        <v>21</v>
      </c>
      <c r="M140" s="252">
        <f>G140*(1+L140/100)</f>
        <v>0</v>
      </c>
      <c r="N140" s="250">
        <v>0</v>
      </c>
      <c r="O140" s="250">
        <f>ROUND(E140*N140,2)</f>
        <v>0</v>
      </c>
      <c r="P140" s="250">
        <v>0</v>
      </c>
      <c r="Q140" s="250">
        <f>ROUND(E140*P140,2)</f>
        <v>0</v>
      </c>
      <c r="R140" s="252"/>
      <c r="S140" s="252" t="s">
        <v>143</v>
      </c>
      <c r="T140" s="253" t="s">
        <v>143</v>
      </c>
      <c r="U140" s="230">
        <v>0.53779999999999994</v>
      </c>
      <c r="V140" s="230">
        <f>ROUND(E140*U140,2)</f>
        <v>16.670000000000002</v>
      </c>
      <c r="W140" s="230"/>
      <c r="X140" s="230" t="s">
        <v>144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145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63" t="s">
        <v>163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3" t="s">
        <v>285</v>
      </c>
      <c r="D142" s="231"/>
      <c r="E142" s="232">
        <v>31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7">
        <v>35</v>
      </c>
      <c r="B143" s="248" t="s">
        <v>286</v>
      </c>
      <c r="C143" s="262" t="s">
        <v>287</v>
      </c>
      <c r="D143" s="249" t="s">
        <v>142</v>
      </c>
      <c r="E143" s="250">
        <v>32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0</v>
      </c>
      <c r="O143" s="250">
        <f>ROUND(E143*N143,2)</f>
        <v>0</v>
      </c>
      <c r="P143" s="250">
        <v>0</v>
      </c>
      <c r="Q143" s="250">
        <f>ROUND(E143*P143,2)</f>
        <v>0</v>
      </c>
      <c r="R143" s="252"/>
      <c r="S143" s="252" t="s">
        <v>143</v>
      </c>
      <c r="T143" s="253" t="s">
        <v>143</v>
      </c>
      <c r="U143" s="230">
        <v>0.82499999999999996</v>
      </c>
      <c r="V143" s="230">
        <f>ROUND(E143*U143,2)</f>
        <v>26.4</v>
      </c>
      <c r="W143" s="230"/>
      <c r="X143" s="230" t="s">
        <v>144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145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3" t="s">
        <v>277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3" t="s">
        <v>288</v>
      </c>
      <c r="D145" s="231"/>
      <c r="E145" s="232">
        <v>32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7">
        <v>36</v>
      </c>
      <c r="B146" s="248" t="s">
        <v>289</v>
      </c>
      <c r="C146" s="262" t="s">
        <v>290</v>
      </c>
      <c r="D146" s="249" t="s">
        <v>142</v>
      </c>
      <c r="E146" s="250">
        <v>31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143</v>
      </c>
      <c r="T146" s="253" t="s">
        <v>143</v>
      </c>
      <c r="U146" s="230">
        <v>0.28166999999999998</v>
      </c>
      <c r="V146" s="230">
        <f>ROUND(E146*U146,2)</f>
        <v>8.73</v>
      </c>
      <c r="W146" s="230"/>
      <c r="X146" s="230" t="s">
        <v>144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145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3" t="s">
        <v>163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63" t="s">
        <v>291</v>
      </c>
      <c r="D148" s="231"/>
      <c r="E148" s="232">
        <v>31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7">
        <v>37</v>
      </c>
      <c r="B149" s="248" t="s">
        <v>292</v>
      </c>
      <c r="C149" s="262" t="s">
        <v>293</v>
      </c>
      <c r="D149" s="249" t="s">
        <v>142</v>
      </c>
      <c r="E149" s="250">
        <v>35.65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3.1E-4</v>
      </c>
      <c r="O149" s="250">
        <f>ROUND(E149*N149,2)</f>
        <v>0.01</v>
      </c>
      <c r="P149" s="250">
        <v>0</v>
      </c>
      <c r="Q149" s="250">
        <f>ROUND(E149*P149,2)</f>
        <v>0</v>
      </c>
      <c r="R149" s="252" t="s">
        <v>212</v>
      </c>
      <c r="S149" s="252" t="s">
        <v>143</v>
      </c>
      <c r="T149" s="253" t="s">
        <v>143</v>
      </c>
      <c r="U149" s="230">
        <v>0</v>
      </c>
      <c r="V149" s="230">
        <f>ROUND(E149*U149,2)</f>
        <v>0</v>
      </c>
      <c r="W149" s="230"/>
      <c r="X149" s="230" t="s">
        <v>213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/>
      <c r="B150" s="228"/>
      <c r="C150" s="263" t="s">
        <v>163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3" t="s">
        <v>294</v>
      </c>
      <c r="D151" s="231"/>
      <c r="E151" s="232">
        <v>35.65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7">
        <v>38</v>
      </c>
      <c r="B152" s="248" t="s">
        <v>295</v>
      </c>
      <c r="C152" s="262" t="s">
        <v>296</v>
      </c>
      <c r="D152" s="249" t="s">
        <v>142</v>
      </c>
      <c r="E152" s="250">
        <v>32</v>
      </c>
      <c r="F152" s="251"/>
      <c r="G152" s="252">
        <f>ROUND(E152*F152,2)</f>
        <v>0</v>
      </c>
      <c r="H152" s="251"/>
      <c r="I152" s="252">
        <f>ROUND(E152*H152,2)</f>
        <v>0</v>
      </c>
      <c r="J152" s="251"/>
      <c r="K152" s="252">
        <f>ROUND(E152*J152,2)</f>
        <v>0</v>
      </c>
      <c r="L152" s="252">
        <v>21</v>
      </c>
      <c r="M152" s="252">
        <f>G152*(1+L152/100)</f>
        <v>0</v>
      </c>
      <c r="N152" s="250">
        <v>0</v>
      </c>
      <c r="O152" s="250">
        <f>ROUND(E152*N152,2)</f>
        <v>0</v>
      </c>
      <c r="P152" s="250">
        <v>0</v>
      </c>
      <c r="Q152" s="250">
        <f>ROUND(E152*P152,2)</f>
        <v>0</v>
      </c>
      <c r="R152" s="252"/>
      <c r="S152" s="252" t="s">
        <v>143</v>
      </c>
      <c r="T152" s="253" t="s">
        <v>143</v>
      </c>
      <c r="U152" s="230">
        <v>0.31317</v>
      </c>
      <c r="V152" s="230">
        <f>ROUND(E152*U152,2)</f>
        <v>10.02</v>
      </c>
      <c r="W152" s="230"/>
      <c r="X152" s="230" t="s">
        <v>144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145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63" t="s">
        <v>297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27"/>
      <c r="B154" s="228"/>
      <c r="C154" s="263" t="s">
        <v>298</v>
      </c>
      <c r="D154" s="231"/>
      <c r="E154" s="232">
        <v>32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7">
        <v>39</v>
      </c>
      <c r="B155" s="248" t="s">
        <v>299</v>
      </c>
      <c r="C155" s="262" t="s">
        <v>300</v>
      </c>
      <c r="D155" s="249" t="s">
        <v>142</v>
      </c>
      <c r="E155" s="250">
        <v>36.799999999999997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6.8999999999999997E-4</v>
      </c>
      <c r="O155" s="250">
        <f>ROUND(E155*N155,2)</f>
        <v>0.03</v>
      </c>
      <c r="P155" s="250">
        <v>0</v>
      </c>
      <c r="Q155" s="250">
        <f>ROUND(E155*P155,2)</f>
        <v>0</v>
      </c>
      <c r="R155" s="252" t="s">
        <v>212</v>
      </c>
      <c r="S155" s="252" t="s">
        <v>143</v>
      </c>
      <c r="T155" s="253" t="s">
        <v>143</v>
      </c>
      <c r="U155" s="230">
        <v>0</v>
      </c>
      <c r="V155" s="230">
        <f>ROUND(E155*U155,2)</f>
        <v>0</v>
      </c>
      <c r="W155" s="230"/>
      <c r="X155" s="230" t="s">
        <v>213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3" t="s">
        <v>297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7"/>
      <c r="B157" s="228"/>
      <c r="C157" s="263" t="s">
        <v>301</v>
      </c>
      <c r="D157" s="231"/>
      <c r="E157" s="232">
        <v>36.799999999999997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7">
        <v>40</v>
      </c>
      <c r="B158" s="248" t="s">
        <v>302</v>
      </c>
      <c r="C158" s="262" t="s">
        <v>303</v>
      </c>
      <c r="D158" s="249" t="s">
        <v>142</v>
      </c>
      <c r="E158" s="250">
        <v>64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2.4199999999999998E-3</v>
      </c>
      <c r="O158" s="250">
        <f>ROUND(E158*N158,2)</f>
        <v>0.15</v>
      </c>
      <c r="P158" s="250">
        <v>0</v>
      </c>
      <c r="Q158" s="250">
        <f>ROUND(E158*P158,2)</f>
        <v>0</v>
      </c>
      <c r="R158" s="252"/>
      <c r="S158" s="252" t="s">
        <v>143</v>
      </c>
      <c r="T158" s="253" t="s">
        <v>143</v>
      </c>
      <c r="U158" s="230">
        <v>0.05</v>
      </c>
      <c r="V158" s="230">
        <f>ROUND(E158*U158,2)</f>
        <v>3.2</v>
      </c>
      <c r="W158" s="230"/>
      <c r="X158" s="230" t="s">
        <v>144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145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63" t="s">
        <v>277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27"/>
      <c r="B160" s="228"/>
      <c r="C160" s="263" t="s">
        <v>304</v>
      </c>
      <c r="D160" s="231"/>
      <c r="E160" s="232">
        <v>32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27"/>
      <c r="B161" s="228"/>
      <c r="C161" s="263" t="s">
        <v>305</v>
      </c>
      <c r="D161" s="231"/>
      <c r="E161" s="232">
        <v>32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7">
        <v>41</v>
      </c>
      <c r="B162" s="248" t="s">
        <v>306</v>
      </c>
      <c r="C162" s="262" t="s">
        <v>307</v>
      </c>
      <c r="D162" s="249" t="s">
        <v>142</v>
      </c>
      <c r="E162" s="250">
        <v>63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6.0000000000000002E-5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143</v>
      </c>
      <c r="T162" s="253" t="s">
        <v>143</v>
      </c>
      <c r="U162" s="230">
        <v>2.5999999999999999E-2</v>
      </c>
      <c r="V162" s="230">
        <f>ROUND(E162*U162,2)</f>
        <v>1.64</v>
      </c>
      <c r="W162" s="230"/>
      <c r="X162" s="230" t="s">
        <v>144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145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3" t="s">
        <v>163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63" t="s">
        <v>308</v>
      </c>
      <c r="D164" s="231"/>
      <c r="E164" s="232">
        <v>31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147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5" t="s">
        <v>162</v>
      </c>
      <c r="D165" s="233"/>
      <c r="E165" s="234">
        <v>31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147</v>
      </c>
      <c r="AH165" s="210">
        <v>1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3" t="s">
        <v>277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147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63" t="s">
        <v>309</v>
      </c>
      <c r="D167" s="231"/>
      <c r="E167" s="232">
        <v>32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5" t="s">
        <v>162</v>
      </c>
      <c r="D168" s="233"/>
      <c r="E168" s="234">
        <v>32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147</v>
      </c>
      <c r="AH168" s="210">
        <v>1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240" t="s">
        <v>138</v>
      </c>
      <c r="B169" s="241" t="s">
        <v>108</v>
      </c>
      <c r="C169" s="261" t="s">
        <v>109</v>
      </c>
      <c r="D169" s="242"/>
      <c r="E169" s="243"/>
      <c r="F169" s="244"/>
      <c r="G169" s="244">
        <f>SUMIF(AG170:AG175,"&lt;&gt;NOR",G170:G175)</f>
        <v>0</v>
      </c>
      <c r="H169" s="244"/>
      <c r="I169" s="244">
        <f>SUM(I170:I175)</f>
        <v>0</v>
      </c>
      <c r="J169" s="244"/>
      <c r="K169" s="244">
        <f>SUM(K170:K175)</f>
        <v>0</v>
      </c>
      <c r="L169" s="244"/>
      <c r="M169" s="244">
        <f>SUM(M170:M175)</f>
        <v>0</v>
      </c>
      <c r="N169" s="243"/>
      <c r="O169" s="243">
        <f>SUM(O170:O175)</f>
        <v>0</v>
      </c>
      <c r="P169" s="243"/>
      <c r="Q169" s="243">
        <f>SUM(Q170:Q175)</f>
        <v>0</v>
      </c>
      <c r="R169" s="244"/>
      <c r="S169" s="244"/>
      <c r="T169" s="245"/>
      <c r="U169" s="239"/>
      <c r="V169" s="239">
        <f>SUM(V170:V175)</f>
        <v>281.27</v>
      </c>
      <c r="W169" s="239"/>
      <c r="X169" s="239"/>
      <c r="AG169" t="s">
        <v>139</v>
      </c>
    </row>
    <row r="170" spans="1:60" outlineLevel="1" x14ac:dyDescent="0.2">
      <c r="A170" s="254">
        <v>42</v>
      </c>
      <c r="B170" s="255" t="s">
        <v>310</v>
      </c>
      <c r="C170" s="264" t="s">
        <v>311</v>
      </c>
      <c r="D170" s="256" t="s">
        <v>254</v>
      </c>
      <c r="E170" s="257">
        <v>574.01784999999995</v>
      </c>
      <c r="F170" s="258"/>
      <c r="G170" s="259">
        <f>ROUND(E170*F170,2)</f>
        <v>0</v>
      </c>
      <c r="H170" s="258"/>
      <c r="I170" s="259">
        <f>ROUND(E170*H170,2)</f>
        <v>0</v>
      </c>
      <c r="J170" s="258"/>
      <c r="K170" s="259">
        <f>ROUND(E170*J170,2)</f>
        <v>0</v>
      </c>
      <c r="L170" s="259">
        <v>21</v>
      </c>
      <c r="M170" s="259">
        <f>G170*(1+L170/100)</f>
        <v>0</v>
      </c>
      <c r="N170" s="257">
        <v>0</v>
      </c>
      <c r="O170" s="257">
        <f>ROUND(E170*N170,2)</f>
        <v>0</v>
      </c>
      <c r="P170" s="257">
        <v>0</v>
      </c>
      <c r="Q170" s="257">
        <f>ROUND(E170*P170,2)</f>
        <v>0</v>
      </c>
      <c r="R170" s="259"/>
      <c r="S170" s="259" t="s">
        <v>143</v>
      </c>
      <c r="T170" s="260" t="s">
        <v>143</v>
      </c>
      <c r="U170" s="230">
        <v>0.49</v>
      </c>
      <c r="V170" s="230">
        <f>ROUND(E170*U170,2)</f>
        <v>281.27</v>
      </c>
      <c r="W170" s="230"/>
      <c r="X170" s="230" t="s">
        <v>312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54">
        <v>43</v>
      </c>
      <c r="B171" s="255" t="s">
        <v>314</v>
      </c>
      <c r="C171" s="264" t="s">
        <v>315</v>
      </c>
      <c r="D171" s="256" t="s">
        <v>254</v>
      </c>
      <c r="E171" s="257">
        <v>2296.0713999999998</v>
      </c>
      <c r="F171" s="258"/>
      <c r="G171" s="259">
        <f>ROUND(E171*F171,2)</f>
        <v>0</v>
      </c>
      <c r="H171" s="258"/>
      <c r="I171" s="259">
        <f>ROUND(E171*H171,2)</f>
        <v>0</v>
      </c>
      <c r="J171" s="258"/>
      <c r="K171" s="259">
        <f>ROUND(E171*J171,2)</f>
        <v>0</v>
      </c>
      <c r="L171" s="259">
        <v>21</v>
      </c>
      <c r="M171" s="259">
        <f>G171*(1+L171/100)</f>
        <v>0</v>
      </c>
      <c r="N171" s="257">
        <v>0</v>
      </c>
      <c r="O171" s="257">
        <f>ROUND(E171*N171,2)</f>
        <v>0</v>
      </c>
      <c r="P171" s="257">
        <v>0</v>
      </c>
      <c r="Q171" s="257">
        <f>ROUND(E171*P171,2)</f>
        <v>0</v>
      </c>
      <c r="R171" s="259"/>
      <c r="S171" s="259" t="s">
        <v>143</v>
      </c>
      <c r="T171" s="260" t="s">
        <v>143</v>
      </c>
      <c r="U171" s="230">
        <v>0</v>
      </c>
      <c r="V171" s="230">
        <f>ROUND(E171*U171,2)</f>
        <v>0</v>
      </c>
      <c r="W171" s="230"/>
      <c r="X171" s="230" t="s">
        <v>312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313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7">
        <v>44</v>
      </c>
      <c r="B172" s="248" t="s">
        <v>316</v>
      </c>
      <c r="C172" s="262" t="s">
        <v>317</v>
      </c>
      <c r="D172" s="249" t="s">
        <v>254</v>
      </c>
      <c r="E172" s="250">
        <v>44.565399999999997</v>
      </c>
      <c r="F172" s="251"/>
      <c r="G172" s="252">
        <f>ROUND(E172*F172,2)</f>
        <v>0</v>
      </c>
      <c r="H172" s="251"/>
      <c r="I172" s="252">
        <f>ROUND(E172*H172,2)</f>
        <v>0</v>
      </c>
      <c r="J172" s="251"/>
      <c r="K172" s="252">
        <f>ROUND(E172*J172,2)</f>
        <v>0</v>
      </c>
      <c r="L172" s="252">
        <v>21</v>
      </c>
      <c r="M172" s="252">
        <f>G172*(1+L172/100)</f>
        <v>0</v>
      </c>
      <c r="N172" s="250">
        <v>0</v>
      </c>
      <c r="O172" s="250">
        <f>ROUND(E172*N172,2)</f>
        <v>0</v>
      </c>
      <c r="P172" s="250">
        <v>0</v>
      </c>
      <c r="Q172" s="250">
        <f>ROUND(E172*P172,2)</f>
        <v>0</v>
      </c>
      <c r="R172" s="252"/>
      <c r="S172" s="252" t="s">
        <v>143</v>
      </c>
      <c r="T172" s="253" t="s">
        <v>143</v>
      </c>
      <c r="U172" s="230">
        <v>0</v>
      </c>
      <c r="V172" s="230">
        <f>ROUND(E172*U172,2)</f>
        <v>0</v>
      </c>
      <c r="W172" s="230"/>
      <c r="X172" s="230" t="s">
        <v>144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145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7"/>
      <c r="B173" s="228"/>
      <c r="C173" s="263" t="s">
        <v>318</v>
      </c>
      <c r="D173" s="231"/>
      <c r="E173" s="232">
        <v>44.565399999999997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47">
        <v>45</v>
      </c>
      <c r="B174" s="248" t="s">
        <v>319</v>
      </c>
      <c r="C174" s="262" t="s">
        <v>320</v>
      </c>
      <c r="D174" s="249" t="s">
        <v>254</v>
      </c>
      <c r="E174" s="250">
        <v>638.84370999999999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143</v>
      </c>
      <c r="T174" s="253" t="s">
        <v>143</v>
      </c>
      <c r="U174" s="230">
        <v>0</v>
      </c>
      <c r="V174" s="230">
        <f>ROUND(E174*U174,2)</f>
        <v>0</v>
      </c>
      <c r="W174" s="230"/>
      <c r="X174" s="230" t="s">
        <v>144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145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3" t="s">
        <v>321</v>
      </c>
      <c r="D175" s="231"/>
      <c r="E175" s="232">
        <v>638.84370999999999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147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3"/>
      <c r="B176" s="4"/>
      <c r="C176" s="26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125</v>
      </c>
    </row>
    <row r="177" spans="1:33" x14ac:dyDescent="0.2">
      <c r="A177" s="213"/>
      <c r="B177" s="214" t="s">
        <v>31</v>
      </c>
      <c r="C177" s="270"/>
      <c r="D177" s="215"/>
      <c r="E177" s="216"/>
      <c r="F177" s="216"/>
      <c r="G177" s="246">
        <f>G8+G35+G39+G77+G81+G102+G109+G111+G114+G126+G169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322</v>
      </c>
    </row>
    <row r="178" spans="1:33" x14ac:dyDescent="0.2">
      <c r="A178" s="3"/>
      <c r="B178" s="4"/>
      <c r="C178" s="269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">
      <c r="A179" s="3"/>
      <c r="B179" s="4"/>
      <c r="C179" s="26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217" t="s">
        <v>323</v>
      </c>
      <c r="B180" s="217"/>
      <c r="C180" s="271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">
      <c r="A181" s="218"/>
      <c r="B181" s="219"/>
      <c r="C181" s="272"/>
      <c r="D181" s="219"/>
      <c r="E181" s="219"/>
      <c r="F181" s="219"/>
      <c r="G181" s="22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G181" t="s">
        <v>324</v>
      </c>
    </row>
    <row r="182" spans="1:33" x14ac:dyDescent="0.2">
      <c r="A182" s="221"/>
      <c r="B182" s="222"/>
      <c r="C182" s="273"/>
      <c r="D182" s="222"/>
      <c r="E182" s="222"/>
      <c r="F182" s="222"/>
      <c r="G182" s="2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">
      <c r="A183" s="221"/>
      <c r="B183" s="222"/>
      <c r="C183" s="273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">
      <c r="A184" s="221"/>
      <c r="B184" s="222"/>
      <c r="C184" s="273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">
      <c r="A185" s="224"/>
      <c r="B185" s="225"/>
      <c r="C185" s="274"/>
      <c r="D185" s="225"/>
      <c r="E185" s="225"/>
      <c r="F185" s="225"/>
      <c r="G185" s="22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">
      <c r="A186" s="3"/>
      <c r="B186" s="4"/>
      <c r="C186" s="26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">
      <c r="C187" s="275"/>
      <c r="D187" s="10"/>
      <c r="AG187" t="s">
        <v>325</v>
      </c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80:C180"/>
    <mergeCell ref="A181:G1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102</v>
      </c>
      <c r="C8" s="261" t="s">
        <v>103</v>
      </c>
      <c r="D8" s="242"/>
      <c r="E8" s="243"/>
      <c r="F8" s="244"/>
      <c r="G8" s="244">
        <f>SUMIF(AG9:AG22,"&lt;&gt;NOR",G9:G22)</f>
        <v>0</v>
      </c>
      <c r="H8" s="244"/>
      <c r="I8" s="244">
        <f>SUM(I9:I22)</f>
        <v>0</v>
      </c>
      <c r="J8" s="244"/>
      <c r="K8" s="244">
        <f>SUM(K9:K22)</f>
        <v>0</v>
      </c>
      <c r="L8" s="244"/>
      <c r="M8" s="244">
        <f>SUM(M9:M22)</f>
        <v>0</v>
      </c>
      <c r="N8" s="243"/>
      <c r="O8" s="243">
        <f>SUM(O9:O22)</f>
        <v>0</v>
      </c>
      <c r="P8" s="243"/>
      <c r="Q8" s="243">
        <f>SUM(Q9:Q22)</f>
        <v>0</v>
      </c>
      <c r="R8" s="244"/>
      <c r="S8" s="244"/>
      <c r="T8" s="245"/>
      <c r="U8" s="239"/>
      <c r="V8" s="239">
        <f>SUM(V9:V22)</f>
        <v>0</v>
      </c>
      <c r="W8" s="239"/>
      <c r="X8" s="239"/>
      <c r="AG8" t="s">
        <v>139</v>
      </c>
    </row>
    <row r="9" spans="1:60" outlineLevel="1" x14ac:dyDescent="0.2">
      <c r="A9" s="254">
        <v>1</v>
      </c>
      <c r="B9" s="255" t="s">
        <v>326</v>
      </c>
      <c r="C9" s="264" t="s">
        <v>327</v>
      </c>
      <c r="D9" s="256" t="s">
        <v>220</v>
      </c>
      <c r="E9" s="257">
        <v>8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143</v>
      </c>
      <c r="T9" s="260" t="s">
        <v>226</v>
      </c>
      <c r="U9" s="230">
        <v>0</v>
      </c>
      <c r="V9" s="230">
        <f>ROUND(E9*U9,2)</f>
        <v>0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328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4">
        <v>2</v>
      </c>
      <c r="B10" s="255" t="s">
        <v>329</v>
      </c>
      <c r="C10" s="264" t="s">
        <v>330</v>
      </c>
      <c r="D10" s="256" t="s">
        <v>220</v>
      </c>
      <c r="E10" s="257">
        <v>3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143</v>
      </c>
      <c r="T10" s="260" t="s">
        <v>226</v>
      </c>
      <c r="U10" s="230">
        <v>0</v>
      </c>
      <c r="V10" s="230">
        <f>ROUND(E10*U10,2)</f>
        <v>0</v>
      </c>
      <c r="W10" s="230"/>
      <c r="X10" s="230" t="s">
        <v>144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328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4">
        <v>3</v>
      </c>
      <c r="B11" s="255" t="s">
        <v>331</v>
      </c>
      <c r="C11" s="264" t="s">
        <v>332</v>
      </c>
      <c r="D11" s="256" t="s">
        <v>220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143</v>
      </c>
      <c r="T11" s="260" t="s">
        <v>226</v>
      </c>
      <c r="U11" s="230">
        <v>0</v>
      </c>
      <c r="V11" s="230">
        <f>ROUND(E11*U11,2)</f>
        <v>0</v>
      </c>
      <c r="W11" s="230"/>
      <c r="X11" s="230" t="s">
        <v>144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328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4</v>
      </c>
      <c r="B12" s="255" t="s">
        <v>333</v>
      </c>
      <c r="C12" s="264" t="s">
        <v>334</v>
      </c>
      <c r="D12" s="256" t="s">
        <v>220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226</v>
      </c>
      <c r="U12" s="230">
        <v>0</v>
      </c>
      <c r="V12" s="230">
        <f>ROUND(E12*U12,2)</f>
        <v>0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328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4">
        <v>5</v>
      </c>
      <c r="B13" s="255" t="s">
        <v>335</v>
      </c>
      <c r="C13" s="264" t="s">
        <v>336</v>
      </c>
      <c r="D13" s="256" t="s">
        <v>220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143</v>
      </c>
      <c r="T13" s="260" t="s">
        <v>226</v>
      </c>
      <c r="U13" s="230">
        <v>0</v>
      </c>
      <c r="V13" s="230">
        <f>ROUND(E13*U13,2)</f>
        <v>0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328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4">
        <v>6</v>
      </c>
      <c r="B14" s="255" t="s">
        <v>337</v>
      </c>
      <c r="C14" s="264" t="s">
        <v>338</v>
      </c>
      <c r="D14" s="256" t="s">
        <v>142</v>
      </c>
      <c r="E14" s="257">
        <v>63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143</v>
      </c>
      <c r="T14" s="260" t="s">
        <v>226</v>
      </c>
      <c r="U14" s="230">
        <v>0</v>
      </c>
      <c r="V14" s="230">
        <f>ROUND(E14*U14,2)</f>
        <v>0</v>
      </c>
      <c r="W14" s="230"/>
      <c r="X14" s="230" t="s">
        <v>144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328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4">
        <v>7</v>
      </c>
      <c r="B15" s="255" t="s">
        <v>339</v>
      </c>
      <c r="C15" s="264" t="s">
        <v>340</v>
      </c>
      <c r="D15" s="256" t="s">
        <v>220</v>
      </c>
      <c r="E15" s="257">
        <v>4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143</v>
      </c>
      <c r="T15" s="260" t="s">
        <v>226</v>
      </c>
      <c r="U15" s="230">
        <v>0</v>
      </c>
      <c r="V15" s="230">
        <f>ROUND(E15*U15,2)</f>
        <v>0</v>
      </c>
      <c r="W15" s="230"/>
      <c r="X15" s="230" t="s">
        <v>144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328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54">
        <v>8</v>
      </c>
      <c r="B16" s="255" t="s">
        <v>341</v>
      </c>
      <c r="C16" s="264" t="s">
        <v>342</v>
      </c>
      <c r="D16" s="256" t="s">
        <v>220</v>
      </c>
      <c r="E16" s="257">
        <v>1</v>
      </c>
      <c r="F16" s="258"/>
      <c r="G16" s="259">
        <f>ROUND(E16*F16,2)</f>
        <v>0</v>
      </c>
      <c r="H16" s="258"/>
      <c r="I16" s="259">
        <f>ROUND(E16*H16,2)</f>
        <v>0</v>
      </c>
      <c r="J16" s="258"/>
      <c r="K16" s="259">
        <f>ROUND(E16*J16,2)</f>
        <v>0</v>
      </c>
      <c r="L16" s="259">
        <v>21</v>
      </c>
      <c r="M16" s="259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9"/>
      <c r="S16" s="259" t="s">
        <v>143</v>
      </c>
      <c r="T16" s="260" t="s">
        <v>226</v>
      </c>
      <c r="U16" s="230">
        <v>0</v>
      </c>
      <c r="V16" s="230">
        <f>ROUND(E16*U16,2)</f>
        <v>0</v>
      </c>
      <c r="W16" s="230"/>
      <c r="X16" s="230" t="s">
        <v>144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328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4">
        <v>9</v>
      </c>
      <c r="B17" s="255" t="s">
        <v>343</v>
      </c>
      <c r="C17" s="264" t="s">
        <v>344</v>
      </c>
      <c r="D17" s="256" t="s">
        <v>142</v>
      </c>
      <c r="E17" s="257">
        <v>15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143</v>
      </c>
      <c r="T17" s="260" t="s">
        <v>226</v>
      </c>
      <c r="U17" s="230">
        <v>0</v>
      </c>
      <c r="V17" s="230">
        <f>ROUND(E17*U17,2)</f>
        <v>0</v>
      </c>
      <c r="W17" s="230"/>
      <c r="X17" s="230" t="s">
        <v>144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328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4">
        <v>10</v>
      </c>
      <c r="B18" s="255" t="s">
        <v>345</v>
      </c>
      <c r="C18" s="264" t="s">
        <v>346</v>
      </c>
      <c r="D18" s="256" t="s">
        <v>142</v>
      </c>
      <c r="E18" s="257">
        <v>32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143</v>
      </c>
      <c r="T18" s="260" t="s">
        <v>226</v>
      </c>
      <c r="U18" s="230">
        <v>0</v>
      </c>
      <c r="V18" s="230">
        <f>ROUND(E18*U18,2)</f>
        <v>0</v>
      </c>
      <c r="W18" s="230"/>
      <c r="X18" s="230" t="s">
        <v>144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328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4">
        <v>11</v>
      </c>
      <c r="B19" s="255" t="s">
        <v>347</v>
      </c>
      <c r="C19" s="264" t="s">
        <v>348</v>
      </c>
      <c r="D19" s="256" t="s">
        <v>142</v>
      </c>
      <c r="E19" s="257">
        <v>32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143</v>
      </c>
      <c r="T19" s="260" t="s">
        <v>226</v>
      </c>
      <c r="U19" s="230">
        <v>0</v>
      </c>
      <c r="V19" s="230">
        <f>ROUND(E19*U19,2)</f>
        <v>0</v>
      </c>
      <c r="W19" s="230"/>
      <c r="X19" s="230" t="s">
        <v>144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328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4">
        <v>12</v>
      </c>
      <c r="B20" s="255" t="s">
        <v>349</v>
      </c>
      <c r="C20" s="264" t="s">
        <v>350</v>
      </c>
      <c r="D20" s="256" t="s">
        <v>220</v>
      </c>
      <c r="E20" s="257">
        <v>10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225</v>
      </c>
      <c r="T20" s="260" t="s">
        <v>226</v>
      </c>
      <c r="U20" s="230">
        <v>0</v>
      </c>
      <c r="V20" s="230">
        <f>ROUND(E20*U20,2)</f>
        <v>0</v>
      </c>
      <c r="W20" s="230"/>
      <c r="X20" s="230" t="s">
        <v>144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328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4">
        <v>13</v>
      </c>
      <c r="B21" s="255" t="s">
        <v>351</v>
      </c>
      <c r="C21" s="264" t="s">
        <v>352</v>
      </c>
      <c r="D21" s="256" t="s">
        <v>353</v>
      </c>
      <c r="E21" s="257">
        <v>1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/>
      <c r="S21" s="259" t="s">
        <v>143</v>
      </c>
      <c r="T21" s="260" t="s">
        <v>226</v>
      </c>
      <c r="U21" s="230">
        <v>0</v>
      </c>
      <c r="V21" s="230">
        <f>ROUND(E21*U21,2)</f>
        <v>0</v>
      </c>
      <c r="W21" s="230"/>
      <c r="X21" s="230" t="s">
        <v>144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328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4">
        <v>14</v>
      </c>
      <c r="B22" s="255" t="s">
        <v>354</v>
      </c>
      <c r="C22" s="264" t="s">
        <v>355</v>
      </c>
      <c r="D22" s="256" t="s">
        <v>356</v>
      </c>
      <c r="E22" s="257">
        <v>3</v>
      </c>
      <c r="F22" s="258"/>
      <c r="G22" s="259">
        <f>ROUND(E22*F22,2)</f>
        <v>0</v>
      </c>
      <c r="H22" s="258"/>
      <c r="I22" s="259">
        <f>ROUND(E22*H22,2)</f>
        <v>0</v>
      </c>
      <c r="J22" s="258"/>
      <c r="K22" s="259">
        <f>ROUND(E22*J22,2)</f>
        <v>0</v>
      </c>
      <c r="L22" s="259">
        <v>21</v>
      </c>
      <c r="M22" s="259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9" t="s">
        <v>357</v>
      </c>
      <c r="S22" s="259" t="s">
        <v>143</v>
      </c>
      <c r="T22" s="260" t="s">
        <v>226</v>
      </c>
      <c r="U22" s="230">
        <v>0</v>
      </c>
      <c r="V22" s="230">
        <f>ROUND(E22*U22,2)</f>
        <v>0</v>
      </c>
      <c r="W22" s="230"/>
      <c r="X22" s="230" t="s">
        <v>358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40" t="s">
        <v>138</v>
      </c>
      <c r="B23" s="241" t="s">
        <v>104</v>
      </c>
      <c r="C23" s="261" t="s">
        <v>105</v>
      </c>
      <c r="D23" s="242"/>
      <c r="E23" s="243"/>
      <c r="F23" s="244"/>
      <c r="G23" s="244">
        <f>SUMIF(AG24:AG33,"&lt;&gt;NOR",G24:G33)</f>
        <v>0</v>
      </c>
      <c r="H23" s="244"/>
      <c r="I23" s="244">
        <f>SUM(I24:I33)</f>
        <v>0</v>
      </c>
      <c r="J23" s="244"/>
      <c r="K23" s="244">
        <f>SUM(K24:K33)</f>
        <v>0</v>
      </c>
      <c r="L23" s="244"/>
      <c r="M23" s="244">
        <f>SUM(M24:M33)</f>
        <v>0</v>
      </c>
      <c r="N23" s="243"/>
      <c r="O23" s="243">
        <f>SUM(O24:O33)</f>
        <v>0</v>
      </c>
      <c r="P23" s="243"/>
      <c r="Q23" s="243">
        <f>SUM(Q24:Q33)</f>
        <v>0</v>
      </c>
      <c r="R23" s="244"/>
      <c r="S23" s="244"/>
      <c r="T23" s="245"/>
      <c r="U23" s="239"/>
      <c r="V23" s="239">
        <f>SUM(V24:V33)</f>
        <v>0</v>
      </c>
      <c r="W23" s="239"/>
      <c r="X23" s="239"/>
      <c r="AG23" t="s">
        <v>139</v>
      </c>
    </row>
    <row r="24" spans="1:60" outlineLevel="1" x14ac:dyDescent="0.2">
      <c r="A24" s="254">
        <v>15</v>
      </c>
      <c r="B24" s="255" t="s">
        <v>360</v>
      </c>
      <c r="C24" s="264" t="s">
        <v>361</v>
      </c>
      <c r="D24" s="256" t="s">
        <v>220</v>
      </c>
      <c r="E24" s="257">
        <v>1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 t="s">
        <v>212</v>
      </c>
      <c r="S24" s="259" t="s">
        <v>143</v>
      </c>
      <c r="T24" s="260" t="s">
        <v>226</v>
      </c>
      <c r="U24" s="230">
        <v>0</v>
      </c>
      <c r="V24" s="230">
        <f>ROUND(E24*U24,2)</f>
        <v>0</v>
      </c>
      <c r="W24" s="230"/>
      <c r="X24" s="230" t="s">
        <v>213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362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4">
        <v>16</v>
      </c>
      <c r="B25" s="255" t="s">
        <v>363</v>
      </c>
      <c r="C25" s="264" t="s">
        <v>364</v>
      </c>
      <c r="D25" s="256" t="s">
        <v>365</v>
      </c>
      <c r="E25" s="257">
        <v>1</v>
      </c>
      <c r="F25" s="258"/>
      <c r="G25" s="259">
        <f>ROUND(E25*F25,2)</f>
        <v>0</v>
      </c>
      <c r="H25" s="258"/>
      <c r="I25" s="259">
        <f>ROUND(E25*H25,2)</f>
        <v>0</v>
      </c>
      <c r="J25" s="258"/>
      <c r="K25" s="259">
        <f>ROUND(E25*J25,2)</f>
        <v>0</v>
      </c>
      <c r="L25" s="259">
        <v>21</v>
      </c>
      <c r="M25" s="259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9"/>
      <c r="S25" s="259" t="s">
        <v>225</v>
      </c>
      <c r="T25" s="260" t="s">
        <v>226</v>
      </c>
      <c r="U25" s="230">
        <v>0</v>
      </c>
      <c r="V25" s="230">
        <f>ROUND(E25*U25,2)</f>
        <v>0</v>
      </c>
      <c r="W25" s="230"/>
      <c r="X25" s="230" t="s">
        <v>213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4">
        <v>17</v>
      </c>
      <c r="B26" s="255" t="s">
        <v>366</v>
      </c>
      <c r="C26" s="264" t="s">
        <v>367</v>
      </c>
      <c r="D26" s="256" t="s">
        <v>365</v>
      </c>
      <c r="E26" s="257">
        <v>1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21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225</v>
      </c>
      <c r="T26" s="260" t="s">
        <v>226</v>
      </c>
      <c r="U26" s="230">
        <v>0</v>
      </c>
      <c r="V26" s="230">
        <f>ROUND(E26*U26,2)</f>
        <v>0</v>
      </c>
      <c r="W26" s="230"/>
      <c r="X26" s="230" t="s">
        <v>213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4">
        <v>18</v>
      </c>
      <c r="B27" s="255" t="s">
        <v>368</v>
      </c>
      <c r="C27" s="264" t="s">
        <v>369</v>
      </c>
      <c r="D27" s="256" t="s">
        <v>365</v>
      </c>
      <c r="E27" s="257">
        <v>1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9"/>
      <c r="S27" s="259" t="s">
        <v>225</v>
      </c>
      <c r="T27" s="260" t="s">
        <v>226</v>
      </c>
      <c r="U27" s="230">
        <v>0</v>
      </c>
      <c r="V27" s="230">
        <f>ROUND(E27*U27,2)</f>
        <v>0</v>
      </c>
      <c r="W27" s="230"/>
      <c r="X27" s="230" t="s">
        <v>144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328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4">
        <v>19</v>
      </c>
      <c r="B28" s="255" t="s">
        <v>370</v>
      </c>
      <c r="C28" s="264" t="s">
        <v>371</v>
      </c>
      <c r="D28" s="256" t="s">
        <v>142</v>
      </c>
      <c r="E28" s="257">
        <v>15</v>
      </c>
      <c r="F28" s="258"/>
      <c r="G28" s="259">
        <f>ROUND(E28*F28,2)</f>
        <v>0</v>
      </c>
      <c r="H28" s="258"/>
      <c r="I28" s="259">
        <f>ROUND(E28*H28,2)</f>
        <v>0</v>
      </c>
      <c r="J28" s="258"/>
      <c r="K28" s="259">
        <f>ROUND(E28*J28,2)</f>
        <v>0</v>
      </c>
      <c r="L28" s="259">
        <v>21</v>
      </c>
      <c r="M28" s="259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9" t="s">
        <v>212</v>
      </c>
      <c r="S28" s="259" t="s">
        <v>143</v>
      </c>
      <c r="T28" s="260" t="s">
        <v>226</v>
      </c>
      <c r="U28" s="230">
        <v>0</v>
      </c>
      <c r="V28" s="230">
        <f>ROUND(E28*U28,2)</f>
        <v>0</v>
      </c>
      <c r="W28" s="230"/>
      <c r="X28" s="230" t="s">
        <v>213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362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4">
        <v>20</v>
      </c>
      <c r="B29" s="255" t="s">
        <v>372</v>
      </c>
      <c r="C29" s="264" t="s">
        <v>373</v>
      </c>
      <c r="D29" s="256" t="s">
        <v>142</v>
      </c>
      <c r="E29" s="257">
        <v>32</v>
      </c>
      <c r="F29" s="258"/>
      <c r="G29" s="259">
        <f>ROUND(E29*F29,2)</f>
        <v>0</v>
      </c>
      <c r="H29" s="258"/>
      <c r="I29" s="259">
        <f>ROUND(E29*H29,2)</f>
        <v>0</v>
      </c>
      <c r="J29" s="258"/>
      <c r="K29" s="259">
        <f>ROUND(E29*J29,2)</f>
        <v>0</v>
      </c>
      <c r="L29" s="259">
        <v>21</v>
      </c>
      <c r="M29" s="259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9"/>
      <c r="S29" s="259" t="s">
        <v>225</v>
      </c>
      <c r="T29" s="260" t="s">
        <v>226</v>
      </c>
      <c r="U29" s="230">
        <v>0</v>
      </c>
      <c r="V29" s="230">
        <f>ROUND(E29*U29,2)</f>
        <v>0</v>
      </c>
      <c r="W29" s="230"/>
      <c r="X29" s="230" t="s">
        <v>213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362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4">
        <v>21</v>
      </c>
      <c r="B30" s="255" t="s">
        <v>374</v>
      </c>
      <c r="C30" s="264" t="s">
        <v>375</v>
      </c>
      <c r="D30" s="256" t="s">
        <v>365</v>
      </c>
      <c r="E30" s="257">
        <v>1</v>
      </c>
      <c r="F30" s="258"/>
      <c r="G30" s="259">
        <f>ROUND(E30*F30,2)</f>
        <v>0</v>
      </c>
      <c r="H30" s="258"/>
      <c r="I30" s="259">
        <f>ROUND(E30*H30,2)</f>
        <v>0</v>
      </c>
      <c r="J30" s="258"/>
      <c r="K30" s="259">
        <f>ROUND(E30*J30,2)</f>
        <v>0</v>
      </c>
      <c r="L30" s="259">
        <v>21</v>
      </c>
      <c r="M30" s="259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9"/>
      <c r="S30" s="259" t="s">
        <v>225</v>
      </c>
      <c r="T30" s="260" t="s">
        <v>226</v>
      </c>
      <c r="U30" s="230">
        <v>0</v>
      </c>
      <c r="V30" s="230">
        <f>ROUND(E30*U30,2)</f>
        <v>0</v>
      </c>
      <c r="W30" s="230"/>
      <c r="X30" s="230" t="s">
        <v>213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362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4">
        <v>22</v>
      </c>
      <c r="B31" s="255" t="s">
        <v>376</v>
      </c>
      <c r="C31" s="264" t="s">
        <v>377</v>
      </c>
      <c r="D31" s="256" t="s">
        <v>365</v>
      </c>
      <c r="E31" s="257">
        <v>3</v>
      </c>
      <c r="F31" s="258"/>
      <c r="G31" s="259">
        <f>ROUND(E31*F31,2)</f>
        <v>0</v>
      </c>
      <c r="H31" s="258"/>
      <c r="I31" s="259">
        <f>ROUND(E31*H31,2)</f>
        <v>0</v>
      </c>
      <c r="J31" s="258"/>
      <c r="K31" s="259">
        <f>ROUND(E31*J31,2)</f>
        <v>0</v>
      </c>
      <c r="L31" s="259">
        <v>21</v>
      </c>
      <c r="M31" s="259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9"/>
      <c r="S31" s="259" t="s">
        <v>225</v>
      </c>
      <c r="T31" s="260" t="s">
        <v>226</v>
      </c>
      <c r="U31" s="230">
        <v>0</v>
      </c>
      <c r="V31" s="230">
        <f>ROUND(E31*U31,2)</f>
        <v>0</v>
      </c>
      <c r="W31" s="230"/>
      <c r="X31" s="230" t="s">
        <v>213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362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54">
        <v>23</v>
      </c>
      <c r="B32" s="255" t="s">
        <v>378</v>
      </c>
      <c r="C32" s="264" t="s">
        <v>379</v>
      </c>
      <c r="D32" s="256" t="s">
        <v>365</v>
      </c>
      <c r="E32" s="257">
        <v>1</v>
      </c>
      <c r="F32" s="258"/>
      <c r="G32" s="259">
        <f>ROUND(E32*F32,2)</f>
        <v>0</v>
      </c>
      <c r="H32" s="258"/>
      <c r="I32" s="259">
        <f>ROUND(E32*H32,2)</f>
        <v>0</v>
      </c>
      <c r="J32" s="258"/>
      <c r="K32" s="259">
        <f>ROUND(E32*J32,2)</f>
        <v>0</v>
      </c>
      <c r="L32" s="259">
        <v>21</v>
      </c>
      <c r="M32" s="259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9"/>
      <c r="S32" s="259" t="s">
        <v>225</v>
      </c>
      <c r="T32" s="260" t="s">
        <v>226</v>
      </c>
      <c r="U32" s="230">
        <v>0</v>
      </c>
      <c r="V32" s="230">
        <f>ROUND(E32*U32,2)</f>
        <v>0</v>
      </c>
      <c r="W32" s="230"/>
      <c r="X32" s="230" t="s">
        <v>213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362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4">
        <v>24</v>
      </c>
      <c r="B33" s="255" t="s">
        <v>380</v>
      </c>
      <c r="C33" s="264" t="s">
        <v>381</v>
      </c>
      <c r="D33" s="256" t="s">
        <v>0</v>
      </c>
      <c r="E33" s="257">
        <v>1</v>
      </c>
      <c r="F33" s="258"/>
      <c r="G33" s="259">
        <f>ROUND(E33*F33,2)</f>
        <v>0</v>
      </c>
      <c r="H33" s="258"/>
      <c r="I33" s="259">
        <f>ROUND(E33*H33,2)</f>
        <v>0</v>
      </c>
      <c r="J33" s="258"/>
      <c r="K33" s="259">
        <f>ROUND(E33*J33,2)</f>
        <v>0</v>
      </c>
      <c r="L33" s="259">
        <v>21</v>
      </c>
      <c r="M33" s="259">
        <f>G33*(1+L33/100)</f>
        <v>0</v>
      </c>
      <c r="N33" s="257">
        <v>0</v>
      </c>
      <c r="O33" s="257">
        <f>ROUND(E33*N33,2)</f>
        <v>0</v>
      </c>
      <c r="P33" s="257">
        <v>0</v>
      </c>
      <c r="Q33" s="257">
        <f>ROUND(E33*P33,2)</f>
        <v>0</v>
      </c>
      <c r="R33" s="259"/>
      <c r="S33" s="259" t="s">
        <v>225</v>
      </c>
      <c r="T33" s="260" t="s">
        <v>226</v>
      </c>
      <c r="U33" s="230">
        <v>0</v>
      </c>
      <c r="V33" s="230">
        <f>ROUND(E33*U33,2)</f>
        <v>0</v>
      </c>
      <c r="W33" s="230"/>
      <c r="X33" s="230" t="s">
        <v>213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362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40" t="s">
        <v>138</v>
      </c>
      <c r="B34" s="241" t="s">
        <v>106</v>
      </c>
      <c r="C34" s="261" t="s">
        <v>107</v>
      </c>
      <c r="D34" s="242"/>
      <c r="E34" s="243"/>
      <c r="F34" s="244"/>
      <c r="G34" s="244">
        <f>SUMIF(AG35:AG37,"&lt;&gt;NOR",G35:G37)</f>
        <v>0</v>
      </c>
      <c r="H34" s="244"/>
      <c r="I34" s="244">
        <f>SUM(I35:I37)</f>
        <v>0</v>
      </c>
      <c r="J34" s="244"/>
      <c r="K34" s="244">
        <f>SUM(K35:K37)</f>
        <v>0</v>
      </c>
      <c r="L34" s="244"/>
      <c r="M34" s="244">
        <f>SUM(M35:M37)</f>
        <v>0</v>
      </c>
      <c r="N34" s="243"/>
      <c r="O34" s="243">
        <f>SUM(O35:O37)</f>
        <v>0</v>
      </c>
      <c r="P34" s="243"/>
      <c r="Q34" s="243">
        <f>SUM(Q35:Q37)</f>
        <v>0</v>
      </c>
      <c r="R34" s="244"/>
      <c r="S34" s="244"/>
      <c r="T34" s="245"/>
      <c r="U34" s="239"/>
      <c r="V34" s="239">
        <f>SUM(V35:V37)</f>
        <v>0</v>
      </c>
      <c r="W34" s="239"/>
      <c r="X34" s="239"/>
      <c r="AG34" t="s">
        <v>139</v>
      </c>
    </row>
    <row r="35" spans="1:60" ht="22.5" outlineLevel="1" x14ac:dyDescent="0.2">
      <c r="A35" s="254">
        <v>25</v>
      </c>
      <c r="B35" s="255" t="s">
        <v>382</v>
      </c>
      <c r="C35" s="264" t="s">
        <v>383</v>
      </c>
      <c r="D35" s="256" t="s">
        <v>174</v>
      </c>
      <c r="E35" s="257">
        <v>1.5</v>
      </c>
      <c r="F35" s="258"/>
      <c r="G35" s="259">
        <f>ROUND(E35*F35,2)</f>
        <v>0</v>
      </c>
      <c r="H35" s="258"/>
      <c r="I35" s="259">
        <f>ROUND(E35*H35,2)</f>
        <v>0</v>
      </c>
      <c r="J35" s="258"/>
      <c r="K35" s="259">
        <f>ROUND(E35*J35,2)</f>
        <v>0</v>
      </c>
      <c r="L35" s="259">
        <v>21</v>
      </c>
      <c r="M35" s="259">
        <f>G35*(1+L35/100)</f>
        <v>0</v>
      </c>
      <c r="N35" s="257">
        <v>0</v>
      </c>
      <c r="O35" s="257">
        <f>ROUND(E35*N35,2)</f>
        <v>0</v>
      </c>
      <c r="P35" s="257">
        <v>0</v>
      </c>
      <c r="Q35" s="257">
        <f>ROUND(E35*P35,2)</f>
        <v>0</v>
      </c>
      <c r="R35" s="259"/>
      <c r="S35" s="259" t="s">
        <v>143</v>
      </c>
      <c r="T35" s="260" t="s">
        <v>226</v>
      </c>
      <c r="U35" s="230">
        <v>0</v>
      </c>
      <c r="V35" s="230">
        <f>ROUND(E35*U35,2)</f>
        <v>0</v>
      </c>
      <c r="W35" s="230"/>
      <c r="X35" s="230" t="s">
        <v>144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328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54">
        <v>26</v>
      </c>
      <c r="B36" s="255" t="s">
        <v>384</v>
      </c>
      <c r="C36" s="264" t="s">
        <v>385</v>
      </c>
      <c r="D36" s="256" t="s">
        <v>220</v>
      </c>
      <c r="E36" s="257">
        <v>1</v>
      </c>
      <c r="F36" s="258"/>
      <c r="G36" s="259">
        <f>ROUND(E36*F36,2)</f>
        <v>0</v>
      </c>
      <c r="H36" s="258"/>
      <c r="I36" s="259">
        <f>ROUND(E36*H36,2)</f>
        <v>0</v>
      </c>
      <c r="J36" s="258"/>
      <c r="K36" s="259">
        <f>ROUND(E36*J36,2)</f>
        <v>0</v>
      </c>
      <c r="L36" s="259">
        <v>21</v>
      </c>
      <c r="M36" s="259">
        <f>G36*(1+L36/100)</f>
        <v>0</v>
      </c>
      <c r="N36" s="257">
        <v>0</v>
      </c>
      <c r="O36" s="257">
        <f>ROUND(E36*N36,2)</f>
        <v>0</v>
      </c>
      <c r="P36" s="257">
        <v>0</v>
      </c>
      <c r="Q36" s="257">
        <f>ROUND(E36*P36,2)</f>
        <v>0</v>
      </c>
      <c r="R36" s="259"/>
      <c r="S36" s="259" t="s">
        <v>143</v>
      </c>
      <c r="T36" s="260" t="s">
        <v>226</v>
      </c>
      <c r="U36" s="230">
        <v>0</v>
      </c>
      <c r="V36" s="230">
        <f>ROUND(E36*U36,2)</f>
        <v>0</v>
      </c>
      <c r="W36" s="230"/>
      <c r="X36" s="230" t="s">
        <v>144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328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7">
        <v>27</v>
      </c>
      <c r="B37" s="248" t="s">
        <v>386</v>
      </c>
      <c r="C37" s="262" t="s">
        <v>387</v>
      </c>
      <c r="D37" s="249" t="s">
        <v>220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143</v>
      </c>
      <c r="T37" s="253" t="s">
        <v>226</v>
      </c>
      <c r="U37" s="230">
        <v>0</v>
      </c>
      <c r="V37" s="230">
        <f>ROUND(E37*U37,2)</f>
        <v>0</v>
      </c>
      <c r="W37" s="230"/>
      <c r="X37" s="230" t="s">
        <v>144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328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3"/>
      <c r="B38" s="4"/>
      <c r="C38" s="26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125</v>
      </c>
    </row>
    <row r="39" spans="1:60" x14ac:dyDescent="0.2">
      <c r="A39" s="213"/>
      <c r="B39" s="214" t="s">
        <v>31</v>
      </c>
      <c r="C39" s="270"/>
      <c r="D39" s="215"/>
      <c r="E39" s="216"/>
      <c r="F39" s="216"/>
      <c r="G39" s="246">
        <f>G8+G23+G34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322</v>
      </c>
    </row>
    <row r="40" spans="1:60" x14ac:dyDescent="0.2">
      <c r="A40" s="3"/>
      <c r="B40" s="4"/>
      <c r="C40" s="26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3"/>
      <c r="B41" s="4"/>
      <c r="C41" s="269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17" t="s">
        <v>323</v>
      </c>
      <c r="B42" s="217"/>
      <c r="C42" s="27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18"/>
      <c r="B43" s="219"/>
      <c r="C43" s="272"/>
      <c r="D43" s="219"/>
      <c r="E43" s="219"/>
      <c r="F43" s="219"/>
      <c r="G43" s="2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324</v>
      </c>
    </row>
    <row r="44" spans="1:60" x14ac:dyDescent="0.2">
      <c r="A44" s="221"/>
      <c r="B44" s="222"/>
      <c r="C44" s="273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21"/>
      <c r="B45" s="222"/>
      <c r="C45" s="273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21"/>
      <c r="B46" s="222"/>
      <c r="C46" s="273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24"/>
      <c r="B47" s="225"/>
      <c r="C47" s="274"/>
      <c r="D47" s="225"/>
      <c r="E47" s="225"/>
      <c r="F47" s="225"/>
      <c r="G47" s="2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26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">
      <c r="C49" s="275"/>
      <c r="D49" s="10"/>
      <c r="AG49" t="s">
        <v>325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2:C42"/>
    <mergeCell ref="A43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82</v>
      </c>
      <c r="C8" s="261" t="s">
        <v>83</v>
      </c>
      <c r="D8" s="242"/>
      <c r="E8" s="243"/>
      <c r="F8" s="244"/>
      <c r="G8" s="244">
        <f>SUMIF(AG9:AG74,"&lt;&gt;NOR",G9:G74)</f>
        <v>0</v>
      </c>
      <c r="H8" s="244"/>
      <c r="I8" s="244">
        <f>SUM(I9:I74)</f>
        <v>0</v>
      </c>
      <c r="J8" s="244"/>
      <c r="K8" s="244">
        <f>SUM(K9:K74)</f>
        <v>0</v>
      </c>
      <c r="L8" s="244"/>
      <c r="M8" s="244">
        <f>SUM(M9:M74)</f>
        <v>0</v>
      </c>
      <c r="N8" s="243"/>
      <c r="O8" s="243">
        <f>SUM(O9:O74)</f>
        <v>137.15</v>
      </c>
      <c r="P8" s="243"/>
      <c r="Q8" s="243">
        <f>SUM(Q9:Q74)</f>
        <v>540.07000000000005</v>
      </c>
      <c r="R8" s="244"/>
      <c r="S8" s="244"/>
      <c r="T8" s="245"/>
      <c r="U8" s="239"/>
      <c r="V8" s="239">
        <f>SUM(V9:V74)</f>
        <v>453.32000000000016</v>
      </c>
      <c r="W8" s="239"/>
      <c r="X8" s="239"/>
      <c r="AG8" t="s">
        <v>139</v>
      </c>
    </row>
    <row r="9" spans="1:60" outlineLevel="1" x14ac:dyDescent="0.2">
      <c r="A9" s="247">
        <v>1</v>
      </c>
      <c r="B9" s="248" t="s">
        <v>140</v>
      </c>
      <c r="C9" s="262" t="s">
        <v>141</v>
      </c>
      <c r="D9" s="249" t="s">
        <v>142</v>
      </c>
      <c r="E9" s="250">
        <v>507.85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0.27</v>
      </c>
      <c r="O9" s="250">
        <f>ROUND(E9*N9,2)</f>
        <v>137.12</v>
      </c>
      <c r="P9" s="250">
        <v>0</v>
      </c>
      <c r="Q9" s="250">
        <f>ROUND(E9*P9,2)</f>
        <v>0</v>
      </c>
      <c r="R9" s="252"/>
      <c r="S9" s="252" t="s">
        <v>143</v>
      </c>
      <c r="T9" s="253" t="s">
        <v>143</v>
      </c>
      <c r="U9" s="230">
        <v>0.123</v>
      </c>
      <c r="V9" s="230">
        <f>ROUND(E9*U9,2)</f>
        <v>62.47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145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3" t="s">
        <v>388</v>
      </c>
      <c r="D10" s="231"/>
      <c r="E10" s="232">
        <v>270.76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3" t="s">
        <v>389</v>
      </c>
      <c r="D11" s="231"/>
      <c r="E11" s="232">
        <v>237.09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2</v>
      </c>
      <c r="B12" s="255" t="s">
        <v>149</v>
      </c>
      <c r="C12" s="264" t="s">
        <v>150</v>
      </c>
      <c r="D12" s="256" t="s">
        <v>142</v>
      </c>
      <c r="E12" s="257">
        <v>507.85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143</v>
      </c>
      <c r="U12" s="230">
        <v>0.09</v>
      </c>
      <c r="V12" s="230">
        <f>ROUND(E12*U12,2)</f>
        <v>45.71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3</v>
      </c>
      <c r="B13" s="248" t="s">
        <v>151</v>
      </c>
      <c r="C13" s="262" t="s">
        <v>152</v>
      </c>
      <c r="D13" s="249" t="s">
        <v>153</v>
      </c>
      <c r="E13" s="250">
        <v>15.43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0.41699999999999998</v>
      </c>
      <c r="Q13" s="250">
        <f>ROUND(E13*P13,2)</f>
        <v>6.43</v>
      </c>
      <c r="R13" s="252"/>
      <c r="S13" s="252" t="s">
        <v>143</v>
      </c>
      <c r="T13" s="253" t="s">
        <v>143</v>
      </c>
      <c r="U13" s="230">
        <v>0.13</v>
      </c>
      <c r="V13" s="230">
        <f>ROUND(E13*U13,2)</f>
        <v>2.0099999999999998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3" t="s">
        <v>154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147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3" t="s">
        <v>390</v>
      </c>
      <c r="D15" s="231"/>
      <c r="E15" s="232">
        <v>15.43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4</v>
      </c>
      <c r="B16" s="248" t="s">
        <v>158</v>
      </c>
      <c r="C16" s="262" t="s">
        <v>159</v>
      </c>
      <c r="D16" s="249" t="s">
        <v>153</v>
      </c>
      <c r="E16" s="250">
        <v>689.71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0.13800000000000001</v>
      </c>
      <c r="Q16" s="250">
        <f>ROUND(E16*P16,2)</f>
        <v>95.18</v>
      </c>
      <c r="R16" s="252"/>
      <c r="S16" s="252" t="s">
        <v>143</v>
      </c>
      <c r="T16" s="253" t="s">
        <v>143</v>
      </c>
      <c r="U16" s="230">
        <v>0.16</v>
      </c>
      <c r="V16" s="230">
        <f>ROUND(E16*U16,2)</f>
        <v>110.35</v>
      </c>
      <c r="W16" s="230"/>
      <c r="X16" s="230" t="s">
        <v>144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145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3" t="s">
        <v>391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3" t="s">
        <v>392</v>
      </c>
      <c r="D18" s="231"/>
      <c r="E18" s="232">
        <v>689.71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147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5</v>
      </c>
      <c r="B19" s="248" t="s">
        <v>165</v>
      </c>
      <c r="C19" s="262" t="s">
        <v>166</v>
      </c>
      <c r="D19" s="249" t="s">
        <v>153</v>
      </c>
      <c r="E19" s="250">
        <v>724.19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0.44</v>
      </c>
      <c r="Q19" s="250">
        <f>ROUND(E19*P19,2)</f>
        <v>318.64</v>
      </c>
      <c r="R19" s="252"/>
      <c r="S19" s="252" t="s">
        <v>143</v>
      </c>
      <c r="T19" s="253" t="s">
        <v>143</v>
      </c>
      <c r="U19" s="230">
        <v>7.2999999999999995E-2</v>
      </c>
      <c r="V19" s="230">
        <f>ROUND(E19*U19,2)</f>
        <v>52.87</v>
      </c>
      <c r="W19" s="230"/>
      <c r="X19" s="230" t="s">
        <v>144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3" t="s">
        <v>154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3" t="s">
        <v>393</v>
      </c>
      <c r="D21" s="231"/>
      <c r="E21" s="232">
        <v>15.43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5" t="s">
        <v>162</v>
      </c>
      <c r="D22" s="233"/>
      <c r="E22" s="234">
        <v>15.43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147</v>
      </c>
      <c r="AH22" s="210">
        <v>1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3" t="s">
        <v>391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3" t="s">
        <v>394</v>
      </c>
      <c r="D24" s="231"/>
      <c r="E24" s="232">
        <v>689.71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5" t="s">
        <v>162</v>
      </c>
      <c r="D25" s="233"/>
      <c r="E25" s="234">
        <v>689.71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147</v>
      </c>
      <c r="AH25" s="210">
        <v>1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3" t="s">
        <v>395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3" t="s">
        <v>396</v>
      </c>
      <c r="D27" s="231"/>
      <c r="E27" s="232">
        <v>19.05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5" t="s">
        <v>162</v>
      </c>
      <c r="D28" s="233"/>
      <c r="E28" s="234">
        <v>19.05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147</v>
      </c>
      <c r="AH28" s="210">
        <v>1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6</v>
      </c>
      <c r="B29" s="248" t="s">
        <v>397</v>
      </c>
      <c r="C29" s="262" t="s">
        <v>398</v>
      </c>
      <c r="D29" s="249" t="s">
        <v>153</v>
      </c>
      <c r="E29" s="250">
        <v>137.15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0.22</v>
      </c>
      <c r="Q29" s="250">
        <f>ROUND(E29*P29,2)</f>
        <v>30.17</v>
      </c>
      <c r="R29" s="252"/>
      <c r="S29" s="252" t="s">
        <v>143</v>
      </c>
      <c r="T29" s="253" t="s">
        <v>143</v>
      </c>
      <c r="U29" s="230">
        <v>0.12</v>
      </c>
      <c r="V29" s="230">
        <f>ROUND(E29*U29,2)</f>
        <v>16.46</v>
      </c>
      <c r="W29" s="230"/>
      <c r="X29" s="230" t="s">
        <v>144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145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3" t="s">
        <v>395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3" t="s">
        <v>399</v>
      </c>
      <c r="D31" s="231"/>
      <c r="E31" s="232">
        <v>19.05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5" t="s">
        <v>162</v>
      </c>
      <c r="D32" s="233"/>
      <c r="E32" s="234">
        <v>19.05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147</v>
      </c>
      <c r="AH32" s="210">
        <v>1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3" t="s">
        <v>170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3" t="s">
        <v>400</v>
      </c>
      <c r="D34" s="231"/>
      <c r="E34" s="232">
        <v>118.1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5" t="s">
        <v>162</v>
      </c>
      <c r="D35" s="233"/>
      <c r="E35" s="234">
        <v>118.1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147</v>
      </c>
      <c r="AH35" s="210">
        <v>1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7</v>
      </c>
      <c r="B36" s="248" t="s">
        <v>156</v>
      </c>
      <c r="C36" s="262" t="s">
        <v>157</v>
      </c>
      <c r="D36" s="249" t="s">
        <v>153</v>
      </c>
      <c r="E36" s="250">
        <v>118.1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0.66</v>
      </c>
      <c r="Q36" s="250">
        <f>ROUND(E36*P36,2)</f>
        <v>77.95</v>
      </c>
      <c r="R36" s="252"/>
      <c r="S36" s="252" t="s">
        <v>143</v>
      </c>
      <c r="T36" s="253" t="s">
        <v>143</v>
      </c>
      <c r="U36" s="230">
        <v>0.11899999999999999</v>
      </c>
      <c r="V36" s="230">
        <f>ROUND(E36*U36,2)</f>
        <v>14.05</v>
      </c>
      <c r="W36" s="230"/>
      <c r="X36" s="230" t="s">
        <v>144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3" t="s">
        <v>170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3" t="s">
        <v>401</v>
      </c>
      <c r="D38" s="231"/>
      <c r="E38" s="232">
        <v>118.1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147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8</v>
      </c>
      <c r="B39" s="248" t="s">
        <v>402</v>
      </c>
      <c r="C39" s="262" t="s">
        <v>403</v>
      </c>
      <c r="D39" s="249" t="s">
        <v>142</v>
      </c>
      <c r="E39" s="250">
        <v>157.30000000000001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143</v>
      </c>
      <c r="T39" s="253" t="s">
        <v>143</v>
      </c>
      <c r="U39" s="230">
        <v>3.6999999999999998E-2</v>
      </c>
      <c r="V39" s="230">
        <f>ROUND(E39*U39,2)</f>
        <v>5.82</v>
      </c>
      <c r="W39" s="230"/>
      <c r="X39" s="230" t="s">
        <v>144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3" t="s">
        <v>404</v>
      </c>
      <c r="D40" s="231"/>
      <c r="E40" s="232">
        <v>157.30000000000001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7">
        <v>9</v>
      </c>
      <c r="B41" s="248" t="s">
        <v>405</v>
      </c>
      <c r="C41" s="262" t="s">
        <v>406</v>
      </c>
      <c r="D41" s="249" t="s">
        <v>220</v>
      </c>
      <c r="E41" s="250">
        <v>11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3.0400000000000002E-3</v>
      </c>
      <c r="O41" s="250">
        <f>ROUND(E41*N41,2)</f>
        <v>0.03</v>
      </c>
      <c r="P41" s="250">
        <v>0</v>
      </c>
      <c r="Q41" s="250">
        <f>ROUND(E41*P41,2)</f>
        <v>0</v>
      </c>
      <c r="R41" s="252"/>
      <c r="S41" s="252" t="s">
        <v>143</v>
      </c>
      <c r="T41" s="253" t="s">
        <v>143</v>
      </c>
      <c r="U41" s="230">
        <v>5.18</v>
      </c>
      <c r="V41" s="230">
        <f>ROUND(E41*U41,2)</f>
        <v>56.98</v>
      </c>
      <c r="W41" s="230"/>
      <c r="X41" s="230" t="s">
        <v>407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408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3" t="s">
        <v>409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3" t="s">
        <v>410</v>
      </c>
      <c r="D43" s="231"/>
      <c r="E43" s="232">
        <v>11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7">
        <v>10</v>
      </c>
      <c r="B44" s="248" t="s">
        <v>411</v>
      </c>
      <c r="C44" s="262" t="s">
        <v>412</v>
      </c>
      <c r="D44" s="249" t="s">
        <v>174</v>
      </c>
      <c r="E44" s="250">
        <v>51.081000000000003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143</v>
      </c>
      <c r="T44" s="253" t="s">
        <v>143</v>
      </c>
      <c r="U44" s="230">
        <v>1.34E-2</v>
      </c>
      <c r="V44" s="230">
        <f>ROUND(E44*U44,2)</f>
        <v>0.68</v>
      </c>
      <c r="W44" s="230"/>
      <c r="X44" s="230" t="s">
        <v>144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145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27"/>
      <c r="B45" s="228"/>
      <c r="C45" s="263" t="s">
        <v>413</v>
      </c>
      <c r="D45" s="231"/>
      <c r="E45" s="232">
        <v>51.081000000000003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7">
        <v>11</v>
      </c>
      <c r="B46" s="248" t="s">
        <v>414</v>
      </c>
      <c r="C46" s="262" t="s">
        <v>415</v>
      </c>
      <c r="D46" s="249" t="s">
        <v>174</v>
      </c>
      <c r="E46" s="250">
        <v>102.16200000000001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143</v>
      </c>
      <c r="T46" s="253" t="s">
        <v>143</v>
      </c>
      <c r="U46" s="230">
        <v>0.223</v>
      </c>
      <c r="V46" s="230">
        <f>ROUND(E46*U46,2)</f>
        <v>22.78</v>
      </c>
      <c r="W46" s="230"/>
      <c r="X46" s="230" t="s">
        <v>144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145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3" t="s">
        <v>409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3" t="s">
        <v>416</v>
      </c>
      <c r="D48" s="231"/>
      <c r="E48" s="232">
        <v>102.16200000000001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4">
        <v>12</v>
      </c>
      <c r="B49" s="255" t="s">
        <v>417</v>
      </c>
      <c r="C49" s="264" t="s">
        <v>418</v>
      </c>
      <c r="D49" s="256" t="s">
        <v>174</v>
      </c>
      <c r="E49" s="257">
        <v>102.16200000000001</v>
      </c>
      <c r="F49" s="258"/>
      <c r="G49" s="259">
        <f>ROUND(E49*F49,2)</f>
        <v>0</v>
      </c>
      <c r="H49" s="258"/>
      <c r="I49" s="259">
        <f>ROUND(E49*H49,2)</f>
        <v>0</v>
      </c>
      <c r="J49" s="258"/>
      <c r="K49" s="259">
        <f>ROUND(E49*J49,2)</f>
        <v>0</v>
      </c>
      <c r="L49" s="259">
        <v>21</v>
      </c>
      <c r="M49" s="259">
        <f>G49*(1+L49/100)</f>
        <v>0</v>
      </c>
      <c r="N49" s="257">
        <v>0</v>
      </c>
      <c r="O49" s="257">
        <f>ROUND(E49*N49,2)</f>
        <v>0</v>
      </c>
      <c r="P49" s="257">
        <v>0</v>
      </c>
      <c r="Q49" s="257">
        <f>ROUND(E49*P49,2)</f>
        <v>0</v>
      </c>
      <c r="R49" s="259"/>
      <c r="S49" s="259" t="s">
        <v>143</v>
      </c>
      <c r="T49" s="260" t="s">
        <v>143</v>
      </c>
      <c r="U49" s="230">
        <v>1.0999999999999999E-2</v>
      </c>
      <c r="V49" s="230">
        <f>ROUND(E49*U49,2)</f>
        <v>1.1200000000000001</v>
      </c>
      <c r="W49" s="230"/>
      <c r="X49" s="230" t="s">
        <v>144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145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54">
        <v>13</v>
      </c>
      <c r="B50" s="255" t="s">
        <v>419</v>
      </c>
      <c r="C50" s="264" t="s">
        <v>420</v>
      </c>
      <c r="D50" s="256" t="s">
        <v>174</v>
      </c>
      <c r="E50" s="257">
        <v>102.16200000000001</v>
      </c>
      <c r="F50" s="258"/>
      <c r="G50" s="259">
        <f>ROUND(E50*F50,2)</f>
        <v>0</v>
      </c>
      <c r="H50" s="258"/>
      <c r="I50" s="259">
        <f>ROUND(E50*H50,2)</f>
        <v>0</v>
      </c>
      <c r="J50" s="258"/>
      <c r="K50" s="259">
        <f>ROUND(E50*J50,2)</f>
        <v>0</v>
      </c>
      <c r="L50" s="259">
        <v>21</v>
      </c>
      <c r="M50" s="259">
        <f>G50*(1+L50/100)</f>
        <v>0</v>
      </c>
      <c r="N50" s="257">
        <v>0</v>
      </c>
      <c r="O50" s="257">
        <f>ROUND(E50*N50,2)</f>
        <v>0</v>
      </c>
      <c r="P50" s="257">
        <v>0</v>
      </c>
      <c r="Q50" s="257">
        <f>ROUND(E50*P50,2)</f>
        <v>0</v>
      </c>
      <c r="R50" s="259"/>
      <c r="S50" s="259" t="s">
        <v>143</v>
      </c>
      <c r="T50" s="260" t="s">
        <v>143</v>
      </c>
      <c r="U50" s="230">
        <v>0</v>
      </c>
      <c r="V50" s="230">
        <f>ROUND(E50*U50,2)</f>
        <v>0</v>
      </c>
      <c r="W50" s="230"/>
      <c r="X50" s="230" t="s">
        <v>144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14</v>
      </c>
      <c r="B51" s="248" t="s">
        <v>421</v>
      </c>
      <c r="C51" s="262" t="s">
        <v>422</v>
      </c>
      <c r="D51" s="249" t="s">
        <v>423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4.5</v>
      </c>
      <c r="Q51" s="250">
        <f>ROUND(E51*P51,2)</f>
        <v>4.5</v>
      </c>
      <c r="R51" s="252"/>
      <c r="S51" s="252" t="s">
        <v>225</v>
      </c>
      <c r="T51" s="253" t="s">
        <v>226</v>
      </c>
      <c r="U51" s="230">
        <v>0.54</v>
      </c>
      <c r="V51" s="230">
        <f>ROUND(E51*U51,2)</f>
        <v>0.54</v>
      </c>
      <c r="W51" s="230"/>
      <c r="X51" s="230" t="s">
        <v>144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145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3" t="s">
        <v>424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3" t="s">
        <v>425</v>
      </c>
      <c r="D53" s="231"/>
      <c r="E53" s="232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7">
        <v>15</v>
      </c>
      <c r="B54" s="248" t="s">
        <v>426</v>
      </c>
      <c r="C54" s="262" t="s">
        <v>427</v>
      </c>
      <c r="D54" s="249" t="s">
        <v>423</v>
      </c>
      <c r="E54" s="250">
        <v>4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1.8</v>
      </c>
      <c r="Q54" s="250">
        <f>ROUND(E54*P54,2)</f>
        <v>7.2</v>
      </c>
      <c r="R54" s="252"/>
      <c r="S54" s="252" t="s">
        <v>225</v>
      </c>
      <c r="T54" s="253" t="s">
        <v>226</v>
      </c>
      <c r="U54" s="230">
        <v>0.54</v>
      </c>
      <c r="V54" s="230">
        <f>ROUND(E54*U54,2)</f>
        <v>2.16</v>
      </c>
      <c r="W54" s="230"/>
      <c r="X54" s="230" t="s">
        <v>144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145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3" t="s">
        <v>428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3" t="s">
        <v>429</v>
      </c>
      <c r="D56" s="231"/>
      <c r="E56" s="232">
        <v>4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147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16</v>
      </c>
      <c r="B57" s="248" t="s">
        <v>430</v>
      </c>
      <c r="C57" s="262" t="s">
        <v>431</v>
      </c>
      <c r="D57" s="249" t="s">
        <v>153</v>
      </c>
      <c r="E57" s="250">
        <v>244.59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143</v>
      </c>
      <c r="T57" s="253" t="s">
        <v>143</v>
      </c>
      <c r="U57" s="230">
        <v>0.17699999999999999</v>
      </c>
      <c r="V57" s="230">
        <f>ROUND(E57*U57,2)</f>
        <v>43.29</v>
      </c>
      <c r="W57" s="230"/>
      <c r="X57" s="230" t="s">
        <v>144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145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3" t="s">
        <v>432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3" t="s">
        <v>433</v>
      </c>
      <c r="D59" s="231"/>
      <c r="E59" s="232">
        <v>244.59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7">
        <v>17</v>
      </c>
      <c r="B60" s="248" t="s">
        <v>434</v>
      </c>
      <c r="C60" s="262" t="s">
        <v>435</v>
      </c>
      <c r="D60" s="249" t="s">
        <v>153</v>
      </c>
      <c r="E60" s="250">
        <v>244.59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143</v>
      </c>
      <c r="T60" s="253" t="s">
        <v>143</v>
      </c>
      <c r="U60" s="230">
        <v>0.06</v>
      </c>
      <c r="V60" s="230">
        <f>ROUND(E60*U60,2)</f>
        <v>14.68</v>
      </c>
      <c r="W60" s="230"/>
      <c r="X60" s="230" t="s">
        <v>144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145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3" t="s">
        <v>432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7"/>
      <c r="B62" s="228"/>
      <c r="C62" s="263" t="s">
        <v>436</v>
      </c>
      <c r="D62" s="231"/>
      <c r="E62" s="232">
        <v>244.59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7">
        <v>18</v>
      </c>
      <c r="B63" s="248" t="s">
        <v>437</v>
      </c>
      <c r="C63" s="262" t="s">
        <v>438</v>
      </c>
      <c r="D63" s="249" t="s">
        <v>439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1E-3</v>
      </c>
      <c r="O63" s="250">
        <f>ROUND(E63*N63,2)</f>
        <v>0</v>
      </c>
      <c r="P63" s="250">
        <v>0</v>
      </c>
      <c r="Q63" s="250">
        <f>ROUND(E63*P63,2)</f>
        <v>0</v>
      </c>
      <c r="R63" s="252" t="s">
        <v>212</v>
      </c>
      <c r="S63" s="252" t="s">
        <v>143</v>
      </c>
      <c r="T63" s="253" t="s">
        <v>143</v>
      </c>
      <c r="U63" s="230">
        <v>0</v>
      </c>
      <c r="V63" s="230">
        <f>ROUND(E63*U63,2)</f>
        <v>0</v>
      </c>
      <c r="W63" s="230"/>
      <c r="X63" s="230" t="s">
        <v>213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3" t="s">
        <v>432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3" t="s">
        <v>440</v>
      </c>
      <c r="D65" s="231"/>
      <c r="E65" s="232">
        <v>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4">
        <v>19</v>
      </c>
      <c r="B66" s="255" t="s">
        <v>441</v>
      </c>
      <c r="C66" s="264" t="s">
        <v>442</v>
      </c>
      <c r="D66" s="256" t="s">
        <v>153</v>
      </c>
      <c r="E66" s="257">
        <v>244.59</v>
      </c>
      <c r="F66" s="258"/>
      <c r="G66" s="259">
        <f>ROUND(E66*F66,2)</f>
        <v>0</v>
      </c>
      <c r="H66" s="258"/>
      <c r="I66" s="259">
        <f>ROUND(E66*H66,2)</f>
        <v>0</v>
      </c>
      <c r="J66" s="258"/>
      <c r="K66" s="259">
        <f>ROUND(E66*J66,2)</f>
        <v>0</v>
      </c>
      <c r="L66" s="259">
        <v>21</v>
      </c>
      <c r="M66" s="259">
        <f>G66*(1+L66/100)</f>
        <v>0</v>
      </c>
      <c r="N66" s="257">
        <v>0</v>
      </c>
      <c r="O66" s="257">
        <f>ROUND(E66*N66,2)</f>
        <v>0</v>
      </c>
      <c r="P66" s="257">
        <v>0</v>
      </c>
      <c r="Q66" s="257">
        <f>ROUND(E66*P66,2)</f>
        <v>0</v>
      </c>
      <c r="R66" s="259"/>
      <c r="S66" s="259" t="s">
        <v>143</v>
      </c>
      <c r="T66" s="260" t="s">
        <v>143</v>
      </c>
      <c r="U66" s="230">
        <v>2E-3</v>
      </c>
      <c r="V66" s="230">
        <f>ROUND(E66*U66,2)</f>
        <v>0.49</v>
      </c>
      <c r="W66" s="230"/>
      <c r="X66" s="230" t="s">
        <v>144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145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4">
        <v>20</v>
      </c>
      <c r="B67" s="255" t="s">
        <v>443</v>
      </c>
      <c r="C67" s="264" t="s">
        <v>444</v>
      </c>
      <c r="D67" s="256" t="s">
        <v>153</v>
      </c>
      <c r="E67" s="257">
        <v>244.59</v>
      </c>
      <c r="F67" s="258"/>
      <c r="G67" s="259">
        <f>ROUND(E67*F67,2)</f>
        <v>0</v>
      </c>
      <c r="H67" s="258"/>
      <c r="I67" s="259">
        <f>ROUND(E67*H67,2)</f>
        <v>0</v>
      </c>
      <c r="J67" s="258"/>
      <c r="K67" s="259">
        <f>ROUND(E67*J67,2)</f>
        <v>0</v>
      </c>
      <c r="L67" s="259">
        <v>21</v>
      </c>
      <c r="M67" s="259">
        <f>G67*(1+L67/100)</f>
        <v>0</v>
      </c>
      <c r="N67" s="257">
        <v>0</v>
      </c>
      <c r="O67" s="257">
        <f>ROUND(E67*N67,2)</f>
        <v>0</v>
      </c>
      <c r="P67" s="257">
        <v>0</v>
      </c>
      <c r="Q67" s="257">
        <f>ROUND(E67*P67,2)</f>
        <v>0</v>
      </c>
      <c r="R67" s="259"/>
      <c r="S67" s="259" t="s">
        <v>143</v>
      </c>
      <c r="T67" s="260" t="s">
        <v>143</v>
      </c>
      <c r="U67" s="230">
        <v>3.5000000000000001E-3</v>
      </c>
      <c r="V67" s="230">
        <f>ROUND(E67*U67,2)</f>
        <v>0.86</v>
      </c>
      <c r="W67" s="230"/>
      <c r="X67" s="230" t="s">
        <v>144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145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4">
        <v>21</v>
      </c>
      <c r="B68" s="255" t="s">
        <v>445</v>
      </c>
      <c r="C68" s="264" t="s">
        <v>446</v>
      </c>
      <c r="D68" s="256" t="s">
        <v>447</v>
      </c>
      <c r="E68" s="257">
        <v>1</v>
      </c>
      <c r="F68" s="258"/>
      <c r="G68" s="259">
        <f>ROUND(E68*F68,2)</f>
        <v>0</v>
      </c>
      <c r="H68" s="258"/>
      <c r="I68" s="259">
        <f>ROUND(E68*H68,2)</f>
        <v>0</v>
      </c>
      <c r="J68" s="258"/>
      <c r="K68" s="259">
        <f>ROUND(E68*J68,2)</f>
        <v>0</v>
      </c>
      <c r="L68" s="259">
        <v>21</v>
      </c>
      <c r="M68" s="259">
        <f>G68*(1+L68/100)</f>
        <v>0</v>
      </c>
      <c r="N68" s="257">
        <v>1E-3</v>
      </c>
      <c r="O68" s="257">
        <f>ROUND(E68*N68,2)</f>
        <v>0</v>
      </c>
      <c r="P68" s="257">
        <v>0</v>
      </c>
      <c r="Q68" s="257">
        <f>ROUND(E68*P68,2)</f>
        <v>0</v>
      </c>
      <c r="R68" s="259" t="s">
        <v>212</v>
      </c>
      <c r="S68" s="259" t="s">
        <v>143</v>
      </c>
      <c r="T68" s="260" t="s">
        <v>143</v>
      </c>
      <c r="U68" s="230">
        <v>0</v>
      </c>
      <c r="V68" s="230">
        <f>ROUND(E68*U68,2)</f>
        <v>0</v>
      </c>
      <c r="W68" s="230"/>
      <c r="X68" s="230" t="s">
        <v>213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214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7">
        <v>22</v>
      </c>
      <c r="B69" s="248" t="s">
        <v>448</v>
      </c>
      <c r="C69" s="262" t="s">
        <v>449</v>
      </c>
      <c r="D69" s="249" t="s">
        <v>259</v>
      </c>
      <c r="E69" s="250">
        <v>9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225</v>
      </c>
      <c r="T69" s="253" t="s">
        <v>226</v>
      </c>
      <c r="U69" s="230">
        <v>0</v>
      </c>
      <c r="V69" s="230">
        <f>ROUND(E69*U69,2)</f>
        <v>0</v>
      </c>
      <c r="W69" s="230"/>
      <c r="X69" s="230" t="s">
        <v>144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145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3" t="s">
        <v>450</v>
      </c>
      <c r="D70" s="231"/>
      <c r="E70" s="232">
        <v>9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147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3" t="s">
        <v>451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3" t="s">
        <v>452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3" t="s">
        <v>453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3" t="s">
        <v>454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40" t="s">
        <v>138</v>
      </c>
      <c r="B75" s="241" t="s">
        <v>84</v>
      </c>
      <c r="C75" s="261" t="s">
        <v>85</v>
      </c>
      <c r="D75" s="242"/>
      <c r="E75" s="243"/>
      <c r="F75" s="244"/>
      <c r="G75" s="244">
        <f>SUMIF(AG76:AG83,"&lt;&gt;NOR",G76:G83)</f>
        <v>0</v>
      </c>
      <c r="H75" s="244"/>
      <c r="I75" s="244">
        <f>SUM(I76:I83)</f>
        <v>0</v>
      </c>
      <c r="J75" s="244"/>
      <c r="K75" s="244">
        <f>SUM(K76:K83)</f>
        <v>0</v>
      </c>
      <c r="L75" s="244"/>
      <c r="M75" s="244">
        <f>SUM(M76:M83)</f>
        <v>0</v>
      </c>
      <c r="N75" s="243"/>
      <c r="O75" s="243">
        <f>SUM(O76:O83)</f>
        <v>69.099999999999994</v>
      </c>
      <c r="P75" s="243"/>
      <c r="Q75" s="243">
        <f>SUM(Q76:Q83)</f>
        <v>0</v>
      </c>
      <c r="R75" s="244"/>
      <c r="S75" s="244"/>
      <c r="T75" s="245"/>
      <c r="U75" s="239"/>
      <c r="V75" s="239">
        <f>SUM(V76:V83)</f>
        <v>124.09</v>
      </c>
      <c r="W75" s="239"/>
      <c r="X75" s="239"/>
      <c r="AG75" t="s">
        <v>139</v>
      </c>
    </row>
    <row r="76" spans="1:60" ht="33.75" outlineLevel="1" x14ac:dyDescent="0.2">
      <c r="A76" s="247">
        <v>23</v>
      </c>
      <c r="B76" s="248" t="s">
        <v>455</v>
      </c>
      <c r="C76" s="262" t="s">
        <v>456</v>
      </c>
      <c r="D76" s="249" t="s">
        <v>142</v>
      </c>
      <c r="E76" s="250">
        <v>158.30000000000001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0.43651000000000001</v>
      </c>
      <c r="O76" s="250">
        <f>ROUND(E76*N76,2)</f>
        <v>69.099999999999994</v>
      </c>
      <c r="P76" s="250">
        <v>0</v>
      </c>
      <c r="Q76" s="250">
        <f>ROUND(E76*P76,2)</f>
        <v>0</v>
      </c>
      <c r="R76" s="252"/>
      <c r="S76" s="252" t="s">
        <v>225</v>
      </c>
      <c r="T76" s="253" t="s">
        <v>226</v>
      </c>
      <c r="U76" s="230">
        <v>0.78386</v>
      </c>
      <c r="V76" s="230">
        <f>ROUND(E76*U76,2)</f>
        <v>124.09</v>
      </c>
      <c r="W76" s="230"/>
      <c r="X76" s="230" t="s">
        <v>407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408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3" t="s">
        <v>457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3" t="s">
        <v>458</v>
      </c>
      <c r="D78" s="231"/>
      <c r="E78" s="232">
        <v>158.30000000000001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3" t="s">
        <v>459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147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3" t="s">
        <v>460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3" t="s">
        <v>461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147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3" t="s">
        <v>462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3" t="s">
        <v>463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40" t="s">
        <v>138</v>
      </c>
      <c r="B84" s="241" t="s">
        <v>86</v>
      </c>
      <c r="C84" s="261" t="s">
        <v>87</v>
      </c>
      <c r="D84" s="242"/>
      <c r="E84" s="243"/>
      <c r="F84" s="244"/>
      <c r="G84" s="244">
        <f>SUMIF(AG85:AG91,"&lt;&gt;NOR",G85:G91)</f>
        <v>0</v>
      </c>
      <c r="H84" s="244"/>
      <c r="I84" s="244">
        <f>SUM(I85:I91)</f>
        <v>0</v>
      </c>
      <c r="J84" s="244"/>
      <c r="K84" s="244">
        <f>SUM(K85:K91)</f>
        <v>0</v>
      </c>
      <c r="L84" s="244"/>
      <c r="M84" s="244">
        <f>SUM(M85:M91)</f>
        <v>0</v>
      </c>
      <c r="N84" s="243"/>
      <c r="O84" s="243">
        <f>SUM(O85:O91)</f>
        <v>2.98</v>
      </c>
      <c r="P84" s="243"/>
      <c r="Q84" s="243">
        <f>SUM(Q85:Q91)</f>
        <v>0</v>
      </c>
      <c r="R84" s="244"/>
      <c r="S84" s="244"/>
      <c r="T84" s="245"/>
      <c r="U84" s="239"/>
      <c r="V84" s="239">
        <f>SUM(V85:V91)</f>
        <v>30.73</v>
      </c>
      <c r="W84" s="239"/>
      <c r="X84" s="239"/>
      <c r="AG84" t="s">
        <v>139</v>
      </c>
    </row>
    <row r="85" spans="1:60" outlineLevel="1" x14ac:dyDescent="0.2">
      <c r="A85" s="247">
        <v>24</v>
      </c>
      <c r="B85" s="248" t="s">
        <v>464</v>
      </c>
      <c r="C85" s="262" t="s">
        <v>465</v>
      </c>
      <c r="D85" s="249" t="s">
        <v>142</v>
      </c>
      <c r="E85" s="250">
        <v>10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0.26250000000000001</v>
      </c>
      <c r="O85" s="250">
        <f>ROUND(E85*N85,2)</f>
        <v>2.63</v>
      </c>
      <c r="P85" s="250">
        <v>0</v>
      </c>
      <c r="Q85" s="250">
        <f>ROUND(E85*P85,2)</f>
        <v>0</v>
      </c>
      <c r="R85" s="252"/>
      <c r="S85" s="252" t="s">
        <v>143</v>
      </c>
      <c r="T85" s="253" t="s">
        <v>143</v>
      </c>
      <c r="U85" s="230">
        <v>3.0726</v>
      </c>
      <c r="V85" s="230">
        <f>ROUND(E85*U85,2)</f>
        <v>30.73</v>
      </c>
      <c r="W85" s="230"/>
      <c r="X85" s="230" t="s">
        <v>144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145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3" t="s">
        <v>466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147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63" t="s">
        <v>467</v>
      </c>
      <c r="D87" s="231"/>
      <c r="E87" s="232">
        <v>10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147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63" t="s">
        <v>468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147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7">
        <v>25</v>
      </c>
      <c r="B89" s="248" t="s">
        <v>469</v>
      </c>
      <c r="C89" s="262" t="s">
        <v>470</v>
      </c>
      <c r="D89" s="249" t="s">
        <v>220</v>
      </c>
      <c r="E89" s="250">
        <v>10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3.5000000000000003E-2</v>
      </c>
      <c r="O89" s="250">
        <f>ROUND(E89*N89,2)</f>
        <v>0.35</v>
      </c>
      <c r="P89" s="250">
        <v>0</v>
      </c>
      <c r="Q89" s="250">
        <f>ROUND(E89*P89,2)</f>
        <v>0</v>
      </c>
      <c r="R89" s="252" t="s">
        <v>212</v>
      </c>
      <c r="S89" s="252" t="s">
        <v>143</v>
      </c>
      <c r="T89" s="253" t="s">
        <v>143</v>
      </c>
      <c r="U89" s="230">
        <v>0</v>
      </c>
      <c r="V89" s="230">
        <f>ROUND(E89*U89,2)</f>
        <v>0</v>
      </c>
      <c r="W89" s="230"/>
      <c r="X89" s="230" t="s">
        <v>213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3" t="s">
        <v>466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3" t="s">
        <v>467</v>
      </c>
      <c r="D91" s="231"/>
      <c r="E91" s="232">
        <v>10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40" t="s">
        <v>138</v>
      </c>
      <c r="B92" s="241" t="s">
        <v>88</v>
      </c>
      <c r="C92" s="261" t="s">
        <v>89</v>
      </c>
      <c r="D92" s="242"/>
      <c r="E92" s="243"/>
      <c r="F92" s="244"/>
      <c r="G92" s="244">
        <f>SUMIF(AG93:AG96,"&lt;&gt;NOR",G93:G96)</f>
        <v>0</v>
      </c>
      <c r="H92" s="244"/>
      <c r="I92" s="244">
        <f>SUM(I93:I96)</f>
        <v>0</v>
      </c>
      <c r="J92" s="244"/>
      <c r="K92" s="244">
        <f>SUM(K93:K96)</f>
        <v>0</v>
      </c>
      <c r="L92" s="244"/>
      <c r="M92" s="244">
        <f>SUM(M93:M96)</f>
        <v>0</v>
      </c>
      <c r="N92" s="243"/>
      <c r="O92" s="243">
        <f>SUM(O93:O96)</f>
        <v>0</v>
      </c>
      <c r="P92" s="243"/>
      <c r="Q92" s="243">
        <f>SUM(Q93:Q96)</f>
        <v>0</v>
      </c>
      <c r="R92" s="244"/>
      <c r="S92" s="244"/>
      <c r="T92" s="245"/>
      <c r="U92" s="239"/>
      <c r="V92" s="239">
        <f>SUM(V93:V96)</f>
        <v>0</v>
      </c>
      <c r="W92" s="239"/>
      <c r="X92" s="239"/>
      <c r="AG92" t="s">
        <v>139</v>
      </c>
    </row>
    <row r="93" spans="1:60" ht="33.75" outlineLevel="1" x14ac:dyDescent="0.2">
      <c r="A93" s="247">
        <v>26</v>
      </c>
      <c r="B93" s="248" t="s">
        <v>471</v>
      </c>
      <c r="C93" s="262" t="s">
        <v>472</v>
      </c>
      <c r="D93" s="249" t="s">
        <v>259</v>
      </c>
      <c r="E93" s="250">
        <v>5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225</v>
      </c>
      <c r="T93" s="253" t="s">
        <v>226</v>
      </c>
      <c r="U93" s="230">
        <v>0</v>
      </c>
      <c r="V93" s="230">
        <f>ROUND(E93*U93,2)</f>
        <v>0</v>
      </c>
      <c r="W93" s="230"/>
      <c r="X93" s="230" t="s">
        <v>144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145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63" t="s">
        <v>473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147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63" t="s">
        <v>474</v>
      </c>
      <c r="D95" s="231"/>
      <c r="E95" s="232">
        <v>5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147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3" t="s">
        <v>475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40" t="s">
        <v>138</v>
      </c>
      <c r="B97" s="241" t="s">
        <v>90</v>
      </c>
      <c r="C97" s="261" t="s">
        <v>91</v>
      </c>
      <c r="D97" s="242"/>
      <c r="E97" s="243"/>
      <c r="F97" s="244"/>
      <c r="G97" s="244">
        <f>SUMIF(AG98:AG163,"&lt;&gt;NOR",G98:G163)</f>
        <v>0</v>
      </c>
      <c r="H97" s="244"/>
      <c r="I97" s="244">
        <f>SUM(I98:I163)</f>
        <v>0</v>
      </c>
      <c r="J97" s="244"/>
      <c r="K97" s="244">
        <f>SUM(K98:K163)</f>
        <v>0</v>
      </c>
      <c r="L97" s="244"/>
      <c r="M97" s="244">
        <f>SUM(M98:M163)</f>
        <v>0</v>
      </c>
      <c r="N97" s="243"/>
      <c r="O97" s="243">
        <f>SUM(O98:O163)</f>
        <v>1657.23</v>
      </c>
      <c r="P97" s="243"/>
      <c r="Q97" s="243">
        <f>SUM(Q98:Q163)</f>
        <v>0</v>
      </c>
      <c r="R97" s="244"/>
      <c r="S97" s="244"/>
      <c r="T97" s="245"/>
      <c r="U97" s="239"/>
      <c r="V97" s="239">
        <f>SUM(V98:V163)</f>
        <v>697.66000000000008</v>
      </c>
      <c r="W97" s="239"/>
      <c r="X97" s="239"/>
      <c r="AG97" t="s">
        <v>139</v>
      </c>
    </row>
    <row r="98" spans="1:60" outlineLevel="1" x14ac:dyDescent="0.2">
      <c r="A98" s="247">
        <v>27</v>
      </c>
      <c r="B98" s="248" t="s">
        <v>183</v>
      </c>
      <c r="C98" s="262" t="s">
        <v>184</v>
      </c>
      <c r="D98" s="249" t="s">
        <v>153</v>
      </c>
      <c r="E98" s="250">
        <v>1313.04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143</v>
      </c>
      <c r="T98" s="253" t="s">
        <v>143</v>
      </c>
      <c r="U98" s="230">
        <v>1.7999999999999999E-2</v>
      </c>
      <c r="V98" s="230">
        <f>ROUND(E98*U98,2)</f>
        <v>23.63</v>
      </c>
      <c r="W98" s="230"/>
      <c r="X98" s="230" t="s">
        <v>144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145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3" t="s">
        <v>476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3" t="s">
        <v>477</v>
      </c>
      <c r="D100" s="231"/>
      <c r="E100" s="232">
        <v>472.41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65" t="s">
        <v>162</v>
      </c>
      <c r="D101" s="233"/>
      <c r="E101" s="234">
        <v>472.41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147</v>
      </c>
      <c r="AH101" s="210">
        <v>1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7"/>
      <c r="B102" s="228"/>
      <c r="C102" s="263" t="s">
        <v>478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3" t="s">
        <v>479</v>
      </c>
      <c r="D103" s="231"/>
      <c r="E103" s="232">
        <v>33.82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65" t="s">
        <v>162</v>
      </c>
      <c r="D104" s="233"/>
      <c r="E104" s="234">
        <v>33.82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147</v>
      </c>
      <c r="AH104" s="210">
        <v>1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3" t="s">
        <v>480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63" t="s">
        <v>481</v>
      </c>
      <c r="D106" s="231"/>
      <c r="E106" s="232">
        <v>10.51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5" t="s">
        <v>162</v>
      </c>
      <c r="D107" s="233"/>
      <c r="E107" s="234">
        <v>10.51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147</v>
      </c>
      <c r="AH107" s="210">
        <v>1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3" t="s">
        <v>482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3" t="s">
        <v>483</v>
      </c>
      <c r="D109" s="231"/>
      <c r="E109" s="232">
        <v>14.06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5" t="s">
        <v>162</v>
      </c>
      <c r="D110" s="233"/>
      <c r="E110" s="234">
        <v>14.06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147</v>
      </c>
      <c r="AH110" s="210">
        <v>1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63" t="s">
        <v>484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147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3" t="s">
        <v>485</v>
      </c>
      <c r="D112" s="231"/>
      <c r="E112" s="232">
        <v>782.24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5" t="s">
        <v>162</v>
      </c>
      <c r="D113" s="233"/>
      <c r="E113" s="234">
        <v>782.24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147</v>
      </c>
      <c r="AH113" s="210">
        <v>1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7">
        <v>28</v>
      </c>
      <c r="B114" s="248" t="s">
        <v>486</v>
      </c>
      <c r="C114" s="262" t="s">
        <v>487</v>
      </c>
      <c r="D114" s="249" t="s">
        <v>153</v>
      </c>
      <c r="E114" s="250">
        <v>796.3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0.48509999999999998</v>
      </c>
      <c r="O114" s="250">
        <f>ROUND(E114*N114,2)</f>
        <v>386.29</v>
      </c>
      <c r="P114" s="250">
        <v>0</v>
      </c>
      <c r="Q114" s="250">
        <f>ROUND(E114*P114,2)</f>
        <v>0</v>
      </c>
      <c r="R114" s="252"/>
      <c r="S114" s="252" t="s">
        <v>143</v>
      </c>
      <c r="T114" s="253" t="s">
        <v>143</v>
      </c>
      <c r="U114" s="230">
        <v>0.03</v>
      </c>
      <c r="V114" s="230">
        <f>ROUND(E114*U114,2)</f>
        <v>23.89</v>
      </c>
      <c r="W114" s="230"/>
      <c r="X114" s="230" t="s">
        <v>144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145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3" t="s">
        <v>482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7"/>
      <c r="B116" s="228"/>
      <c r="C116" s="263" t="s">
        <v>488</v>
      </c>
      <c r="D116" s="231"/>
      <c r="E116" s="232">
        <v>14.06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5" t="s">
        <v>162</v>
      </c>
      <c r="D117" s="233"/>
      <c r="E117" s="234">
        <v>14.06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147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3" t="s">
        <v>484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27"/>
      <c r="B119" s="228"/>
      <c r="C119" s="263" t="s">
        <v>489</v>
      </c>
      <c r="D119" s="231"/>
      <c r="E119" s="232">
        <v>782.24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5" t="s">
        <v>162</v>
      </c>
      <c r="D120" s="233"/>
      <c r="E120" s="234">
        <v>782.24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147</v>
      </c>
      <c r="AH120" s="210">
        <v>1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7">
        <v>29</v>
      </c>
      <c r="B121" s="248" t="s">
        <v>189</v>
      </c>
      <c r="C121" s="262" t="s">
        <v>190</v>
      </c>
      <c r="D121" s="249" t="s">
        <v>153</v>
      </c>
      <c r="E121" s="250">
        <v>1022.97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21</v>
      </c>
      <c r="M121" s="252">
        <f>G121*(1+L121/100)</f>
        <v>0</v>
      </c>
      <c r="N121" s="250">
        <v>0.378</v>
      </c>
      <c r="O121" s="250">
        <f>ROUND(E121*N121,2)</f>
        <v>386.68</v>
      </c>
      <c r="P121" s="250">
        <v>0</v>
      </c>
      <c r="Q121" s="250">
        <f>ROUND(E121*P121,2)</f>
        <v>0</v>
      </c>
      <c r="R121" s="252"/>
      <c r="S121" s="252" t="s">
        <v>143</v>
      </c>
      <c r="T121" s="253" t="s">
        <v>143</v>
      </c>
      <c r="U121" s="230">
        <v>2.5999999999999999E-2</v>
      </c>
      <c r="V121" s="230">
        <f>ROUND(E121*U121,2)</f>
        <v>26.6</v>
      </c>
      <c r="W121" s="230"/>
      <c r="X121" s="230" t="s">
        <v>144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145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3" t="s">
        <v>187</v>
      </c>
      <c r="D122" s="231"/>
      <c r="E122" s="232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27"/>
      <c r="B123" s="228"/>
      <c r="C123" s="263" t="s">
        <v>490</v>
      </c>
      <c r="D123" s="231"/>
      <c r="E123" s="232">
        <v>944.82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5" t="s">
        <v>162</v>
      </c>
      <c r="D124" s="233"/>
      <c r="E124" s="234">
        <v>944.82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147</v>
      </c>
      <c r="AH124" s="210">
        <v>1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3" t="s">
        <v>478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27"/>
      <c r="B126" s="228"/>
      <c r="C126" s="263" t="s">
        <v>491</v>
      </c>
      <c r="D126" s="231"/>
      <c r="E126" s="232">
        <v>67.64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5" t="s">
        <v>162</v>
      </c>
      <c r="D127" s="233"/>
      <c r="E127" s="234">
        <v>67.64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147</v>
      </c>
      <c r="AH127" s="210">
        <v>1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27"/>
      <c r="B128" s="228"/>
      <c r="C128" s="263" t="s">
        <v>492</v>
      </c>
      <c r="D128" s="231"/>
      <c r="E128" s="232">
        <v>10.51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5" t="s">
        <v>162</v>
      </c>
      <c r="D129" s="233"/>
      <c r="E129" s="234">
        <v>10.51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147</v>
      </c>
      <c r="AH129" s="210">
        <v>1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7">
        <v>30</v>
      </c>
      <c r="B130" s="248" t="s">
        <v>206</v>
      </c>
      <c r="C130" s="262" t="s">
        <v>207</v>
      </c>
      <c r="D130" s="249" t="s">
        <v>153</v>
      </c>
      <c r="E130" s="250">
        <v>31.61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7.3899999999999993E-2</v>
      </c>
      <c r="O130" s="250">
        <f>ROUND(E130*N130,2)</f>
        <v>2.34</v>
      </c>
      <c r="P130" s="250">
        <v>0</v>
      </c>
      <c r="Q130" s="250">
        <f>ROUND(E130*P130,2)</f>
        <v>0</v>
      </c>
      <c r="R130" s="252"/>
      <c r="S130" s="252" t="s">
        <v>143</v>
      </c>
      <c r="T130" s="253" t="s">
        <v>143</v>
      </c>
      <c r="U130" s="230">
        <v>0.47799999999999998</v>
      </c>
      <c r="V130" s="230">
        <f>ROUND(E130*U130,2)</f>
        <v>15.11</v>
      </c>
      <c r="W130" s="230"/>
      <c r="X130" s="230" t="s">
        <v>144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3" t="s">
        <v>478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7"/>
      <c r="B132" s="228"/>
      <c r="C132" s="263" t="s">
        <v>493</v>
      </c>
      <c r="D132" s="231"/>
      <c r="E132" s="232">
        <v>31.61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3" t="s">
        <v>209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147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7">
        <v>31</v>
      </c>
      <c r="B134" s="248" t="s">
        <v>494</v>
      </c>
      <c r="C134" s="262" t="s">
        <v>495</v>
      </c>
      <c r="D134" s="249" t="s">
        <v>153</v>
      </c>
      <c r="E134" s="250">
        <v>34.771000000000001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0.17244999999999999</v>
      </c>
      <c r="O134" s="250">
        <f>ROUND(E134*N134,2)</f>
        <v>6</v>
      </c>
      <c r="P134" s="250">
        <v>0</v>
      </c>
      <c r="Q134" s="250">
        <f>ROUND(E134*P134,2)</f>
        <v>0</v>
      </c>
      <c r="R134" s="252" t="s">
        <v>212</v>
      </c>
      <c r="S134" s="252" t="s">
        <v>143</v>
      </c>
      <c r="T134" s="253" t="s">
        <v>143</v>
      </c>
      <c r="U134" s="230">
        <v>0</v>
      </c>
      <c r="V134" s="230">
        <f>ROUND(E134*U134,2)</f>
        <v>0</v>
      </c>
      <c r="W134" s="230"/>
      <c r="X134" s="230" t="s">
        <v>213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214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3" t="s">
        <v>478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3" t="s">
        <v>496</v>
      </c>
      <c r="D136" s="231"/>
      <c r="E136" s="232">
        <v>34.771000000000001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7">
        <v>32</v>
      </c>
      <c r="B137" s="248" t="s">
        <v>497</v>
      </c>
      <c r="C137" s="262" t="s">
        <v>498</v>
      </c>
      <c r="D137" s="249" t="s">
        <v>153</v>
      </c>
      <c r="E137" s="250">
        <v>441.5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3.15E-2</v>
      </c>
      <c r="O137" s="250">
        <f>ROUND(E137*N137,2)</f>
        <v>13.91</v>
      </c>
      <c r="P137" s="250">
        <v>0</v>
      </c>
      <c r="Q137" s="250">
        <f>ROUND(E137*P137,2)</f>
        <v>0</v>
      </c>
      <c r="R137" s="252"/>
      <c r="S137" s="252" t="s">
        <v>143</v>
      </c>
      <c r="T137" s="253" t="s">
        <v>143</v>
      </c>
      <c r="U137" s="230">
        <v>0.52</v>
      </c>
      <c r="V137" s="230">
        <f>ROUND(E137*U137,2)</f>
        <v>229.58</v>
      </c>
      <c r="W137" s="230"/>
      <c r="X137" s="230" t="s">
        <v>144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145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63" t="s">
        <v>476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3" t="s">
        <v>499</v>
      </c>
      <c r="D139" s="231"/>
      <c r="E139" s="232">
        <v>441.5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63" t="s">
        <v>209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7">
        <v>33</v>
      </c>
      <c r="B141" s="248" t="s">
        <v>500</v>
      </c>
      <c r="C141" s="262" t="s">
        <v>501</v>
      </c>
      <c r="D141" s="249" t="s">
        <v>153</v>
      </c>
      <c r="E141" s="250">
        <v>485.65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1.44</v>
      </c>
      <c r="O141" s="250">
        <f>ROUND(E141*N141,2)</f>
        <v>699.34</v>
      </c>
      <c r="P141" s="250">
        <v>0</v>
      </c>
      <c r="Q141" s="250">
        <f>ROUND(E141*P141,2)</f>
        <v>0</v>
      </c>
      <c r="R141" s="252"/>
      <c r="S141" s="252" t="s">
        <v>225</v>
      </c>
      <c r="T141" s="253" t="s">
        <v>226</v>
      </c>
      <c r="U141" s="230">
        <v>0</v>
      </c>
      <c r="V141" s="230">
        <f>ROUND(E141*U141,2)</f>
        <v>0</v>
      </c>
      <c r="W141" s="230"/>
      <c r="X141" s="230" t="s">
        <v>213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214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3" t="s">
        <v>476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7"/>
      <c r="B143" s="228"/>
      <c r="C143" s="263" t="s">
        <v>502</v>
      </c>
      <c r="D143" s="231"/>
      <c r="E143" s="232">
        <v>485.65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147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54">
        <v>34</v>
      </c>
      <c r="B144" s="255" t="s">
        <v>216</v>
      </c>
      <c r="C144" s="264" t="s">
        <v>217</v>
      </c>
      <c r="D144" s="256" t="s">
        <v>142</v>
      </c>
      <c r="E144" s="257">
        <v>50</v>
      </c>
      <c r="F144" s="258"/>
      <c r="G144" s="259">
        <f>ROUND(E144*F144,2)</f>
        <v>0</v>
      </c>
      <c r="H144" s="258"/>
      <c r="I144" s="259">
        <f>ROUND(E144*H144,2)</f>
        <v>0</v>
      </c>
      <c r="J144" s="258"/>
      <c r="K144" s="259">
        <f>ROUND(E144*J144,2)</f>
        <v>0</v>
      </c>
      <c r="L144" s="259">
        <v>21</v>
      </c>
      <c r="M144" s="259">
        <f>G144*(1+L144/100)</f>
        <v>0</v>
      </c>
      <c r="N144" s="257">
        <v>3.6000000000000002E-4</v>
      </c>
      <c r="O144" s="257">
        <f>ROUND(E144*N144,2)</f>
        <v>0.02</v>
      </c>
      <c r="P144" s="257">
        <v>0</v>
      </c>
      <c r="Q144" s="257">
        <f>ROUND(E144*P144,2)</f>
        <v>0</v>
      </c>
      <c r="R144" s="259"/>
      <c r="S144" s="259" t="s">
        <v>143</v>
      </c>
      <c r="T144" s="260" t="s">
        <v>143</v>
      </c>
      <c r="U144" s="230">
        <v>0.43</v>
      </c>
      <c r="V144" s="230">
        <f>ROUND(E144*U144,2)</f>
        <v>21.5</v>
      </c>
      <c r="W144" s="230"/>
      <c r="X144" s="230" t="s">
        <v>144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145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7">
        <v>35</v>
      </c>
      <c r="B145" s="248" t="s">
        <v>503</v>
      </c>
      <c r="C145" s="262" t="s">
        <v>504</v>
      </c>
      <c r="D145" s="249" t="s">
        <v>153</v>
      </c>
      <c r="E145" s="250">
        <v>744.21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7.3899999999999993E-2</v>
      </c>
      <c r="O145" s="250">
        <f>ROUND(E145*N145,2)</f>
        <v>55</v>
      </c>
      <c r="P145" s="250">
        <v>0</v>
      </c>
      <c r="Q145" s="250">
        <f>ROUND(E145*P145,2)</f>
        <v>0</v>
      </c>
      <c r="R145" s="252"/>
      <c r="S145" s="252" t="s">
        <v>143</v>
      </c>
      <c r="T145" s="253" t="s">
        <v>143</v>
      </c>
      <c r="U145" s="230">
        <v>0.45200000000000001</v>
      </c>
      <c r="V145" s="230">
        <f>ROUND(E145*U145,2)</f>
        <v>336.38</v>
      </c>
      <c r="W145" s="230"/>
      <c r="X145" s="230" t="s">
        <v>144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145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63" t="s">
        <v>482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3" t="s">
        <v>505</v>
      </c>
      <c r="D147" s="231"/>
      <c r="E147" s="232">
        <v>13.14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63" t="s">
        <v>506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5" t="s">
        <v>162</v>
      </c>
      <c r="D149" s="233"/>
      <c r="E149" s="234">
        <v>13.14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147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/>
      <c r="B150" s="228"/>
      <c r="C150" s="263" t="s">
        <v>484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3" t="s">
        <v>507</v>
      </c>
      <c r="D151" s="231"/>
      <c r="E151" s="232">
        <v>731.07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63" t="s">
        <v>506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65" t="s">
        <v>162</v>
      </c>
      <c r="D153" s="233"/>
      <c r="E153" s="234">
        <v>731.07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147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7">
        <v>36</v>
      </c>
      <c r="B154" s="248" t="s">
        <v>508</v>
      </c>
      <c r="C154" s="262" t="s">
        <v>509</v>
      </c>
      <c r="D154" s="249" t="s">
        <v>153</v>
      </c>
      <c r="E154" s="250">
        <v>804.17700000000002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0.129</v>
      </c>
      <c r="O154" s="250">
        <f>ROUND(E154*N154,2)</f>
        <v>103.74</v>
      </c>
      <c r="P154" s="250">
        <v>0</v>
      </c>
      <c r="Q154" s="250">
        <f>ROUND(E154*P154,2)</f>
        <v>0</v>
      </c>
      <c r="R154" s="252" t="s">
        <v>212</v>
      </c>
      <c r="S154" s="252" t="s">
        <v>143</v>
      </c>
      <c r="T154" s="253" t="s">
        <v>143</v>
      </c>
      <c r="U154" s="230">
        <v>0</v>
      </c>
      <c r="V154" s="230">
        <f>ROUND(E154*U154,2)</f>
        <v>0</v>
      </c>
      <c r="W154" s="230"/>
      <c r="X154" s="230" t="s">
        <v>213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214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63" t="s">
        <v>484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3" t="s">
        <v>510</v>
      </c>
      <c r="D156" s="231"/>
      <c r="E156" s="232">
        <v>804.17700000000002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7">
        <v>37</v>
      </c>
      <c r="B157" s="248" t="s">
        <v>511</v>
      </c>
      <c r="C157" s="262" t="s">
        <v>512</v>
      </c>
      <c r="D157" s="249" t="s">
        <v>153</v>
      </c>
      <c r="E157" s="250">
        <v>14.454000000000001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0.13150000000000001</v>
      </c>
      <c r="O157" s="250">
        <f>ROUND(E157*N157,2)</f>
        <v>1.9</v>
      </c>
      <c r="P157" s="250">
        <v>0</v>
      </c>
      <c r="Q157" s="250">
        <f>ROUND(E157*P157,2)</f>
        <v>0</v>
      </c>
      <c r="R157" s="252" t="s">
        <v>212</v>
      </c>
      <c r="S157" s="252" t="s">
        <v>143</v>
      </c>
      <c r="T157" s="253" t="s">
        <v>143</v>
      </c>
      <c r="U157" s="230">
        <v>0</v>
      </c>
      <c r="V157" s="230">
        <f>ROUND(E157*U157,2)</f>
        <v>0</v>
      </c>
      <c r="W157" s="230"/>
      <c r="X157" s="230" t="s">
        <v>213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63" t="s">
        <v>482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27"/>
      <c r="B159" s="228"/>
      <c r="C159" s="263" t="s">
        <v>513</v>
      </c>
      <c r="D159" s="231"/>
      <c r="E159" s="232">
        <v>14.454000000000001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4">
        <v>38</v>
      </c>
      <c r="B160" s="255" t="s">
        <v>514</v>
      </c>
      <c r="C160" s="264" t="s">
        <v>515</v>
      </c>
      <c r="D160" s="256" t="s">
        <v>142</v>
      </c>
      <c r="E160" s="257">
        <v>50</v>
      </c>
      <c r="F160" s="258"/>
      <c r="G160" s="259">
        <f>ROUND(E160*F160,2)</f>
        <v>0</v>
      </c>
      <c r="H160" s="258"/>
      <c r="I160" s="259">
        <f>ROUND(E160*H160,2)</f>
        <v>0</v>
      </c>
      <c r="J160" s="258"/>
      <c r="K160" s="259">
        <f>ROUND(E160*J160,2)</f>
        <v>0</v>
      </c>
      <c r="L160" s="259">
        <v>21</v>
      </c>
      <c r="M160" s="259">
        <f>G160*(1+L160/100)</f>
        <v>0</v>
      </c>
      <c r="N160" s="257">
        <v>3.3E-4</v>
      </c>
      <c r="O160" s="257">
        <f>ROUND(E160*N160,2)</f>
        <v>0.02</v>
      </c>
      <c r="P160" s="257">
        <v>0</v>
      </c>
      <c r="Q160" s="257">
        <f>ROUND(E160*P160,2)</f>
        <v>0</v>
      </c>
      <c r="R160" s="259"/>
      <c r="S160" s="259" t="s">
        <v>143</v>
      </c>
      <c r="T160" s="260" t="s">
        <v>143</v>
      </c>
      <c r="U160" s="230">
        <v>0.41</v>
      </c>
      <c r="V160" s="230">
        <f>ROUND(E160*U160,2)</f>
        <v>20.5</v>
      </c>
      <c r="W160" s="230"/>
      <c r="X160" s="230" t="s">
        <v>144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145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47">
        <v>39</v>
      </c>
      <c r="B161" s="248" t="s">
        <v>516</v>
      </c>
      <c r="C161" s="262" t="s">
        <v>517</v>
      </c>
      <c r="D161" s="249" t="s">
        <v>153</v>
      </c>
      <c r="E161" s="250">
        <v>19.64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0.1012</v>
      </c>
      <c r="O161" s="250">
        <f>ROUND(E161*N161,2)</f>
        <v>1.99</v>
      </c>
      <c r="P161" s="250">
        <v>0</v>
      </c>
      <c r="Q161" s="250">
        <f>ROUND(E161*P161,2)</f>
        <v>0</v>
      </c>
      <c r="R161" s="252"/>
      <c r="S161" s="252" t="s">
        <v>143</v>
      </c>
      <c r="T161" s="253" t="s">
        <v>143</v>
      </c>
      <c r="U161" s="230">
        <v>2.4E-2</v>
      </c>
      <c r="V161" s="230">
        <f>ROUND(E161*U161,2)</f>
        <v>0.47</v>
      </c>
      <c r="W161" s="230"/>
      <c r="X161" s="230" t="s">
        <v>144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145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63" t="s">
        <v>480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147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3" t="s">
        <v>518</v>
      </c>
      <c r="D163" s="231"/>
      <c r="E163" s="232">
        <v>19.64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40" t="s">
        <v>138</v>
      </c>
      <c r="B164" s="241" t="s">
        <v>92</v>
      </c>
      <c r="C164" s="261" t="s">
        <v>93</v>
      </c>
      <c r="D164" s="242"/>
      <c r="E164" s="243"/>
      <c r="F164" s="244"/>
      <c r="G164" s="244">
        <f>SUMIF(AG165:AG175,"&lt;&gt;NOR",G165:G175)</f>
        <v>0</v>
      </c>
      <c r="H164" s="244"/>
      <c r="I164" s="244">
        <f>SUM(I165:I175)</f>
        <v>0</v>
      </c>
      <c r="J164" s="244"/>
      <c r="K164" s="244">
        <f>SUM(K165:K175)</f>
        <v>0</v>
      </c>
      <c r="L164" s="244"/>
      <c r="M164" s="244">
        <f>SUM(M165:M175)</f>
        <v>0</v>
      </c>
      <c r="N164" s="243"/>
      <c r="O164" s="243">
        <f>SUM(O165:O175)</f>
        <v>6.2200000000000006</v>
      </c>
      <c r="P164" s="243"/>
      <c r="Q164" s="243">
        <f>SUM(Q165:Q175)</f>
        <v>0</v>
      </c>
      <c r="R164" s="244"/>
      <c r="S164" s="244"/>
      <c r="T164" s="245"/>
      <c r="U164" s="239"/>
      <c r="V164" s="239">
        <f>SUM(V165:V175)</f>
        <v>50.29</v>
      </c>
      <c r="W164" s="239"/>
      <c r="X164" s="239"/>
      <c r="AG164" t="s">
        <v>139</v>
      </c>
    </row>
    <row r="165" spans="1:60" ht="22.5" outlineLevel="1" x14ac:dyDescent="0.2">
      <c r="A165" s="247">
        <v>40</v>
      </c>
      <c r="B165" s="248" t="s">
        <v>519</v>
      </c>
      <c r="C165" s="262" t="s">
        <v>520</v>
      </c>
      <c r="D165" s="249" t="s">
        <v>423</v>
      </c>
      <c r="E165" s="250">
        <v>4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0.79886000000000001</v>
      </c>
      <c r="O165" s="250">
        <f>ROUND(E165*N165,2)</f>
        <v>3.2</v>
      </c>
      <c r="P165" s="250">
        <v>0</v>
      </c>
      <c r="Q165" s="250">
        <f>ROUND(E165*P165,2)</f>
        <v>0</v>
      </c>
      <c r="R165" s="252"/>
      <c r="S165" s="252" t="s">
        <v>225</v>
      </c>
      <c r="T165" s="253" t="s">
        <v>226</v>
      </c>
      <c r="U165" s="230">
        <v>5.8918699999999999</v>
      </c>
      <c r="V165" s="230">
        <f>ROUND(E165*U165,2)</f>
        <v>23.57</v>
      </c>
      <c r="W165" s="230"/>
      <c r="X165" s="230" t="s">
        <v>407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408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3" t="s">
        <v>521</v>
      </c>
      <c r="D166" s="231"/>
      <c r="E166" s="232">
        <v>4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147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63" t="s">
        <v>522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7"/>
      <c r="B168" s="228"/>
      <c r="C168" s="263" t="s">
        <v>523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7">
        <v>41</v>
      </c>
      <c r="B169" s="248" t="s">
        <v>218</v>
      </c>
      <c r="C169" s="262" t="s">
        <v>219</v>
      </c>
      <c r="D169" s="249" t="s">
        <v>220</v>
      </c>
      <c r="E169" s="250">
        <v>7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0.43093999999999999</v>
      </c>
      <c r="O169" s="250">
        <f>ROUND(E169*N169,2)</f>
        <v>3.02</v>
      </c>
      <c r="P169" s="250">
        <v>0</v>
      </c>
      <c r="Q169" s="250">
        <f>ROUND(E169*P169,2)</f>
        <v>0</v>
      </c>
      <c r="R169" s="252"/>
      <c r="S169" s="252" t="s">
        <v>143</v>
      </c>
      <c r="T169" s="253" t="s">
        <v>143</v>
      </c>
      <c r="U169" s="230">
        <v>3.8170000000000002</v>
      </c>
      <c r="V169" s="230">
        <f>ROUND(E169*U169,2)</f>
        <v>26.72</v>
      </c>
      <c r="W169" s="230"/>
      <c r="X169" s="230" t="s">
        <v>144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145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3" t="s">
        <v>524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147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3" t="s">
        <v>525</v>
      </c>
      <c r="D171" s="231"/>
      <c r="E171" s="232">
        <v>3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147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5" t="s">
        <v>162</v>
      </c>
      <c r="D172" s="233"/>
      <c r="E172" s="234">
        <v>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147</v>
      </c>
      <c r="AH172" s="210">
        <v>1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7"/>
      <c r="B173" s="228"/>
      <c r="C173" s="263" t="s">
        <v>526</v>
      </c>
      <c r="D173" s="231"/>
      <c r="E173" s="232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27"/>
      <c r="B174" s="228"/>
      <c r="C174" s="263" t="s">
        <v>527</v>
      </c>
      <c r="D174" s="231"/>
      <c r="E174" s="232">
        <v>4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147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5" t="s">
        <v>162</v>
      </c>
      <c r="D175" s="233"/>
      <c r="E175" s="234">
        <v>4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147</v>
      </c>
      <c r="AH175" s="210">
        <v>1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40" t="s">
        <v>138</v>
      </c>
      <c r="B176" s="241" t="s">
        <v>94</v>
      </c>
      <c r="C176" s="261" t="s">
        <v>95</v>
      </c>
      <c r="D176" s="242"/>
      <c r="E176" s="243"/>
      <c r="F176" s="244"/>
      <c r="G176" s="244">
        <f>SUMIF(AG177:AG210,"&lt;&gt;NOR",G177:G210)</f>
        <v>0</v>
      </c>
      <c r="H176" s="244"/>
      <c r="I176" s="244">
        <f>SUM(I177:I210)</f>
        <v>0</v>
      </c>
      <c r="J176" s="244"/>
      <c r="K176" s="244">
        <f>SUM(K177:K210)</f>
        <v>0</v>
      </c>
      <c r="L176" s="244"/>
      <c r="M176" s="244">
        <f>SUM(M177:M210)</f>
        <v>0</v>
      </c>
      <c r="N176" s="243"/>
      <c r="O176" s="243">
        <f>SUM(O177:O210)</f>
        <v>242.41999999999996</v>
      </c>
      <c r="P176" s="243"/>
      <c r="Q176" s="243">
        <f>SUM(Q177:Q210)</f>
        <v>0</v>
      </c>
      <c r="R176" s="244"/>
      <c r="S176" s="244"/>
      <c r="T176" s="245"/>
      <c r="U176" s="239"/>
      <c r="V176" s="239">
        <f>SUM(V177:V210)</f>
        <v>337</v>
      </c>
      <c r="W176" s="239"/>
      <c r="X176" s="239"/>
      <c r="AG176" t="s">
        <v>139</v>
      </c>
    </row>
    <row r="177" spans="1:60" ht="22.5" outlineLevel="1" x14ac:dyDescent="0.2">
      <c r="A177" s="247">
        <v>42</v>
      </c>
      <c r="B177" s="248" t="s">
        <v>223</v>
      </c>
      <c r="C177" s="262" t="s">
        <v>224</v>
      </c>
      <c r="D177" s="249" t="s">
        <v>142</v>
      </c>
      <c r="E177" s="250">
        <v>147.58000000000001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0.188</v>
      </c>
      <c r="O177" s="250">
        <f>ROUND(E177*N177,2)</f>
        <v>27.75</v>
      </c>
      <c r="P177" s="250">
        <v>0</v>
      </c>
      <c r="Q177" s="250">
        <f>ROUND(E177*P177,2)</f>
        <v>0</v>
      </c>
      <c r="R177" s="252"/>
      <c r="S177" s="252" t="s">
        <v>225</v>
      </c>
      <c r="T177" s="253" t="s">
        <v>226</v>
      </c>
      <c r="U177" s="230">
        <v>0.27200000000000002</v>
      </c>
      <c r="V177" s="230">
        <f>ROUND(E177*U177,2)</f>
        <v>40.14</v>
      </c>
      <c r="W177" s="230"/>
      <c r="X177" s="230" t="s">
        <v>144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145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63" t="s">
        <v>227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147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27"/>
      <c r="B179" s="228"/>
      <c r="C179" s="263" t="s">
        <v>528</v>
      </c>
      <c r="D179" s="231"/>
      <c r="E179" s="232">
        <v>147.58000000000001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147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7">
        <v>43</v>
      </c>
      <c r="B180" s="248" t="s">
        <v>229</v>
      </c>
      <c r="C180" s="262" t="s">
        <v>230</v>
      </c>
      <c r="D180" s="249" t="s">
        <v>220</v>
      </c>
      <c r="E180" s="250">
        <v>155</v>
      </c>
      <c r="F180" s="251"/>
      <c r="G180" s="252">
        <f>ROUND(E180*F180,2)</f>
        <v>0</v>
      </c>
      <c r="H180" s="251"/>
      <c r="I180" s="252">
        <f>ROUND(E180*H180,2)</f>
        <v>0</v>
      </c>
      <c r="J180" s="251"/>
      <c r="K180" s="252">
        <f>ROUND(E180*J180,2)</f>
        <v>0</v>
      </c>
      <c r="L180" s="252">
        <v>21</v>
      </c>
      <c r="M180" s="252">
        <f>G180*(1+L180/100)</f>
        <v>0</v>
      </c>
      <c r="N180" s="250">
        <v>4.8300000000000003E-2</v>
      </c>
      <c r="O180" s="250">
        <f>ROUND(E180*N180,2)</f>
        <v>7.49</v>
      </c>
      <c r="P180" s="250">
        <v>0</v>
      </c>
      <c r="Q180" s="250">
        <f>ROUND(E180*P180,2)</f>
        <v>0</v>
      </c>
      <c r="R180" s="252" t="s">
        <v>212</v>
      </c>
      <c r="S180" s="252" t="s">
        <v>143</v>
      </c>
      <c r="T180" s="253" t="s">
        <v>143</v>
      </c>
      <c r="U180" s="230">
        <v>0</v>
      </c>
      <c r="V180" s="230">
        <f>ROUND(E180*U180,2)</f>
        <v>0</v>
      </c>
      <c r="W180" s="230"/>
      <c r="X180" s="230" t="s">
        <v>213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214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6" t="s">
        <v>231</v>
      </c>
      <c r="D181" s="235"/>
      <c r="E181" s="236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147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7" t="s">
        <v>232</v>
      </c>
      <c r="D182" s="235"/>
      <c r="E182" s="236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147</v>
      </c>
      <c r="AH182" s="210">
        <v>2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27"/>
      <c r="B183" s="228"/>
      <c r="C183" s="267" t="s">
        <v>529</v>
      </c>
      <c r="D183" s="235"/>
      <c r="E183" s="236">
        <v>154.959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147</v>
      </c>
      <c r="AH183" s="210">
        <v>2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8" t="s">
        <v>234</v>
      </c>
      <c r="D184" s="237"/>
      <c r="E184" s="238">
        <v>154.959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147</v>
      </c>
      <c r="AH184" s="210">
        <v>3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6" t="s">
        <v>235</v>
      </c>
      <c r="D185" s="235"/>
      <c r="E185" s="236"/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147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3" t="s">
        <v>530</v>
      </c>
      <c r="D186" s="231"/>
      <c r="E186" s="232">
        <v>155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147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47">
        <v>44</v>
      </c>
      <c r="B187" s="248" t="s">
        <v>237</v>
      </c>
      <c r="C187" s="262" t="s">
        <v>238</v>
      </c>
      <c r="D187" s="249" t="s">
        <v>142</v>
      </c>
      <c r="E187" s="250">
        <v>627.75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0.18806</v>
      </c>
      <c r="O187" s="250">
        <f>ROUND(E187*N187,2)</f>
        <v>118.05</v>
      </c>
      <c r="P187" s="250">
        <v>0</v>
      </c>
      <c r="Q187" s="250">
        <f>ROUND(E187*P187,2)</f>
        <v>0</v>
      </c>
      <c r="R187" s="252"/>
      <c r="S187" s="252" t="s">
        <v>225</v>
      </c>
      <c r="T187" s="253" t="s">
        <v>226</v>
      </c>
      <c r="U187" s="230">
        <v>0.38661000000000001</v>
      </c>
      <c r="V187" s="230">
        <f>ROUND(E187*U187,2)</f>
        <v>242.69</v>
      </c>
      <c r="W187" s="230"/>
      <c r="X187" s="230" t="s">
        <v>144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145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63" t="s">
        <v>239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147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3" t="s">
        <v>531</v>
      </c>
      <c r="D189" s="231"/>
      <c r="E189" s="232">
        <v>247.16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3" t="s">
        <v>532</v>
      </c>
      <c r="D190" s="231"/>
      <c r="E190" s="232">
        <v>380.59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47">
        <v>45</v>
      </c>
      <c r="B191" s="248" t="s">
        <v>241</v>
      </c>
      <c r="C191" s="262" t="s">
        <v>242</v>
      </c>
      <c r="D191" s="249" t="s">
        <v>174</v>
      </c>
      <c r="E191" s="250">
        <v>34.89</v>
      </c>
      <c r="F191" s="251"/>
      <c r="G191" s="252">
        <f>ROUND(E191*F191,2)</f>
        <v>0</v>
      </c>
      <c r="H191" s="251"/>
      <c r="I191" s="252">
        <f>ROUND(E191*H191,2)</f>
        <v>0</v>
      </c>
      <c r="J191" s="251"/>
      <c r="K191" s="252">
        <f>ROUND(E191*J191,2)</f>
        <v>0</v>
      </c>
      <c r="L191" s="252">
        <v>21</v>
      </c>
      <c r="M191" s="252">
        <f>G191*(1+L191/100)</f>
        <v>0</v>
      </c>
      <c r="N191" s="250">
        <v>2.5249999999999999</v>
      </c>
      <c r="O191" s="250">
        <f>ROUND(E191*N191,2)</f>
        <v>88.1</v>
      </c>
      <c r="P191" s="250">
        <v>0</v>
      </c>
      <c r="Q191" s="250">
        <f>ROUND(E191*P191,2)</f>
        <v>0</v>
      </c>
      <c r="R191" s="252"/>
      <c r="S191" s="252" t="s">
        <v>225</v>
      </c>
      <c r="T191" s="253" t="s">
        <v>226</v>
      </c>
      <c r="U191" s="230">
        <v>1.4419999999999999</v>
      </c>
      <c r="V191" s="230">
        <f>ROUND(E191*U191,2)</f>
        <v>50.31</v>
      </c>
      <c r="W191" s="230"/>
      <c r="X191" s="230" t="s">
        <v>144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145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63" t="s">
        <v>227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147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3" t="s">
        <v>533</v>
      </c>
      <c r="D193" s="231"/>
      <c r="E193" s="232">
        <v>6.64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147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65" t="s">
        <v>162</v>
      </c>
      <c r="D194" s="233"/>
      <c r="E194" s="234">
        <v>6.64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147</v>
      </c>
      <c r="AH194" s="210">
        <v>1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27"/>
      <c r="B195" s="228"/>
      <c r="C195" s="263" t="s">
        <v>239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147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27"/>
      <c r="B196" s="228"/>
      <c r="C196" s="263" t="s">
        <v>534</v>
      </c>
      <c r="D196" s="231"/>
      <c r="E196" s="232">
        <v>28.25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147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5" t="s">
        <v>162</v>
      </c>
      <c r="D197" s="233"/>
      <c r="E197" s="234">
        <v>28.25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147</v>
      </c>
      <c r="AH197" s="210">
        <v>1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54">
        <v>46</v>
      </c>
      <c r="B198" s="255" t="s">
        <v>535</v>
      </c>
      <c r="C198" s="264" t="s">
        <v>536</v>
      </c>
      <c r="D198" s="256" t="s">
        <v>153</v>
      </c>
      <c r="E198" s="257">
        <v>1.34</v>
      </c>
      <c r="F198" s="258"/>
      <c r="G198" s="259">
        <f>ROUND(E198*F198,2)</f>
        <v>0</v>
      </c>
      <c r="H198" s="258"/>
      <c r="I198" s="259">
        <f>ROUND(E198*H198,2)</f>
        <v>0</v>
      </c>
      <c r="J198" s="258"/>
      <c r="K198" s="259">
        <f>ROUND(E198*J198,2)</f>
        <v>0</v>
      </c>
      <c r="L198" s="259">
        <v>21</v>
      </c>
      <c r="M198" s="259">
        <f>G198*(1+L198/100)</f>
        <v>0</v>
      </c>
      <c r="N198" s="257">
        <v>0</v>
      </c>
      <c r="O198" s="257">
        <f>ROUND(E198*N198,2)</f>
        <v>0</v>
      </c>
      <c r="P198" s="257">
        <v>0</v>
      </c>
      <c r="Q198" s="257">
        <f>ROUND(E198*P198,2)</f>
        <v>0</v>
      </c>
      <c r="R198" s="259"/>
      <c r="S198" s="259" t="s">
        <v>143</v>
      </c>
      <c r="T198" s="260" t="s">
        <v>143</v>
      </c>
      <c r="U198" s="230">
        <v>0.125</v>
      </c>
      <c r="V198" s="230">
        <f>ROUND(E198*U198,2)</f>
        <v>0.17</v>
      </c>
      <c r="W198" s="230"/>
      <c r="X198" s="230" t="s">
        <v>144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145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7">
        <v>47</v>
      </c>
      <c r="B199" s="248" t="s">
        <v>537</v>
      </c>
      <c r="C199" s="262" t="s">
        <v>538</v>
      </c>
      <c r="D199" s="249" t="s">
        <v>153</v>
      </c>
      <c r="E199" s="250">
        <v>1.34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21</v>
      </c>
      <c r="M199" s="252">
        <f>G199*(1+L199/100)</f>
        <v>0</v>
      </c>
      <c r="N199" s="250">
        <v>7.6000000000000004E-4</v>
      </c>
      <c r="O199" s="250">
        <f>ROUND(E199*N199,2)</f>
        <v>0</v>
      </c>
      <c r="P199" s="250">
        <v>0</v>
      </c>
      <c r="Q199" s="250">
        <f>ROUND(E199*P199,2)</f>
        <v>0</v>
      </c>
      <c r="R199" s="252"/>
      <c r="S199" s="252" t="s">
        <v>143</v>
      </c>
      <c r="T199" s="253" t="s">
        <v>143</v>
      </c>
      <c r="U199" s="230">
        <v>0.311</v>
      </c>
      <c r="V199" s="230">
        <f>ROUND(E199*U199,2)</f>
        <v>0.42</v>
      </c>
      <c r="W199" s="230"/>
      <c r="X199" s="230" t="s">
        <v>144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145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3" t="s">
        <v>539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147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3" t="s">
        <v>540</v>
      </c>
      <c r="D201" s="231"/>
      <c r="E201" s="232">
        <v>1.34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147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47">
        <v>48</v>
      </c>
      <c r="B202" s="248" t="s">
        <v>541</v>
      </c>
      <c r="C202" s="262" t="s">
        <v>542</v>
      </c>
      <c r="D202" s="249" t="s">
        <v>220</v>
      </c>
      <c r="E202" s="250">
        <v>4</v>
      </c>
      <c r="F202" s="251"/>
      <c r="G202" s="252">
        <f>ROUND(E202*F202,2)</f>
        <v>0</v>
      </c>
      <c r="H202" s="251"/>
      <c r="I202" s="252">
        <f>ROUND(E202*H202,2)</f>
        <v>0</v>
      </c>
      <c r="J202" s="251"/>
      <c r="K202" s="252">
        <f>ROUND(E202*J202,2)</f>
        <v>0</v>
      </c>
      <c r="L202" s="252">
        <v>21</v>
      </c>
      <c r="M202" s="252">
        <f>G202*(1+L202/100)</f>
        <v>0</v>
      </c>
      <c r="N202" s="250">
        <v>0.25080000000000002</v>
      </c>
      <c r="O202" s="250">
        <f>ROUND(E202*N202,2)</f>
        <v>1</v>
      </c>
      <c r="P202" s="250">
        <v>0</v>
      </c>
      <c r="Q202" s="250">
        <f>ROUND(E202*P202,2)</f>
        <v>0</v>
      </c>
      <c r="R202" s="252"/>
      <c r="S202" s="252" t="s">
        <v>143</v>
      </c>
      <c r="T202" s="253" t="s">
        <v>143</v>
      </c>
      <c r="U202" s="230">
        <v>0.81799999999999995</v>
      </c>
      <c r="V202" s="230">
        <f>ROUND(E202*U202,2)</f>
        <v>3.27</v>
      </c>
      <c r="W202" s="230"/>
      <c r="X202" s="230" t="s">
        <v>144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145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27"/>
      <c r="B203" s="228"/>
      <c r="C203" s="263" t="s">
        <v>543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147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3" t="s">
        <v>544</v>
      </c>
      <c r="D204" s="231"/>
      <c r="E204" s="232">
        <v>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147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63" t="s">
        <v>545</v>
      </c>
      <c r="D205" s="231"/>
      <c r="E205" s="232">
        <v>1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147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3" t="s">
        <v>546</v>
      </c>
      <c r="D206" s="231"/>
      <c r="E206" s="232">
        <v>1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147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54">
        <v>49</v>
      </c>
      <c r="B207" s="255" t="s">
        <v>547</v>
      </c>
      <c r="C207" s="264" t="s">
        <v>548</v>
      </c>
      <c r="D207" s="256" t="s">
        <v>220</v>
      </c>
      <c r="E207" s="257">
        <v>4</v>
      </c>
      <c r="F207" s="258"/>
      <c r="G207" s="259">
        <f>ROUND(E207*F207,2)</f>
        <v>0</v>
      </c>
      <c r="H207" s="258"/>
      <c r="I207" s="259">
        <f>ROUND(E207*H207,2)</f>
        <v>0</v>
      </c>
      <c r="J207" s="258"/>
      <c r="K207" s="259">
        <f>ROUND(E207*J207,2)</f>
        <v>0</v>
      </c>
      <c r="L207" s="259">
        <v>21</v>
      </c>
      <c r="M207" s="259">
        <f>G207*(1+L207/100)</f>
        <v>0</v>
      </c>
      <c r="N207" s="257">
        <v>0</v>
      </c>
      <c r="O207" s="257">
        <f>ROUND(E207*N207,2)</f>
        <v>0</v>
      </c>
      <c r="P207" s="257">
        <v>0</v>
      </c>
      <c r="Q207" s="257">
        <f>ROUND(E207*P207,2)</f>
        <v>0</v>
      </c>
      <c r="R207" s="259" t="s">
        <v>212</v>
      </c>
      <c r="S207" s="259" t="s">
        <v>143</v>
      </c>
      <c r="T207" s="260" t="s">
        <v>143</v>
      </c>
      <c r="U207" s="230">
        <v>0</v>
      </c>
      <c r="V207" s="230">
        <f>ROUND(E207*U207,2)</f>
        <v>0</v>
      </c>
      <c r="W207" s="230"/>
      <c r="X207" s="230" t="s">
        <v>213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214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54">
        <v>50</v>
      </c>
      <c r="B208" s="255" t="s">
        <v>549</v>
      </c>
      <c r="C208" s="264" t="s">
        <v>550</v>
      </c>
      <c r="D208" s="256" t="s">
        <v>220</v>
      </c>
      <c r="E208" s="257">
        <v>2</v>
      </c>
      <c r="F208" s="258"/>
      <c r="G208" s="259">
        <f>ROUND(E208*F208,2)</f>
        <v>0</v>
      </c>
      <c r="H208" s="258"/>
      <c r="I208" s="259">
        <f>ROUND(E208*H208,2)</f>
        <v>0</v>
      </c>
      <c r="J208" s="258"/>
      <c r="K208" s="259">
        <f>ROUND(E208*J208,2)</f>
        <v>0</v>
      </c>
      <c r="L208" s="259">
        <v>21</v>
      </c>
      <c r="M208" s="259">
        <f>G208*(1+L208/100)</f>
        <v>0</v>
      </c>
      <c r="N208" s="257">
        <v>5.1000000000000004E-3</v>
      </c>
      <c r="O208" s="257">
        <f>ROUND(E208*N208,2)</f>
        <v>0.01</v>
      </c>
      <c r="P208" s="257">
        <v>0</v>
      </c>
      <c r="Q208" s="257">
        <f>ROUND(E208*P208,2)</f>
        <v>0</v>
      </c>
      <c r="R208" s="259" t="s">
        <v>212</v>
      </c>
      <c r="S208" s="259" t="s">
        <v>143</v>
      </c>
      <c r="T208" s="260" t="s">
        <v>143</v>
      </c>
      <c r="U208" s="230">
        <v>0</v>
      </c>
      <c r="V208" s="230">
        <f>ROUND(E208*U208,2)</f>
        <v>0</v>
      </c>
      <c r="W208" s="230"/>
      <c r="X208" s="230" t="s">
        <v>213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214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54">
        <v>51</v>
      </c>
      <c r="B209" s="255" t="s">
        <v>551</v>
      </c>
      <c r="C209" s="264" t="s">
        <v>552</v>
      </c>
      <c r="D209" s="256" t="s">
        <v>220</v>
      </c>
      <c r="E209" s="257">
        <v>1</v>
      </c>
      <c r="F209" s="258"/>
      <c r="G209" s="259">
        <f>ROUND(E209*F209,2)</f>
        <v>0</v>
      </c>
      <c r="H209" s="258"/>
      <c r="I209" s="259">
        <f>ROUND(E209*H209,2)</f>
        <v>0</v>
      </c>
      <c r="J209" s="258"/>
      <c r="K209" s="259">
        <f>ROUND(E209*J209,2)</f>
        <v>0</v>
      </c>
      <c r="L209" s="259">
        <v>21</v>
      </c>
      <c r="M209" s="259">
        <f>G209*(1+L209/100)</f>
        <v>0</v>
      </c>
      <c r="N209" s="257">
        <v>5.1000000000000004E-3</v>
      </c>
      <c r="O209" s="257">
        <f>ROUND(E209*N209,2)</f>
        <v>0.01</v>
      </c>
      <c r="P209" s="257">
        <v>0</v>
      </c>
      <c r="Q209" s="257">
        <f>ROUND(E209*P209,2)</f>
        <v>0</v>
      </c>
      <c r="R209" s="259" t="s">
        <v>212</v>
      </c>
      <c r="S209" s="259" t="s">
        <v>143</v>
      </c>
      <c r="T209" s="260" t="s">
        <v>143</v>
      </c>
      <c r="U209" s="230">
        <v>0</v>
      </c>
      <c r="V209" s="230">
        <f>ROUND(E209*U209,2)</f>
        <v>0</v>
      </c>
      <c r="W209" s="230"/>
      <c r="X209" s="230" t="s">
        <v>213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214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54">
        <v>52</v>
      </c>
      <c r="B210" s="255" t="s">
        <v>553</v>
      </c>
      <c r="C210" s="264" t="s">
        <v>554</v>
      </c>
      <c r="D210" s="256" t="s">
        <v>220</v>
      </c>
      <c r="E210" s="257">
        <v>1</v>
      </c>
      <c r="F210" s="258"/>
      <c r="G210" s="259">
        <f>ROUND(E210*F210,2)</f>
        <v>0</v>
      </c>
      <c r="H210" s="258"/>
      <c r="I210" s="259">
        <f>ROUND(E210*H210,2)</f>
        <v>0</v>
      </c>
      <c r="J210" s="258"/>
      <c r="K210" s="259">
        <f>ROUND(E210*J210,2)</f>
        <v>0</v>
      </c>
      <c r="L210" s="259">
        <v>21</v>
      </c>
      <c r="M210" s="259">
        <f>G210*(1+L210/100)</f>
        <v>0</v>
      </c>
      <c r="N210" s="257">
        <v>5.1000000000000004E-3</v>
      </c>
      <c r="O210" s="257">
        <f>ROUND(E210*N210,2)</f>
        <v>0.01</v>
      </c>
      <c r="P210" s="257">
        <v>0</v>
      </c>
      <c r="Q210" s="257">
        <f>ROUND(E210*P210,2)</f>
        <v>0</v>
      </c>
      <c r="R210" s="259" t="s">
        <v>212</v>
      </c>
      <c r="S210" s="259" t="s">
        <v>143</v>
      </c>
      <c r="T210" s="260" t="s">
        <v>143</v>
      </c>
      <c r="U210" s="230">
        <v>0</v>
      </c>
      <c r="V210" s="230">
        <f>ROUND(E210*U210,2)</f>
        <v>0</v>
      </c>
      <c r="W210" s="230"/>
      <c r="X210" s="230" t="s">
        <v>213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214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40" t="s">
        <v>138</v>
      </c>
      <c r="B211" s="241" t="s">
        <v>96</v>
      </c>
      <c r="C211" s="261" t="s">
        <v>97</v>
      </c>
      <c r="D211" s="242"/>
      <c r="E211" s="243"/>
      <c r="F211" s="244"/>
      <c r="G211" s="244">
        <f>SUMIF(AG212:AG223,"&lt;&gt;NOR",G212:G223)</f>
        <v>0</v>
      </c>
      <c r="H211" s="244"/>
      <c r="I211" s="244">
        <f>SUM(I212:I223)</f>
        <v>0</v>
      </c>
      <c r="J211" s="244"/>
      <c r="K211" s="244">
        <f>SUM(K212:K223)</f>
        <v>0</v>
      </c>
      <c r="L211" s="244"/>
      <c r="M211" s="244">
        <f>SUM(M212:M223)</f>
        <v>0</v>
      </c>
      <c r="N211" s="243"/>
      <c r="O211" s="243">
        <f>SUM(O212:O223)</f>
        <v>0</v>
      </c>
      <c r="P211" s="243"/>
      <c r="Q211" s="243">
        <f>SUM(Q212:Q223)</f>
        <v>0.35000000000000003</v>
      </c>
      <c r="R211" s="244"/>
      <c r="S211" s="244"/>
      <c r="T211" s="245"/>
      <c r="U211" s="239"/>
      <c r="V211" s="239">
        <f>SUM(V212:V223)</f>
        <v>3.49</v>
      </c>
      <c r="W211" s="239"/>
      <c r="X211" s="239"/>
      <c r="AG211" t="s">
        <v>139</v>
      </c>
    </row>
    <row r="212" spans="1:60" outlineLevel="1" x14ac:dyDescent="0.2">
      <c r="A212" s="247">
        <v>53</v>
      </c>
      <c r="B212" s="248" t="s">
        <v>555</v>
      </c>
      <c r="C212" s="262" t="s">
        <v>556</v>
      </c>
      <c r="D212" s="249" t="s">
        <v>142</v>
      </c>
      <c r="E212" s="250">
        <v>4</v>
      </c>
      <c r="F212" s="251"/>
      <c r="G212" s="252">
        <f>ROUND(E212*F212,2)</f>
        <v>0</v>
      </c>
      <c r="H212" s="251"/>
      <c r="I212" s="252">
        <f>ROUND(E212*H212,2)</f>
        <v>0</v>
      </c>
      <c r="J212" s="251"/>
      <c r="K212" s="252">
        <f>ROUND(E212*J212,2)</f>
        <v>0</v>
      </c>
      <c r="L212" s="252">
        <v>21</v>
      </c>
      <c r="M212" s="252">
        <f>G212*(1+L212/100)</f>
        <v>0</v>
      </c>
      <c r="N212" s="250">
        <v>0</v>
      </c>
      <c r="O212" s="250">
        <f>ROUND(E212*N212,2)</f>
        <v>0</v>
      </c>
      <c r="P212" s="250">
        <v>3.6999999999999998E-2</v>
      </c>
      <c r="Q212" s="250">
        <f>ROUND(E212*P212,2)</f>
        <v>0.15</v>
      </c>
      <c r="R212" s="252"/>
      <c r="S212" s="252" t="s">
        <v>143</v>
      </c>
      <c r="T212" s="253" t="s">
        <v>143</v>
      </c>
      <c r="U212" s="230">
        <v>0.55000000000000004</v>
      </c>
      <c r="V212" s="230">
        <f>ROUND(E212*U212,2)</f>
        <v>2.2000000000000002</v>
      </c>
      <c r="W212" s="230"/>
      <c r="X212" s="230" t="s">
        <v>144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145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/>
      <c r="B213" s="228"/>
      <c r="C213" s="263" t="s">
        <v>557</v>
      </c>
      <c r="D213" s="231"/>
      <c r="E213" s="232"/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147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27"/>
      <c r="B214" s="228"/>
      <c r="C214" s="263" t="s">
        <v>558</v>
      </c>
      <c r="D214" s="231"/>
      <c r="E214" s="232">
        <v>4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147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7">
        <v>54</v>
      </c>
      <c r="B215" s="248" t="s">
        <v>559</v>
      </c>
      <c r="C215" s="262" t="s">
        <v>560</v>
      </c>
      <c r="D215" s="249" t="s">
        <v>174</v>
      </c>
      <c r="E215" s="250">
        <v>5.3999999999999999E-2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21</v>
      </c>
      <c r="M215" s="252">
        <f>G215*(1+L215/100)</f>
        <v>0</v>
      </c>
      <c r="N215" s="250">
        <v>0</v>
      </c>
      <c r="O215" s="250">
        <f>ROUND(E215*N215,2)</f>
        <v>0</v>
      </c>
      <c r="P215" s="250">
        <v>2</v>
      </c>
      <c r="Q215" s="250">
        <f>ROUND(E215*P215,2)</f>
        <v>0.11</v>
      </c>
      <c r="R215" s="252"/>
      <c r="S215" s="252" t="s">
        <v>143</v>
      </c>
      <c r="T215" s="253" t="s">
        <v>143</v>
      </c>
      <c r="U215" s="230">
        <v>6.4359999999999999</v>
      </c>
      <c r="V215" s="230">
        <f>ROUND(E215*U215,2)</f>
        <v>0.35</v>
      </c>
      <c r="W215" s="230"/>
      <c r="X215" s="230" t="s">
        <v>144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145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7"/>
      <c r="B216" s="228"/>
      <c r="C216" s="263" t="s">
        <v>557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147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27"/>
      <c r="B217" s="228"/>
      <c r="C217" s="263" t="s">
        <v>561</v>
      </c>
      <c r="D217" s="231"/>
      <c r="E217" s="232">
        <v>5.3999999999999999E-2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147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7">
        <v>55</v>
      </c>
      <c r="B218" s="248" t="s">
        <v>245</v>
      </c>
      <c r="C218" s="262" t="s">
        <v>246</v>
      </c>
      <c r="D218" s="249" t="s">
        <v>220</v>
      </c>
      <c r="E218" s="250">
        <v>2</v>
      </c>
      <c r="F218" s="251"/>
      <c r="G218" s="252">
        <f>ROUND(E218*F218,2)</f>
        <v>0</v>
      </c>
      <c r="H218" s="251"/>
      <c r="I218" s="252">
        <f>ROUND(E218*H218,2)</f>
        <v>0</v>
      </c>
      <c r="J218" s="251"/>
      <c r="K218" s="252">
        <f>ROUND(E218*J218,2)</f>
        <v>0</v>
      </c>
      <c r="L218" s="252">
        <v>21</v>
      </c>
      <c r="M218" s="252">
        <f>G218*(1+L218/100)</f>
        <v>0</v>
      </c>
      <c r="N218" s="250">
        <v>0</v>
      </c>
      <c r="O218" s="250">
        <f>ROUND(E218*N218,2)</f>
        <v>0</v>
      </c>
      <c r="P218" s="250">
        <v>4.0000000000000001E-3</v>
      </c>
      <c r="Q218" s="250">
        <f>ROUND(E218*P218,2)</f>
        <v>0.01</v>
      </c>
      <c r="R218" s="252"/>
      <c r="S218" s="252" t="s">
        <v>143</v>
      </c>
      <c r="T218" s="253" t="s">
        <v>143</v>
      </c>
      <c r="U218" s="230">
        <v>0.17399999999999999</v>
      </c>
      <c r="V218" s="230">
        <f>ROUND(E218*U218,2)</f>
        <v>0.35</v>
      </c>
      <c r="W218" s="230"/>
      <c r="X218" s="230" t="s">
        <v>144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145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/>
      <c r="B219" s="228"/>
      <c r="C219" s="263" t="s">
        <v>247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147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63" t="s">
        <v>248</v>
      </c>
      <c r="D220" s="231"/>
      <c r="E220" s="232">
        <v>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147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7">
        <v>56</v>
      </c>
      <c r="B221" s="248" t="s">
        <v>249</v>
      </c>
      <c r="C221" s="262" t="s">
        <v>250</v>
      </c>
      <c r="D221" s="249" t="s">
        <v>220</v>
      </c>
      <c r="E221" s="250">
        <v>1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0</v>
      </c>
      <c r="O221" s="250">
        <f>ROUND(E221*N221,2)</f>
        <v>0</v>
      </c>
      <c r="P221" s="250">
        <v>8.2000000000000003E-2</v>
      </c>
      <c r="Q221" s="250">
        <f>ROUND(E221*P221,2)</f>
        <v>0.08</v>
      </c>
      <c r="R221" s="252"/>
      <c r="S221" s="252" t="s">
        <v>143</v>
      </c>
      <c r="T221" s="253" t="s">
        <v>143</v>
      </c>
      <c r="U221" s="230">
        <v>0.58799999999999997</v>
      </c>
      <c r="V221" s="230">
        <f>ROUND(E221*U221,2)</f>
        <v>0.59</v>
      </c>
      <c r="W221" s="230"/>
      <c r="X221" s="230" t="s">
        <v>144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145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7"/>
      <c r="B222" s="228"/>
      <c r="C222" s="263" t="s">
        <v>247</v>
      </c>
      <c r="D222" s="231"/>
      <c r="E222" s="232"/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147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7"/>
      <c r="B223" s="228"/>
      <c r="C223" s="263" t="s">
        <v>251</v>
      </c>
      <c r="D223" s="231"/>
      <c r="E223" s="232">
        <v>1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147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x14ac:dyDescent="0.2">
      <c r="A224" s="240" t="s">
        <v>138</v>
      </c>
      <c r="B224" s="241" t="s">
        <v>98</v>
      </c>
      <c r="C224" s="261" t="s">
        <v>99</v>
      </c>
      <c r="D224" s="242"/>
      <c r="E224" s="243"/>
      <c r="F224" s="244"/>
      <c r="G224" s="244">
        <f>SUMIF(AG225:AG225,"&lt;&gt;NOR",G225:G225)</f>
        <v>0</v>
      </c>
      <c r="H224" s="244"/>
      <c r="I224" s="244">
        <f>SUM(I225:I225)</f>
        <v>0</v>
      </c>
      <c r="J224" s="244"/>
      <c r="K224" s="244">
        <f>SUM(K225:K225)</f>
        <v>0</v>
      </c>
      <c r="L224" s="244"/>
      <c r="M224" s="244">
        <f>SUM(M225:M225)</f>
        <v>0</v>
      </c>
      <c r="N224" s="243"/>
      <c r="O224" s="243">
        <f>SUM(O225:O225)</f>
        <v>0</v>
      </c>
      <c r="P224" s="243"/>
      <c r="Q224" s="243">
        <f>SUM(Q225:Q225)</f>
        <v>0</v>
      </c>
      <c r="R224" s="244"/>
      <c r="S224" s="244"/>
      <c r="T224" s="245"/>
      <c r="U224" s="239"/>
      <c r="V224" s="239">
        <f>SUM(V225:V225)</f>
        <v>32.68</v>
      </c>
      <c r="W224" s="239"/>
      <c r="X224" s="239"/>
      <c r="AG224" t="s">
        <v>139</v>
      </c>
    </row>
    <row r="225" spans="1:60" outlineLevel="1" x14ac:dyDescent="0.2">
      <c r="A225" s="254">
        <v>57</v>
      </c>
      <c r="B225" s="255" t="s">
        <v>252</v>
      </c>
      <c r="C225" s="264" t="s">
        <v>253</v>
      </c>
      <c r="D225" s="256" t="s">
        <v>254</v>
      </c>
      <c r="E225" s="257">
        <v>2042.72315</v>
      </c>
      <c r="F225" s="258"/>
      <c r="G225" s="259">
        <f>ROUND(E225*F225,2)</f>
        <v>0</v>
      </c>
      <c r="H225" s="258"/>
      <c r="I225" s="259">
        <f>ROUND(E225*H225,2)</f>
        <v>0</v>
      </c>
      <c r="J225" s="258"/>
      <c r="K225" s="259">
        <f>ROUND(E225*J225,2)</f>
        <v>0</v>
      </c>
      <c r="L225" s="259">
        <v>21</v>
      </c>
      <c r="M225" s="259">
        <f>G225*(1+L225/100)</f>
        <v>0</v>
      </c>
      <c r="N225" s="257">
        <v>0</v>
      </c>
      <c r="O225" s="257">
        <f>ROUND(E225*N225,2)</f>
        <v>0</v>
      </c>
      <c r="P225" s="257">
        <v>0</v>
      </c>
      <c r="Q225" s="257">
        <f>ROUND(E225*P225,2)</f>
        <v>0</v>
      </c>
      <c r="R225" s="259"/>
      <c r="S225" s="259" t="s">
        <v>143</v>
      </c>
      <c r="T225" s="260" t="s">
        <v>143</v>
      </c>
      <c r="U225" s="230">
        <v>1.6E-2</v>
      </c>
      <c r="V225" s="230">
        <f>ROUND(E225*U225,2)</f>
        <v>32.68</v>
      </c>
      <c r="W225" s="230"/>
      <c r="X225" s="230" t="s">
        <v>255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256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40" t="s">
        <v>138</v>
      </c>
      <c r="B226" s="241" t="s">
        <v>100</v>
      </c>
      <c r="C226" s="261" t="s">
        <v>101</v>
      </c>
      <c r="D226" s="242"/>
      <c r="E226" s="243"/>
      <c r="F226" s="244"/>
      <c r="G226" s="244">
        <f>SUMIF(AG227:AG233,"&lt;&gt;NOR",G227:G233)</f>
        <v>0</v>
      </c>
      <c r="H226" s="244"/>
      <c r="I226" s="244">
        <f>SUM(I227:I233)</f>
        <v>0</v>
      </c>
      <c r="J226" s="244"/>
      <c r="K226" s="244">
        <f>SUM(K227:K233)</f>
        <v>0</v>
      </c>
      <c r="L226" s="244"/>
      <c r="M226" s="244">
        <f>SUM(M227:M233)</f>
        <v>0</v>
      </c>
      <c r="N226" s="243"/>
      <c r="O226" s="243">
        <f>SUM(O227:O233)</f>
        <v>0</v>
      </c>
      <c r="P226" s="243"/>
      <c r="Q226" s="243">
        <f>SUM(Q227:Q233)</f>
        <v>0</v>
      </c>
      <c r="R226" s="244"/>
      <c r="S226" s="244"/>
      <c r="T226" s="245"/>
      <c r="U226" s="239"/>
      <c r="V226" s="239">
        <f>SUM(V227:V233)</f>
        <v>0</v>
      </c>
      <c r="W226" s="239"/>
      <c r="X226" s="239"/>
      <c r="AG226" t="s">
        <v>139</v>
      </c>
    </row>
    <row r="227" spans="1:60" ht="33.75" outlineLevel="1" x14ac:dyDescent="0.2">
      <c r="A227" s="247">
        <v>58</v>
      </c>
      <c r="B227" s="248" t="s">
        <v>562</v>
      </c>
      <c r="C227" s="262" t="s">
        <v>563</v>
      </c>
      <c r="D227" s="249" t="s">
        <v>423</v>
      </c>
      <c r="E227" s="250">
        <v>1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0</v>
      </c>
      <c r="O227" s="250">
        <f>ROUND(E227*N227,2)</f>
        <v>0</v>
      </c>
      <c r="P227" s="250">
        <v>0</v>
      </c>
      <c r="Q227" s="250">
        <f>ROUND(E227*P227,2)</f>
        <v>0</v>
      </c>
      <c r="R227" s="252"/>
      <c r="S227" s="252" t="s">
        <v>225</v>
      </c>
      <c r="T227" s="253" t="s">
        <v>226</v>
      </c>
      <c r="U227" s="230">
        <v>0</v>
      </c>
      <c r="V227" s="230">
        <f>ROUND(E227*U227,2)</f>
        <v>0</v>
      </c>
      <c r="W227" s="230"/>
      <c r="X227" s="230" t="s">
        <v>144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145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/>
      <c r="B228" s="228"/>
      <c r="C228" s="263" t="s">
        <v>564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147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27"/>
      <c r="B229" s="228"/>
      <c r="C229" s="263" t="s">
        <v>565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147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27"/>
      <c r="B230" s="228"/>
      <c r="C230" s="263" t="s">
        <v>566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147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27"/>
      <c r="B231" s="228"/>
      <c r="C231" s="263" t="s">
        <v>567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147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7"/>
      <c r="B232" s="228"/>
      <c r="C232" s="263" t="s">
        <v>568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147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27"/>
      <c r="B233" s="228"/>
      <c r="C233" s="263" t="s">
        <v>82</v>
      </c>
      <c r="D233" s="231"/>
      <c r="E233" s="232">
        <v>1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147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x14ac:dyDescent="0.2">
      <c r="A234" s="240" t="s">
        <v>138</v>
      </c>
      <c r="B234" s="241" t="s">
        <v>102</v>
      </c>
      <c r="C234" s="261" t="s">
        <v>103</v>
      </c>
      <c r="D234" s="242"/>
      <c r="E234" s="243"/>
      <c r="F234" s="244"/>
      <c r="G234" s="244">
        <f>SUMIF(AG235:AG251,"&lt;&gt;NOR",G235:G251)</f>
        <v>0</v>
      </c>
      <c r="H234" s="244"/>
      <c r="I234" s="244">
        <f>SUM(I235:I251)</f>
        <v>0</v>
      </c>
      <c r="J234" s="244"/>
      <c r="K234" s="244">
        <f>SUM(K235:K251)</f>
        <v>0</v>
      </c>
      <c r="L234" s="244"/>
      <c r="M234" s="244">
        <f>SUM(M235:M251)</f>
        <v>0</v>
      </c>
      <c r="N234" s="243"/>
      <c r="O234" s="243">
        <f>SUM(O235:O251)</f>
        <v>0</v>
      </c>
      <c r="P234" s="243"/>
      <c r="Q234" s="243">
        <f>SUM(Q235:Q251)</f>
        <v>0</v>
      </c>
      <c r="R234" s="244"/>
      <c r="S234" s="244"/>
      <c r="T234" s="245"/>
      <c r="U234" s="239"/>
      <c r="V234" s="239">
        <f>SUM(V235:V251)</f>
        <v>943</v>
      </c>
      <c r="W234" s="239"/>
      <c r="X234" s="239"/>
      <c r="AG234" t="s">
        <v>139</v>
      </c>
    </row>
    <row r="235" spans="1:60" ht="22.5" outlineLevel="1" x14ac:dyDescent="0.2">
      <c r="A235" s="247">
        <v>59</v>
      </c>
      <c r="B235" s="248" t="s">
        <v>261</v>
      </c>
      <c r="C235" s="262" t="s">
        <v>569</v>
      </c>
      <c r="D235" s="249" t="s">
        <v>259</v>
      </c>
      <c r="E235" s="250">
        <v>2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225</v>
      </c>
      <c r="T235" s="253" t="s">
        <v>226</v>
      </c>
      <c r="U235" s="230">
        <v>3.4166699999999999</v>
      </c>
      <c r="V235" s="230">
        <f>ROUND(E235*U235,2)</f>
        <v>6.83</v>
      </c>
      <c r="W235" s="230"/>
      <c r="X235" s="230" t="s">
        <v>144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145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7"/>
      <c r="B236" s="228"/>
      <c r="C236" s="263" t="s">
        <v>570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147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27"/>
      <c r="B237" s="228"/>
      <c r="C237" s="263" t="s">
        <v>571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147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7"/>
      <c r="B238" s="228"/>
      <c r="C238" s="263" t="s">
        <v>572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147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27"/>
      <c r="B239" s="228"/>
      <c r="C239" s="263" t="s">
        <v>573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147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7"/>
      <c r="B240" s="228"/>
      <c r="C240" s="263" t="s">
        <v>84</v>
      </c>
      <c r="D240" s="231"/>
      <c r="E240" s="232">
        <v>2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147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47">
        <v>60</v>
      </c>
      <c r="B241" s="248" t="s">
        <v>268</v>
      </c>
      <c r="C241" s="262" t="s">
        <v>269</v>
      </c>
      <c r="D241" s="249" t="s">
        <v>142</v>
      </c>
      <c r="E241" s="250">
        <v>58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225</v>
      </c>
      <c r="T241" s="253" t="s">
        <v>226</v>
      </c>
      <c r="U241" s="230">
        <v>3.4166699999999999</v>
      </c>
      <c r="V241" s="230">
        <f>ROUND(E241*U241,2)</f>
        <v>198.17</v>
      </c>
      <c r="W241" s="230"/>
      <c r="X241" s="230" t="s">
        <v>144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145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63" t="s">
        <v>570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147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27"/>
      <c r="B243" s="228"/>
      <c r="C243" s="263" t="s">
        <v>270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147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7"/>
      <c r="B244" s="228"/>
      <c r="C244" s="263" t="s">
        <v>574</v>
      </c>
      <c r="D244" s="231"/>
      <c r="E244" s="232">
        <v>58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47">
        <v>61</v>
      </c>
      <c r="B245" s="248" t="s">
        <v>575</v>
      </c>
      <c r="C245" s="262" t="s">
        <v>576</v>
      </c>
      <c r="D245" s="249" t="s">
        <v>142</v>
      </c>
      <c r="E245" s="250">
        <v>216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225</v>
      </c>
      <c r="T245" s="253" t="s">
        <v>226</v>
      </c>
      <c r="U245" s="230">
        <v>3.4166699999999999</v>
      </c>
      <c r="V245" s="230">
        <f>ROUND(E245*U245,2)</f>
        <v>738</v>
      </c>
      <c r="W245" s="230"/>
      <c r="X245" s="230" t="s">
        <v>144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145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7"/>
      <c r="B246" s="228"/>
      <c r="C246" s="263" t="s">
        <v>577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147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27"/>
      <c r="B247" s="228"/>
      <c r="C247" s="263" t="s">
        <v>578</v>
      </c>
      <c r="D247" s="231"/>
      <c r="E247" s="232">
        <v>66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147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27"/>
      <c r="B248" s="228"/>
      <c r="C248" s="265" t="s">
        <v>162</v>
      </c>
      <c r="D248" s="233"/>
      <c r="E248" s="234">
        <v>66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147</v>
      </c>
      <c r="AH248" s="210">
        <v>1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7"/>
      <c r="B249" s="228"/>
      <c r="C249" s="263" t="s">
        <v>577</v>
      </c>
      <c r="D249" s="231"/>
      <c r="E249" s="232"/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147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27"/>
      <c r="B250" s="228"/>
      <c r="C250" s="263" t="s">
        <v>579</v>
      </c>
      <c r="D250" s="231"/>
      <c r="E250" s="232">
        <v>150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27"/>
      <c r="B251" s="228"/>
      <c r="C251" s="265" t="s">
        <v>162</v>
      </c>
      <c r="D251" s="233"/>
      <c r="E251" s="234">
        <v>150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147</v>
      </c>
      <c r="AH251" s="210">
        <v>1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">
      <c r="A252" s="240" t="s">
        <v>138</v>
      </c>
      <c r="B252" s="241" t="s">
        <v>106</v>
      </c>
      <c r="C252" s="261" t="s">
        <v>107</v>
      </c>
      <c r="D252" s="242"/>
      <c r="E252" s="243"/>
      <c r="F252" s="244"/>
      <c r="G252" s="244">
        <f>SUMIF(AG253:AG303,"&lt;&gt;NOR",G253:G303)</f>
        <v>0</v>
      </c>
      <c r="H252" s="244"/>
      <c r="I252" s="244">
        <f>SUM(I253:I303)</f>
        <v>0</v>
      </c>
      <c r="J252" s="244"/>
      <c r="K252" s="244">
        <f>SUM(K253:K303)</f>
        <v>0</v>
      </c>
      <c r="L252" s="244"/>
      <c r="M252" s="244">
        <f>SUM(M253:M303)</f>
        <v>0</v>
      </c>
      <c r="N252" s="243"/>
      <c r="O252" s="243">
        <f>SUM(O253:O303)</f>
        <v>91.77000000000001</v>
      </c>
      <c r="P252" s="243"/>
      <c r="Q252" s="243">
        <f>SUM(Q253:Q303)</f>
        <v>0</v>
      </c>
      <c r="R252" s="244"/>
      <c r="S252" s="244"/>
      <c r="T252" s="245"/>
      <c r="U252" s="239"/>
      <c r="V252" s="239">
        <f>SUM(V253:V303)</f>
        <v>167.76</v>
      </c>
      <c r="W252" s="239"/>
      <c r="X252" s="239"/>
      <c r="AG252" t="s">
        <v>139</v>
      </c>
    </row>
    <row r="253" spans="1:60" outlineLevel="1" x14ac:dyDescent="0.2">
      <c r="A253" s="247">
        <v>62</v>
      </c>
      <c r="B253" s="248" t="s">
        <v>580</v>
      </c>
      <c r="C253" s="262" t="s">
        <v>581</v>
      </c>
      <c r="D253" s="249" t="s">
        <v>142</v>
      </c>
      <c r="E253" s="250">
        <v>228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143</v>
      </c>
      <c r="T253" s="253" t="s">
        <v>143</v>
      </c>
      <c r="U253" s="230">
        <v>0.14599999999999999</v>
      </c>
      <c r="V253" s="230">
        <f>ROUND(E253*U253,2)</f>
        <v>33.29</v>
      </c>
      <c r="W253" s="230"/>
      <c r="X253" s="230" t="s">
        <v>144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145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7"/>
      <c r="B254" s="228"/>
      <c r="C254" s="263" t="s">
        <v>577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147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1" x14ac:dyDescent="0.2">
      <c r="A255" s="227"/>
      <c r="B255" s="228"/>
      <c r="C255" s="263" t="s">
        <v>582</v>
      </c>
      <c r="D255" s="231"/>
      <c r="E255" s="232">
        <v>66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147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27"/>
      <c r="B256" s="228"/>
      <c r="C256" s="265" t="s">
        <v>162</v>
      </c>
      <c r="D256" s="233"/>
      <c r="E256" s="234">
        <v>66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147</v>
      </c>
      <c r="AH256" s="210">
        <v>1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27"/>
      <c r="B257" s="228"/>
      <c r="C257" s="263" t="s">
        <v>583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147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27"/>
      <c r="B258" s="228"/>
      <c r="C258" s="263" t="s">
        <v>584</v>
      </c>
      <c r="D258" s="231"/>
      <c r="E258" s="232">
        <v>12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147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7"/>
      <c r="B259" s="228"/>
      <c r="C259" s="265" t="s">
        <v>162</v>
      </c>
      <c r="D259" s="233"/>
      <c r="E259" s="234">
        <v>12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147</v>
      </c>
      <c r="AH259" s="210">
        <v>1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27"/>
      <c r="B260" s="228"/>
      <c r="C260" s="263" t="s">
        <v>585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147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7"/>
      <c r="B261" s="228"/>
      <c r="C261" s="263" t="s">
        <v>586</v>
      </c>
      <c r="D261" s="231"/>
      <c r="E261" s="232">
        <v>150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147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/>
      <c r="B262" s="228"/>
      <c r="C262" s="265" t="s">
        <v>162</v>
      </c>
      <c r="D262" s="233"/>
      <c r="E262" s="234">
        <v>150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147</v>
      </c>
      <c r="AH262" s="210">
        <v>1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47">
        <v>63</v>
      </c>
      <c r="B263" s="248" t="s">
        <v>279</v>
      </c>
      <c r="C263" s="262" t="s">
        <v>280</v>
      </c>
      <c r="D263" s="249" t="s">
        <v>142</v>
      </c>
      <c r="E263" s="250">
        <v>432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0.20474999999999999</v>
      </c>
      <c r="O263" s="250">
        <f>ROUND(E263*N263,2)</f>
        <v>88.45</v>
      </c>
      <c r="P263" s="250">
        <v>0</v>
      </c>
      <c r="Q263" s="250">
        <f>ROUND(E263*P263,2)</f>
        <v>0</v>
      </c>
      <c r="R263" s="252"/>
      <c r="S263" s="252" t="s">
        <v>143</v>
      </c>
      <c r="T263" s="253" t="s">
        <v>143</v>
      </c>
      <c r="U263" s="230">
        <v>9.8000000000000004E-2</v>
      </c>
      <c r="V263" s="230">
        <f>ROUND(E263*U263,2)</f>
        <v>42.34</v>
      </c>
      <c r="W263" s="230"/>
      <c r="X263" s="230" t="s">
        <v>144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145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27"/>
      <c r="B264" s="228"/>
      <c r="C264" s="263" t="s">
        <v>577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147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7"/>
      <c r="B265" s="228"/>
      <c r="C265" s="263" t="s">
        <v>587</v>
      </c>
      <c r="D265" s="231"/>
      <c r="E265" s="232">
        <v>66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147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27"/>
      <c r="B266" s="228"/>
      <c r="C266" s="263" t="s">
        <v>588</v>
      </c>
      <c r="D266" s="231"/>
      <c r="E266" s="232">
        <v>66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147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7"/>
      <c r="B267" s="228"/>
      <c r="C267" s="265" t="s">
        <v>162</v>
      </c>
      <c r="D267" s="233"/>
      <c r="E267" s="234">
        <v>132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147</v>
      </c>
      <c r="AH267" s="210">
        <v>1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7"/>
      <c r="B268" s="228"/>
      <c r="C268" s="263" t="s">
        <v>589</v>
      </c>
      <c r="D268" s="231"/>
      <c r="E268" s="232">
        <v>150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147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27"/>
      <c r="B269" s="228"/>
      <c r="C269" s="263" t="s">
        <v>590</v>
      </c>
      <c r="D269" s="231"/>
      <c r="E269" s="232">
        <v>150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147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27"/>
      <c r="B270" s="228"/>
      <c r="C270" s="265" t="s">
        <v>162</v>
      </c>
      <c r="D270" s="233"/>
      <c r="E270" s="234">
        <v>300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147</v>
      </c>
      <c r="AH270" s="210">
        <v>1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47">
        <v>64</v>
      </c>
      <c r="B271" s="248" t="s">
        <v>591</v>
      </c>
      <c r="C271" s="262" t="s">
        <v>592</v>
      </c>
      <c r="D271" s="249" t="s">
        <v>142</v>
      </c>
      <c r="E271" s="250">
        <v>12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0.27300000000000002</v>
      </c>
      <c r="O271" s="250">
        <f>ROUND(E271*N271,2)</f>
        <v>3.28</v>
      </c>
      <c r="P271" s="250">
        <v>0</v>
      </c>
      <c r="Q271" s="250">
        <f>ROUND(E271*P271,2)</f>
        <v>0</v>
      </c>
      <c r="R271" s="252"/>
      <c r="S271" s="252" t="s">
        <v>143</v>
      </c>
      <c r="T271" s="253" t="s">
        <v>143</v>
      </c>
      <c r="U271" s="230">
        <v>0.111</v>
      </c>
      <c r="V271" s="230">
        <f>ROUND(E271*U271,2)</f>
        <v>1.33</v>
      </c>
      <c r="W271" s="230"/>
      <c r="X271" s="230" t="s">
        <v>144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145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7"/>
      <c r="B272" s="228"/>
      <c r="C272" s="263" t="s">
        <v>583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147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27"/>
      <c r="B273" s="228"/>
      <c r="C273" s="263" t="s">
        <v>593</v>
      </c>
      <c r="D273" s="231"/>
      <c r="E273" s="232">
        <v>12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147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7">
        <v>65</v>
      </c>
      <c r="B274" s="248" t="s">
        <v>594</v>
      </c>
      <c r="C274" s="262" t="s">
        <v>595</v>
      </c>
      <c r="D274" s="249" t="s">
        <v>142</v>
      </c>
      <c r="E274" s="250">
        <v>78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0</v>
      </c>
      <c r="O274" s="250">
        <f>ROUND(E274*N274,2)</f>
        <v>0</v>
      </c>
      <c r="P274" s="250">
        <v>0</v>
      </c>
      <c r="Q274" s="250">
        <f>ROUND(E274*P274,2)</f>
        <v>0</v>
      </c>
      <c r="R274" s="252"/>
      <c r="S274" s="252" t="s">
        <v>143</v>
      </c>
      <c r="T274" s="253" t="s">
        <v>143</v>
      </c>
      <c r="U274" s="230">
        <v>0.34399999999999997</v>
      </c>
      <c r="V274" s="230">
        <f>ROUND(E274*U274,2)</f>
        <v>26.83</v>
      </c>
      <c r="W274" s="230"/>
      <c r="X274" s="230" t="s">
        <v>144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145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27"/>
      <c r="B275" s="228"/>
      <c r="C275" s="263" t="s">
        <v>577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147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27"/>
      <c r="B276" s="228"/>
      <c r="C276" s="263" t="s">
        <v>596</v>
      </c>
      <c r="D276" s="231"/>
      <c r="E276" s="232">
        <v>66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147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65" t="s">
        <v>162</v>
      </c>
      <c r="D277" s="233"/>
      <c r="E277" s="234">
        <v>66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147</v>
      </c>
      <c r="AH277" s="210">
        <v>1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27"/>
      <c r="B278" s="228"/>
      <c r="C278" s="263" t="s">
        <v>583</v>
      </c>
      <c r="D278" s="231"/>
      <c r="E278" s="232"/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147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27"/>
      <c r="B279" s="228"/>
      <c r="C279" s="263" t="s">
        <v>597</v>
      </c>
      <c r="D279" s="231"/>
      <c r="E279" s="232">
        <v>12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147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27"/>
      <c r="B280" s="228"/>
      <c r="C280" s="265" t="s">
        <v>162</v>
      </c>
      <c r="D280" s="233"/>
      <c r="E280" s="234">
        <v>12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147</v>
      </c>
      <c r="AH280" s="210">
        <v>1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47">
        <v>66</v>
      </c>
      <c r="B281" s="248" t="s">
        <v>598</v>
      </c>
      <c r="C281" s="262" t="s">
        <v>599</v>
      </c>
      <c r="D281" s="249" t="s">
        <v>142</v>
      </c>
      <c r="E281" s="250">
        <v>300</v>
      </c>
      <c r="F281" s="251"/>
      <c r="G281" s="252">
        <f>ROUND(E281*F281,2)</f>
        <v>0</v>
      </c>
      <c r="H281" s="251"/>
      <c r="I281" s="252">
        <f>ROUND(E281*H281,2)</f>
        <v>0</v>
      </c>
      <c r="J281" s="251"/>
      <c r="K281" s="252">
        <f>ROUND(E281*J281,2)</f>
        <v>0</v>
      </c>
      <c r="L281" s="252">
        <v>21</v>
      </c>
      <c r="M281" s="252">
        <f>G281*(1+L281/100)</f>
        <v>0</v>
      </c>
      <c r="N281" s="250">
        <v>0</v>
      </c>
      <c r="O281" s="250">
        <f>ROUND(E281*N281,2)</f>
        <v>0</v>
      </c>
      <c r="P281" s="250">
        <v>0</v>
      </c>
      <c r="Q281" s="250">
        <f>ROUND(E281*P281,2)</f>
        <v>0</v>
      </c>
      <c r="R281" s="252"/>
      <c r="S281" s="252" t="s">
        <v>143</v>
      </c>
      <c r="T281" s="253" t="s">
        <v>143</v>
      </c>
      <c r="U281" s="230">
        <v>9.5000000000000001E-2</v>
      </c>
      <c r="V281" s="230">
        <f>ROUND(E281*U281,2)</f>
        <v>28.5</v>
      </c>
      <c r="W281" s="230"/>
      <c r="X281" s="230" t="s">
        <v>144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145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27"/>
      <c r="B282" s="228"/>
      <c r="C282" s="263" t="s">
        <v>585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147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27"/>
      <c r="B283" s="228"/>
      <c r="C283" s="263" t="s">
        <v>600</v>
      </c>
      <c r="D283" s="231"/>
      <c r="E283" s="232">
        <v>150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147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27"/>
      <c r="B284" s="228"/>
      <c r="C284" s="265" t="s">
        <v>162</v>
      </c>
      <c r="D284" s="233"/>
      <c r="E284" s="234">
        <v>150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147</v>
      </c>
      <c r="AH284" s="210">
        <v>1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27"/>
      <c r="B285" s="228"/>
      <c r="C285" s="263" t="s">
        <v>585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147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7"/>
      <c r="B286" s="228"/>
      <c r="C286" s="263" t="s">
        <v>601</v>
      </c>
      <c r="D286" s="231"/>
      <c r="E286" s="232">
        <v>150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147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27"/>
      <c r="B287" s="228"/>
      <c r="C287" s="265" t="s">
        <v>162</v>
      </c>
      <c r="D287" s="233"/>
      <c r="E287" s="234">
        <v>150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147</v>
      </c>
      <c r="AH287" s="210">
        <v>1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47">
        <v>67</v>
      </c>
      <c r="B288" s="248" t="s">
        <v>602</v>
      </c>
      <c r="C288" s="262" t="s">
        <v>603</v>
      </c>
      <c r="D288" s="249" t="s">
        <v>142</v>
      </c>
      <c r="E288" s="250">
        <v>150</v>
      </c>
      <c r="F288" s="251"/>
      <c r="G288" s="252">
        <f>ROUND(E288*F288,2)</f>
        <v>0</v>
      </c>
      <c r="H288" s="251"/>
      <c r="I288" s="252">
        <f>ROUND(E288*H288,2)</f>
        <v>0</v>
      </c>
      <c r="J288" s="251"/>
      <c r="K288" s="252">
        <f>ROUND(E288*J288,2)</f>
        <v>0</v>
      </c>
      <c r="L288" s="252">
        <v>21</v>
      </c>
      <c r="M288" s="252">
        <f>G288*(1+L288/100)</f>
        <v>0</v>
      </c>
      <c r="N288" s="250">
        <v>0</v>
      </c>
      <c r="O288" s="250">
        <f>ROUND(E288*N288,2)</f>
        <v>0</v>
      </c>
      <c r="P288" s="250">
        <v>0</v>
      </c>
      <c r="Q288" s="250">
        <f>ROUND(E288*P288,2)</f>
        <v>0</v>
      </c>
      <c r="R288" s="252"/>
      <c r="S288" s="252" t="s">
        <v>143</v>
      </c>
      <c r="T288" s="253" t="s">
        <v>143</v>
      </c>
      <c r="U288" s="230">
        <v>5.8400000000000001E-2</v>
      </c>
      <c r="V288" s="230">
        <f>ROUND(E288*U288,2)</f>
        <v>8.76</v>
      </c>
      <c r="W288" s="230"/>
      <c r="X288" s="230" t="s">
        <v>144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145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27"/>
      <c r="B289" s="228"/>
      <c r="C289" s="263" t="s">
        <v>585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147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27"/>
      <c r="B290" s="228"/>
      <c r="C290" s="263" t="s">
        <v>604</v>
      </c>
      <c r="D290" s="231"/>
      <c r="E290" s="232">
        <v>150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147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47">
        <v>68</v>
      </c>
      <c r="B291" s="248" t="s">
        <v>605</v>
      </c>
      <c r="C291" s="262" t="s">
        <v>606</v>
      </c>
      <c r="D291" s="249" t="s">
        <v>142</v>
      </c>
      <c r="E291" s="250">
        <v>66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0</v>
      </c>
      <c r="O291" s="250">
        <f>ROUND(E291*N291,2)</f>
        <v>0</v>
      </c>
      <c r="P291" s="250">
        <v>0</v>
      </c>
      <c r="Q291" s="250">
        <f>ROUND(E291*P291,2)</f>
        <v>0</v>
      </c>
      <c r="R291" s="252"/>
      <c r="S291" s="252" t="s">
        <v>143</v>
      </c>
      <c r="T291" s="253" t="s">
        <v>143</v>
      </c>
      <c r="U291" s="230">
        <v>0.3105</v>
      </c>
      <c r="V291" s="230">
        <f>ROUND(E291*U291,2)</f>
        <v>20.49</v>
      </c>
      <c r="W291" s="230"/>
      <c r="X291" s="230" t="s">
        <v>144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145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27"/>
      <c r="B292" s="228"/>
      <c r="C292" s="263" t="s">
        <v>577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147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1" x14ac:dyDescent="0.2">
      <c r="A293" s="227"/>
      <c r="B293" s="228"/>
      <c r="C293" s="263" t="s">
        <v>607</v>
      </c>
      <c r="D293" s="231"/>
      <c r="E293" s="232">
        <v>66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147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47">
        <v>69</v>
      </c>
      <c r="B294" s="248" t="s">
        <v>306</v>
      </c>
      <c r="C294" s="262" t="s">
        <v>307</v>
      </c>
      <c r="D294" s="249" t="s">
        <v>142</v>
      </c>
      <c r="E294" s="250">
        <v>216</v>
      </c>
      <c r="F294" s="251"/>
      <c r="G294" s="252">
        <f>ROUND(E294*F294,2)</f>
        <v>0</v>
      </c>
      <c r="H294" s="251"/>
      <c r="I294" s="252">
        <f>ROUND(E294*H294,2)</f>
        <v>0</v>
      </c>
      <c r="J294" s="251"/>
      <c r="K294" s="252">
        <f>ROUND(E294*J294,2)</f>
        <v>0</v>
      </c>
      <c r="L294" s="252">
        <v>21</v>
      </c>
      <c r="M294" s="252">
        <f>G294*(1+L294/100)</f>
        <v>0</v>
      </c>
      <c r="N294" s="250">
        <v>6.0000000000000002E-5</v>
      </c>
      <c r="O294" s="250">
        <f>ROUND(E294*N294,2)</f>
        <v>0.01</v>
      </c>
      <c r="P294" s="250">
        <v>0</v>
      </c>
      <c r="Q294" s="250">
        <f>ROUND(E294*P294,2)</f>
        <v>0</v>
      </c>
      <c r="R294" s="252"/>
      <c r="S294" s="252" t="s">
        <v>143</v>
      </c>
      <c r="T294" s="253" t="s">
        <v>143</v>
      </c>
      <c r="U294" s="230">
        <v>2.5999999999999999E-2</v>
      </c>
      <c r="V294" s="230">
        <f>ROUND(E294*U294,2)</f>
        <v>5.62</v>
      </c>
      <c r="W294" s="230"/>
      <c r="X294" s="230" t="s">
        <v>144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145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27"/>
      <c r="B295" s="228"/>
      <c r="C295" s="263" t="s">
        <v>577</v>
      </c>
      <c r="D295" s="231"/>
      <c r="E295" s="232"/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147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27"/>
      <c r="B296" s="228"/>
      <c r="C296" s="263" t="s">
        <v>608</v>
      </c>
      <c r="D296" s="231"/>
      <c r="E296" s="232">
        <v>66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147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27"/>
      <c r="B297" s="228"/>
      <c r="C297" s="265" t="s">
        <v>162</v>
      </c>
      <c r="D297" s="233"/>
      <c r="E297" s="234">
        <v>66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147</v>
      </c>
      <c r="AH297" s="210">
        <v>1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27"/>
      <c r="B298" s="228"/>
      <c r="C298" s="263" t="s">
        <v>585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147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27"/>
      <c r="B299" s="228"/>
      <c r="C299" s="263" t="s">
        <v>609</v>
      </c>
      <c r="D299" s="231"/>
      <c r="E299" s="232">
        <v>150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147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27"/>
      <c r="B300" s="228"/>
      <c r="C300" s="265" t="s">
        <v>162</v>
      </c>
      <c r="D300" s="233"/>
      <c r="E300" s="234">
        <v>150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147</v>
      </c>
      <c r="AH300" s="210">
        <v>1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47">
        <v>70</v>
      </c>
      <c r="B301" s="248" t="s">
        <v>302</v>
      </c>
      <c r="C301" s="262" t="s">
        <v>303</v>
      </c>
      <c r="D301" s="249" t="s">
        <v>142</v>
      </c>
      <c r="E301" s="250">
        <v>12</v>
      </c>
      <c r="F301" s="251"/>
      <c r="G301" s="252">
        <f>ROUND(E301*F301,2)</f>
        <v>0</v>
      </c>
      <c r="H301" s="251"/>
      <c r="I301" s="252">
        <f>ROUND(E301*H301,2)</f>
        <v>0</v>
      </c>
      <c r="J301" s="251"/>
      <c r="K301" s="252">
        <f>ROUND(E301*J301,2)</f>
        <v>0</v>
      </c>
      <c r="L301" s="252">
        <v>21</v>
      </c>
      <c r="M301" s="252">
        <f>G301*(1+L301/100)</f>
        <v>0</v>
      </c>
      <c r="N301" s="250">
        <v>2.4199999999999998E-3</v>
      </c>
      <c r="O301" s="250">
        <f>ROUND(E301*N301,2)</f>
        <v>0.03</v>
      </c>
      <c r="P301" s="250">
        <v>0</v>
      </c>
      <c r="Q301" s="250">
        <f>ROUND(E301*P301,2)</f>
        <v>0</v>
      </c>
      <c r="R301" s="252"/>
      <c r="S301" s="252" t="s">
        <v>143</v>
      </c>
      <c r="T301" s="253" t="s">
        <v>143</v>
      </c>
      <c r="U301" s="230">
        <v>0.05</v>
      </c>
      <c r="V301" s="230">
        <f>ROUND(E301*U301,2)</f>
        <v>0.6</v>
      </c>
      <c r="W301" s="230"/>
      <c r="X301" s="230" t="s">
        <v>144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145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27"/>
      <c r="B302" s="228"/>
      <c r="C302" s="263" t="s">
        <v>583</v>
      </c>
      <c r="D302" s="231"/>
      <c r="E302" s="232"/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147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1" x14ac:dyDescent="0.2">
      <c r="A303" s="227"/>
      <c r="B303" s="228"/>
      <c r="C303" s="263" t="s">
        <v>610</v>
      </c>
      <c r="D303" s="231"/>
      <c r="E303" s="232">
        <v>12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147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x14ac:dyDescent="0.2">
      <c r="A304" s="240" t="s">
        <v>138</v>
      </c>
      <c r="B304" s="241" t="s">
        <v>108</v>
      </c>
      <c r="C304" s="261" t="s">
        <v>109</v>
      </c>
      <c r="D304" s="242"/>
      <c r="E304" s="243"/>
      <c r="F304" s="244"/>
      <c r="G304" s="244">
        <f>SUMIF(AG305:AG310,"&lt;&gt;NOR",G305:G310)</f>
        <v>0</v>
      </c>
      <c r="H304" s="244"/>
      <c r="I304" s="244">
        <f>SUM(I305:I310)</f>
        <v>0</v>
      </c>
      <c r="J304" s="244"/>
      <c r="K304" s="244">
        <f>SUM(K305:K310)</f>
        <v>0</v>
      </c>
      <c r="L304" s="244"/>
      <c r="M304" s="244">
        <f>SUM(M305:M310)</f>
        <v>0</v>
      </c>
      <c r="N304" s="243"/>
      <c r="O304" s="243">
        <f>SUM(O305:O310)</f>
        <v>0</v>
      </c>
      <c r="P304" s="243"/>
      <c r="Q304" s="243">
        <f>SUM(Q305:Q310)</f>
        <v>0</v>
      </c>
      <c r="R304" s="244"/>
      <c r="S304" s="244"/>
      <c r="T304" s="245"/>
      <c r="U304" s="239"/>
      <c r="V304" s="239">
        <f>SUM(V305:V310)</f>
        <v>264.81</v>
      </c>
      <c r="W304" s="239"/>
      <c r="X304" s="239"/>
      <c r="AG304" t="s">
        <v>139</v>
      </c>
    </row>
    <row r="305" spans="1:60" outlineLevel="1" x14ac:dyDescent="0.2">
      <c r="A305" s="254">
        <v>71</v>
      </c>
      <c r="B305" s="255" t="s">
        <v>310</v>
      </c>
      <c r="C305" s="264" t="s">
        <v>311</v>
      </c>
      <c r="D305" s="256" t="s">
        <v>254</v>
      </c>
      <c r="E305" s="257">
        <v>540.42289000000005</v>
      </c>
      <c r="F305" s="258"/>
      <c r="G305" s="259">
        <f>ROUND(E305*F305,2)</f>
        <v>0</v>
      </c>
      <c r="H305" s="258"/>
      <c r="I305" s="259">
        <f>ROUND(E305*H305,2)</f>
        <v>0</v>
      </c>
      <c r="J305" s="258"/>
      <c r="K305" s="259">
        <f>ROUND(E305*J305,2)</f>
        <v>0</v>
      </c>
      <c r="L305" s="259">
        <v>21</v>
      </c>
      <c r="M305" s="259">
        <f>G305*(1+L305/100)</f>
        <v>0</v>
      </c>
      <c r="N305" s="257">
        <v>0</v>
      </c>
      <c r="O305" s="257">
        <f>ROUND(E305*N305,2)</f>
        <v>0</v>
      </c>
      <c r="P305" s="257">
        <v>0</v>
      </c>
      <c r="Q305" s="257">
        <f>ROUND(E305*P305,2)</f>
        <v>0</v>
      </c>
      <c r="R305" s="259"/>
      <c r="S305" s="259" t="s">
        <v>143</v>
      </c>
      <c r="T305" s="260" t="s">
        <v>143</v>
      </c>
      <c r="U305" s="230">
        <v>0.49</v>
      </c>
      <c r="V305" s="230">
        <f>ROUND(E305*U305,2)</f>
        <v>264.81</v>
      </c>
      <c r="W305" s="230"/>
      <c r="X305" s="230" t="s">
        <v>312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313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54">
        <v>72</v>
      </c>
      <c r="B306" s="255" t="s">
        <v>314</v>
      </c>
      <c r="C306" s="264" t="s">
        <v>315</v>
      </c>
      <c r="D306" s="256" t="s">
        <v>254</v>
      </c>
      <c r="E306" s="257">
        <v>2161.6915600000002</v>
      </c>
      <c r="F306" s="258"/>
      <c r="G306" s="259">
        <f>ROUND(E306*F306,2)</f>
        <v>0</v>
      </c>
      <c r="H306" s="258"/>
      <c r="I306" s="259">
        <f>ROUND(E306*H306,2)</f>
        <v>0</v>
      </c>
      <c r="J306" s="258"/>
      <c r="K306" s="259">
        <f>ROUND(E306*J306,2)</f>
        <v>0</v>
      </c>
      <c r="L306" s="259">
        <v>21</v>
      </c>
      <c r="M306" s="259">
        <f>G306*(1+L306/100)</f>
        <v>0</v>
      </c>
      <c r="N306" s="257">
        <v>0</v>
      </c>
      <c r="O306" s="257">
        <f>ROUND(E306*N306,2)</f>
        <v>0</v>
      </c>
      <c r="P306" s="257">
        <v>0</v>
      </c>
      <c r="Q306" s="257">
        <f>ROUND(E306*P306,2)</f>
        <v>0</v>
      </c>
      <c r="R306" s="259"/>
      <c r="S306" s="259" t="s">
        <v>143</v>
      </c>
      <c r="T306" s="260" t="s">
        <v>143</v>
      </c>
      <c r="U306" s="230">
        <v>0</v>
      </c>
      <c r="V306" s="230">
        <f>ROUND(E306*U306,2)</f>
        <v>0</v>
      </c>
      <c r="W306" s="230"/>
      <c r="X306" s="230" t="s">
        <v>312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313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47">
        <v>73</v>
      </c>
      <c r="B307" s="248" t="s">
        <v>316</v>
      </c>
      <c r="C307" s="262" t="s">
        <v>317</v>
      </c>
      <c r="D307" s="249" t="s">
        <v>254</v>
      </c>
      <c r="E307" s="250">
        <v>30.172999999999998</v>
      </c>
      <c r="F307" s="251"/>
      <c r="G307" s="252">
        <f>ROUND(E307*F307,2)</f>
        <v>0</v>
      </c>
      <c r="H307" s="251"/>
      <c r="I307" s="252">
        <f>ROUND(E307*H307,2)</f>
        <v>0</v>
      </c>
      <c r="J307" s="251"/>
      <c r="K307" s="252">
        <f>ROUND(E307*J307,2)</f>
        <v>0</v>
      </c>
      <c r="L307" s="252">
        <v>21</v>
      </c>
      <c r="M307" s="252">
        <f>G307*(1+L307/100)</f>
        <v>0</v>
      </c>
      <c r="N307" s="250">
        <v>0</v>
      </c>
      <c r="O307" s="250">
        <f>ROUND(E307*N307,2)</f>
        <v>0</v>
      </c>
      <c r="P307" s="250">
        <v>0</v>
      </c>
      <c r="Q307" s="250">
        <f>ROUND(E307*P307,2)</f>
        <v>0</v>
      </c>
      <c r="R307" s="252"/>
      <c r="S307" s="252" t="s">
        <v>143</v>
      </c>
      <c r="T307" s="253" t="s">
        <v>143</v>
      </c>
      <c r="U307" s="230">
        <v>0</v>
      </c>
      <c r="V307" s="230">
        <f>ROUND(E307*U307,2)</f>
        <v>0</v>
      </c>
      <c r="W307" s="230"/>
      <c r="X307" s="230" t="s">
        <v>144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145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27"/>
      <c r="B308" s="228"/>
      <c r="C308" s="263" t="s">
        <v>611</v>
      </c>
      <c r="D308" s="231"/>
      <c r="E308" s="232">
        <v>30.172999999999998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147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47">
        <v>74</v>
      </c>
      <c r="B309" s="248" t="s">
        <v>319</v>
      </c>
      <c r="C309" s="262" t="s">
        <v>320</v>
      </c>
      <c r="D309" s="249" t="s">
        <v>254</v>
      </c>
      <c r="E309" s="250">
        <v>510.24988999999999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143</v>
      </c>
      <c r="T309" s="253" t="s">
        <v>143</v>
      </c>
      <c r="U309" s="230">
        <v>0</v>
      </c>
      <c r="V309" s="230">
        <f>ROUND(E309*U309,2)</f>
        <v>0</v>
      </c>
      <c r="W309" s="230"/>
      <c r="X309" s="230" t="s">
        <v>144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145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27"/>
      <c r="B310" s="228"/>
      <c r="C310" s="263" t="s">
        <v>612</v>
      </c>
      <c r="D310" s="231"/>
      <c r="E310" s="232">
        <v>510.24988999999999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147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3"/>
      <c r="B311" s="4"/>
      <c r="C311" s="269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AE311">
        <v>15</v>
      </c>
      <c r="AF311">
        <v>21</v>
      </c>
      <c r="AG311" t="s">
        <v>125</v>
      </c>
    </row>
    <row r="312" spans="1:60" x14ac:dyDescent="0.2">
      <c r="A312" s="213"/>
      <c r="B312" s="214" t="s">
        <v>31</v>
      </c>
      <c r="C312" s="270"/>
      <c r="D312" s="215"/>
      <c r="E312" s="216"/>
      <c r="F312" s="216"/>
      <c r="G312" s="246">
        <f>G8+G75+G84+G92+G97+G164+G176+G211+G224+G226+G234+G252+G304</f>
        <v>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AE312">
        <f>SUMIF(L7:L310,AE311,G7:G310)</f>
        <v>0</v>
      </c>
      <c r="AF312">
        <f>SUMIF(L7:L310,AF311,G7:G310)</f>
        <v>0</v>
      </c>
      <c r="AG312" t="s">
        <v>322</v>
      </c>
    </row>
    <row r="313" spans="1:60" x14ac:dyDescent="0.2">
      <c r="A313" s="3"/>
      <c r="B313" s="4"/>
      <c r="C313" s="269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60" x14ac:dyDescent="0.2">
      <c r="A314" s="3"/>
      <c r="B314" s="4"/>
      <c r="C314" s="269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60" x14ac:dyDescent="0.2">
      <c r="A315" s="217" t="s">
        <v>323</v>
      </c>
      <c r="B315" s="217"/>
      <c r="C315" s="271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60" x14ac:dyDescent="0.2">
      <c r="A316" s="218"/>
      <c r="B316" s="219"/>
      <c r="C316" s="272"/>
      <c r="D316" s="219"/>
      <c r="E316" s="219"/>
      <c r="F316" s="219"/>
      <c r="G316" s="22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AG316" t="s">
        <v>324</v>
      </c>
    </row>
    <row r="317" spans="1:60" x14ac:dyDescent="0.2">
      <c r="A317" s="221"/>
      <c r="B317" s="222"/>
      <c r="C317" s="273"/>
      <c r="D317" s="222"/>
      <c r="E317" s="222"/>
      <c r="F317" s="222"/>
      <c r="G317" s="22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60" x14ac:dyDescent="0.2">
      <c r="A318" s="221"/>
      <c r="B318" s="222"/>
      <c r="C318" s="273"/>
      <c r="D318" s="222"/>
      <c r="E318" s="222"/>
      <c r="F318" s="222"/>
      <c r="G318" s="22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60" x14ac:dyDescent="0.2">
      <c r="A319" s="221"/>
      <c r="B319" s="222"/>
      <c r="C319" s="273"/>
      <c r="D319" s="222"/>
      <c r="E319" s="222"/>
      <c r="F319" s="222"/>
      <c r="G319" s="22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60" x14ac:dyDescent="0.2">
      <c r="A320" s="224"/>
      <c r="B320" s="225"/>
      <c r="C320" s="274"/>
      <c r="D320" s="225"/>
      <c r="E320" s="225"/>
      <c r="F320" s="225"/>
      <c r="G320" s="22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33" x14ac:dyDescent="0.2">
      <c r="A321" s="3"/>
      <c r="B321" s="4"/>
      <c r="C321" s="269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33" x14ac:dyDescent="0.2">
      <c r="C322" s="275"/>
      <c r="D322" s="10"/>
      <c r="AG322" t="s">
        <v>325</v>
      </c>
    </row>
    <row r="323" spans="1:33" x14ac:dyDescent="0.2">
      <c r="D323" s="10"/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15:C315"/>
    <mergeCell ref="A316:G3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54</v>
      </c>
      <c r="C4" s="202" t="s">
        <v>51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102</v>
      </c>
      <c r="C8" s="261" t="s">
        <v>103</v>
      </c>
      <c r="D8" s="242"/>
      <c r="E8" s="243"/>
      <c r="F8" s="244"/>
      <c r="G8" s="244">
        <f>SUMIF(AG9:AG21,"&lt;&gt;NOR",G9:G21)</f>
        <v>0</v>
      </c>
      <c r="H8" s="244"/>
      <c r="I8" s="244">
        <f>SUM(I9:I21)</f>
        <v>0</v>
      </c>
      <c r="J8" s="244"/>
      <c r="K8" s="244">
        <f>SUM(K9:K21)</f>
        <v>0</v>
      </c>
      <c r="L8" s="244"/>
      <c r="M8" s="244">
        <f>SUM(M9:M21)</f>
        <v>0</v>
      </c>
      <c r="N8" s="243"/>
      <c r="O8" s="243">
        <f>SUM(O9:O21)</f>
        <v>0</v>
      </c>
      <c r="P8" s="243"/>
      <c r="Q8" s="243">
        <f>SUM(Q9:Q21)</f>
        <v>0</v>
      </c>
      <c r="R8" s="244"/>
      <c r="S8" s="244"/>
      <c r="T8" s="245"/>
      <c r="U8" s="239"/>
      <c r="V8" s="239">
        <f>SUM(V9:V21)</f>
        <v>0</v>
      </c>
      <c r="W8" s="239"/>
      <c r="X8" s="239"/>
      <c r="AG8" t="s">
        <v>139</v>
      </c>
    </row>
    <row r="9" spans="1:60" outlineLevel="1" x14ac:dyDescent="0.2">
      <c r="A9" s="254">
        <v>1</v>
      </c>
      <c r="B9" s="255" t="s">
        <v>326</v>
      </c>
      <c r="C9" s="264" t="s">
        <v>327</v>
      </c>
      <c r="D9" s="256" t="s">
        <v>220</v>
      </c>
      <c r="E9" s="257">
        <v>12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143</v>
      </c>
      <c r="T9" s="260" t="s">
        <v>226</v>
      </c>
      <c r="U9" s="230">
        <v>0</v>
      </c>
      <c r="V9" s="230">
        <f>ROUND(E9*U9,2)</f>
        <v>0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328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4">
        <v>2</v>
      </c>
      <c r="B10" s="255" t="s">
        <v>329</v>
      </c>
      <c r="C10" s="264" t="s">
        <v>330</v>
      </c>
      <c r="D10" s="256" t="s">
        <v>220</v>
      </c>
      <c r="E10" s="257">
        <v>2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143</v>
      </c>
      <c r="T10" s="260" t="s">
        <v>226</v>
      </c>
      <c r="U10" s="230">
        <v>0</v>
      </c>
      <c r="V10" s="230">
        <f>ROUND(E10*U10,2)</f>
        <v>0</v>
      </c>
      <c r="W10" s="230"/>
      <c r="X10" s="230" t="s">
        <v>144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328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4">
        <v>3</v>
      </c>
      <c r="B11" s="255" t="s">
        <v>331</v>
      </c>
      <c r="C11" s="264" t="s">
        <v>332</v>
      </c>
      <c r="D11" s="256" t="s">
        <v>220</v>
      </c>
      <c r="E11" s="257">
        <v>2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143</v>
      </c>
      <c r="T11" s="260" t="s">
        <v>226</v>
      </c>
      <c r="U11" s="230">
        <v>0</v>
      </c>
      <c r="V11" s="230">
        <f>ROUND(E11*U11,2)</f>
        <v>0</v>
      </c>
      <c r="W11" s="230"/>
      <c r="X11" s="230" t="s">
        <v>144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328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4</v>
      </c>
      <c r="B12" s="255" t="s">
        <v>613</v>
      </c>
      <c r="C12" s="264" t="s">
        <v>614</v>
      </c>
      <c r="D12" s="256" t="s">
        <v>220</v>
      </c>
      <c r="E12" s="257">
        <v>2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226</v>
      </c>
      <c r="U12" s="230">
        <v>0</v>
      </c>
      <c r="V12" s="230">
        <f>ROUND(E12*U12,2)</f>
        <v>0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328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4">
        <v>5</v>
      </c>
      <c r="B13" s="255" t="s">
        <v>335</v>
      </c>
      <c r="C13" s="264" t="s">
        <v>336</v>
      </c>
      <c r="D13" s="256" t="s">
        <v>220</v>
      </c>
      <c r="E13" s="257">
        <v>2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143</v>
      </c>
      <c r="T13" s="260" t="s">
        <v>226</v>
      </c>
      <c r="U13" s="230">
        <v>0</v>
      </c>
      <c r="V13" s="230">
        <f>ROUND(E13*U13,2)</f>
        <v>0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328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4">
        <v>6</v>
      </c>
      <c r="B14" s="255" t="s">
        <v>337</v>
      </c>
      <c r="C14" s="264" t="s">
        <v>338</v>
      </c>
      <c r="D14" s="256" t="s">
        <v>142</v>
      </c>
      <c r="E14" s="257">
        <v>62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143</v>
      </c>
      <c r="T14" s="260" t="s">
        <v>226</v>
      </c>
      <c r="U14" s="230">
        <v>0</v>
      </c>
      <c r="V14" s="230">
        <f>ROUND(E14*U14,2)</f>
        <v>0</v>
      </c>
      <c r="W14" s="230"/>
      <c r="X14" s="230" t="s">
        <v>144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328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4">
        <v>7</v>
      </c>
      <c r="B15" s="255" t="s">
        <v>339</v>
      </c>
      <c r="C15" s="264" t="s">
        <v>340</v>
      </c>
      <c r="D15" s="256" t="s">
        <v>220</v>
      </c>
      <c r="E15" s="257">
        <v>6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143</v>
      </c>
      <c r="T15" s="260" t="s">
        <v>226</v>
      </c>
      <c r="U15" s="230">
        <v>0</v>
      </c>
      <c r="V15" s="230">
        <f>ROUND(E15*U15,2)</f>
        <v>0</v>
      </c>
      <c r="W15" s="230"/>
      <c r="X15" s="230" t="s">
        <v>144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328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4">
        <v>8</v>
      </c>
      <c r="B16" s="255" t="s">
        <v>343</v>
      </c>
      <c r="C16" s="264" t="s">
        <v>344</v>
      </c>
      <c r="D16" s="256" t="s">
        <v>142</v>
      </c>
      <c r="E16" s="257">
        <v>20</v>
      </c>
      <c r="F16" s="258"/>
      <c r="G16" s="259">
        <f>ROUND(E16*F16,2)</f>
        <v>0</v>
      </c>
      <c r="H16" s="258"/>
      <c r="I16" s="259">
        <f>ROUND(E16*H16,2)</f>
        <v>0</v>
      </c>
      <c r="J16" s="258"/>
      <c r="K16" s="259">
        <f>ROUND(E16*J16,2)</f>
        <v>0</v>
      </c>
      <c r="L16" s="259">
        <v>21</v>
      </c>
      <c r="M16" s="259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9"/>
      <c r="S16" s="259" t="s">
        <v>143</v>
      </c>
      <c r="T16" s="260" t="s">
        <v>226</v>
      </c>
      <c r="U16" s="230">
        <v>0</v>
      </c>
      <c r="V16" s="230">
        <f>ROUND(E16*U16,2)</f>
        <v>0</v>
      </c>
      <c r="W16" s="230"/>
      <c r="X16" s="230" t="s">
        <v>144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328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4">
        <v>9</v>
      </c>
      <c r="B17" s="255" t="s">
        <v>345</v>
      </c>
      <c r="C17" s="264" t="s">
        <v>346</v>
      </c>
      <c r="D17" s="256" t="s">
        <v>142</v>
      </c>
      <c r="E17" s="257">
        <v>66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143</v>
      </c>
      <c r="T17" s="260" t="s">
        <v>226</v>
      </c>
      <c r="U17" s="230">
        <v>0</v>
      </c>
      <c r="V17" s="230">
        <f>ROUND(E17*U17,2)</f>
        <v>0</v>
      </c>
      <c r="W17" s="230"/>
      <c r="X17" s="230" t="s">
        <v>144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328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4">
        <v>10</v>
      </c>
      <c r="B18" s="255" t="s">
        <v>347</v>
      </c>
      <c r="C18" s="264" t="s">
        <v>348</v>
      </c>
      <c r="D18" s="256" t="s">
        <v>142</v>
      </c>
      <c r="E18" s="257">
        <v>66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143</v>
      </c>
      <c r="T18" s="260" t="s">
        <v>226</v>
      </c>
      <c r="U18" s="230">
        <v>0</v>
      </c>
      <c r="V18" s="230">
        <f>ROUND(E18*U18,2)</f>
        <v>0</v>
      </c>
      <c r="W18" s="230"/>
      <c r="X18" s="230" t="s">
        <v>144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328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4">
        <v>11</v>
      </c>
      <c r="B19" s="255" t="s">
        <v>349</v>
      </c>
      <c r="C19" s="264" t="s">
        <v>350</v>
      </c>
      <c r="D19" s="256" t="s">
        <v>220</v>
      </c>
      <c r="E19" s="257">
        <v>5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225</v>
      </c>
      <c r="T19" s="260" t="s">
        <v>226</v>
      </c>
      <c r="U19" s="230">
        <v>0</v>
      </c>
      <c r="V19" s="230">
        <f>ROUND(E19*U19,2)</f>
        <v>0</v>
      </c>
      <c r="W19" s="230"/>
      <c r="X19" s="230" t="s">
        <v>144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328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4">
        <v>12</v>
      </c>
      <c r="B20" s="255" t="s">
        <v>351</v>
      </c>
      <c r="C20" s="264" t="s">
        <v>352</v>
      </c>
      <c r="D20" s="256" t="s">
        <v>353</v>
      </c>
      <c r="E20" s="257">
        <v>2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143</v>
      </c>
      <c r="T20" s="260" t="s">
        <v>226</v>
      </c>
      <c r="U20" s="230">
        <v>0</v>
      </c>
      <c r="V20" s="230">
        <f>ROUND(E20*U20,2)</f>
        <v>0</v>
      </c>
      <c r="W20" s="230"/>
      <c r="X20" s="230" t="s">
        <v>144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328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4">
        <v>13</v>
      </c>
      <c r="B21" s="255" t="s">
        <v>354</v>
      </c>
      <c r="C21" s="264" t="s">
        <v>355</v>
      </c>
      <c r="D21" s="256" t="s">
        <v>356</v>
      </c>
      <c r="E21" s="257">
        <v>4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 t="s">
        <v>357</v>
      </c>
      <c r="S21" s="259" t="s">
        <v>143</v>
      </c>
      <c r="T21" s="260" t="s">
        <v>226</v>
      </c>
      <c r="U21" s="230">
        <v>0</v>
      </c>
      <c r="V21" s="230">
        <f>ROUND(E21*U21,2)</f>
        <v>0</v>
      </c>
      <c r="W21" s="230"/>
      <c r="X21" s="230" t="s">
        <v>358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40" t="s">
        <v>138</v>
      </c>
      <c r="B22" s="241" t="s">
        <v>104</v>
      </c>
      <c r="C22" s="261" t="s">
        <v>105</v>
      </c>
      <c r="D22" s="242"/>
      <c r="E22" s="243"/>
      <c r="F22" s="244"/>
      <c r="G22" s="244">
        <f>SUMIF(AG23:AG33,"&lt;&gt;NOR",G23:G33)</f>
        <v>0</v>
      </c>
      <c r="H22" s="244"/>
      <c r="I22" s="244">
        <f>SUM(I23:I33)</f>
        <v>0</v>
      </c>
      <c r="J22" s="244"/>
      <c r="K22" s="244">
        <f>SUM(K23:K33)</f>
        <v>0</v>
      </c>
      <c r="L22" s="244"/>
      <c r="M22" s="244">
        <f>SUM(M23:M33)</f>
        <v>0</v>
      </c>
      <c r="N22" s="243"/>
      <c r="O22" s="243">
        <f>SUM(O23:O33)</f>
        <v>0</v>
      </c>
      <c r="P22" s="243"/>
      <c r="Q22" s="243">
        <f>SUM(Q23:Q33)</f>
        <v>0</v>
      </c>
      <c r="R22" s="244"/>
      <c r="S22" s="244"/>
      <c r="T22" s="245"/>
      <c r="U22" s="239"/>
      <c r="V22" s="239">
        <f>SUM(V23:V33)</f>
        <v>0</v>
      </c>
      <c r="W22" s="239"/>
      <c r="X22" s="239"/>
      <c r="AG22" t="s">
        <v>139</v>
      </c>
    </row>
    <row r="23" spans="1:60" outlineLevel="1" x14ac:dyDescent="0.2">
      <c r="A23" s="254">
        <v>14</v>
      </c>
      <c r="B23" s="255" t="s">
        <v>360</v>
      </c>
      <c r="C23" s="264" t="s">
        <v>361</v>
      </c>
      <c r="D23" s="256" t="s">
        <v>220</v>
      </c>
      <c r="E23" s="257">
        <v>1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9" t="s">
        <v>212</v>
      </c>
      <c r="S23" s="259" t="s">
        <v>143</v>
      </c>
      <c r="T23" s="260" t="s">
        <v>226</v>
      </c>
      <c r="U23" s="230">
        <v>0</v>
      </c>
      <c r="V23" s="230">
        <f>ROUND(E23*U23,2)</f>
        <v>0</v>
      </c>
      <c r="W23" s="230"/>
      <c r="X23" s="230" t="s">
        <v>213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4">
        <v>15</v>
      </c>
      <c r="B24" s="255" t="s">
        <v>363</v>
      </c>
      <c r="C24" s="264" t="s">
        <v>364</v>
      </c>
      <c r="D24" s="256" t="s">
        <v>365</v>
      </c>
      <c r="E24" s="257">
        <v>2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/>
      <c r="S24" s="259" t="s">
        <v>225</v>
      </c>
      <c r="T24" s="260" t="s">
        <v>226</v>
      </c>
      <c r="U24" s="230">
        <v>0</v>
      </c>
      <c r="V24" s="230">
        <f>ROUND(E24*U24,2)</f>
        <v>0</v>
      </c>
      <c r="W24" s="230"/>
      <c r="X24" s="230" t="s">
        <v>213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362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4">
        <v>16</v>
      </c>
      <c r="B25" s="255" t="s">
        <v>366</v>
      </c>
      <c r="C25" s="264" t="s">
        <v>367</v>
      </c>
      <c r="D25" s="256" t="s">
        <v>365</v>
      </c>
      <c r="E25" s="257">
        <v>2</v>
      </c>
      <c r="F25" s="258"/>
      <c r="G25" s="259">
        <f>ROUND(E25*F25,2)</f>
        <v>0</v>
      </c>
      <c r="H25" s="258"/>
      <c r="I25" s="259">
        <f>ROUND(E25*H25,2)</f>
        <v>0</v>
      </c>
      <c r="J25" s="258"/>
      <c r="K25" s="259">
        <f>ROUND(E25*J25,2)</f>
        <v>0</v>
      </c>
      <c r="L25" s="259">
        <v>21</v>
      </c>
      <c r="M25" s="259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9"/>
      <c r="S25" s="259" t="s">
        <v>225</v>
      </c>
      <c r="T25" s="260" t="s">
        <v>226</v>
      </c>
      <c r="U25" s="230">
        <v>0</v>
      </c>
      <c r="V25" s="230">
        <f>ROUND(E25*U25,2)</f>
        <v>0</v>
      </c>
      <c r="W25" s="230"/>
      <c r="X25" s="230" t="s">
        <v>213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4">
        <v>17</v>
      </c>
      <c r="B26" s="255" t="s">
        <v>615</v>
      </c>
      <c r="C26" s="264" t="s">
        <v>369</v>
      </c>
      <c r="D26" s="256" t="s">
        <v>365</v>
      </c>
      <c r="E26" s="257">
        <v>2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21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225</v>
      </c>
      <c r="T26" s="260" t="s">
        <v>226</v>
      </c>
      <c r="U26" s="230">
        <v>0</v>
      </c>
      <c r="V26" s="230">
        <f>ROUND(E26*U26,2)</f>
        <v>0</v>
      </c>
      <c r="W26" s="230"/>
      <c r="X26" s="230" t="s">
        <v>213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4">
        <v>18</v>
      </c>
      <c r="B27" s="255" t="s">
        <v>370</v>
      </c>
      <c r="C27" s="264" t="s">
        <v>371</v>
      </c>
      <c r="D27" s="256" t="s">
        <v>142</v>
      </c>
      <c r="E27" s="257">
        <v>20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9" t="s">
        <v>212</v>
      </c>
      <c r="S27" s="259" t="s">
        <v>143</v>
      </c>
      <c r="T27" s="260" t="s">
        <v>226</v>
      </c>
      <c r="U27" s="230">
        <v>0</v>
      </c>
      <c r="V27" s="230">
        <f>ROUND(E27*U27,2)</f>
        <v>0</v>
      </c>
      <c r="W27" s="230"/>
      <c r="X27" s="230" t="s">
        <v>213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362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4">
        <v>19</v>
      </c>
      <c r="B28" s="255" t="s">
        <v>372</v>
      </c>
      <c r="C28" s="264" t="s">
        <v>373</v>
      </c>
      <c r="D28" s="256" t="s">
        <v>142</v>
      </c>
      <c r="E28" s="257">
        <v>66</v>
      </c>
      <c r="F28" s="258"/>
      <c r="G28" s="259">
        <f>ROUND(E28*F28,2)</f>
        <v>0</v>
      </c>
      <c r="H28" s="258"/>
      <c r="I28" s="259">
        <f>ROUND(E28*H28,2)</f>
        <v>0</v>
      </c>
      <c r="J28" s="258"/>
      <c r="K28" s="259">
        <f>ROUND(E28*J28,2)</f>
        <v>0</v>
      </c>
      <c r="L28" s="259">
        <v>21</v>
      </c>
      <c r="M28" s="259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9"/>
      <c r="S28" s="259" t="s">
        <v>225</v>
      </c>
      <c r="T28" s="260" t="s">
        <v>226</v>
      </c>
      <c r="U28" s="230">
        <v>0</v>
      </c>
      <c r="V28" s="230">
        <f>ROUND(E28*U28,2)</f>
        <v>0</v>
      </c>
      <c r="W28" s="230"/>
      <c r="X28" s="230" t="s">
        <v>213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362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4">
        <v>20</v>
      </c>
      <c r="B29" s="255" t="s">
        <v>374</v>
      </c>
      <c r="C29" s="264" t="s">
        <v>375</v>
      </c>
      <c r="D29" s="256" t="s">
        <v>365</v>
      </c>
      <c r="E29" s="257">
        <v>2</v>
      </c>
      <c r="F29" s="258"/>
      <c r="G29" s="259">
        <f>ROUND(E29*F29,2)</f>
        <v>0</v>
      </c>
      <c r="H29" s="258"/>
      <c r="I29" s="259">
        <f>ROUND(E29*H29,2)</f>
        <v>0</v>
      </c>
      <c r="J29" s="258"/>
      <c r="K29" s="259">
        <f>ROUND(E29*J29,2)</f>
        <v>0</v>
      </c>
      <c r="L29" s="259">
        <v>21</v>
      </c>
      <c r="M29" s="259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9"/>
      <c r="S29" s="259" t="s">
        <v>225</v>
      </c>
      <c r="T29" s="260" t="s">
        <v>226</v>
      </c>
      <c r="U29" s="230">
        <v>0</v>
      </c>
      <c r="V29" s="230">
        <f>ROUND(E29*U29,2)</f>
        <v>0</v>
      </c>
      <c r="W29" s="230"/>
      <c r="X29" s="230" t="s">
        <v>213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362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4">
        <v>21</v>
      </c>
      <c r="B30" s="255" t="s">
        <v>616</v>
      </c>
      <c r="C30" s="264" t="s">
        <v>617</v>
      </c>
      <c r="D30" s="256" t="s">
        <v>142</v>
      </c>
      <c r="E30" s="257">
        <v>2</v>
      </c>
      <c r="F30" s="258"/>
      <c r="G30" s="259">
        <f>ROUND(E30*F30,2)</f>
        <v>0</v>
      </c>
      <c r="H30" s="258"/>
      <c r="I30" s="259">
        <f>ROUND(E30*H30,2)</f>
        <v>0</v>
      </c>
      <c r="J30" s="258"/>
      <c r="K30" s="259">
        <f>ROUND(E30*J30,2)</f>
        <v>0</v>
      </c>
      <c r="L30" s="259">
        <v>21</v>
      </c>
      <c r="M30" s="259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9"/>
      <c r="S30" s="259" t="s">
        <v>225</v>
      </c>
      <c r="T30" s="260" t="s">
        <v>226</v>
      </c>
      <c r="U30" s="230">
        <v>0</v>
      </c>
      <c r="V30" s="230">
        <f>ROUND(E30*U30,2)</f>
        <v>0</v>
      </c>
      <c r="W30" s="230"/>
      <c r="X30" s="230" t="s">
        <v>213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362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4">
        <v>22</v>
      </c>
      <c r="B31" s="255" t="s">
        <v>376</v>
      </c>
      <c r="C31" s="264" t="s">
        <v>377</v>
      </c>
      <c r="D31" s="256" t="s">
        <v>365</v>
      </c>
      <c r="E31" s="257">
        <v>2</v>
      </c>
      <c r="F31" s="258"/>
      <c r="G31" s="259">
        <f>ROUND(E31*F31,2)</f>
        <v>0</v>
      </c>
      <c r="H31" s="258"/>
      <c r="I31" s="259">
        <f>ROUND(E31*H31,2)</f>
        <v>0</v>
      </c>
      <c r="J31" s="258"/>
      <c r="K31" s="259">
        <f>ROUND(E31*J31,2)</f>
        <v>0</v>
      </c>
      <c r="L31" s="259">
        <v>21</v>
      </c>
      <c r="M31" s="259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9"/>
      <c r="S31" s="259" t="s">
        <v>225</v>
      </c>
      <c r="T31" s="260" t="s">
        <v>226</v>
      </c>
      <c r="U31" s="230">
        <v>0</v>
      </c>
      <c r="V31" s="230">
        <f>ROUND(E31*U31,2)</f>
        <v>0</v>
      </c>
      <c r="W31" s="230"/>
      <c r="X31" s="230" t="s">
        <v>213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362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54">
        <v>23</v>
      </c>
      <c r="B32" s="255" t="s">
        <v>378</v>
      </c>
      <c r="C32" s="264" t="s">
        <v>379</v>
      </c>
      <c r="D32" s="256" t="s">
        <v>365</v>
      </c>
      <c r="E32" s="257">
        <v>2</v>
      </c>
      <c r="F32" s="258"/>
      <c r="G32" s="259">
        <f>ROUND(E32*F32,2)</f>
        <v>0</v>
      </c>
      <c r="H32" s="258"/>
      <c r="I32" s="259">
        <f>ROUND(E32*H32,2)</f>
        <v>0</v>
      </c>
      <c r="J32" s="258"/>
      <c r="K32" s="259">
        <f>ROUND(E32*J32,2)</f>
        <v>0</v>
      </c>
      <c r="L32" s="259">
        <v>21</v>
      </c>
      <c r="M32" s="259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9"/>
      <c r="S32" s="259" t="s">
        <v>225</v>
      </c>
      <c r="T32" s="260" t="s">
        <v>226</v>
      </c>
      <c r="U32" s="230">
        <v>0</v>
      </c>
      <c r="V32" s="230">
        <f>ROUND(E32*U32,2)</f>
        <v>0</v>
      </c>
      <c r="W32" s="230"/>
      <c r="X32" s="230" t="s">
        <v>213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362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4">
        <v>24</v>
      </c>
      <c r="B33" s="255" t="s">
        <v>380</v>
      </c>
      <c r="C33" s="264" t="s">
        <v>381</v>
      </c>
      <c r="D33" s="256" t="s">
        <v>0</v>
      </c>
      <c r="E33" s="257">
        <v>1</v>
      </c>
      <c r="F33" s="258"/>
      <c r="G33" s="259">
        <f>ROUND(E33*F33,2)</f>
        <v>0</v>
      </c>
      <c r="H33" s="258"/>
      <c r="I33" s="259">
        <f>ROUND(E33*H33,2)</f>
        <v>0</v>
      </c>
      <c r="J33" s="258"/>
      <c r="K33" s="259">
        <f>ROUND(E33*J33,2)</f>
        <v>0</v>
      </c>
      <c r="L33" s="259">
        <v>21</v>
      </c>
      <c r="M33" s="259">
        <f>G33*(1+L33/100)</f>
        <v>0</v>
      </c>
      <c r="N33" s="257">
        <v>0</v>
      </c>
      <c r="O33" s="257">
        <f>ROUND(E33*N33,2)</f>
        <v>0</v>
      </c>
      <c r="P33" s="257">
        <v>0</v>
      </c>
      <c r="Q33" s="257">
        <f>ROUND(E33*P33,2)</f>
        <v>0</v>
      </c>
      <c r="R33" s="259"/>
      <c r="S33" s="259" t="s">
        <v>225</v>
      </c>
      <c r="T33" s="260" t="s">
        <v>226</v>
      </c>
      <c r="U33" s="230">
        <v>0</v>
      </c>
      <c r="V33" s="230">
        <f>ROUND(E33*U33,2)</f>
        <v>0</v>
      </c>
      <c r="W33" s="230"/>
      <c r="X33" s="230" t="s">
        <v>213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362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40" t="s">
        <v>138</v>
      </c>
      <c r="B34" s="241" t="s">
        <v>106</v>
      </c>
      <c r="C34" s="261" t="s">
        <v>107</v>
      </c>
      <c r="D34" s="242"/>
      <c r="E34" s="243"/>
      <c r="F34" s="244"/>
      <c r="G34" s="244">
        <f>SUMIF(AG35:AG43,"&lt;&gt;NOR",G35:G43)</f>
        <v>0</v>
      </c>
      <c r="H34" s="244"/>
      <c r="I34" s="244">
        <f>SUM(I35:I43)</f>
        <v>0</v>
      </c>
      <c r="J34" s="244"/>
      <c r="K34" s="244">
        <f>SUM(K35:K43)</f>
        <v>0</v>
      </c>
      <c r="L34" s="244"/>
      <c r="M34" s="244">
        <f>SUM(M35:M43)</f>
        <v>0</v>
      </c>
      <c r="N34" s="243"/>
      <c r="O34" s="243">
        <f>SUM(O35:O43)</f>
        <v>0</v>
      </c>
      <c r="P34" s="243"/>
      <c r="Q34" s="243">
        <f>SUM(Q35:Q43)</f>
        <v>0</v>
      </c>
      <c r="R34" s="244"/>
      <c r="S34" s="244"/>
      <c r="T34" s="245"/>
      <c r="U34" s="239"/>
      <c r="V34" s="239">
        <f>SUM(V35:V43)</f>
        <v>0</v>
      </c>
      <c r="W34" s="239"/>
      <c r="X34" s="239"/>
      <c r="AG34" t="s">
        <v>139</v>
      </c>
    </row>
    <row r="35" spans="1:60" ht="22.5" outlineLevel="1" x14ac:dyDescent="0.2">
      <c r="A35" s="254">
        <v>25</v>
      </c>
      <c r="B35" s="255" t="s">
        <v>382</v>
      </c>
      <c r="C35" s="264" t="s">
        <v>383</v>
      </c>
      <c r="D35" s="256" t="s">
        <v>174</v>
      </c>
      <c r="E35" s="257">
        <v>3</v>
      </c>
      <c r="F35" s="258"/>
      <c r="G35" s="259">
        <f>ROUND(E35*F35,2)</f>
        <v>0</v>
      </c>
      <c r="H35" s="258"/>
      <c r="I35" s="259">
        <f>ROUND(E35*H35,2)</f>
        <v>0</v>
      </c>
      <c r="J35" s="258"/>
      <c r="K35" s="259">
        <f>ROUND(E35*J35,2)</f>
        <v>0</v>
      </c>
      <c r="L35" s="259">
        <v>21</v>
      </c>
      <c r="M35" s="259">
        <f>G35*(1+L35/100)</f>
        <v>0</v>
      </c>
      <c r="N35" s="257">
        <v>0</v>
      </c>
      <c r="O35" s="257">
        <f>ROUND(E35*N35,2)</f>
        <v>0</v>
      </c>
      <c r="P35" s="257">
        <v>0</v>
      </c>
      <c r="Q35" s="257">
        <f>ROUND(E35*P35,2)</f>
        <v>0</v>
      </c>
      <c r="R35" s="259"/>
      <c r="S35" s="259" t="s">
        <v>143</v>
      </c>
      <c r="T35" s="260" t="s">
        <v>226</v>
      </c>
      <c r="U35" s="230">
        <v>0</v>
      </c>
      <c r="V35" s="230">
        <f>ROUND(E35*U35,2)</f>
        <v>0</v>
      </c>
      <c r="W35" s="230"/>
      <c r="X35" s="230" t="s">
        <v>144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328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54">
        <v>26</v>
      </c>
      <c r="B36" s="255" t="s">
        <v>384</v>
      </c>
      <c r="C36" s="264" t="s">
        <v>385</v>
      </c>
      <c r="D36" s="256" t="s">
        <v>220</v>
      </c>
      <c r="E36" s="257">
        <v>2</v>
      </c>
      <c r="F36" s="258"/>
      <c r="G36" s="259">
        <f>ROUND(E36*F36,2)</f>
        <v>0</v>
      </c>
      <c r="H36" s="258"/>
      <c r="I36" s="259">
        <f>ROUND(E36*H36,2)</f>
        <v>0</v>
      </c>
      <c r="J36" s="258"/>
      <c r="K36" s="259">
        <f>ROUND(E36*J36,2)</f>
        <v>0</v>
      </c>
      <c r="L36" s="259">
        <v>21</v>
      </c>
      <c r="M36" s="259">
        <f>G36*(1+L36/100)</f>
        <v>0</v>
      </c>
      <c r="N36" s="257">
        <v>0</v>
      </c>
      <c r="O36" s="257">
        <f>ROUND(E36*N36,2)</f>
        <v>0</v>
      </c>
      <c r="P36" s="257">
        <v>0</v>
      </c>
      <c r="Q36" s="257">
        <f>ROUND(E36*P36,2)</f>
        <v>0</v>
      </c>
      <c r="R36" s="259"/>
      <c r="S36" s="259" t="s">
        <v>143</v>
      </c>
      <c r="T36" s="260" t="s">
        <v>226</v>
      </c>
      <c r="U36" s="230">
        <v>0</v>
      </c>
      <c r="V36" s="230">
        <f>ROUND(E36*U36,2)</f>
        <v>0</v>
      </c>
      <c r="W36" s="230"/>
      <c r="X36" s="230" t="s">
        <v>144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328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54">
        <v>27</v>
      </c>
      <c r="B37" s="255" t="s">
        <v>386</v>
      </c>
      <c r="C37" s="264" t="s">
        <v>387</v>
      </c>
      <c r="D37" s="256" t="s">
        <v>220</v>
      </c>
      <c r="E37" s="257">
        <v>6</v>
      </c>
      <c r="F37" s="258"/>
      <c r="G37" s="259">
        <f>ROUND(E37*F37,2)</f>
        <v>0</v>
      </c>
      <c r="H37" s="258"/>
      <c r="I37" s="259">
        <f>ROUND(E37*H37,2)</f>
        <v>0</v>
      </c>
      <c r="J37" s="258"/>
      <c r="K37" s="259">
        <f>ROUND(E37*J37,2)</f>
        <v>0</v>
      </c>
      <c r="L37" s="259">
        <v>21</v>
      </c>
      <c r="M37" s="259">
        <f>G37*(1+L37/100)</f>
        <v>0</v>
      </c>
      <c r="N37" s="257">
        <v>0</v>
      </c>
      <c r="O37" s="257">
        <f>ROUND(E37*N37,2)</f>
        <v>0</v>
      </c>
      <c r="P37" s="257">
        <v>0</v>
      </c>
      <c r="Q37" s="257">
        <f>ROUND(E37*P37,2)</f>
        <v>0</v>
      </c>
      <c r="R37" s="259"/>
      <c r="S37" s="259" t="s">
        <v>143</v>
      </c>
      <c r="T37" s="260" t="s">
        <v>226</v>
      </c>
      <c r="U37" s="230">
        <v>0</v>
      </c>
      <c r="V37" s="230">
        <f>ROUND(E37*U37,2)</f>
        <v>0</v>
      </c>
      <c r="W37" s="230"/>
      <c r="X37" s="230" t="s">
        <v>144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328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54">
        <v>28</v>
      </c>
      <c r="B38" s="255" t="s">
        <v>618</v>
      </c>
      <c r="C38" s="264" t="s">
        <v>619</v>
      </c>
      <c r="D38" s="256" t="s">
        <v>142</v>
      </c>
      <c r="E38" s="257">
        <v>62</v>
      </c>
      <c r="F38" s="258"/>
      <c r="G38" s="259">
        <f>ROUND(E38*F38,2)</f>
        <v>0</v>
      </c>
      <c r="H38" s="258"/>
      <c r="I38" s="259">
        <f>ROUND(E38*H38,2)</f>
        <v>0</v>
      </c>
      <c r="J38" s="258"/>
      <c r="K38" s="259">
        <f>ROUND(E38*J38,2)</f>
        <v>0</v>
      </c>
      <c r="L38" s="259">
        <v>21</v>
      </c>
      <c r="M38" s="259">
        <f>G38*(1+L38/100)</f>
        <v>0</v>
      </c>
      <c r="N38" s="257">
        <v>0</v>
      </c>
      <c r="O38" s="257">
        <f>ROUND(E38*N38,2)</f>
        <v>0</v>
      </c>
      <c r="P38" s="257">
        <v>0</v>
      </c>
      <c r="Q38" s="257">
        <f>ROUND(E38*P38,2)</f>
        <v>0</v>
      </c>
      <c r="R38" s="259"/>
      <c r="S38" s="259" t="s">
        <v>143</v>
      </c>
      <c r="T38" s="260" t="s">
        <v>226</v>
      </c>
      <c r="U38" s="230">
        <v>0</v>
      </c>
      <c r="V38" s="230">
        <f>ROUND(E38*U38,2)</f>
        <v>0</v>
      </c>
      <c r="W38" s="230"/>
      <c r="X38" s="230" t="s">
        <v>144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328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54">
        <v>29</v>
      </c>
      <c r="B39" s="255" t="s">
        <v>620</v>
      </c>
      <c r="C39" s="264" t="s">
        <v>621</v>
      </c>
      <c r="D39" s="256" t="s">
        <v>142</v>
      </c>
      <c r="E39" s="257">
        <v>62</v>
      </c>
      <c r="F39" s="258"/>
      <c r="G39" s="259">
        <f>ROUND(E39*F39,2)</f>
        <v>0</v>
      </c>
      <c r="H39" s="258"/>
      <c r="I39" s="259">
        <f>ROUND(E39*H39,2)</f>
        <v>0</v>
      </c>
      <c r="J39" s="258"/>
      <c r="K39" s="259">
        <f>ROUND(E39*J39,2)</f>
        <v>0</v>
      </c>
      <c r="L39" s="259">
        <v>21</v>
      </c>
      <c r="M39" s="259">
        <f>G39*(1+L39/100)</f>
        <v>0</v>
      </c>
      <c r="N39" s="257">
        <v>0</v>
      </c>
      <c r="O39" s="257">
        <f>ROUND(E39*N39,2)</f>
        <v>0</v>
      </c>
      <c r="P39" s="257">
        <v>0</v>
      </c>
      <c r="Q39" s="257">
        <f>ROUND(E39*P39,2)</f>
        <v>0</v>
      </c>
      <c r="R39" s="259"/>
      <c r="S39" s="259" t="s">
        <v>143</v>
      </c>
      <c r="T39" s="260" t="s">
        <v>226</v>
      </c>
      <c r="U39" s="230">
        <v>0</v>
      </c>
      <c r="V39" s="230">
        <f>ROUND(E39*U39,2)</f>
        <v>0</v>
      </c>
      <c r="W39" s="230"/>
      <c r="X39" s="230" t="s">
        <v>144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328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4">
        <v>30</v>
      </c>
      <c r="B40" s="255" t="s">
        <v>306</v>
      </c>
      <c r="C40" s="264" t="s">
        <v>307</v>
      </c>
      <c r="D40" s="256" t="s">
        <v>142</v>
      </c>
      <c r="E40" s="257">
        <v>62</v>
      </c>
      <c r="F40" s="258"/>
      <c r="G40" s="259">
        <f>ROUND(E40*F40,2)</f>
        <v>0</v>
      </c>
      <c r="H40" s="258"/>
      <c r="I40" s="259">
        <f>ROUND(E40*H40,2)</f>
        <v>0</v>
      </c>
      <c r="J40" s="258"/>
      <c r="K40" s="259">
        <f>ROUND(E40*J40,2)</f>
        <v>0</v>
      </c>
      <c r="L40" s="259">
        <v>21</v>
      </c>
      <c r="M40" s="259">
        <f>G40*(1+L40/100)</f>
        <v>0</v>
      </c>
      <c r="N40" s="257">
        <v>0</v>
      </c>
      <c r="O40" s="257">
        <f>ROUND(E40*N40,2)</f>
        <v>0</v>
      </c>
      <c r="P40" s="257">
        <v>0</v>
      </c>
      <c r="Q40" s="257">
        <f>ROUND(E40*P40,2)</f>
        <v>0</v>
      </c>
      <c r="R40" s="259"/>
      <c r="S40" s="259" t="s">
        <v>143</v>
      </c>
      <c r="T40" s="260" t="s">
        <v>226</v>
      </c>
      <c r="U40" s="230">
        <v>0</v>
      </c>
      <c r="V40" s="230">
        <f>ROUND(E40*U40,2)</f>
        <v>0</v>
      </c>
      <c r="W40" s="230"/>
      <c r="X40" s="230" t="s">
        <v>144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328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54">
        <v>31</v>
      </c>
      <c r="B41" s="255" t="s">
        <v>622</v>
      </c>
      <c r="C41" s="264" t="s">
        <v>623</v>
      </c>
      <c r="D41" s="256" t="s">
        <v>142</v>
      </c>
      <c r="E41" s="257">
        <v>66</v>
      </c>
      <c r="F41" s="258"/>
      <c r="G41" s="259">
        <f>ROUND(E41*F41,2)</f>
        <v>0</v>
      </c>
      <c r="H41" s="258"/>
      <c r="I41" s="259">
        <f>ROUND(E41*H41,2)</f>
        <v>0</v>
      </c>
      <c r="J41" s="258"/>
      <c r="K41" s="259">
        <f>ROUND(E41*J41,2)</f>
        <v>0</v>
      </c>
      <c r="L41" s="259">
        <v>21</v>
      </c>
      <c r="M41" s="259">
        <f>G41*(1+L41/100)</f>
        <v>0</v>
      </c>
      <c r="N41" s="257">
        <v>0</v>
      </c>
      <c r="O41" s="257">
        <f>ROUND(E41*N41,2)</f>
        <v>0</v>
      </c>
      <c r="P41" s="257">
        <v>0</v>
      </c>
      <c r="Q41" s="257">
        <f>ROUND(E41*P41,2)</f>
        <v>0</v>
      </c>
      <c r="R41" s="259"/>
      <c r="S41" s="259" t="s">
        <v>143</v>
      </c>
      <c r="T41" s="260" t="s">
        <v>226</v>
      </c>
      <c r="U41" s="230">
        <v>0</v>
      </c>
      <c r="V41" s="230">
        <f>ROUND(E41*U41,2)</f>
        <v>0</v>
      </c>
      <c r="W41" s="230"/>
      <c r="X41" s="230" t="s">
        <v>144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328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4">
        <v>32</v>
      </c>
      <c r="B42" s="255" t="s">
        <v>624</v>
      </c>
      <c r="C42" s="264" t="s">
        <v>625</v>
      </c>
      <c r="D42" s="256" t="s">
        <v>142</v>
      </c>
      <c r="E42" s="257">
        <v>62</v>
      </c>
      <c r="F42" s="258"/>
      <c r="G42" s="259">
        <f>ROUND(E42*F42,2)</f>
        <v>0</v>
      </c>
      <c r="H42" s="258"/>
      <c r="I42" s="259">
        <f>ROUND(E42*H42,2)</f>
        <v>0</v>
      </c>
      <c r="J42" s="258"/>
      <c r="K42" s="259">
        <f>ROUND(E42*J42,2)</f>
        <v>0</v>
      </c>
      <c r="L42" s="259">
        <v>21</v>
      </c>
      <c r="M42" s="259">
        <f>G42*(1+L42/100)</f>
        <v>0</v>
      </c>
      <c r="N42" s="257">
        <v>0</v>
      </c>
      <c r="O42" s="257">
        <f>ROUND(E42*N42,2)</f>
        <v>0</v>
      </c>
      <c r="P42" s="257">
        <v>0</v>
      </c>
      <c r="Q42" s="257">
        <f>ROUND(E42*P42,2)</f>
        <v>0</v>
      </c>
      <c r="R42" s="259"/>
      <c r="S42" s="259" t="s">
        <v>143</v>
      </c>
      <c r="T42" s="260" t="s">
        <v>226</v>
      </c>
      <c r="U42" s="230">
        <v>0</v>
      </c>
      <c r="V42" s="230">
        <f>ROUND(E42*U42,2)</f>
        <v>0</v>
      </c>
      <c r="W42" s="230"/>
      <c r="X42" s="230" t="s">
        <v>144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328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7">
        <v>33</v>
      </c>
      <c r="B43" s="248" t="s">
        <v>626</v>
      </c>
      <c r="C43" s="262" t="s">
        <v>627</v>
      </c>
      <c r="D43" s="249" t="s">
        <v>153</v>
      </c>
      <c r="E43" s="250">
        <v>62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143</v>
      </c>
      <c r="T43" s="253" t="s">
        <v>226</v>
      </c>
      <c r="U43" s="230">
        <v>0</v>
      </c>
      <c r="V43" s="230">
        <f>ROUND(E43*U43,2)</f>
        <v>0</v>
      </c>
      <c r="W43" s="230"/>
      <c r="X43" s="230" t="s">
        <v>144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328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3"/>
      <c r="B44" s="4"/>
      <c r="C44" s="269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125</v>
      </c>
    </row>
    <row r="45" spans="1:60" x14ac:dyDescent="0.2">
      <c r="A45" s="213"/>
      <c r="B45" s="214" t="s">
        <v>31</v>
      </c>
      <c r="C45" s="270"/>
      <c r="D45" s="215"/>
      <c r="E45" s="216"/>
      <c r="F45" s="216"/>
      <c r="G45" s="246">
        <f>G8+G22+G34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322</v>
      </c>
    </row>
    <row r="46" spans="1:60" x14ac:dyDescent="0.2">
      <c r="A46" s="3"/>
      <c r="B46" s="4"/>
      <c r="C46" s="26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269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17" t="s">
        <v>323</v>
      </c>
      <c r="B48" s="217"/>
      <c r="C48" s="27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18"/>
      <c r="B49" s="219"/>
      <c r="C49" s="272"/>
      <c r="D49" s="219"/>
      <c r="E49" s="219"/>
      <c r="F49" s="219"/>
      <c r="G49" s="2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324</v>
      </c>
    </row>
    <row r="50" spans="1:33" x14ac:dyDescent="0.2">
      <c r="A50" s="221"/>
      <c r="B50" s="222"/>
      <c r="C50" s="273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21"/>
      <c r="B51" s="222"/>
      <c r="C51" s="273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21"/>
      <c r="B52" s="222"/>
      <c r="C52" s="273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24"/>
      <c r="B53" s="225"/>
      <c r="C53" s="274"/>
      <c r="D53" s="225"/>
      <c r="E53" s="225"/>
      <c r="F53" s="225"/>
      <c r="G53" s="22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3"/>
      <c r="B54" s="4"/>
      <c r="C54" s="26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C55" s="275"/>
      <c r="D55" s="10"/>
      <c r="AG55" t="s">
        <v>325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8:C48"/>
    <mergeCell ref="A49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82</v>
      </c>
      <c r="C8" s="261" t="s">
        <v>83</v>
      </c>
      <c r="D8" s="242"/>
      <c r="E8" s="243"/>
      <c r="F8" s="244"/>
      <c r="G8" s="244">
        <f>SUMIF(AG9:AG75,"&lt;&gt;NOR",G9:G75)</f>
        <v>0</v>
      </c>
      <c r="H8" s="244"/>
      <c r="I8" s="244">
        <f>SUM(I9:I75)</f>
        <v>0</v>
      </c>
      <c r="J8" s="244"/>
      <c r="K8" s="244">
        <f>SUM(K9:K75)</f>
        <v>0</v>
      </c>
      <c r="L8" s="244"/>
      <c r="M8" s="244">
        <f>SUM(M9:M75)</f>
        <v>0</v>
      </c>
      <c r="N8" s="243"/>
      <c r="O8" s="243">
        <f>SUM(O9:O75)</f>
        <v>0</v>
      </c>
      <c r="P8" s="243"/>
      <c r="Q8" s="243">
        <f>SUM(Q9:Q75)</f>
        <v>328.86999999999995</v>
      </c>
      <c r="R8" s="244"/>
      <c r="S8" s="244"/>
      <c r="T8" s="245"/>
      <c r="U8" s="239"/>
      <c r="V8" s="239">
        <f>SUM(V9:V75)</f>
        <v>311.65000000000003</v>
      </c>
      <c r="W8" s="239"/>
      <c r="X8" s="239"/>
      <c r="AG8" t="s">
        <v>139</v>
      </c>
    </row>
    <row r="9" spans="1:60" outlineLevel="1" x14ac:dyDescent="0.2">
      <c r="A9" s="247">
        <v>1</v>
      </c>
      <c r="B9" s="248" t="s">
        <v>414</v>
      </c>
      <c r="C9" s="262" t="s">
        <v>415</v>
      </c>
      <c r="D9" s="249" t="s">
        <v>174</v>
      </c>
      <c r="E9" s="250">
        <v>318.75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143</v>
      </c>
      <c r="T9" s="253" t="s">
        <v>143</v>
      </c>
      <c r="U9" s="230">
        <v>0.223</v>
      </c>
      <c r="V9" s="230">
        <f>ROUND(E9*U9,2)</f>
        <v>71.08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145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3" t="s">
        <v>628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3" t="s">
        <v>629</v>
      </c>
      <c r="D11" s="231"/>
      <c r="E11" s="232">
        <v>318.75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2</v>
      </c>
      <c r="B12" s="255" t="s">
        <v>417</v>
      </c>
      <c r="C12" s="264" t="s">
        <v>418</v>
      </c>
      <c r="D12" s="256" t="s">
        <v>174</v>
      </c>
      <c r="E12" s="257">
        <v>318.75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143</v>
      </c>
      <c r="U12" s="230">
        <v>1.0999999999999999E-2</v>
      </c>
      <c r="V12" s="230">
        <f>ROUND(E12*U12,2)</f>
        <v>3.51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4">
        <v>3</v>
      </c>
      <c r="B13" s="255" t="s">
        <v>419</v>
      </c>
      <c r="C13" s="264" t="s">
        <v>420</v>
      </c>
      <c r="D13" s="256" t="s">
        <v>174</v>
      </c>
      <c r="E13" s="257">
        <v>318.75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143</v>
      </c>
      <c r="T13" s="260" t="s">
        <v>143</v>
      </c>
      <c r="U13" s="230">
        <v>0</v>
      </c>
      <c r="V13" s="230">
        <f>ROUND(E13*U13,2)</f>
        <v>0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4</v>
      </c>
      <c r="B14" s="248" t="s">
        <v>140</v>
      </c>
      <c r="C14" s="262" t="s">
        <v>141</v>
      </c>
      <c r="D14" s="249" t="s">
        <v>142</v>
      </c>
      <c r="E14" s="250">
        <v>137.27000000000001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0.27</v>
      </c>
      <c r="Q14" s="250">
        <f>ROUND(E14*P14,2)</f>
        <v>37.06</v>
      </c>
      <c r="R14" s="252"/>
      <c r="S14" s="252" t="s">
        <v>143</v>
      </c>
      <c r="T14" s="253" t="s">
        <v>143</v>
      </c>
      <c r="U14" s="230">
        <v>0.123</v>
      </c>
      <c r="V14" s="230">
        <f>ROUND(E14*U14,2)</f>
        <v>16.88</v>
      </c>
      <c r="W14" s="230"/>
      <c r="X14" s="230" t="s">
        <v>144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3" t="s">
        <v>630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63" t="s">
        <v>631</v>
      </c>
      <c r="D16" s="231"/>
      <c r="E16" s="232">
        <v>137.27000000000001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3" t="s">
        <v>632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147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5</v>
      </c>
      <c r="B18" s="248" t="s">
        <v>633</v>
      </c>
      <c r="C18" s="262" t="s">
        <v>634</v>
      </c>
      <c r="D18" s="249" t="s">
        <v>142</v>
      </c>
      <c r="E18" s="250">
        <v>33.07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0.125</v>
      </c>
      <c r="Q18" s="250">
        <f>ROUND(E18*P18,2)</f>
        <v>4.13</v>
      </c>
      <c r="R18" s="252"/>
      <c r="S18" s="252" t="s">
        <v>143</v>
      </c>
      <c r="T18" s="253" t="s">
        <v>143</v>
      </c>
      <c r="U18" s="230">
        <v>0.08</v>
      </c>
      <c r="V18" s="230">
        <f>ROUND(E18*U18,2)</f>
        <v>2.65</v>
      </c>
      <c r="W18" s="230"/>
      <c r="X18" s="230" t="s">
        <v>144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3" t="s">
        <v>635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3" t="s">
        <v>636</v>
      </c>
      <c r="D20" s="231"/>
      <c r="E20" s="232">
        <v>33.07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3" t="s">
        <v>637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147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6</v>
      </c>
      <c r="B22" s="248" t="s">
        <v>397</v>
      </c>
      <c r="C22" s="262" t="s">
        <v>398</v>
      </c>
      <c r="D22" s="249" t="s">
        <v>153</v>
      </c>
      <c r="E22" s="250">
        <v>270.31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0.22</v>
      </c>
      <c r="Q22" s="250">
        <f>ROUND(E22*P22,2)</f>
        <v>59.47</v>
      </c>
      <c r="R22" s="252"/>
      <c r="S22" s="252" t="s">
        <v>143</v>
      </c>
      <c r="T22" s="253" t="s">
        <v>143</v>
      </c>
      <c r="U22" s="230">
        <v>0.12</v>
      </c>
      <c r="V22" s="230">
        <f>ROUND(E22*U22,2)</f>
        <v>32.44</v>
      </c>
      <c r="W22" s="230"/>
      <c r="X22" s="230" t="s">
        <v>144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145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3" t="s">
        <v>170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3" t="s">
        <v>638</v>
      </c>
      <c r="D24" s="231"/>
      <c r="E24" s="232">
        <v>270.31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147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7">
        <v>7</v>
      </c>
      <c r="B25" s="248" t="s">
        <v>156</v>
      </c>
      <c r="C25" s="262" t="s">
        <v>157</v>
      </c>
      <c r="D25" s="249" t="s">
        <v>153</v>
      </c>
      <c r="E25" s="250">
        <v>243.13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0.66</v>
      </c>
      <c r="Q25" s="250">
        <f>ROUND(E25*P25,2)</f>
        <v>160.47</v>
      </c>
      <c r="R25" s="252"/>
      <c r="S25" s="252" t="s">
        <v>143</v>
      </c>
      <c r="T25" s="253" t="s">
        <v>143</v>
      </c>
      <c r="U25" s="230">
        <v>0.11899999999999999</v>
      </c>
      <c r="V25" s="230">
        <f>ROUND(E25*U25,2)</f>
        <v>28.93</v>
      </c>
      <c r="W25" s="230"/>
      <c r="X25" s="230" t="s">
        <v>144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145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3" t="s">
        <v>170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3" t="s">
        <v>639</v>
      </c>
      <c r="D27" s="231"/>
      <c r="E27" s="232">
        <v>243.13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7">
        <v>8</v>
      </c>
      <c r="B28" s="248" t="s">
        <v>640</v>
      </c>
      <c r="C28" s="262" t="s">
        <v>641</v>
      </c>
      <c r="D28" s="249" t="s">
        <v>142</v>
      </c>
      <c r="E28" s="250">
        <v>35.08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0.23771999999999999</v>
      </c>
      <c r="Q28" s="250">
        <f>ROUND(E28*P28,2)</f>
        <v>8.34</v>
      </c>
      <c r="R28" s="252"/>
      <c r="S28" s="252" t="s">
        <v>143</v>
      </c>
      <c r="T28" s="253" t="s">
        <v>143</v>
      </c>
      <c r="U28" s="230">
        <v>0.24199999999999999</v>
      </c>
      <c r="V28" s="230">
        <f>ROUND(E28*U28,2)</f>
        <v>8.49</v>
      </c>
      <c r="W28" s="230"/>
      <c r="X28" s="230" t="s">
        <v>144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3" t="s">
        <v>642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147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3" t="s">
        <v>643</v>
      </c>
      <c r="D30" s="231"/>
      <c r="E30" s="232">
        <v>35.08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3" t="s">
        <v>644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9</v>
      </c>
      <c r="B32" s="248" t="s">
        <v>645</v>
      </c>
      <c r="C32" s="262" t="s">
        <v>646</v>
      </c>
      <c r="D32" s="249" t="s">
        <v>153</v>
      </c>
      <c r="E32" s="250">
        <v>92.11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0.22500000000000001</v>
      </c>
      <c r="Q32" s="250">
        <f>ROUND(E32*P32,2)</f>
        <v>20.72</v>
      </c>
      <c r="R32" s="252"/>
      <c r="S32" s="252" t="s">
        <v>143</v>
      </c>
      <c r="T32" s="253" t="s">
        <v>143</v>
      </c>
      <c r="U32" s="230">
        <v>0.14199999999999999</v>
      </c>
      <c r="V32" s="230">
        <f>ROUND(E32*U32,2)</f>
        <v>13.08</v>
      </c>
      <c r="W32" s="230"/>
      <c r="X32" s="230" t="s">
        <v>144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145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3" t="s">
        <v>647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3" t="s">
        <v>648</v>
      </c>
      <c r="D34" s="231"/>
      <c r="E34" s="232">
        <v>92.11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10</v>
      </c>
      <c r="B35" s="248" t="s">
        <v>649</v>
      </c>
      <c r="C35" s="262" t="s">
        <v>650</v>
      </c>
      <c r="D35" s="249" t="s">
        <v>153</v>
      </c>
      <c r="E35" s="250">
        <v>92.11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0.39600000000000002</v>
      </c>
      <c r="Q35" s="250">
        <f>ROUND(E35*P35,2)</f>
        <v>36.479999999999997</v>
      </c>
      <c r="R35" s="252"/>
      <c r="S35" s="252" t="s">
        <v>143</v>
      </c>
      <c r="T35" s="253" t="s">
        <v>143</v>
      </c>
      <c r="U35" s="230">
        <v>6.7799999999999999E-2</v>
      </c>
      <c r="V35" s="230">
        <f>ROUND(E35*U35,2)</f>
        <v>6.25</v>
      </c>
      <c r="W35" s="230"/>
      <c r="X35" s="230" t="s">
        <v>144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145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3" t="s">
        <v>647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3" t="s">
        <v>651</v>
      </c>
      <c r="D37" s="231"/>
      <c r="E37" s="232">
        <v>92.11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7">
        <v>11</v>
      </c>
      <c r="B38" s="248" t="s">
        <v>652</v>
      </c>
      <c r="C38" s="262" t="s">
        <v>653</v>
      </c>
      <c r="D38" s="249" t="s">
        <v>220</v>
      </c>
      <c r="E38" s="250">
        <v>9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225</v>
      </c>
      <c r="T38" s="253" t="s">
        <v>143</v>
      </c>
      <c r="U38" s="230">
        <v>2.02</v>
      </c>
      <c r="V38" s="230">
        <f>ROUND(E38*U38,2)</f>
        <v>18.18</v>
      </c>
      <c r="W38" s="230"/>
      <c r="X38" s="230" t="s">
        <v>144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145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3" t="s">
        <v>409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3" t="s">
        <v>654</v>
      </c>
      <c r="D40" s="231"/>
      <c r="E40" s="232">
        <v>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3" t="s">
        <v>655</v>
      </c>
      <c r="D41" s="231"/>
      <c r="E41" s="232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3" t="s">
        <v>656</v>
      </c>
      <c r="D42" s="231"/>
      <c r="E42" s="232">
        <v>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3" t="s">
        <v>657</v>
      </c>
      <c r="D43" s="231"/>
      <c r="E43" s="232">
        <v>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3" t="s">
        <v>658</v>
      </c>
      <c r="D44" s="231"/>
      <c r="E44" s="232">
        <v>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3" t="s">
        <v>659</v>
      </c>
      <c r="D45" s="231"/>
      <c r="E45" s="232">
        <v>1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3" t="s">
        <v>660</v>
      </c>
      <c r="D46" s="231"/>
      <c r="E46" s="232">
        <v>3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7">
        <v>12</v>
      </c>
      <c r="B47" s="248" t="s">
        <v>661</v>
      </c>
      <c r="C47" s="262" t="s">
        <v>662</v>
      </c>
      <c r="D47" s="249" t="s">
        <v>220</v>
      </c>
      <c r="E47" s="250">
        <v>9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1E-4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225</v>
      </c>
      <c r="T47" s="253" t="s">
        <v>143</v>
      </c>
      <c r="U47" s="230">
        <v>4.5529999999999999</v>
      </c>
      <c r="V47" s="230">
        <f>ROUND(E47*U47,2)</f>
        <v>40.98</v>
      </c>
      <c r="W47" s="230"/>
      <c r="X47" s="230" t="s">
        <v>144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145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3" t="s">
        <v>409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147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3" t="s">
        <v>654</v>
      </c>
      <c r="D49" s="231"/>
      <c r="E49" s="232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147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3" t="s">
        <v>655</v>
      </c>
      <c r="D50" s="231"/>
      <c r="E50" s="232">
        <v>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3" t="s">
        <v>656</v>
      </c>
      <c r="D51" s="231"/>
      <c r="E51" s="232">
        <v>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3" t="s">
        <v>657</v>
      </c>
      <c r="D52" s="231"/>
      <c r="E52" s="232">
        <v>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3" t="s">
        <v>658</v>
      </c>
      <c r="D53" s="231"/>
      <c r="E53" s="232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3" t="s">
        <v>659</v>
      </c>
      <c r="D54" s="231"/>
      <c r="E54" s="232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3" t="s">
        <v>660</v>
      </c>
      <c r="D55" s="231"/>
      <c r="E55" s="232">
        <v>3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54">
        <v>13</v>
      </c>
      <c r="B56" s="255" t="s">
        <v>663</v>
      </c>
      <c r="C56" s="264" t="s">
        <v>664</v>
      </c>
      <c r="D56" s="256" t="s">
        <v>220</v>
      </c>
      <c r="E56" s="257">
        <v>9</v>
      </c>
      <c r="F56" s="258"/>
      <c r="G56" s="259">
        <f>ROUND(E56*F56,2)</f>
        <v>0</v>
      </c>
      <c r="H56" s="258"/>
      <c r="I56" s="259">
        <f>ROUND(E56*H56,2)</f>
        <v>0</v>
      </c>
      <c r="J56" s="258"/>
      <c r="K56" s="259">
        <f>ROUND(E56*J56,2)</f>
        <v>0</v>
      </c>
      <c r="L56" s="259">
        <v>21</v>
      </c>
      <c r="M56" s="259">
        <f>G56*(1+L56/100)</f>
        <v>0</v>
      </c>
      <c r="N56" s="257">
        <v>0</v>
      </c>
      <c r="O56" s="257">
        <f>ROUND(E56*N56,2)</f>
        <v>0</v>
      </c>
      <c r="P56" s="257">
        <v>0</v>
      </c>
      <c r="Q56" s="257">
        <f>ROUND(E56*P56,2)</f>
        <v>0</v>
      </c>
      <c r="R56" s="259"/>
      <c r="S56" s="259" t="s">
        <v>225</v>
      </c>
      <c r="T56" s="260" t="s">
        <v>226</v>
      </c>
      <c r="U56" s="230">
        <v>6.6000000000000003E-2</v>
      </c>
      <c r="V56" s="230">
        <f>ROUND(E56*U56,2)</f>
        <v>0.59</v>
      </c>
      <c r="W56" s="230"/>
      <c r="X56" s="230" t="s">
        <v>144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54">
        <v>14</v>
      </c>
      <c r="B57" s="255" t="s">
        <v>665</v>
      </c>
      <c r="C57" s="264" t="s">
        <v>666</v>
      </c>
      <c r="D57" s="256" t="s">
        <v>423</v>
      </c>
      <c r="E57" s="257">
        <v>1</v>
      </c>
      <c r="F57" s="258"/>
      <c r="G57" s="259">
        <f>ROUND(E57*F57,2)</f>
        <v>0</v>
      </c>
      <c r="H57" s="258"/>
      <c r="I57" s="259">
        <f>ROUND(E57*H57,2)</f>
        <v>0</v>
      </c>
      <c r="J57" s="258"/>
      <c r="K57" s="259">
        <f>ROUND(E57*J57,2)</f>
        <v>0</v>
      </c>
      <c r="L57" s="259">
        <v>21</v>
      </c>
      <c r="M57" s="259">
        <f>G57*(1+L57/100)</f>
        <v>0</v>
      </c>
      <c r="N57" s="257">
        <v>0</v>
      </c>
      <c r="O57" s="257">
        <f>ROUND(E57*N57,2)</f>
        <v>0</v>
      </c>
      <c r="P57" s="257">
        <v>2.2000000000000002</v>
      </c>
      <c r="Q57" s="257">
        <f>ROUND(E57*P57,2)</f>
        <v>2.2000000000000002</v>
      </c>
      <c r="R57" s="259"/>
      <c r="S57" s="259" t="s">
        <v>225</v>
      </c>
      <c r="T57" s="260" t="s">
        <v>226</v>
      </c>
      <c r="U57" s="230">
        <v>0.54</v>
      </c>
      <c r="V57" s="230">
        <f>ROUND(E57*U57,2)</f>
        <v>0.54</v>
      </c>
      <c r="W57" s="230"/>
      <c r="X57" s="230" t="s">
        <v>144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145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15</v>
      </c>
      <c r="B58" s="248" t="s">
        <v>430</v>
      </c>
      <c r="C58" s="262" t="s">
        <v>431</v>
      </c>
      <c r="D58" s="249" t="s">
        <v>153</v>
      </c>
      <c r="E58" s="250">
        <v>280.60000000000002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143</v>
      </c>
      <c r="T58" s="253" t="s">
        <v>143</v>
      </c>
      <c r="U58" s="230">
        <v>0.17699999999999999</v>
      </c>
      <c r="V58" s="230">
        <f>ROUND(E58*U58,2)</f>
        <v>49.67</v>
      </c>
      <c r="W58" s="230"/>
      <c r="X58" s="230" t="s">
        <v>144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145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3" t="s">
        <v>432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3" t="s">
        <v>667</v>
      </c>
      <c r="D60" s="231"/>
      <c r="E60" s="232">
        <v>280.60000000000002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147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7">
        <v>16</v>
      </c>
      <c r="B61" s="248" t="s">
        <v>434</v>
      </c>
      <c r="C61" s="262" t="s">
        <v>435</v>
      </c>
      <c r="D61" s="249" t="s">
        <v>153</v>
      </c>
      <c r="E61" s="250">
        <v>280.60000000000002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143</v>
      </c>
      <c r="T61" s="253" t="s">
        <v>143</v>
      </c>
      <c r="U61" s="230">
        <v>0.06</v>
      </c>
      <c r="V61" s="230">
        <f>ROUND(E61*U61,2)</f>
        <v>16.84</v>
      </c>
      <c r="W61" s="230"/>
      <c r="X61" s="230" t="s">
        <v>144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145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3" t="s">
        <v>432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3" t="s">
        <v>668</v>
      </c>
      <c r="D63" s="231"/>
      <c r="E63" s="232">
        <v>280.60000000000002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7">
        <v>17</v>
      </c>
      <c r="B64" s="248" t="s">
        <v>437</v>
      </c>
      <c r="C64" s="262" t="s">
        <v>438</v>
      </c>
      <c r="D64" s="249" t="s">
        <v>439</v>
      </c>
      <c r="E64" s="250">
        <v>1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1E-3</v>
      </c>
      <c r="O64" s="250">
        <f>ROUND(E64*N64,2)</f>
        <v>0</v>
      </c>
      <c r="P64" s="250">
        <v>0</v>
      </c>
      <c r="Q64" s="250">
        <f>ROUND(E64*P64,2)</f>
        <v>0</v>
      </c>
      <c r="R64" s="252" t="s">
        <v>212</v>
      </c>
      <c r="S64" s="252" t="s">
        <v>143</v>
      </c>
      <c r="T64" s="253" t="s">
        <v>143</v>
      </c>
      <c r="U64" s="230">
        <v>0</v>
      </c>
      <c r="V64" s="230">
        <f>ROUND(E64*U64,2)</f>
        <v>0</v>
      </c>
      <c r="W64" s="230"/>
      <c r="X64" s="230" t="s">
        <v>213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214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3" t="s">
        <v>432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3" t="s">
        <v>440</v>
      </c>
      <c r="D66" s="231"/>
      <c r="E66" s="232">
        <v>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147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4">
        <v>18</v>
      </c>
      <c r="B67" s="255" t="s">
        <v>441</v>
      </c>
      <c r="C67" s="264" t="s">
        <v>442</v>
      </c>
      <c r="D67" s="256" t="s">
        <v>153</v>
      </c>
      <c r="E67" s="257">
        <v>280.60000000000002</v>
      </c>
      <c r="F67" s="258"/>
      <c r="G67" s="259">
        <f>ROUND(E67*F67,2)</f>
        <v>0</v>
      </c>
      <c r="H67" s="258"/>
      <c r="I67" s="259">
        <f>ROUND(E67*H67,2)</f>
        <v>0</v>
      </c>
      <c r="J67" s="258"/>
      <c r="K67" s="259">
        <f>ROUND(E67*J67,2)</f>
        <v>0</v>
      </c>
      <c r="L67" s="259">
        <v>21</v>
      </c>
      <c r="M67" s="259">
        <f>G67*(1+L67/100)</f>
        <v>0</v>
      </c>
      <c r="N67" s="257">
        <v>0</v>
      </c>
      <c r="O67" s="257">
        <f>ROUND(E67*N67,2)</f>
        <v>0</v>
      </c>
      <c r="P67" s="257">
        <v>0</v>
      </c>
      <c r="Q67" s="257">
        <f>ROUND(E67*P67,2)</f>
        <v>0</v>
      </c>
      <c r="R67" s="259"/>
      <c r="S67" s="259" t="s">
        <v>143</v>
      </c>
      <c r="T67" s="260" t="s">
        <v>143</v>
      </c>
      <c r="U67" s="230">
        <v>2E-3</v>
      </c>
      <c r="V67" s="230">
        <f>ROUND(E67*U67,2)</f>
        <v>0.56000000000000005</v>
      </c>
      <c r="W67" s="230"/>
      <c r="X67" s="230" t="s">
        <v>144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145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4">
        <v>19</v>
      </c>
      <c r="B68" s="255" t="s">
        <v>443</v>
      </c>
      <c r="C68" s="264" t="s">
        <v>444</v>
      </c>
      <c r="D68" s="256" t="s">
        <v>153</v>
      </c>
      <c r="E68" s="257">
        <v>280.60000000000002</v>
      </c>
      <c r="F68" s="258"/>
      <c r="G68" s="259">
        <f>ROUND(E68*F68,2)</f>
        <v>0</v>
      </c>
      <c r="H68" s="258"/>
      <c r="I68" s="259">
        <f>ROUND(E68*H68,2)</f>
        <v>0</v>
      </c>
      <c r="J68" s="258"/>
      <c r="K68" s="259">
        <f>ROUND(E68*J68,2)</f>
        <v>0</v>
      </c>
      <c r="L68" s="259">
        <v>21</v>
      </c>
      <c r="M68" s="259">
        <f>G68*(1+L68/100)</f>
        <v>0</v>
      </c>
      <c r="N68" s="257">
        <v>0</v>
      </c>
      <c r="O68" s="257">
        <f>ROUND(E68*N68,2)</f>
        <v>0</v>
      </c>
      <c r="P68" s="257">
        <v>0</v>
      </c>
      <c r="Q68" s="257">
        <f>ROUND(E68*P68,2)</f>
        <v>0</v>
      </c>
      <c r="R68" s="259"/>
      <c r="S68" s="259" t="s">
        <v>143</v>
      </c>
      <c r="T68" s="260" t="s">
        <v>143</v>
      </c>
      <c r="U68" s="230">
        <v>3.5000000000000001E-3</v>
      </c>
      <c r="V68" s="230">
        <f>ROUND(E68*U68,2)</f>
        <v>0.98</v>
      </c>
      <c r="W68" s="230"/>
      <c r="X68" s="230" t="s">
        <v>144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145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4">
        <v>20</v>
      </c>
      <c r="B69" s="255" t="s">
        <v>445</v>
      </c>
      <c r="C69" s="264" t="s">
        <v>446</v>
      </c>
      <c r="D69" s="256" t="s">
        <v>447</v>
      </c>
      <c r="E69" s="257">
        <v>1</v>
      </c>
      <c r="F69" s="258"/>
      <c r="G69" s="259">
        <f>ROUND(E69*F69,2)</f>
        <v>0</v>
      </c>
      <c r="H69" s="258"/>
      <c r="I69" s="259">
        <f>ROUND(E69*H69,2)</f>
        <v>0</v>
      </c>
      <c r="J69" s="258"/>
      <c r="K69" s="259">
        <f>ROUND(E69*J69,2)</f>
        <v>0</v>
      </c>
      <c r="L69" s="259">
        <v>21</v>
      </c>
      <c r="M69" s="259">
        <f>G69*(1+L69/100)</f>
        <v>0</v>
      </c>
      <c r="N69" s="257">
        <v>1E-3</v>
      </c>
      <c r="O69" s="257">
        <f>ROUND(E69*N69,2)</f>
        <v>0</v>
      </c>
      <c r="P69" s="257">
        <v>0</v>
      </c>
      <c r="Q69" s="257">
        <f>ROUND(E69*P69,2)</f>
        <v>0</v>
      </c>
      <c r="R69" s="259" t="s">
        <v>212</v>
      </c>
      <c r="S69" s="259" t="s">
        <v>143</v>
      </c>
      <c r="T69" s="260" t="s">
        <v>143</v>
      </c>
      <c r="U69" s="230">
        <v>0</v>
      </c>
      <c r="V69" s="230">
        <f>ROUND(E69*U69,2)</f>
        <v>0</v>
      </c>
      <c r="W69" s="230"/>
      <c r="X69" s="230" t="s">
        <v>213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214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7">
        <v>21</v>
      </c>
      <c r="B70" s="248" t="s">
        <v>448</v>
      </c>
      <c r="C70" s="262" t="s">
        <v>449</v>
      </c>
      <c r="D70" s="249" t="s">
        <v>259</v>
      </c>
      <c r="E70" s="250">
        <v>6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225</v>
      </c>
      <c r="T70" s="253" t="s">
        <v>226</v>
      </c>
      <c r="U70" s="230">
        <v>0</v>
      </c>
      <c r="V70" s="230">
        <f>ROUND(E70*U70,2)</f>
        <v>0</v>
      </c>
      <c r="W70" s="230"/>
      <c r="X70" s="230" t="s">
        <v>144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145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3" t="s">
        <v>669</v>
      </c>
      <c r="D71" s="231"/>
      <c r="E71" s="232">
        <v>6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3" t="s">
        <v>451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3" t="s">
        <v>452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3" t="s">
        <v>453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3" t="s">
        <v>454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40" t="s">
        <v>138</v>
      </c>
      <c r="B76" s="241" t="s">
        <v>86</v>
      </c>
      <c r="C76" s="261" t="s">
        <v>87</v>
      </c>
      <c r="D76" s="242"/>
      <c r="E76" s="243"/>
      <c r="F76" s="244"/>
      <c r="G76" s="244">
        <f>SUMIF(AG77:AG96,"&lt;&gt;NOR",G77:G96)</f>
        <v>0</v>
      </c>
      <c r="H76" s="244"/>
      <c r="I76" s="244">
        <f>SUM(I77:I96)</f>
        <v>0</v>
      </c>
      <c r="J76" s="244"/>
      <c r="K76" s="244">
        <f>SUM(K77:K96)</f>
        <v>0</v>
      </c>
      <c r="L76" s="244"/>
      <c r="M76" s="244">
        <f>SUM(M77:M96)</f>
        <v>0</v>
      </c>
      <c r="N76" s="243"/>
      <c r="O76" s="243">
        <f>SUM(O77:O96)</f>
        <v>32.909999999999997</v>
      </c>
      <c r="P76" s="243"/>
      <c r="Q76" s="243">
        <f>SUM(Q77:Q96)</f>
        <v>0</v>
      </c>
      <c r="R76" s="244"/>
      <c r="S76" s="244"/>
      <c r="T76" s="245"/>
      <c r="U76" s="239"/>
      <c r="V76" s="239">
        <f>SUM(V77:V96)</f>
        <v>190.64999999999998</v>
      </c>
      <c r="W76" s="239"/>
      <c r="X76" s="239"/>
      <c r="AG76" t="s">
        <v>139</v>
      </c>
    </row>
    <row r="77" spans="1:60" outlineLevel="1" x14ac:dyDescent="0.2">
      <c r="A77" s="247">
        <v>22</v>
      </c>
      <c r="B77" s="248" t="s">
        <v>464</v>
      </c>
      <c r="C77" s="262" t="s">
        <v>465</v>
      </c>
      <c r="D77" s="249" t="s">
        <v>142</v>
      </c>
      <c r="E77" s="250">
        <v>24.28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0.26250000000000001</v>
      </c>
      <c r="O77" s="250">
        <f>ROUND(E77*N77,2)</f>
        <v>6.37</v>
      </c>
      <c r="P77" s="250">
        <v>0</v>
      </c>
      <c r="Q77" s="250">
        <f>ROUND(E77*P77,2)</f>
        <v>0</v>
      </c>
      <c r="R77" s="252"/>
      <c r="S77" s="252" t="s">
        <v>143</v>
      </c>
      <c r="T77" s="253" t="s">
        <v>143</v>
      </c>
      <c r="U77" s="230">
        <v>3.0726</v>
      </c>
      <c r="V77" s="230">
        <f>ROUND(E77*U77,2)</f>
        <v>74.599999999999994</v>
      </c>
      <c r="W77" s="230"/>
      <c r="X77" s="230" t="s">
        <v>144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145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3" t="s">
        <v>466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3" t="s">
        <v>670</v>
      </c>
      <c r="D79" s="231"/>
      <c r="E79" s="232">
        <v>24.28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147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3" t="s">
        <v>468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7">
        <v>23</v>
      </c>
      <c r="B81" s="248" t="s">
        <v>469</v>
      </c>
      <c r="C81" s="262" t="s">
        <v>470</v>
      </c>
      <c r="D81" s="249" t="s">
        <v>220</v>
      </c>
      <c r="E81" s="250">
        <v>122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3.5000000000000003E-2</v>
      </c>
      <c r="O81" s="250">
        <f>ROUND(E81*N81,2)</f>
        <v>4.2699999999999996</v>
      </c>
      <c r="P81" s="250">
        <v>0</v>
      </c>
      <c r="Q81" s="250">
        <f>ROUND(E81*P81,2)</f>
        <v>0</v>
      </c>
      <c r="R81" s="252" t="s">
        <v>212</v>
      </c>
      <c r="S81" s="252" t="s">
        <v>143</v>
      </c>
      <c r="T81" s="253" t="s">
        <v>143</v>
      </c>
      <c r="U81" s="230">
        <v>0</v>
      </c>
      <c r="V81" s="230">
        <f>ROUND(E81*U81,2)</f>
        <v>0</v>
      </c>
      <c r="W81" s="230"/>
      <c r="X81" s="230" t="s">
        <v>213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3" t="s">
        <v>466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3" t="s">
        <v>671</v>
      </c>
      <c r="D83" s="231"/>
      <c r="E83" s="232">
        <v>122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7">
        <v>24</v>
      </c>
      <c r="B84" s="248" t="s">
        <v>672</v>
      </c>
      <c r="C84" s="262" t="s">
        <v>673</v>
      </c>
      <c r="D84" s="249" t="s">
        <v>153</v>
      </c>
      <c r="E84" s="250">
        <v>124.38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143</v>
      </c>
      <c r="T84" s="253" t="s">
        <v>143</v>
      </c>
      <c r="U84" s="230">
        <v>0.93300000000000005</v>
      </c>
      <c r="V84" s="230">
        <f>ROUND(E84*U84,2)</f>
        <v>116.05</v>
      </c>
      <c r="W84" s="230"/>
      <c r="X84" s="230" t="s">
        <v>144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145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3" t="s">
        <v>674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27"/>
      <c r="B86" s="228"/>
      <c r="C86" s="263" t="s">
        <v>675</v>
      </c>
      <c r="D86" s="231"/>
      <c r="E86" s="232">
        <v>50.88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147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63" t="s">
        <v>676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147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65" t="s">
        <v>162</v>
      </c>
      <c r="D88" s="233"/>
      <c r="E88" s="234">
        <v>50.88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147</v>
      </c>
      <c r="AH88" s="210">
        <v>1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63" t="s">
        <v>677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147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7"/>
      <c r="B90" s="228"/>
      <c r="C90" s="263" t="s">
        <v>678</v>
      </c>
      <c r="D90" s="231"/>
      <c r="E90" s="232">
        <v>73.5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3" t="s">
        <v>679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65" t="s">
        <v>162</v>
      </c>
      <c r="D92" s="233"/>
      <c r="E92" s="234">
        <v>73.5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147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7">
        <v>25</v>
      </c>
      <c r="B93" s="248" t="s">
        <v>680</v>
      </c>
      <c r="C93" s="262" t="s">
        <v>681</v>
      </c>
      <c r="D93" s="249" t="s">
        <v>220</v>
      </c>
      <c r="E93" s="250">
        <v>1000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1.7000000000000001E-2</v>
      </c>
      <c r="O93" s="250">
        <f>ROUND(E93*N93,2)</f>
        <v>17</v>
      </c>
      <c r="P93" s="250">
        <v>0</v>
      </c>
      <c r="Q93" s="250">
        <f>ROUND(E93*P93,2)</f>
        <v>0</v>
      </c>
      <c r="R93" s="252"/>
      <c r="S93" s="252" t="s">
        <v>225</v>
      </c>
      <c r="T93" s="253" t="s">
        <v>143</v>
      </c>
      <c r="U93" s="230">
        <v>0</v>
      </c>
      <c r="V93" s="230">
        <f>ROUND(E93*U93,2)</f>
        <v>0</v>
      </c>
      <c r="W93" s="230"/>
      <c r="X93" s="230" t="s">
        <v>213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63" t="s">
        <v>682</v>
      </c>
      <c r="D94" s="231"/>
      <c r="E94" s="232">
        <v>1000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147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7">
        <v>26</v>
      </c>
      <c r="B95" s="248" t="s">
        <v>683</v>
      </c>
      <c r="C95" s="262" t="s">
        <v>684</v>
      </c>
      <c r="D95" s="249" t="s">
        <v>220</v>
      </c>
      <c r="E95" s="250">
        <v>310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1.7000000000000001E-2</v>
      </c>
      <c r="O95" s="250">
        <f>ROUND(E95*N95,2)</f>
        <v>5.27</v>
      </c>
      <c r="P95" s="250">
        <v>0</v>
      </c>
      <c r="Q95" s="250">
        <f>ROUND(E95*P95,2)</f>
        <v>0</v>
      </c>
      <c r="R95" s="252"/>
      <c r="S95" s="252" t="s">
        <v>225</v>
      </c>
      <c r="T95" s="253" t="s">
        <v>226</v>
      </c>
      <c r="U95" s="230">
        <v>0</v>
      </c>
      <c r="V95" s="230">
        <f>ROUND(E95*U95,2)</f>
        <v>0</v>
      </c>
      <c r="W95" s="230"/>
      <c r="X95" s="230" t="s">
        <v>213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3" t="s">
        <v>685</v>
      </c>
      <c r="D96" s="231"/>
      <c r="E96" s="232">
        <v>310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40" t="s">
        <v>138</v>
      </c>
      <c r="B97" s="241" t="s">
        <v>88</v>
      </c>
      <c r="C97" s="261" t="s">
        <v>89</v>
      </c>
      <c r="D97" s="242"/>
      <c r="E97" s="243"/>
      <c r="F97" s="244"/>
      <c r="G97" s="244">
        <f>SUMIF(AG98:AG105,"&lt;&gt;NOR",G98:G105)</f>
        <v>0</v>
      </c>
      <c r="H97" s="244"/>
      <c r="I97" s="244">
        <f>SUM(I98:I105)</f>
        <v>0</v>
      </c>
      <c r="J97" s="244"/>
      <c r="K97" s="244">
        <f>SUM(K98:K105)</f>
        <v>0</v>
      </c>
      <c r="L97" s="244"/>
      <c r="M97" s="244">
        <f>SUM(M98:M105)</f>
        <v>0</v>
      </c>
      <c r="N97" s="243"/>
      <c r="O97" s="243">
        <f>SUM(O98:O105)</f>
        <v>0</v>
      </c>
      <c r="P97" s="243"/>
      <c r="Q97" s="243">
        <f>SUM(Q98:Q105)</f>
        <v>0</v>
      </c>
      <c r="R97" s="244"/>
      <c r="S97" s="244"/>
      <c r="T97" s="245"/>
      <c r="U97" s="239"/>
      <c r="V97" s="239">
        <f>SUM(V98:V105)</f>
        <v>0</v>
      </c>
      <c r="W97" s="239"/>
      <c r="X97" s="239"/>
      <c r="AG97" t="s">
        <v>139</v>
      </c>
    </row>
    <row r="98" spans="1:60" ht="33.75" outlineLevel="1" x14ac:dyDescent="0.2">
      <c r="A98" s="247">
        <v>27</v>
      </c>
      <c r="B98" s="248" t="s">
        <v>686</v>
      </c>
      <c r="C98" s="262" t="s">
        <v>687</v>
      </c>
      <c r="D98" s="249" t="s">
        <v>259</v>
      </c>
      <c r="E98" s="250">
        <v>24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225</v>
      </c>
      <c r="T98" s="253" t="s">
        <v>226</v>
      </c>
      <c r="U98" s="230">
        <v>0</v>
      </c>
      <c r="V98" s="230">
        <f>ROUND(E98*U98,2)</f>
        <v>0</v>
      </c>
      <c r="W98" s="230"/>
      <c r="X98" s="230" t="s">
        <v>144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145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3" t="s">
        <v>473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3" t="s">
        <v>688</v>
      </c>
      <c r="D100" s="231"/>
      <c r="E100" s="232">
        <v>24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27"/>
      <c r="B101" s="228"/>
      <c r="C101" s="263" t="s">
        <v>689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3.75" outlineLevel="1" x14ac:dyDescent="0.2">
      <c r="A102" s="247">
        <v>28</v>
      </c>
      <c r="B102" s="248" t="s">
        <v>690</v>
      </c>
      <c r="C102" s="262" t="s">
        <v>691</v>
      </c>
      <c r="D102" s="249" t="s">
        <v>259</v>
      </c>
      <c r="E102" s="250">
        <v>8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225</v>
      </c>
      <c r="T102" s="253" t="s">
        <v>226</v>
      </c>
      <c r="U102" s="230">
        <v>0</v>
      </c>
      <c r="V102" s="230">
        <f>ROUND(E102*U102,2)</f>
        <v>0</v>
      </c>
      <c r="W102" s="230"/>
      <c r="X102" s="230" t="s">
        <v>144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145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3" t="s">
        <v>473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7"/>
      <c r="B104" s="228"/>
      <c r="C104" s="263" t="s">
        <v>692</v>
      </c>
      <c r="D104" s="231"/>
      <c r="E104" s="232">
        <v>8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27"/>
      <c r="B105" s="228"/>
      <c r="C105" s="263" t="s">
        <v>693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40" t="s">
        <v>138</v>
      </c>
      <c r="B106" s="241" t="s">
        <v>90</v>
      </c>
      <c r="C106" s="261" t="s">
        <v>91</v>
      </c>
      <c r="D106" s="242"/>
      <c r="E106" s="243"/>
      <c r="F106" s="244"/>
      <c r="G106" s="244">
        <f>SUMIF(AG107:AG185,"&lt;&gt;NOR",G107:G185)</f>
        <v>0</v>
      </c>
      <c r="H106" s="244"/>
      <c r="I106" s="244">
        <f>SUM(I107:I185)</f>
        <v>0</v>
      </c>
      <c r="J106" s="244"/>
      <c r="K106" s="244">
        <f>SUM(K107:K185)</f>
        <v>0</v>
      </c>
      <c r="L106" s="244"/>
      <c r="M106" s="244">
        <f>SUM(M107:M185)</f>
        <v>0</v>
      </c>
      <c r="N106" s="243"/>
      <c r="O106" s="243">
        <f>SUM(O107:O185)</f>
        <v>794.51</v>
      </c>
      <c r="P106" s="243"/>
      <c r="Q106" s="243">
        <f>SUM(Q107:Q185)</f>
        <v>0</v>
      </c>
      <c r="R106" s="244"/>
      <c r="S106" s="244"/>
      <c r="T106" s="245"/>
      <c r="U106" s="239"/>
      <c r="V106" s="239">
        <f>SUM(V107:V185)</f>
        <v>310.56</v>
      </c>
      <c r="W106" s="239"/>
      <c r="X106" s="239"/>
      <c r="AG106" t="s">
        <v>139</v>
      </c>
    </row>
    <row r="107" spans="1:60" ht="22.5" outlineLevel="1" x14ac:dyDescent="0.2">
      <c r="A107" s="247">
        <v>29</v>
      </c>
      <c r="B107" s="248" t="s">
        <v>694</v>
      </c>
      <c r="C107" s="262" t="s">
        <v>695</v>
      </c>
      <c r="D107" s="249" t="s">
        <v>142</v>
      </c>
      <c r="E107" s="250">
        <v>61.3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0.12404999999999999</v>
      </c>
      <c r="O107" s="250">
        <f>ROUND(E107*N107,2)</f>
        <v>7.6</v>
      </c>
      <c r="P107" s="250">
        <v>0</v>
      </c>
      <c r="Q107" s="250">
        <f>ROUND(E107*P107,2)</f>
        <v>0</v>
      </c>
      <c r="R107" s="252"/>
      <c r="S107" s="252" t="s">
        <v>143</v>
      </c>
      <c r="T107" s="253" t="s">
        <v>143</v>
      </c>
      <c r="U107" s="230">
        <v>0.60087999999999997</v>
      </c>
      <c r="V107" s="230">
        <f>ROUND(E107*U107,2)</f>
        <v>36.83</v>
      </c>
      <c r="W107" s="230"/>
      <c r="X107" s="230" t="s">
        <v>407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408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3" t="s">
        <v>696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3" t="s">
        <v>697</v>
      </c>
      <c r="D109" s="231"/>
      <c r="E109" s="232">
        <v>61.3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3" t="s">
        <v>698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147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7">
        <v>30</v>
      </c>
      <c r="B111" s="248" t="s">
        <v>183</v>
      </c>
      <c r="C111" s="262" t="s">
        <v>184</v>
      </c>
      <c r="D111" s="249" t="s">
        <v>153</v>
      </c>
      <c r="E111" s="250">
        <v>781.56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143</v>
      </c>
      <c r="T111" s="253" t="s">
        <v>143</v>
      </c>
      <c r="U111" s="230">
        <v>1.7999999999999999E-2</v>
      </c>
      <c r="V111" s="230">
        <f>ROUND(E111*U111,2)</f>
        <v>14.07</v>
      </c>
      <c r="W111" s="230"/>
      <c r="X111" s="230" t="s">
        <v>144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145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3" t="s">
        <v>185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3" t="s">
        <v>699</v>
      </c>
      <c r="D113" s="231"/>
      <c r="E113" s="232">
        <v>408.73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5" t="s">
        <v>162</v>
      </c>
      <c r="D114" s="233"/>
      <c r="E114" s="234">
        <v>408.73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147</v>
      </c>
      <c r="AH114" s="210">
        <v>1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3" t="s">
        <v>476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147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3" t="s">
        <v>700</v>
      </c>
      <c r="D116" s="231"/>
      <c r="E116" s="232">
        <v>193.82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5" t="s">
        <v>162</v>
      </c>
      <c r="D117" s="233"/>
      <c r="E117" s="234">
        <v>193.82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147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3" t="s">
        <v>478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147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3" t="s">
        <v>701</v>
      </c>
      <c r="D119" s="231"/>
      <c r="E119" s="232">
        <v>26.42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5" t="s">
        <v>162</v>
      </c>
      <c r="D120" s="233"/>
      <c r="E120" s="234">
        <v>26.42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147</v>
      </c>
      <c r="AH120" s="210">
        <v>1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3" t="s">
        <v>482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3" t="s">
        <v>702</v>
      </c>
      <c r="D122" s="231"/>
      <c r="E122" s="232">
        <v>3.68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65" t="s">
        <v>162</v>
      </c>
      <c r="D123" s="233"/>
      <c r="E123" s="234">
        <v>3.68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147</v>
      </c>
      <c r="AH123" s="210">
        <v>1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3" t="s">
        <v>484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147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3" t="s">
        <v>703</v>
      </c>
      <c r="D125" s="231"/>
      <c r="E125" s="232">
        <v>148.91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65" t="s">
        <v>162</v>
      </c>
      <c r="D126" s="233"/>
      <c r="E126" s="234">
        <v>148.91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147</v>
      </c>
      <c r="AH126" s="210">
        <v>1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47">
        <v>31</v>
      </c>
      <c r="B127" s="248" t="s">
        <v>704</v>
      </c>
      <c r="C127" s="262" t="s">
        <v>705</v>
      </c>
      <c r="D127" s="249" t="s">
        <v>153</v>
      </c>
      <c r="E127" s="250">
        <v>408.73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0.441</v>
      </c>
      <c r="O127" s="250">
        <f>ROUND(E127*N127,2)</f>
        <v>180.25</v>
      </c>
      <c r="P127" s="250">
        <v>0</v>
      </c>
      <c r="Q127" s="250">
        <f>ROUND(E127*P127,2)</f>
        <v>0</v>
      </c>
      <c r="R127" s="252"/>
      <c r="S127" s="252" t="s">
        <v>143</v>
      </c>
      <c r="T127" s="253" t="s">
        <v>143</v>
      </c>
      <c r="U127" s="230">
        <v>2.9000000000000001E-2</v>
      </c>
      <c r="V127" s="230">
        <f>ROUND(E127*U127,2)</f>
        <v>11.85</v>
      </c>
      <c r="W127" s="230"/>
      <c r="X127" s="230" t="s">
        <v>144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145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3" t="s">
        <v>185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27"/>
      <c r="B129" s="228"/>
      <c r="C129" s="263" t="s">
        <v>706</v>
      </c>
      <c r="D129" s="231"/>
      <c r="E129" s="232">
        <v>408.73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7">
        <v>32</v>
      </c>
      <c r="B130" s="248" t="s">
        <v>193</v>
      </c>
      <c r="C130" s="262" t="s">
        <v>194</v>
      </c>
      <c r="D130" s="249" t="s">
        <v>153</v>
      </c>
      <c r="E130" s="250">
        <v>381.99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6.5199999999999998E-3</v>
      </c>
      <c r="O130" s="250">
        <f>ROUND(E130*N130,2)</f>
        <v>2.4900000000000002</v>
      </c>
      <c r="P130" s="250">
        <v>0</v>
      </c>
      <c r="Q130" s="250">
        <f>ROUND(E130*P130,2)</f>
        <v>0</v>
      </c>
      <c r="R130" s="252"/>
      <c r="S130" s="252" t="s">
        <v>143</v>
      </c>
      <c r="T130" s="253" t="s">
        <v>143</v>
      </c>
      <c r="U130" s="230">
        <v>4.0000000000000001E-3</v>
      </c>
      <c r="V130" s="230">
        <f>ROUND(E130*U130,2)</f>
        <v>1.53</v>
      </c>
      <c r="W130" s="230"/>
      <c r="X130" s="230" t="s">
        <v>144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145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3" t="s">
        <v>185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7"/>
      <c r="B132" s="228"/>
      <c r="C132" s="263" t="s">
        <v>707</v>
      </c>
      <c r="D132" s="231"/>
      <c r="E132" s="232">
        <v>381.99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147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7">
        <v>33</v>
      </c>
      <c r="B133" s="248" t="s">
        <v>196</v>
      </c>
      <c r="C133" s="262" t="s">
        <v>197</v>
      </c>
      <c r="D133" s="249" t="s">
        <v>153</v>
      </c>
      <c r="E133" s="250">
        <v>381.99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0.105</v>
      </c>
      <c r="O133" s="250">
        <f>ROUND(E133*N133,2)</f>
        <v>40.11</v>
      </c>
      <c r="P133" s="250">
        <v>0</v>
      </c>
      <c r="Q133" s="250">
        <f>ROUND(E133*P133,2)</f>
        <v>0</v>
      </c>
      <c r="R133" s="252"/>
      <c r="S133" s="252" t="s">
        <v>143</v>
      </c>
      <c r="T133" s="253" t="s">
        <v>143</v>
      </c>
      <c r="U133" s="230">
        <v>2.4E-2</v>
      </c>
      <c r="V133" s="230">
        <f>ROUND(E133*U133,2)</f>
        <v>9.17</v>
      </c>
      <c r="W133" s="230"/>
      <c r="X133" s="230" t="s">
        <v>144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145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3" t="s">
        <v>185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3" t="s">
        <v>708</v>
      </c>
      <c r="D135" s="231"/>
      <c r="E135" s="232">
        <v>381.99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7">
        <v>34</v>
      </c>
      <c r="B136" s="248" t="s">
        <v>200</v>
      </c>
      <c r="C136" s="262" t="s">
        <v>201</v>
      </c>
      <c r="D136" s="249" t="s">
        <v>153</v>
      </c>
      <c r="E136" s="250">
        <v>409.17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5.0000000000000001E-4</v>
      </c>
      <c r="O136" s="250">
        <f>ROUND(E136*N136,2)</f>
        <v>0.2</v>
      </c>
      <c r="P136" s="250">
        <v>0</v>
      </c>
      <c r="Q136" s="250">
        <f>ROUND(E136*P136,2)</f>
        <v>0</v>
      </c>
      <c r="R136" s="252"/>
      <c r="S136" s="252" t="s">
        <v>143</v>
      </c>
      <c r="T136" s="253" t="s">
        <v>143</v>
      </c>
      <c r="U136" s="230">
        <v>2E-3</v>
      </c>
      <c r="V136" s="230">
        <f>ROUND(E136*U136,2)</f>
        <v>0.82</v>
      </c>
      <c r="W136" s="230"/>
      <c r="X136" s="230" t="s">
        <v>144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145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27"/>
      <c r="B137" s="228"/>
      <c r="C137" s="263" t="s">
        <v>185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27"/>
      <c r="B138" s="228"/>
      <c r="C138" s="263" t="s">
        <v>709</v>
      </c>
      <c r="D138" s="231"/>
      <c r="E138" s="232">
        <v>409.17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7">
        <v>35</v>
      </c>
      <c r="B139" s="248" t="s">
        <v>710</v>
      </c>
      <c r="C139" s="262" t="s">
        <v>711</v>
      </c>
      <c r="D139" s="249" t="s">
        <v>153</v>
      </c>
      <c r="E139" s="250">
        <v>409.17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0.12966</v>
      </c>
      <c r="O139" s="250">
        <f>ROUND(E139*N139,2)</f>
        <v>53.05</v>
      </c>
      <c r="P139" s="250">
        <v>0</v>
      </c>
      <c r="Q139" s="250">
        <f>ROUND(E139*P139,2)</f>
        <v>0</v>
      </c>
      <c r="R139" s="252"/>
      <c r="S139" s="252" t="s">
        <v>143</v>
      </c>
      <c r="T139" s="253" t="s">
        <v>143</v>
      </c>
      <c r="U139" s="230">
        <v>7.1999999999999995E-2</v>
      </c>
      <c r="V139" s="230">
        <f>ROUND(E139*U139,2)</f>
        <v>29.46</v>
      </c>
      <c r="W139" s="230"/>
      <c r="X139" s="230" t="s">
        <v>144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145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63" t="s">
        <v>185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63" t="s">
        <v>712</v>
      </c>
      <c r="D141" s="231"/>
      <c r="E141" s="232">
        <v>409.17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47">
        <v>36</v>
      </c>
      <c r="B142" s="248" t="s">
        <v>486</v>
      </c>
      <c r="C142" s="262" t="s">
        <v>487</v>
      </c>
      <c r="D142" s="249" t="s">
        <v>153</v>
      </c>
      <c r="E142" s="250">
        <v>372.83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0.48509999999999998</v>
      </c>
      <c r="O142" s="250">
        <f>ROUND(E142*N142,2)</f>
        <v>180.86</v>
      </c>
      <c r="P142" s="250">
        <v>0</v>
      </c>
      <c r="Q142" s="250">
        <f>ROUND(E142*P142,2)</f>
        <v>0</v>
      </c>
      <c r="R142" s="252"/>
      <c r="S142" s="252" t="s">
        <v>143</v>
      </c>
      <c r="T142" s="253" t="s">
        <v>143</v>
      </c>
      <c r="U142" s="230">
        <v>0.03</v>
      </c>
      <c r="V142" s="230">
        <f>ROUND(E142*U142,2)</f>
        <v>11.18</v>
      </c>
      <c r="W142" s="230"/>
      <c r="X142" s="230" t="s">
        <v>144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145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7"/>
      <c r="B143" s="228"/>
      <c r="C143" s="263" t="s">
        <v>476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147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27"/>
      <c r="B144" s="228"/>
      <c r="C144" s="263" t="s">
        <v>713</v>
      </c>
      <c r="D144" s="231"/>
      <c r="E144" s="232">
        <v>193.82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5" t="s">
        <v>162</v>
      </c>
      <c r="D145" s="233"/>
      <c r="E145" s="234">
        <v>193.82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147</v>
      </c>
      <c r="AH145" s="210">
        <v>1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63" t="s">
        <v>478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27"/>
      <c r="B147" s="228"/>
      <c r="C147" s="263" t="s">
        <v>714</v>
      </c>
      <c r="D147" s="231"/>
      <c r="E147" s="232">
        <v>26.42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65" t="s">
        <v>162</v>
      </c>
      <c r="D148" s="233"/>
      <c r="E148" s="234">
        <v>26.42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147</v>
      </c>
      <c r="AH148" s="210">
        <v>1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3" t="s">
        <v>482</v>
      </c>
      <c r="D149" s="231"/>
      <c r="E149" s="232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7"/>
      <c r="B150" s="228"/>
      <c r="C150" s="263" t="s">
        <v>715</v>
      </c>
      <c r="D150" s="231"/>
      <c r="E150" s="232">
        <v>3.68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5" t="s">
        <v>162</v>
      </c>
      <c r="D151" s="233"/>
      <c r="E151" s="234">
        <v>3.68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147</v>
      </c>
      <c r="AH151" s="210">
        <v>1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63" t="s">
        <v>484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27"/>
      <c r="B153" s="228"/>
      <c r="C153" s="263" t="s">
        <v>716</v>
      </c>
      <c r="D153" s="231"/>
      <c r="E153" s="232">
        <v>148.91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65" t="s">
        <v>162</v>
      </c>
      <c r="D154" s="233"/>
      <c r="E154" s="234">
        <v>148.91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147</v>
      </c>
      <c r="AH154" s="210">
        <v>1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7">
        <v>37</v>
      </c>
      <c r="B155" s="248" t="s">
        <v>206</v>
      </c>
      <c r="C155" s="262" t="s">
        <v>207</v>
      </c>
      <c r="D155" s="249" t="s">
        <v>153</v>
      </c>
      <c r="E155" s="250">
        <v>24.69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7.3899999999999993E-2</v>
      </c>
      <c r="O155" s="250">
        <f>ROUND(E155*N155,2)</f>
        <v>1.82</v>
      </c>
      <c r="P155" s="250">
        <v>0</v>
      </c>
      <c r="Q155" s="250">
        <f>ROUND(E155*P155,2)</f>
        <v>0</v>
      </c>
      <c r="R155" s="252"/>
      <c r="S155" s="252" t="s">
        <v>143</v>
      </c>
      <c r="T155" s="253" t="s">
        <v>143</v>
      </c>
      <c r="U155" s="230">
        <v>0.47799999999999998</v>
      </c>
      <c r="V155" s="230">
        <f>ROUND(E155*U155,2)</f>
        <v>11.8</v>
      </c>
      <c r="W155" s="230"/>
      <c r="X155" s="230" t="s">
        <v>144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145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3" t="s">
        <v>478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3" t="s">
        <v>717</v>
      </c>
      <c r="D157" s="231"/>
      <c r="E157" s="232">
        <v>24.69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63" t="s">
        <v>209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7">
        <v>38</v>
      </c>
      <c r="B159" s="248" t="s">
        <v>494</v>
      </c>
      <c r="C159" s="262" t="s">
        <v>495</v>
      </c>
      <c r="D159" s="249" t="s">
        <v>153</v>
      </c>
      <c r="E159" s="250">
        <v>27.158999999999999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0.17244999999999999</v>
      </c>
      <c r="O159" s="250">
        <f>ROUND(E159*N159,2)</f>
        <v>4.68</v>
      </c>
      <c r="P159" s="250">
        <v>0</v>
      </c>
      <c r="Q159" s="250">
        <f>ROUND(E159*P159,2)</f>
        <v>0</v>
      </c>
      <c r="R159" s="252" t="s">
        <v>212</v>
      </c>
      <c r="S159" s="252" t="s">
        <v>143</v>
      </c>
      <c r="T159" s="253" t="s">
        <v>143</v>
      </c>
      <c r="U159" s="230">
        <v>0</v>
      </c>
      <c r="V159" s="230">
        <f>ROUND(E159*U159,2)</f>
        <v>0</v>
      </c>
      <c r="W159" s="230"/>
      <c r="X159" s="230" t="s">
        <v>213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214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63" t="s">
        <v>478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3" t="s">
        <v>718</v>
      </c>
      <c r="D161" s="231"/>
      <c r="E161" s="232">
        <v>27.158999999999999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7">
        <v>39</v>
      </c>
      <c r="B162" s="248" t="s">
        <v>497</v>
      </c>
      <c r="C162" s="262" t="s">
        <v>498</v>
      </c>
      <c r="D162" s="249" t="s">
        <v>153</v>
      </c>
      <c r="E162" s="250">
        <v>181.14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3.15E-2</v>
      </c>
      <c r="O162" s="250">
        <f>ROUND(E162*N162,2)</f>
        <v>5.71</v>
      </c>
      <c r="P162" s="250">
        <v>0</v>
      </c>
      <c r="Q162" s="250">
        <f>ROUND(E162*P162,2)</f>
        <v>0</v>
      </c>
      <c r="R162" s="252"/>
      <c r="S162" s="252" t="s">
        <v>143</v>
      </c>
      <c r="T162" s="253" t="s">
        <v>143</v>
      </c>
      <c r="U162" s="230">
        <v>0.52</v>
      </c>
      <c r="V162" s="230">
        <f>ROUND(E162*U162,2)</f>
        <v>94.19</v>
      </c>
      <c r="W162" s="230"/>
      <c r="X162" s="230" t="s">
        <v>144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145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3" t="s">
        <v>476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63" t="s">
        <v>719</v>
      </c>
      <c r="D164" s="231"/>
      <c r="E164" s="232">
        <v>181.14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147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3" t="s">
        <v>209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147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7">
        <v>40</v>
      </c>
      <c r="B166" s="248" t="s">
        <v>500</v>
      </c>
      <c r="C166" s="262" t="s">
        <v>501</v>
      </c>
      <c r="D166" s="249" t="s">
        <v>153</v>
      </c>
      <c r="E166" s="250">
        <v>199.25399999999999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0">
        <v>1.44</v>
      </c>
      <c r="O166" s="250">
        <f>ROUND(E166*N166,2)</f>
        <v>286.93</v>
      </c>
      <c r="P166" s="250">
        <v>0</v>
      </c>
      <c r="Q166" s="250">
        <f>ROUND(E166*P166,2)</f>
        <v>0</v>
      </c>
      <c r="R166" s="252"/>
      <c r="S166" s="252" t="s">
        <v>225</v>
      </c>
      <c r="T166" s="253" t="s">
        <v>226</v>
      </c>
      <c r="U166" s="230">
        <v>0</v>
      </c>
      <c r="V166" s="230">
        <f>ROUND(E166*U166,2)</f>
        <v>0</v>
      </c>
      <c r="W166" s="230"/>
      <c r="X166" s="230" t="s">
        <v>213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214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63" t="s">
        <v>476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3" t="s">
        <v>720</v>
      </c>
      <c r="D168" s="231"/>
      <c r="E168" s="232">
        <v>199.25399999999999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147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54">
        <v>41</v>
      </c>
      <c r="B169" s="255" t="s">
        <v>216</v>
      </c>
      <c r="C169" s="264" t="s">
        <v>217</v>
      </c>
      <c r="D169" s="256" t="s">
        <v>142</v>
      </c>
      <c r="E169" s="257">
        <v>30</v>
      </c>
      <c r="F169" s="258"/>
      <c r="G169" s="259">
        <f>ROUND(E169*F169,2)</f>
        <v>0</v>
      </c>
      <c r="H169" s="258"/>
      <c r="I169" s="259">
        <f>ROUND(E169*H169,2)</f>
        <v>0</v>
      </c>
      <c r="J169" s="258"/>
      <c r="K169" s="259">
        <f>ROUND(E169*J169,2)</f>
        <v>0</v>
      </c>
      <c r="L169" s="259">
        <v>21</v>
      </c>
      <c r="M169" s="259">
        <f>G169*(1+L169/100)</f>
        <v>0</v>
      </c>
      <c r="N169" s="257">
        <v>3.6000000000000002E-4</v>
      </c>
      <c r="O169" s="257">
        <f>ROUND(E169*N169,2)</f>
        <v>0.01</v>
      </c>
      <c r="P169" s="257">
        <v>0</v>
      </c>
      <c r="Q169" s="257">
        <f>ROUND(E169*P169,2)</f>
        <v>0</v>
      </c>
      <c r="R169" s="259"/>
      <c r="S169" s="259" t="s">
        <v>143</v>
      </c>
      <c r="T169" s="260" t="s">
        <v>143</v>
      </c>
      <c r="U169" s="230">
        <v>0.43</v>
      </c>
      <c r="V169" s="230">
        <f>ROUND(E169*U169,2)</f>
        <v>12.9</v>
      </c>
      <c r="W169" s="230"/>
      <c r="X169" s="230" t="s">
        <v>144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145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7">
        <v>42</v>
      </c>
      <c r="B170" s="248" t="s">
        <v>503</v>
      </c>
      <c r="C170" s="262" t="s">
        <v>504</v>
      </c>
      <c r="D170" s="249" t="s">
        <v>153</v>
      </c>
      <c r="E170" s="250">
        <v>142.61000000000001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21</v>
      </c>
      <c r="M170" s="252">
        <f>G170*(1+L170/100)</f>
        <v>0</v>
      </c>
      <c r="N170" s="250">
        <v>7.3899999999999993E-2</v>
      </c>
      <c r="O170" s="250">
        <f>ROUND(E170*N170,2)</f>
        <v>10.54</v>
      </c>
      <c r="P170" s="250">
        <v>0</v>
      </c>
      <c r="Q170" s="250">
        <f>ROUND(E170*P170,2)</f>
        <v>0</v>
      </c>
      <c r="R170" s="252"/>
      <c r="S170" s="252" t="s">
        <v>143</v>
      </c>
      <c r="T170" s="253" t="s">
        <v>143</v>
      </c>
      <c r="U170" s="230">
        <v>0.45200000000000001</v>
      </c>
      <c r="V170" s="230">
        <f>ROUND(E170*U170,2)</f>
        <v>64.459999999999994</v>
      </c>
      <c r="W170" s="230"/>
      <c r="X170" s="230" t="s">
        <v>144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145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3" t="s">
        <v>482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147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3" t="s">
        <v>721</v>
      </c>
      <c r="D172" s="231"/>
      <c r="E172" s="232">
        <v>3.44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147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7"/>
      <c r="B173" s="228"/>
      <c r="C173" s="263" t="s">
        <v>506</v>
      </c>
      <c r="D173" s="231"/>
      <c r="E173" s="232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5" t="s">
        <v>162</v>
      </c>
      <c r="D174" s="233"/>
      <c r="E174" s="234">
        <v>3.44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147</v>
      </c>
      <c r="AH174" s="210">
        <v>1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3" t="s">
        <v>484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147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3" t="s">
        <v>722</v>
      </c>
      <c r="D176" s="231"/>
      <c r="E176" s="232">
        <v>139.16999999999999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147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7"/>
      <c r="B177" s="228"/>
      <c r="C177" s="263" t="s">
        <v>506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147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65" t="s">
        <v>162</v>
      </c>
      <c r="D178" s="233"/>
      <c r="E178" s="234">
        <v>139.16999999999999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147</v>
      </c>
      <c r="AH178" s="210">
        <v>1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7">
        <v>43</v>
      </c>
      <c r="B179" s="248" t="s">
        <v>508</v>
      </c>
      <c r="C179" s="262" t="s">
        <v>509</v>
      </c>
      <c r="D179" s="249" t="s">
        <v>153</v>
      </c>
      <c r="E179" s="250">
        <v>153.08699999999999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0.129</v>
      </c>
      <c r="O179" s="250">
        <f>ROUND(E179*N179,2)</f>
        <v>19.75</v>
      </c>
      <c r="P179" s="250">
        <v>0</v>
      </c>
      <c r="Q179" s="250">
        <f>ROUND(E179*P179,2)</f>
        <v>0</v>
      </c>
      <c r="R179" s="252" t="s">
        <v>212</v>
      </c>
      <c r="S179" s="252" t="s">
        <v>143</v>
      </c>
      <c r="T179" s="253" t="s">
        <v>143</v>
      </c>
      <c r="U179" s="230">
        <v>0</v>
      </c>
      <c r="V179" s="230">
        <f>ROUND(E179*U179,2)</f>
        <v>0</v>
      </c>
      <c r="W179" s="230"/>
      <c r="X179" s="230" t="s">
        <v>213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3" t="s">
        <v>484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147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3" t="s">
        <v>723</v>
      </c>
      <c r="D181" s="231"/>
      <c r="E181" s="232">
        <v>153.08699999999999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147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47">
        <v>44</v>
      </c>
      <c r="B182" s="248" t="s">
        <v>511</v>
      </c>
      <c r="C182" s="262" t="s">
        <v>512</v>
      </c>
      <c r="D182" s="249" t="s">
        <v>153</v>
      </c>
      <c r="E182" s="250">
        <v>3.7839999999999998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21</v>
      </c>
      <c r="M182" s="252">
        <f>G182*(1+L182/100)</f>
        <v>0</v>
      </c>
      <c r="N182" s="250">
        <v>0.13150000000000001</v>
      </c>
      <c r="O182" s="250">
        <f>ROUND(E182*N182,2)</f>
        <v>0.5</v>
      </c>
      <c r="P182" s="250">
        <v>0</v>
      </c>
      <c r="Q182" s="250">
        <f>ROUND(E182*P182,2)</f>
        <v>0</v>
      </c>
      <c r="R182" s="252" t="s">
        <v>212</v>
      </c>
      <c r="S182" s="252" t="s">
        <v>143</v>
      </c>
      <c r="T182" s="253" t="s">
        <v>143</v>
      </c>
      <c r="U182" s="230">
        <v>0</v>
      </c>
      <c r="V182" s="230">
        <f>ROUND(E182*U182,2)</f>
        <v>0</v>
      </c>
      <c r="W182" s="230"/>
      <c r="X182" s="230" t="s">
        <v>213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214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3" t="s">
        <v>482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147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7"/>
      <c r="B184" s="228"/>
      <c r="C184" s="263" t="s">
        <v>724</v>
      </c>
      <c r="D184" s="231"/>
      <c r="E184" s="232">
        <v>3.7839999999999998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147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4">
        <v>45</v>
      </c>
      <c r="B185" s="255" t="s">
        <v>514</v>
      </c>
      <c r="C185" s="264" t="s">
        <v>515</v>
      </c>
      <c r="D185" s="256" t="s">
        <v>142</v>
      </c>
      <c r="E185" s="257">
        <v>30</v>
      </c>
      <c r="F185" s="258"/>
      <c r="G185" s="259">
        <f>ROUND(E185*F185,2)</f>
        <v>0</v>
      </c>
      <c r="H185" s="258"/>
      <c r="I185" s="259">
        <f>ROUND(E185*H185,2)</f>
        <v>0</v>
      </c>
      <c r="J185" s="258"/>
      <c r="K185" s="259">
        <f>ROUND(E185*J185,2)</f>
        <v>0</v>
      </c>
      <c r="L185" s="259">
        <v>21</v>
      </c>
      <c r="M185" s="259">
        <f>G185*(1+L185/100)</f>
        <v>0</v>
      </c>
      <c r="N185" s="257">
        <v>3.3E-4</v>
      </c>
      <c r="O185" s="257">
        <f>ROUND(E185*N185,2)</f>
        <v>0.01</v>
      </c>
      <c r="P185" s="257">
        <v>0</v>
      </c>
      <c r="Q185" s="257">
        <f>ROUND(E185*P185,2)</f>
        <v>0</v>
      </c>
      <c r="R185" s="259"/>
      <c r="S185" s="259" t="s">
        <v>143</v>
      </c>
      <c r="T185" s="260" t="s">
        <v>143</v>
      </c>
      <c r="U185" s="230">
        <v>0.41</v>
      </c>
      <c r="V185" s="230">
        <f>ROUND(E185*U185,2)</f>
        <v>12.3</v>
      </c>
      <c r="W185" s="230"/>
      <c r="X185" s="230" t="s">
        <v>144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145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40" t="s">
        <v>138</v>
      </c>
      <c r="B186" s="241" t="s">
        <v>92</v>
      </c>
      <c r="C186" s="261" t="s">
        <v>93</v>
      </c>
      <c r="D186" s="242"/>
      <c r="E186" s="243"/>
      <c r="F186" s="244"/>
      <c r="G186" s="244">
        <f>SUMIF(AG187:AG194,"&lt;&gt;NOR",G187:G194)</f>
        <v>0</v>
      </c>
      <c r="H186" s="244"/>
      <c r="I186" s="244">
        <f>SUM(I187:I194)</f>
        <v>0</v>
      </c>
      <c r="J186" s="244"/>
      <c r="K186" s="244">
        <f>SUM(K187:K194)</f>
        <v>0</v>
      </c>
      <c r="L186" s="244"/>
      <c r="M186" s="244">
        <f>SUM(M187:M194)</f>
        <v>0</v>
      </c>
      <c r="N186" s="243"/>
      <c r="O186" s="243">
        <f>SUM(O187:O194)</f>
        <v>3.6300000000000003</v>
      </c>
      <c r="P186" s="243"/>
      <c r="Q186" s="243">
        <f>SUM(Q187:Q194)</f>
        <v>0</v>
      </c>
      <c r="R186" s="244"/>
      <c r="S186" s="244"/>
      <c r="T186" s="245"/>
      <c r="U186" s="239"/>
      <c r="V186" s="239">
        <f>SUM(V187:V194)</f>
        <v>27.39</v>
      </c>
      <c r="W186" s="239"/>
      <c r="X186" s="239"/>
      <c r="AG186" t="s">
        <v>139</v>
      </c>
    </row>
    <row r="187" spans="1:60" ht="33.75" outlineLevel="1" x14ac:dyDescent="0.2">
      <c r="A187" s="247">
        <v>46</v>
      </c>
      <c r="B187" s="248" t="s">
        <v>519</v>
      </c>
      <c r="C187" s="262" t="s">
        <v>725</v>
      </c>
      <c r="D187" s="249" t="s">
        <v>423</v>
      </c>
      <c r="E187" s="250">
        <v>4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0.79886000000000001</v>
      </c>
      <c r="O187" s="250">
        <f>ROUND(E187*N187,2)</f>
        <v>3.2</v>
      </c>
      <c r="P187" s="250">
        <v>0</v>
      </c>
      <c r="Q187" s="250">
        <f>ROUND(E187*P187,2)</f>
        <v>0</v>
      </c>
      <c r="R187" s="252"/>
      <c r="S187" s="252" t="s">
        <v>225</v>
      </c>
      <c r="T187" s="253" t="s">
        <v>226</v>
      </c>
      <c r="U187" s="230">
        <v>5.8918699999999999</v>
      </c>
      <c r="V187" s="230">
        <f>ROUND(E187*U187,2)</f>
        <v>23.57</v>
      </c>
      <c r="W187" s="230"/>
      <c r="X187" s="230" t="s">
        <v>407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408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63" t="s">
        <v>521</v>
      </c>
      <c r="D188" s="231"/>
      <c r="E188" s="232">
        <v>4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147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3" t="s">
        <v>726</v>
      </c>
      <c r="D189" s="231"/>
      <c r="E189" s="232"/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3" t="s">
        <v>727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/>
      <c r="B191" s="228"/>
      <c r="C191" s="263" t="s">
        <v>728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147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7">
        <v>47</v>
      </c>
      <c r="B192" s="248" t="s">
        <v>218</v>
      </c>
      <c r="C192" s="262" t="s">
        <v>219</v>
      </c>
      <c r="D192" s="249" t="s">
        <v>220</v>
      </c>
      <c r="E192" s="250">
        <v>1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21</v>
      </c>
      <c r="M192" s="252">
        <f>G192*(1+L192/100)</f>
        <v>0</v>
      </c>
      <c r="N192" s="250">
        <v>0.43093999999999999</v>
      </c>
      <c r="O192" s="250">
        <f>ROUND(E192*N192,2)</f>
        <v>0.43</v>
      </c>
      <c r="P192" s="250">
        <v>0</v>
      </c>
      <c r="Q192" s="250">
        <f>ROUND(E192*P192,2)</f>
        <v>0</v>
      </c>
      <c r="R192" s="252"/>
      <c r="S192" s="252" t="s">
        <v>143</v>
      </c>
      <c r="T192" s="253" t="s">
        <v>143</v>
      </c>
      <c r="U192" s="230">
        <v>3.8170000000000002</v>
      </c>
      <c r="V192" s="230">
        <f>ROUND(E192*U192,2)</f>
        <v>3.82</v>
      </c>
      <c r="W192" s="230"/>
      <c r="X192" s="230" t="s">
        <v>144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145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3" t="s">
        <v>526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147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27"/>
      <c r="B194" s="228"/>
      <c r="C194" s="263" t="s">
        <v>729</v>
      </c>
      <c r="D194" s="231"/>
      <c r="E194" s="232">
        <v>1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147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40" t="s">
        <v>138</v>
      </c>
      <c r="B195" s="241" t="s">
        <v>94</v>
      </c>
      <c r="C195" s="261" t="s">
        <v>95</v>
      </c>
      <c r="D195" s="242"/>
      <c r="E195" s="243"/>
      <c r="F195" s="244"/>
      <c r="G195" s="244">
        <f>SUMIF(AG196:AG226,"&lt;&gt;NOR",G196:G226)</f>
        <v>0</v>
      </c>
      <c r="H195" s="244"/>
      <c r="I195" s="244">
        <f>SUM(I196:I226)</f>
        <v>0</v>
      </c>
      <c r="J195" s="244"/>
      <c r="K195" s="244">
        <f>SUM(K196:K226)</f>
        <v>0</v>
      </c>
      <c r="L195" s="244"/>
      <c r="M195" s="244">
        <f>SUM(M196:M226)</f>
        <v>0</v>
      </c>
      <c r="N195" s="243"/>
      <c r="O195" s="243">
        <f>SUM(O196:O226)</f>
        <v>66.67</v>
      </c>
      <c r="P195" s="243"/>
      <c r="Q195" s="243">
        <f>SUM(Q196:Q226)</f>
        <v>0</v>
      </c>
      <c r="R195" s="244"/>
      <c r="S195" s="244"/>
      <c r="T195" s="245"/>
      <c r="U195" s="239"/>
      <c r="V195" s="239">
        <f>SUM(V196:V226)</f>
        <v>73.89</v>
      </c>
      <c r="W195" s="239"/>
      <c r="X195" s="239"/>
      <c r="AG195" t="s">
        <v>139</v>
      </c>
    </row>
    <row r="196" spans="1:60" ht="22.5" outlineLevel="1" x14ac:dyDescent="0.2">
      <c r="A196" s="247">
        <v>48</v>
      </c>
      <c r="B196" s="248" t="s">
        <v>223</v>
      </c>
      <c r="C196" s="262" t="s">
        <v>224</v>
      </c>
      <c r="D196" s="249" t="s">
        <v>142</v>
      </c>
      <c r="E196" s="250">
        <v>267.08999999999997</v>
      </c>
      <c r="F196" s="251"/>
      <c r="G196" s="252">
        <f>ROUND(E196*F196,2)</f>
        <v>0</v>
      </c>
      <c r="H196" s="251"/>
      <c r="I196" s="252">
        <f>ROUND(E196*H196,2)</f>
        <v>0</v>
      </c>
      <c r="J196" s="251"/>
      <c r="K196" s="252">
        <f>ROUND(E196*J196,2)</f>
        <v>0</v>
      </c>
      <c r="L196" s="252">
        <v>21</v>
      </c>
      <c r="M196" s="252">
        <f>G196*(1+L196/100)</f>
        <v>0</v>
      </c>
      <c r="N196" s="250">
        <v>0.188</v>
      </c>
      <c r="O196" s="250">
        <f>ROUND(E196*N196,2)</f>
        <v>50.21</v>
      </c>
      <c r="P196" s="250">
        <v>0</v>
      </c>
      <c r="Q196" s="250">
        <f>ROUND(E196*P196,2)</f>
        <v>0</v>
      </c>
      <c r="R196" s="252"/>
      <c r="S196" s="252" t="s">
        <v>225</v>
      </c>
      <c r="T196" s="253" t="s">
        <v>226</v>
      </c>
      <c r="U196" s="230">
        <v>0.27200000000000002</v>
      </c>
      <c r="V196" s="230">
        <f>ROUND(E196*U196,2)</f>
        <v>72.650000000000006</v>
      </c>
      <c r="W196" s="230"/>
      <c r="X196" s="230" t="s">
        <v>144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145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3" t="s">
        <v>227</v>
      </c>
      <c r="D197" s="231"/>
      <c r="E197" s="232"/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147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7"/>
      <c r="B198" s="228"/>
      <c r="C198" s="263" t="s">
        <v>730</v>
      </c>
      <c r="D198" s="231"/>
      <c r="E198" s="232">
        <v>52.86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147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65" t="s">
        <v>162</v>
      </c>
      <c r="D199" s="233"/>
      <c r="E199" s="234">
        <v>52.86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147</v>
      </c>
      <c r="AH199" s="210">
        <v>1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3" t="s">
        <v>731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147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27"/>
      <c r="B201" s="228"/>
      <c r="C201" s="263" t="s">
        <v>732</v>
      </c>
      <c r="D201" s="231"/>
      <c r="E201" s="232">
        <v>214.23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147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5" t="s">
        <v>162</v>
      </c>
      <c r="D202" s="233"/>
      <c r="E202" s="234">
        <v>214.23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147</v>
      </c>
      <c r="AH202" s="210">
        <v>1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7">
        <v>49</v>
      </c>
      <c r="B203" s="248" t="s">
        <v>229</v>
      </c>
      <c r="C203" s="262" t="s">
        <v>230</v>
      </c>
      <c r="D203" s="249" t="s">
        <v>220</v>
      </c>
      <c r="E203" s="250">
        <v>56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4.8300000000000003E-2</v>
      </c>
      <c r="O203" s="250">
        <f>ROUND(E203*N203,2)</f>
        <v>2.7</v>
      </c>
      <c r="P203" s="250">
        <v>0</v>
      </c>
      <c r="Q203" s="250">
        <f>ROUND(E203*P203,2)</f>
        <v>0</v>
      </c>
      <c r="R203" s="252" t="s">
        <v>212</v>
      </c>
      <c r="S203" s="252" t="s">
        <v>143</v>
      </c>
      <c r="T203" s="253" t="s">
        <v>143</v>
      </c>
      <c r="U203" s="230">
        <v>0</v>
      </c>
      <c r="V203" s="230">
        <f>ROUND(E203*U203,2)</f>
        <v>0</v>
      </c>
      <c r="W203" s="230"/>
      <c r="X203" s="230" t="s">
        <v>213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214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6" t="s">
        <v>231</v>
      </c>
      <c r="D204" s="235"/>
      <c r="E204" s="236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147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67" t="s">
        <v>232</v>
      </c>
      <c r="D205" s="235"/>
      <c r="E205" s="236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147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27"/>
      <c r="B206" s="228"/>
      <c r="C206" s="267" t="s">
        <v>733</v>
      </c>
      <c r="D206" s="235"/>
      <c r="E206" s="236">
        <v>55.503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147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27"/>
      <c r="B207" s="228"/>
      <c r="C207" s="268" t="s">
        <v>234</v>
      </c>
      <c r="D207" s="237"/>
      <c r="E207" s="238">
        <v>55.503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147</v>
      </c>
      <c r="AH207" s="210">
        <v>3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7"/>
      <c r="B208" s="228"/>
      <c r="C208" s="266" t="s">
        <v>235</v>
      </c>
      <c r="D208" s="235"/>
      <c r="E208" s="236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147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27"/>
      <c r="B209" s="228"/>
      <c r="C209" s="263" t="s">
        <v>734</v>
      </c>
      <c r="D209" s="231"/>
      <c r="E209" s="232">
        <v>56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7">
        <v>50</v>
      </c>
      <c r="B210" s="248" t="s">
        <v>735</v>
      </c>
      <c r="C210" s="262" t="s">
        <v>736</v>
      </c>
      <c r="D210" s="249" t="s">
        <v>220</v>
      </c>
      <c r="E210" s="250">
        <v>225</v>
      </c>
      <c r="F210" s="251"/>
      <c r="G210" s="252">
        <f>ROUND(E210*F210,2)</f>
        <v>0</v>
      </c>
      <c r="H210" s="251"/>
      <c r="I210" s="252">
        <f>ROUND(E210*H210,2)</f>
        <v>0</v>
      </c>
      <c r="J210" s="251"/>
      <c r="K210" s="252">
        <f>ROUND(E210*J210,2)</f>
        <v>0</v>
      </c>
      <c r="L210" s="252">
        <v>21</v>
      </c>
      <c r="M210" s="252">
        <f>G210*(1+L210/100)</f>
        <v>0</v>
      </c>
      <c r="N210" s="250">
        <v>0.06</v>
      </c>
      <c r="O210" s="250">
        <f>ROUND(E210*N210,2)</f>
        <v>13.5</v>
      </c>
      <c r="P210" s="250">
        <v>0</v>
      </c>
      <c r="Q210" s="250">
        <f>ROUND(E210*P210,2)</f>
        <v>0</v>
      </c>
      <c r="R210" s="252" t="s">
        <v>212</v>
      </c>
      <c r="S210" s="252" t="s">
        <v>143</v>
      </c>
      <c r="T210" s="253" t="s">
        <v>143</v>
      </c>
      <c r="U210" s="230">
        <v>0</v>
      </c>
      <c r="V210" s="230">
        <f>ROUND(E210*U210,2)</f>
        <v>0</v>
      </c>
      <c r="W210" s="230"/>
      <c r="X210" s="230" t="s">
        <v>213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214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/>
      <c r="B211" s="228"/>
      <c r="C211" s="266" t="s">
        <v>231</v>
      </c>
      <c r="D211" s="235"/>
      <c r="E211" s="236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147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27"/>
      <c r="B212" s="228"/>
      <c r="C212" s="267" t="s">
        <v>737</v>
      </c>
      <c r="D212" s="235"/>
      <c r="E212" s="236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147</v>
      </c>
      <c r="AH212" s="210">
        <v>2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27"/>
      <c r="B213" s="228"/>
      <c r="C213" s="267" t="s">
        <v>738</v>
      </c>
      <c r="D213" s="235"/>
      <c r="E213" s="236">
        <v>224.94149999999999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147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27"/>
      <c r="B214" s="228"/>
      <c r="C214" s="268" t="s">
        <v>234</v>
      </c>
      <c r="D214" s="237"/>
      <c r="E214" s="238">
        <v>224.94149999999999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147</v>
      </c>
      <c r="AH214" s="210">
        <v>3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66" t="s">
        <v>235</v>
      </c>
      <c r="D215" s="235"/>
      <c r="E215" s="236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147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7"/>
      <c r="B216" s="228"/>
      <c r="C216" s="263" t="s">
        <v>739</v>
      </c>
      <c r="D216" s="231"/>
      <c r="E216" s="232">
        <v>225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147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54">
        <v>51</v>
      </c>
      <c r="B217" s="255" t="s">
        <v>535</v>
      </c>
      <c r="C217" s="264" t="s">
        <v>536</v>
      </c>
      <c r="D217" s="256" t="s">
        <v>153</v>
      </c>
      <c r="E217" s="257">
        <v>0.97</v>
      </c>
      <c r="F217" s="258"/>
      <c r="G217" s="259">
        <f>ROUND(E217*F217,2)</f>
        <v>0</v>
      </c>
      <c r="H217" s="258"/>
      <c r="I217" s="259">
        <f>ROUND(E217*H217,2)</f>
        <v>0</v>
      </c>
      <c r="J217" s="258"/>
      <c r="K217" s="259">
        <f>ROUND(E217*J217,2)</f>
        <v>0</v>
      </c>
      <c r="L217" s="259">
        <v>21</v>
      </c>
      <c r="M217" s="259">
        <f>G217*(1+L217/100)</f>
        <v>0</v>
      </c>
      <c r="N217" s="257">
        <v>0</v>
      </c>
      <c r="O217" s="257">
        <f>ROUND(E217*N217,2)</f>
        <v>0</v>
      </c>
      <c r="P217" s="257">
        <v>0</v>
      </c>
      <c r="Q217" s="257">
        <f>ROUND(E217*P217,2)</f>
        <v>0</v>
      </c>
      <c r="R217" s="259"/>
      <c r="S217" s="259" t="s">
        <v>143</v>
      </c>
      <c r="T217" s="260" t="s">
        <v>143</v>
      </c>
      <c r="U217" s="230">
        <v>0.125</v>
      </c>
      <c r="V217" s="230">
        <f>ROUND(E217*U217,2)</f>
        <v>0.12</v>
      </c>
      <c r="W217" s="230"/>
      <c r="X217" s="230" t="s">
        <v>144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145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7">
        <v>52</v>
      </c>
      <c r="B218" s="248" t="s">
        <v>537</v>
      </c>
      <c r="C218" s="262" t="s">
        <v>538</v>
      </c>
      <c r="D218" s="249" t="s">
        <v>153</v>
      </c>
      <c r="E218" s="250">
        <v>0.97</v>
      </c>
      <c r="F218" s="251"/>
      <c r="G218" s="252">
        <f>ROUND(E218*F218,2)</f>
        <v>0</v>
      </c>
      <c r="H218" s="251"/>
      <c r="I218" s="252">
        <f>ROUND(E218*H218,2)</f>
        <v>0</v>
      </c>
      <c r="J218" s="251"/>
      <c r="K218" s="252">
        <f>ROUND(E218*J218,2)</f>
        <v>0</v>
      </c>
      <c r="L218" s="252">
        <v>21</v>
      </c>
      <c r="M218" s="252">
        <f>G218*(1+L218/100)</f>
        <v>0</v>
      </c>
      <c r="N218" s="250">
        <v>7.6000000000000004E-4</v>
      </c>
      <c r="O218" s="250">
        <f>ROUND(E218*N218,2)</f>
        <v>0</v>
      </c>
      <c r="P218" s="250">
        <v>0</v>
      </c>
      <c r="Q218" s="250">
        <f>ROUND(E218*P218,2)</f>
        <v>0</v>
      </c>
      <c r="R218" s="252"/>
      <c r="S218" s="252" t="s">
        <v>143</v>
      </c>
      <c r="T218" s="253" t="s">
        <v>143</v>
      </c>
      <c r="U218" s="230">
        <v>0.311</v>
      </c>
      <c r="V218" s="230">
        <f>ROUND(E218*U218,2)</f>
        <v>0.3</v>
      </c>
      <c r="W218" s="230"/>
      <c r="X218" s="230" t="s">
        <v>144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145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/>
      <c r="B219" s="228"/>
      <c r="C219" s="263" t="s">
        <v>539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147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63" t="s">
        <v>740</v>
      </c>
      <c r="D220" s="231"/>
      <c r="E220" s="232">
        <v>0.67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147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27"/>
      <c r="B221" s="228"/>
      <c r="C221" s="263" t="s">
        <v>741</v>
      </c>
      <c r="D221" s="231"/>
      <c r="E221" s="232">
        <v>0.3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147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7">
        <v>53</v>
      </c>
      <c r="B222" s="248" t="s">
        <v>541</v>
      </c>
      <c r="C222" s="262" t="s">
        <v>542</v>
      </c>
      <c r="D222" s="249" t="s">
        <v>220</v>
      </c>
      <c r="E222" s="250">
        <v>1</v>
      </c>
      <c r="F222" s="251"/>
      <c r="G222" s="252">
        <f>ROUND(E222*F222,2)</f>
        <v>0</v>
      </c>
      <c r="H222" s="251"/>
      <c r="I222" s="252">
        <f>ROUND(E222*H222,2)</f>
        <v>0</v>
      </c>
      <c r="J222" s="251"/>
      <c r="K222" s="252">
        <f>ROUND(E222*J222,2)</f>
        <v>0</v>
      </c>
      <c r="L222" s="252">
        <v>21</v>
      </c>
      <c r="M222" s="252">
        <f>G222*(1+L222/100)</f>
        <v>0</v>
      </c>
      <c r="N222" s="250">
        <v>0.25080000000000002</v>
      </c>
      <c r="O222" s="250">
        <f>ROUND(E222*N222,2)</f>
        <v>0.25</v>
      </c>
      <c r="P222" s="250">
        <v>0</v>
      </c>
      <c r="Q222" s="250">
        <f>ROUND(E222*P222,2)</f>
        <v>0</v>
      </c>
      <c r="R222" s="252"/>
      <c r="S222" s="252" t="s">
        <v>143</v>
      </c>
      <c r="T222" s="253" t="s">
        <v>143</v>
      </c>
      <c r="U222" s="230">
        <v>0.81799999999999995</v>
      </c>
      <c r="V222" s="230">
        <f>ROUND(E222*U222,2)</f>
        <v>0.82</v>
      </c>
      <c r="W222" s="230"/>
      <c r="X222" s="230" t="s">
        <v>144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145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7"/>
      <c r="B223" s="228"/>
      <c r="C223" s="263" t="s">
        <v>543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147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7"/>
      <c r="B224" s="228"/>
      <c r="C224" s="263" t="s">
        <v>742</v>
      </c>
      <c r="D224" s="231"/>
      <c r="E224" s="232">
        <v>1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147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54">
        <v>54</v>
      </c>
      <c r="B225" s="255" t="s">
        <v>547</v>
      </c>
      <c r="C225" s="264" t="s">
        <v>548</v>
      </c>
      <c r="D225" s="256" t="s">
        <v>220</v>
      </c>
      <c r="E225" s="257">
        <v>1</v>
      </c>
      <c r="F225" s="258"/>
      <c r="G225" s="259">
        <f>ROUND(E225*F225,2)</f>
        <v>0</v>
      </c>
      <c r="H225" s="258"/>
      <c r="I225" s="259">
        <f>ROUND(E225*H225,2)</f>
        <v>0</v>
      </c>
      <c r="J225" s="258"/>
      <c r="K225" s="259">
        <f>ROUND(E225*J225,2)</f>
        <v>0</v>
      </c>
      <c r="L225" s="259">
        <v>21</v>
      </c>
      <c r="M225" s="259">
        <f>G225*(1+L225/100)</f>
        <v>0</v>
      </c>
      <c r="N225" s="257">
        <v>0</v>
      </c>
      <c r="O225" s="257">
        <f>ROUND(E225*N225,2)</f>
        <v>0</v>
      </c>
      <c r="P225" s="257">
        <v>0</v>
      </c>
      <c r="Q225" s="257">
        <f>ROUND(E225*P225,2)</f>
        <v>0</v>
      </c>
      <c r="R225" s="259" t="s">
        <v>212</v>
      </c>
      <c r="S225" s="259" t="s">
        <v>143</v>
      </c>
      <c r="T225" s="260" t="s">
        <v>143</v>
      </c>
      <c r="U225" s="230">
        <v>0</v>
      </c>
      <c r="V225" s="230">
        <f>ROUND(E225*U225,2)</f>
        <v>0</v>
      </c>
      <c r="W225" s="230"/>
      <c r="X225" s="230" t="s">
        <v>213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214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54">
        <v>55</v>
      </c>
      <c r="B226" s="255" t="s">
        <v>549</v>
      </c>
      <c r="C226" s="264" t="s">
        <v>550</v>
      </c>
      <c r="D226" s="256" t="s">
        <v>220</v>
      </c>
      <c r="E226" s="257">
        <v>1</v>
      </c>
      <c r="F226" s="258"/>
      <c r="G226" s="259">
        <f>ROUND(E226*F226,2)</f>
        <v>0</v>
      </c>
      <c r="H226" s="258"/>
      <c r="I226" s="259">
        <f>ROUND(E226*H226,2)</f>
        <v>0</v>
      </c>
      <c r="J226" s="258"/>
      <c r="K226" s="259">
        <f>ROUND(E226*J226,2)</f>
        <v>0</v>
      </c>
      <c r="L226" s="259">
        <v>21</v>
      </c>
      <c r="M226" s="259">
        <f>G226*(1+L226/100)</f>
        <v>0</v>
      </c>
      <c r="N226" s="257">
        <v>5.1000000000000004E-3</v>
      </c>
      <c r="O226" s="257">
        <f>ROUND(E226*N226,2)</f>
        <v>0.01</v>
      </c>
      <c r="P226" s="257">
        <v>0</v>
      </c>
      <c r="Q226" s="257">
        <f>ROUND(E226*P226,2)</f>
        <v>0</v>
      </c>
      <c r="R226" s="259" t="s">
        <v>212</v>
      </c>
      <c r="S226" s="259" t="s">
        <v>143</v>
      </c>
      <c r="T226" s="260" t="s">
        <v>143</v>
      </c>
      <c r="U226" s="230">
        <v>0</v>
      </c>
      <c r="V226" s="230">
        <f>ROUND(E226*U226,2)</f>
        <v>0</v>
      </c>
      <c r="W226" s="230"/>
      <c r="X226" s="230" t="s">
        <v>213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214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">
      <c r="A227" s="240" t="s">
        <v>138</v>
      </c>
      <c r="B227" s="241" t="s">
        <v>98</v>
      </c>
      <c r="C227" s="261" t="s">
        <v>99</v>
      </c>
      <c r="D227" s="242"/>
      <c r="E227" s="243"/>
      <c r="F227" s="244"/>
      <c r="G227" s="244">
        <f>SUMIF(AG228:AG228,"&lt;&gt;NOR",G228:G228)</f>
        <v>0</v>
      </c>
      <c r="H227" s="244"/>
      <c r="I227" s="244">
        <f>SUM(I228:I228)</f>
        <v>0</v>
      </c>
      <c r="J227" s="244"/>
      <c r="K227" s="244">
        <f>SUM(K228:K228)</f>
        <v>0</v>
      </c>
      <c r="L227" s="244"/>
      <c r="M227" s="244">
        <f>SUM(M228:M228)</f>
        <v>0</v>
      </c>
      <c r="N227" s="243"/>
      <c r="O227" s="243">
        <f>SUM(O228:O228)</f>
        <v>0</v>
      </c>
      <c r="P227" s="243"/>
      <c r="Q227" s="243">
        <f>SUM(Q228:Q228)</f>
        <v>0</v>
      </c>
      <c r="R227" s="244"/>
      <c r="S227" s="244"/>
      <c r="T227" s="245"/>
      <c r="U227" s="239"/>
      <c r="V227" s="239">
        <f>SUM(V228:V228)</f>
        <v>14.19</v>
      </c>
      <c r="W227" s="239"/>
      <c r="X227" s="239"/>
      <c r="AG227" t="s">
        <v>139</v>
      </c>
    </row>
    <row r="228" spans="1:60" outlineLevel="1" x14ac:dyDescent="0.2">
      <c r="A228" s="254">
        <v>56</v>
      </c>
      <c r="B228" s="255" t="s">
        <v>252</v>
      </c>
      <c r="C228" s="264" t="s">
        <v>253</v>
      </c>
      <c r="D228" s="256" t="s">
        <v>254</v>
      </c>
      <c r="E228" s="257">
        <v>886.93377999999996</v>
      </c>
      <c r="F228" s="258"/>
      <c r="G228" s="259">
        <f>ROUND(E228*F228,2)</f>
        <v>0</v>
      </c>
      <c r="H228" s="258"/>
      <c r="I228" s="259">
        <f>ROUND(E228*H228,2)</f>
        <v>0</v>
      </c>
      <c r="J228" s="258"/>
      <c r="K228" s="259">
        <f>ROUND(E228*J228,2)</f>
        <v>0</v>
      </c>
      <c r="L228" s="259">
        <v>21</v>
      </c>
      <c r="M228" s="259">
        <f>G228*(1+L228/100)</f>
        <v>0</v>
      </c>
      <c r="N228" s="257">
        <v>0</v>
      </c>
      <c r="O228" s="257">
        <f>ROUND(E228*N228,2)</f>
        <v>0</v>
      </c>
      <c r="P228" s="257">
        <v>0</v>
      </c>
      <c r="Q228" s="257">
        <f>ROUND(E228*P228,2)</f>
        <v>0</v>
      </c>
      <c r="R228" s="259"/>
      <c r="S228" s="259" t="s">
        <v>143</v>
      </c>
      <c r="T228" s="260" t="s">
        <v>143</v>
      </c>
      <c r="U228" s="230">
        <v>1.6E-2</v>
      </c>
      <c r="V228" s="230">
        <f>ROUND(E228*U228,2)</f>
        <v>14.19</v>
      </c>
      <c r="W228" s="230"/>
      <c r="X228" s="230" t="s">
        <v>255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256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240" t="s">
        <v>138</v>
      </c>
      <c r="B229" s="241" t="s">
        <v>102</v>
      </c>
      <c r="C229" s="261" t="s">
        <v>103</v>
      </c>
      <c r="D229" s="242"/>
      <c r="E229" s="243"/>
      <c r="F229" s="244"/>
      <c r="G229" s="244">
        <f>SUMIF(AG230:AG246,"&lt;&gt;NOR",G230:G246)</f>
        <v>0</v>
      </c>
      <c r="H229" s="244"/>
      <c r="I229" s="244">
        <f>SUM(I230:I246)</f>
        <v>0</v>
      </c>
      <c r="J229" s="244"/>
      <c r="K229" s="244">
        <f>SUM(K230:K246)</f>
        <v>0</v>
      </c>
      <c r="L229" s="244"/>
      <c r="M229" s="244">
        <f>SUM(M230:M246)</f>
        <v>0</v>
      </c>
      <c r="N229" s="243"/>
      <c r="O229" s="243">
        <f>SUM(O230:O246)</f>
        <v>0</v>
      </c>
      <c r="P229" s="243"/>
      <c r="Q229" s="243">
        <f>SUM(Q230:Q246)</f>
        <v>0</v>
      </c>
      <c r="R229" s="244"/>
      <c r="S229" s="244"/>
      <c r="T229" s="245"/>
      <c r="U229" s="239"/>
      <c r="V229" s="239">
        <f>SUM(V230:V246)</f>
        <v>519.32999999999993</v>
      </c>
      <c r="W229" s="239"/>
      <c r="X229" s="239"/>
      <c r="AG229" t="s">
        <v>139</v>
      </c>
    </row>
    <row r="230" spans="1:60" ht="22.5" outlineLevel="1" x14ac:dyDescent="0.2">
      <c r="A230" s="247">
        <v>57</v>
      </c>
      <c r="B230" s="248" t="s">
        <v>261</v>
      </c>
      <c r="C230" s="262" t="s">
        <v>743</v>
      </c>
      <c r="D230" s="249" t="s">
        <v>259</v>
      </c>
      <c r="E230" s="250">
        <v>2</v>
      </c>
      <c r="F230" s="251"/>
      <c r="G230" s="252">
        <f>ROUND(E230*F230,2)</f>
        <v>0</v>
      </c>
      <c r="H230" s="251"/>
      <c r="I230" s="252">
        <f>ROUND(E230*H230,2)</f>
        <v>0</v>
      </c>
      <c r="J230" s="251"/>
      <c r="K230" s="252">
        <f>ROUND(E230*J230,2)</f>
        <v>0</v>
      </c>
      <c r="L230" s="252">
        <v>21</v>
      </c>
      <c r="M230" s="252">
        <f>G230*(1+L230/100)</f>
        <v>0</v>
      </c>
      <c r="N230" s="250">
        <v>0</v>
      </c>
      <c r="O230" s="250">
        <f>ROUND(E230*N230,2)</f>
        <v>0</v>
      </c>
      <c r="P230" s="250">
        <v>0</v>
      </c>
      <c r="Q230" s="250">
        <f>ROUND(E230*P230,2)</f>
        <v>0</v>
      </c>
      <c r="R230" s="252"/>
      <c r="S230" s="252" t="s">
        <v>225</v>
      </c>
      <c r="T230" s="253" t="s">
        <v>226</v>
      </c>
      <c r="U230" s="230">
        <v>3.4166699999999999</v>
      </c>
      <c r="V230" s="230">
        <f>ROUND(E230*U230,2)</f>
        <v>6.83</v>
      </c>
      <c r="W230" s="230"/>
      <c r="X230" s="230" t="s">
        <v>144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145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27"/>
      <c r="B231" s="228"/>
      <c r="C231" s="263" t="s">
        <v>744</v>
      </c>
      <c r="D231" s="231"/>
      <c r="E231" s="232">
        <v>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147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7"/>
      <c r="B232" s="228"/>
      <c r="C232" s="263" t="s">
        <v>571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147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27"/>
      <c r="B233" s="228"/>
      <c r="C233" s="263" t="s">
        <v>745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147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27"/>
      <c r="B234" s="228"/>
      <c r="C234" s="263" t="s">
        <v>746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147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27"/>
      <c r="B235" s="228"/>
      <c r="C235" s="263" t="s">
        <v>747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147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47">
        <v>58</v>
      </c>
      <c r="B236" s="248" t="s">
        <v>268</v>
      </c>
      <c r="C236" s="262" t="s">
        <v>269</v>
      </c>
      <c r="D236" s="249" t="s">
        <v>142</v>
      </c>
      <c r="E236" s="250">
        <v>25</v>
      </c>
      <c r="F236" s="251"/>
      <c r="G236" s="252">
        <f>ROUND(E236*F236,2)</f>
        <v>0</v>
      </c>
      <c r="H236" s="251"/>
      <c r="I236" s="252">
        <f>ROUND(E236*H236,2)</f>
        <v>0</v>
      </c>
      <c r="J236" s="251"/>
      <c r="K236" s="252">
        <f>ROUND(E236*J236,2)</f>
        <v>0</v>
      </c>
      <c r="L236" s="252">
        <v>21</v>
      </c>
      <c r="M236" s="252">
        <f>G236*(1+L236/100)</f>
        <v>0</v>
      </c>
      <c r="N236" s="250">
        <v>0</v>
      </c>
      <c r="O236" s="250">
        <f>ROUND(E236*N236,2)</f>
        <v>0</v>
      </c>
      <c r="P236" s="250">
        <v>0</v>
      </c>
      <c r="Q236" s="250">
        <f>ROUND(E236*P236,2)</f>
        <v>0</v>
      </c>
      <c r="R236" s="252"/>
      <c r="S236" s="252" t="s">
        <v>225</v>
      </c>
      <c r="T236" s="253" t="s">
        <v>226</v>
      </c>
      <c r="U236" s="230">
        <v>3.4166699999999999</v>
      </c>
      <c r="V236" s="230">
        <f>ROUND(E236*U236,2)</f>
        <v>85.42</v>
      </c>
      <c r="W236" s="230"/>
      <c r="X236" s="230" t="s">
        <v>144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145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27"/>
      <c r="B237" s="228"/>
      <c r="C237" s="263" t="s">
        <v>748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147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7"/>
      <c r="B238" s="228"/>
      <c r="C238" s="263" t="s">
        <v>270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147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27"/>
      <c r="B239" s="228"/>
      <c r="C239" s="263" t="s">
        <v>749</v>
      </c>
      <c r="D239" s="231"/>
      <c r="E239" s="232">
        <v>25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147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47">
        <v>59</v>
      </c>
      <c r="B240" s="248" t="s">
        <v>575</v>
      </c>
      <c r="C240" s="262" t="s">
        <v>576</v>
      </c>
      <c r="D240" s="249" t="s">
        <v>142</v>
      </c>
      <c r="E240" s="250">
        <v>125</v>
      </c>
      <c r="F240" s="251"/>
      <c r="G240" s="252">
        <f>ROUND(E240*F240,2)</f>
        <v>0</v>
      </c>
      <c r="H240" s="251"/>
      <c r="I240" s="252">
        <f>ROUND(E240*H240,2)</f>
        <v>0</v>
      </c>
      <c r="J240" s="251"/>
      <c r="K240" s="252">
        <f>ROUND(E240*J240,2)</f>
        <v>0</v>
      </c>
      <c r="L240" s="252">
        <v>21</v>
      </c>
      <c r="M240" s="252">
        <f>G240*(1+L240/100)</f>
        <v>0</v>
      </c>
      <c r="N240" s="250">
        <v>0</v>
      </c>
      <c r="O240" s="250">
        <f>ROUND(E240*N240,2)</f>
        <v>0</v>
      </c>
      <c r="P240" s="250">
        <v>0</v>
      </c>
      <c r="Q240" s="250">
        <f>ROUND(E240*P240,2)</f>
        <v>0</v>
      </c>
      <c r="R240" s="252"/>
      <c r="S240" s="252" t="s">
        <v>225</v>
      </c>
      <c r="T240" s="253" t="s">
        <v>226</v>
      </c>
      <c r="U240" s="230">
        <v>3.4166699999999999</v>
      </c>
      <c r="V240" s="230">
        <f>ROUND(E240*U240,2)</f>
        <v>427.08</v>
      </c>
      <c r="W240" s="230"/>
      <c r="X240" s="230" t="s">
        <v>144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145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27"/>
      <c r="B241" s="228"/>
      <c r="C241" s="263" t="s">
        <v>750</v>
      </c>
      <c r="D241" s="231"/>
      <c r="E241" s="232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147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63" t="s">
        <v>751</v>
      </c>
      <c r="D242" s="231"/>
      <c r="E242" s="232">
        <v>50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147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27"/>
      <c r="B243" s="228"/>
      <c r="C243" s="265" t="s">
        <v>162</v>
      </c>
      <c r="D243" s="233"/>
      <c r="E243" s="234">
        <v>50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147</v>
      </c>
      <c r="AH243" s="210">
        <v>1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7"/>
      <c r="B244" s="228"/>
      <c r="C244" s="263" t="s">
        <v>752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27"/>
      <c r="B245" s="228"/>
      <c r="C245" s="263" t="s">
        <v>753</v>
      </c>
      <c r="D245" s="231"/>
      <c r="E245" s="232">
        <v>75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147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7"/>
      <c r="B246" s="228"/>
      <c r="C246" s="265" t="s">
        <v>162</v>
      </c>
      <c r="D246" s="233"/>
      <c r="E246" s="234">
        <v>75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147</v>
      </c>
      <c r="AH246" s="210">
        <v>1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x14ac:dyDescent="0.2">
      <c r="A247" s="240" t="s">
        <v>138</v>
      </c>
      <c r="B247" s="241" t="s">
        <v>106</v>
      </c>
      <c r="C247" s="261" t="s">
        <v>107</v>
      </c>
      <c r="D247" s="242"/>
      <c r="E247" s="243"/>
      <c r="F247" s="244"/>
      <c r="G247" s="244">
        <f>SUMIF(AG248:AG280,"&lt;&gt;NOR",G248:G280)</f>
        <v>0</v>
      </c>
      <c r="H247" s="244"/>
      <c r="I247" s="244">
        <f>SUM(I248:I280)</f>
        <v>0</v>
      </c>
      <c r="J247" s="244"/>
      <c r="K247" s="244">
        <f>SUM(K248:K280)</f>
        <v>0</v>
      </c>
      <c r="L247" s="244"/>
      <c r="M247" s="244">
        <f>SUM(M248:M280)</f>
        <v>0</v>
      </c>
      <c r="N247" s="243"/>
      <c r="O247" s="243">
        <f>SUM(O248:O280)</f>
        <v>35.85</v>
      </c>
      <c r="P247" s="243"/>
      <c r="Q247" s="243">
        <f>SUM(Q248:Q280)</f>
        <v>0</v>
      </c>
      <c r="R247" s="244"/>
      <c r="S247" s="244"/>
      <c r="T247" s="245"/>
      <c r="U247" s="239"/>
      <c r="V247" s="239">
        <f>SUM(V248:V280)</f>
        <v>90.37</v>
      </c>
      <c r="W247" s="239"/>
      <c r="X247" s="239"/>
      <c r="AG247" t="s">
        <v>139</v>
      </c>
    </row>
    <row r="248" spans="1:60" outlineLevel="1" x14ac:dyDescent="0.2">
      <c r="A248" s="247">
        <v>60</v>
      </c>
      <c r="B248" s="248" t="s">
        <v>754</v>
      </c>
      <c r="C248" s="262" t="s">
        <v>755</v>
      </c>
      <c r="D248" s="249" t="s">
        <v>142</v>
      </c>
      <c r="E248" s="250">
        <v>120</v>
      </c>
      <c r="F248" s="251"/>
      <c r="G248" s="252">
        <f>ROUND(E248*F248,2)</f>
        <v>0</v>
      </c>
      <c r="H248" s="251"/>
      <c r="I248" s="252">
        <f>ROUND(E248*H248,2)</f>
        <v>0</v>
      </c>
      <c r="J248" s="251"/>
      <c r="K248" s="252">
        <f>ROUND(E248*J248,2)</f>
        <v>0</v>
      </c>
      <c r="L248" s="252">
        <v>21</v>
      </c>
      <c r="M248" s="252">
        <f>G248*(1+L248/100)</f>
        <v>0</v>
      </c>
      <c r="N248" s="250">
        <v>0</v>
      </c>
      <c r="O248" s="250">
        <f>ROUND(E248*N248,2)</f>
        <v>0</v>
      </c>
      <c r="P248" s="250">
        <v>0</v>
      </c>
      <c r="Q248" s="250">
        <f>ROUND(E248*P248,2)</f>
        <v>0</v>
      </c>
      <c r="R248" s="252"/>
      <c r="S248" s="252" t="s">
        <v>143</v>
      </c>
      <c r="T248" s="253" t="s">
        <v>143</v>
      </c>
      <c r="U248" s="230">
        <v>0.1168</v>
      </c>
      <c r="V248" s="230">
        <f>ROUND(E248*U248,2)</f>
        <v>14.02</v>
      </c>
      <c r="W248" s="230"/>
      <c r="X248" s="230" t="s">
        <v>144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145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7"/>
      <c r="B249" s="228"/>
      <c r="C249" s="263" t="s">
        <v>750</v>
      </c>
      <c r="D249" s="231"/>
      <c r="E249" s="232"/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147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27"/>
      <c r="B250" s="228"/>
      <c r="C250" s="263" t="s">
        <v>756</v>
      </c>
      <c r="D250" s="231"/>
      <c r="E250" s="232">
        <v>50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27"/>
      <c r="B251" s="228"/>
      <c r="C251" s="265" t="s">
        <v>162</v>
      </c>
      <c r="D251" s="233"/>
      <c r="E251" s="234">
        <v>50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147</v>
      </c>
      <c r="AH251" s="210">
        <v>1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27"/>
      <c r="B252" s="228"/>
      <c r="C252" s="263" t="s">
        <v>752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147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27"/>
      <c r="B253" s="228"/>
      <c r="C253" s="263" t="s">
        <v>757</v>
      </c>
      <c r="D253" s="231"/>
      <c r="E253" s="232">
        <v>70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147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7"/>
      <c r="B254" s="228"/>
      <c r="C254" s="265" t="s">
        <v>162</v>
      </c>
      <c r="D254" s="233"/>
      <c r="E254" s="234">
        <v>70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147</v>
      </c>
      <c r="AH254" s="210">
        <v>1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7">
        <v>61</v>
      </c>
      <c r="B255" s="248" t="s">
        <v>758</v>
      </c>
      <c r="C255" s="262" t="s">
        <v>759</v>
      </c>
      <c r="D255" s="249" t="s">
        <v>142</v>
      </c>
      <c r="E255" s="250">
        <v>75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0</v>
      </c>
      <c r="O255" s="250">
        <f>ROUND(E255*N255,2)</f>
        <v>0</v>
      </c>
      <c r="P255" s="250">
        <v>0</v>
      </c>
      <c r="Q255" s="250">
        <f>ROUND(E255*P255,2)</f>
        <v>0</v>
      </c>
      <c r="R255" s="252"/>
      <c r="S255" s="252" t="s">
        <v>143</v>
      </c>
      <c r="T255" s="253" t="s">
        <v>143</v>
      </c>
      <c r="U255" s="230">
        <v>0.18687999999999999</v>
      </c>
      <c r="V255" s="230">
        <f>ROUND(E255*U255,2)</f>
        <v>14.02</v>
      </c>
      <c r="W255" s="230"/>
      <c r="X255" s="230" t="s">
        <v>144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145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27"/>
      <c r="B256" s="228"/>
      <c r="C256" s="263" t="s">
        <v>750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147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27"/>
      <c r="B257" s="228"/>
      <c r="C257" s="263" t="s">
        <v>760</v>
      </c>
      <c r="D257" s="231"/>
      <c r="E257" s="232">
        <v>75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147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47">
        <v>62</v>
      </c>
      <c r="B258" s="248" t="s">
        <v>279</v>
      </c>
      <c r="C258" s="262" t="s">
        <v>280</v>
      </c>
      <c r="D258" s="249" t="s">
        <v>142</v>
      </c>
      <c r="E258" s="250">
        <v>75</v>
      </c>
      <c r="F258" s="251"/>
      <c r="G258" s="252">
        <f>ROUND(E258*F258,2)</f>
        <v>0</v>
      </c>
      <c r="H258" s="251"/>
      <c r="I258" s="252">
        <f>ROUND(E258*H258,2)</f>
        <v>0</v>
      </c>
      <c r="J258" s="251"/>
      <c r="K258" s="252">
        <f>ROUND(E258*J258,2)</f>
        <v>0</v>
      </c>
      <c r="L258" s="252">
        <v>21</v>
      </c>
      <c r="M258" s="252">
        <f>G258*(1+L258/100)</f>
        <v>0</v>
      </c>
      <c r="N258" s="250">
        <v>0.20474999999999999</v>
      </c>
      <c r="O258" s="250">
        <f>ROUND(E258*N258,2)</f>
        <v>15.36</v>
      </c>
      <c r="P258" s="250">
        <v>0</v>
      </c>
      <c r="Q258" s="250">
        <f>ROUND(E258*P258,2)</f>
        <v>0</v>
      </c>
      <c r="R258" s="252"/>
      <c r="S258" s="252" t="s">
        <v>143</v>
      </c>
      <c r="T258" s="253" t="s">
        <v>143</v>
      </c>
      <c r="U258" s="230">
        <v>9.8000000000000004E-2</v>
      </c>
      <c r="V258" s="230">
        <f>ROUND(E258*U258,2)</f>
        <v>7.35</v>
      </c>
      <c r="W258" s="230"/>
      <c r="X258" s="230" t="s">
        <v>144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145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7"/>
      <c r="B259" s="228"/>
      <c r="C259" s="263" t="s">
        <v>750</v>
      </c>
      <c r="D259" s="231"/>
      <c r="E259" s="232"/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147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27"/>
      <c r="B260" s="228"/>
      <c r="C260" s="263" t="s">
        <v>761</v>
      </c>
      <c r="D260" s="231"/>
      <c r="E260" s="232">
        <v>75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147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47">
        <v>63</v>
      </c>
      <c r="B261" s="248" t="s">
        <v>591</v>
      </c>
      <c r="C261" s="262" t="s">
        <v>592</v>
      </c>
      <c r="D261" s="249" t="s">
        <v>142</v>
      </c>
      <c r="E261" s="250">
        <v>75</v>
      </c>
      <c r="F261" s="251"/>
      <c r="G261" s="252">
        <f>ROUND(E261*F261,2)</f>
        <v>0</v>
      </c>
      <c r="H261" s="251"/>
      <c r="I261" s="252">
        <f>ROUND(E261*H261,2)</f>
        <v>0</v>
      </c>
      <c r="J261" s="251"/>
      <c r="K261" s="252">
        <f>ROUND(E261*J261,2)</f>
        <v>0</v>
      </c>
      <c r="L261" s="252">
        <v>21</v>
      </c>
      <c r="M261" s="252">
        <f>G261*(1+L261/100)</f>
        <v>0</v>
      </c>
      <c r="N261" s="250">
        <v>0.27300000000000002</v>
      </c>
      <c r="O261" s="250">
        <f>ROUND(E261*N261,2)</f>
        <v>20.48</v>
      </c>
      <c r="P261" s="250">
        <v>0</v>
      </c>
      <c r="Q261" s="250">
        <f>ROUND(E261*P261,2)</f>
        <v>0</v>
      </c>
      <c r="R261" s="252"/>
      <c r="S261" s="252" t="s">
        <v>143</v>
      </c>
      <c r="T261" s="253" t="s">
        <v>143</v>
      </c>
      <c r="U261" s="230">
        <v>0.111</v>
      </c>
      <c r="V261" s="230">
        <f>ROUND(E261*U261,2)</f>
        <v>8.33</v>
      </c>
      <c r="W261" s="230"/>
      <c r="X261" s="230" t="s">
        <v>144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145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/>
      <c r="B262" s="228"/>
      <c r="C262" s="263" t="s">
        <v>750</v>
      </c>
      <c r="D262" s="231"/>
      <c r="E262" s="232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147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27"/>
      <c r="B263" s="228"/>
      <c r="C263" s="263" t="s">
        <v>762</v>
      </c>
      <c r="D263" s="231"/>
      <c r="E263" s="232">
        <v>75</v>
      </c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147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47">
        <v>64</v>
      </c>
      <c r="B264" s="248" t="s">
        <v>306</v>
      </c>
      <c r="C264" s="262" t="s">
        <v>307</v>
      </c>
      <c r="D264" s="249" t="s">
        <v>142</v>
      </c>
      <c r="E264" s="250">
        <v>125</v>
      </c>
      <c r="F264" s="251"/>
      <c r="G264" s="252">
        <f>ROUND(E264*F264,2)</f>
        <v>0</v>
      </c>
      <c r="H264" s="251"/>
      <c r="I264" s="252">
        <f>ROUND(E264*H264,2)</f>
        <v>0</v>
      </c>
      <c r="J264" s="251"/>
      <c r="K264" s="252">
        <f>ROUND(E264*J264,2)</f>
        <v>0</v>
      </c>
      <c r="L264" s="252">
        <v>21</v>
      </c>
      <c r="M264" s="252">
        <f>G264*(1+L264/100)</f>
        <v>0</v>
      </c>
      <c r="N264" s="250">
        <v>6.0000000000000002E-5</v>
      </c>
      <c r="O264" s="250">
        <f>ROUND(E264*N264,2)</f>
        <v>0.01</v>
      </c>
      <c r="P264" s="250">
        <v>0</v>
      </c>
      <c r="Q264" s="250">
        <f>ROUND(E264*P264,2)</f>
        <v>0</v>
      </c>
      <c r="R264" s="252"/>
      <c r="S264" s="252" t="s">
        <v>143</v>
      </c>
      <c r="T264" s="253" t="s">
        <v>143</v>
      </c>
      <c r="U264" s="230">
        <v>2.5999999999999999E-2</v>
      </c>
      <c r="V264" s="230">
        <f>ROUND(E264*U264,2)</f>
        <v>3.25</v>
      </c>
      <c r="W264" s="230"/>
      <c r="X264" s="230" t="s">
        <v>144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145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7"/>
      <c r="B265" s="228"/>
      <c r="C265" s="263" t="s">
        <v>577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147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27"/>
      <c r="B266" s="228"/>
      <c r="C266" s="263" t="s">
        <v>763</v>
      </c>
      <c r="D266" s="231"/>
      <c r="E266" s="232">
        <v>50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147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7"/>
      <c r="B267" s="228"/>
      <c r="C267" s="265" t="s">
        <v>162</v>
      </c>
      <c r="D267" s="233"/>
      <c r="E267" s="234">
        <v>50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147</v>
      </c>
      <c r="AH267" s="210">
        <v>1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7"/>
      <c r="B268" s="228"/>
      <c r="C268" s="263" t="s">
        <v>752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147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27"/>
      <c r="B269" s="228"/>
      <c r="C269" s="263" t="s">
        <v>764</v>
      </c>
      <c r="D269" s="231"/>
      <c r="E269" s="232">
        <v>75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147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27"/>
      <c r="B270" s="228"/>
      <c r="C270" s="265" t="s">
        <v>162</v>
      </c>
      <c r="D270" s="233"/>
      <c r="E270" s="234">
        <v>75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147</v>
      </c>
      <c r="AH270" s="210">
        <v>1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47">
        <v>65</v>
      </c>
      <c r="B271" s="248" t="s">
        <v>765</v>
      </c>
      <c r="C271" s="262" t="s">
        <v>766</v>
      </c>
      <c r="D271" s="249" t="s">
        <v>142</v>
      </c>
      <c r="E271" s="250">
        <v>120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</v>
      </c>
      <c r="O271" s="250">
        <f>ROUND(E271*N271,2)</f>
        <v>0</v>
      </c>
      <c r="P271" s="250">
        <v>0</v>
      </c>
      <c r="Q271" s="250">
        <f>ROUND(E271*P271,2)</f>
        <v>0</v>
      </c>
      <c r="R271" s="252"/>
      <c r="S271" s="252" t="s">
        <v>143</v>
      </c>
      <c r="T271" s="253" t="s">
        <v>143</v>
      </c>
      <c r="U271" s="230">
        <v>0.27600000000000002</v>
      </c>
      <c r="V271" s="230">
        <f>ROUND(E271*U271,2)</f>
        <v>33.119999999999997</v>
      </c>
      <c r="W271" s="230"/>
      <c r="X271" s="230" t="s">
        <v>144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145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7"/>
      <c r="B272" s="228"/>
      <c r="C272" s="263" t="s">
        <v>750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147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27"/>
      <c r="B273" s="228"/>
      <c r="C273" s="263" t="s">
        <v>767</v>
      </c>
      <c r="D273" s="231"/>
      <c r="E273" s="232">
        <v>50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147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27"/>
      <c r="B274" s="228"/>
      <c r="C274" s="265" t="s">
        <v>162</v>
      </c>
      <c r="D274" s="233"/>
      <c r="E274" s="234">
        <v>50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147</v>
      </c>
      <c r="AH274" s="210">
        <v>1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27"/>
      <c r="B275" s="228"/>
      <c r="C275" s="263" t="s">
        <v>752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147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27"/>
      <c r="B276" s="228"/>
      <c r="C276" s="263" t="s">
        <v>768</v>
      </c>
      <c r="D276" s="231"/>
      <c r="E276" s="232">
        <v>70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147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65" t="s">
        <v>162</v>
      </c>
      <c r="D277" s="233"/>
      <c r="E277" s="234">
        <v>70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147</v>
      </c>
      <c r="AH277" s="210">
        <v>1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7">
        <v>66</v>
      </c>
      <c r="B278" s="248" t="s">
        <v>769</v>
      </c>
      <c r="C278" s="262" t="s">
        <v>770</v>
      </c>
      <c r="D278" s="249" t="s">
        <v>142</v>
      </c>
      <c r="E278" s="250">
        <v>75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143</v>
      </c>
      <c r="T278" s="253" t="s">
        <v>143</v>
      </c>
      <c r="U278" s="230">
        <v>0.13700000000000001</v>
      </c>
      <c r="V278" s="230">
        <f>ROUND(E278*U278,2)</f>
        <v>10.28</v>
      </c>
      <c r="W278" s="230"/>
      <c r="X278" s="230" t="s">
        <v>144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145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27"/>
      <c r="B279" s="228"/>
      <c r="C279" s="263" t="s">
        <v>750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147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27"/>
      <c r="B280" s="228"/>
      <c r="C280" s="263" t="s">
        <v>771</v>
      </c>
      <c r="D280" s="231"/>
      <c r="E280" s="232">
        <v>75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147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x14ac:dyDescent="0.2">
      <c r="A281" s="240" t="s">
        <v>138</v>
      </c>
      <c r="B281" s="241" t="s">
        <v>108</v>
      </c>
      <c r="C281" s="261" t="s">
        <v>109</v>
      </c>
      <c r="D281" s="242"/>
      <c r="E281" s="243"/>
      <c r="F281" s="244"/>
      <c r="G281" s="244">
        <f>SUMIF(AG282:AG287,"&lt;&gt;NOR",G282:G287)</f>
        <v>0</v>
      </c>
      <c r="H281" s="244"/>
      <c r="I281" s="244">
        <f>SUM(I282:I287)</f>
        <v>0</v>
      </c>
      <c r="J281" s="244"/>
      <c r="K281" s="244">
        <f>SUM(K282:K287)</f>
        <v>0</v>
      </c>
      <c r="L281" s="244"/>
      <c r="M281" s="244">
        <f>SUM(M282:M287)</f>
        <v>0</v>
      </c>
      <c r="N281" s="243"/>
      <c r="O281" s="243">
        <f>SUM(O282:O287)</f>
        <v>0</v>
      </c>
      <c r="P281" s="243"/>
      <c r="Q281" s="243">
        <f>SUM(Q282:Q287)</f>
        <v>0</v>
      </c>
      <c r="R281" s="244"/>
      <c r="S281" s="244"/>
      <c r="T281" s="245"/>
      <c r="U281" s="239"/>
      <c r="V281" s="239">
        <f>SUM(V282:V287)</f>
        <v>161.15</v>
      </c>
      <c r="W281" s="239"/>
      <c r="X281" s="239"/>
      <c r="AG281" t="s">
        <v>139</v>
      </c>
    </row>
    <row r="282" spans="1:60" outlineLevel="1" x14ac:dyDescent="0.2">
      <c r="A282" s="254">
        <v>67</v>
      </c>
      <c r="B282" s="255" t="s">
        <v>310</v>
      </c>
      <c r="C282" s="264" t="s">
        <v>311</v>
      </c>
      <c r="D282" s="256" t="s">
        <v>254</v>
      </c>
      <c r="E282" s="257">
        <v>328.87018</v>
      </c>
      <c r="F282" s="258"/>
      <c r="G282" s="259">
        <f>ROUND(E282*F282,2)</f>
        <v>0</v>
      </c>
      <c r="H282" s="258"/>
      <c r="I282" s="259">
        <f>ROUND(E282*H282,2)</f>
        <v>0</v>
      </c>
      <c r="J282" s="258"/>
      <c r="K282" s="259">
        <f>ROUND(E282*J282,2)</f>
        <v>0</v>
      </c>
      <c r="L282" s="259">
        <v>21</v>
      </c>
      <c r="M282" s="259">
        <f>G282*(1+L282/100)</f>
        <v>0</v>
      </c>
      <c r="N282" s="257">
        <v>0</v>
      </c>
      <c r="O282" s="257">
        <f>ROUND(E282*N282,2)</f>
        <v>0</v>
      </c>
      <c r="P282" s="257">
        <v>0</v>
      </c>
      <c r="Q282" s="257">
        <f>ROUND(E282*P282,2)</f>
        <v>0</v>
      </c>
      <c r="R282" s="259"/>
      <c r="S282" s="259" t="s">
        <v>143</v>
      </c>
      <c r="T282" s="260" t="s">
        <v>143</v>
      </c>
      <c r="U282" s="230">
        <v>0.49</v>
      </c>
      <c r="V282" s="230">
        <f>ROUND(E282*U282,2)</f>
        <v>161.15</v>
      </c>
      <c r="W282" s="230"/>
      <c r="X282" s="230" t="s">
        <v>312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313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54">
        <v>68</v>
      </c>
      <c r="B283" s="255" t="s">
        <v>314</v>
      </c>
      <c r="C283" s="264" t="s">
        <v>315</v>
      </c>
      <c r="D283" s="256" t="s">
        <v>254</v>
      </c>
      <c r="E283" s="257">
        <v>1315.48071</v>
      </c>
      <c r="F283" s="258"/>
      <c r="G283" s="259">
        <f>ROUND(E283*F283,2)</f>
        <v>0</v>
      </c>
      <c r="H283" s="258"/>
      <c r="I283" s="259">
        <f>ROUND(E283*H283,2)</f>
        <v>0</v>
      </c>
      <c r="J283" s="258"/>
      <c r="K283" s="259">
        <f>ROUND(E283*J283,2)</f>
        <v>0</v>
      </c>
      <c r="L283" s="259">
        <v>21</v>
      </c>
      <c r="M283" s="259">
        <f>G283*(1+L283/100)</f>
        <v>0</v>
      </c>
      <c r="N283" s="257">
        <v>0</v>
      </c>
      <c r="O283" s="257">
        <f>ROUND(E283*N283,2)</f>
        <v>0</v>
      </c>
      <c r="P283" s="257">
        <v>0</v>
      </c>
      <c r="Q283" s="257">
        <f>ROUND(E283*P283,2)</f>
        <v>0</v>
      </c>
      <c r="R283" s="259"/>
      <c r="S283" s="259" t="s">
        <v>143</v>
      </c>
      <c r="T283" s="260" t="s">
        <v>143</v>
      </c>
      <c r="U283" s="230">
        <v>0</v>
      </c>
      <c r="V283" s="230">
        <f>ROUND(E283*U283,2)</f>
        <v>0</v>
      </c>
      <c r="W283" s="230"/>
      <c r="X283" s="230" t="s">
        <v>312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313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47">
        <v>69</v>
      </c>
      <c r="B284" s="248" t="s">
        <v>316</v>
      </c>
      <c r="C284" s="262" t="s">
        <v>317</v>
      </c>
      <c r="D284" s="249" t="s">
        <v>254</v>
      </c>
      <c r="E284" s="250">
        <v>59.468200000000003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0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143</v>
      </c>
      <c r="T284" s="253" t="s">
        <v>143</v>
      </c>
      <c r="U284" s="230">
        <v>0</v>
      </c>
      <c r="V284" s="230">
        <f>ROUND(E284*U284,2)</f>
        <v>0</v>
      </c>
      <c r="W284" s="230"/>
      <c r="X284" s="230" t="s">
        <v>144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145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27"/>
      <c r="B285" s="228"/>
      <c r="C285" s="263" t="s">
        <v>772</v>
      </c>
      <c r="D285" s="231"/>
      <c r="E285" s="232">
        <v>59.468200000000003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147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47">
        <v>70</v>
      </c>
      <c r="B286" s="248" t="s">
        <v>319</v>
      </c>
      <c r="C286" s="262" t="s">
        <v>320</v>
      </c>
      <c r="D286" s="249" t="s">
        <v>254</v>
      </c>
      <c r="E286" s="250">
        <v>287.34078</v>
      </c>
      <c r="F286" s="251"/>
      <c r="G286" s="252">
        <f>ROUND(E286*F286,2)</f>
        <v>0</v>
      </c>
      <c r="H286" s="251"/>
      <c r="I286" s="252">
        <f>ROUND(E286*H286,2)</f>
        <v>0</v>
      </c>
      <c r="J286" s="251"/>
      <c r="K286" s="252">
        <f>ROUND(E286*J286,2)</f>
        <v>0</v>
      </c>
      <c r="L286" s="252">
        <v>21</v>
      </c>
      <c r="M286" s="252">
        <f>G286*(1+L286/100)</f>
        <v>0</v>
      </c>
      <c r="N286" s="250">
        <v>0</v>
      </c>
      <c r="O286" s="250">
        <f>ROUND(E286*N286,2)</f>
        <v>0</v>
      </c>
      <c r="P286" s="250">
        <v>0</v>
      </c>
      <c r="Q286" s="250">
        <f>ROUND(E286*P286,2)</f>
        <v>0</v>
      </c>
      <c r="R286" s="252"/>
      <c r="S286" s="252" t="s">
        <v>143</v>
      </c>
      <c r="T286" s="253" t="s">
        <v>143</v>
      </c>
      <c r="U286" s="230">
        <v>0</v>
      </c>
      <c r="V286" s="230">
        <f>ROUND(E286*U286,2)</f>
        <v>0</v>
      </c>
      <c r="W286" s="230"/>
      <c r="X286" s="230" t="s">
        <v>144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145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27"/>
      <c r="B287" s="228"/>
      <c r="C287" s="263" t="s">
        <v>773</v>
      </c>
      <c r="D287" s="231"/>
      <c r="E287" s="232">
        <v>287.34078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147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">
      <c r="A288" s="3"/>
      <c r="B288" s="4"/>
      <c r="C288" s="269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AE288">
        <v>15</v>
      </c>
      <c r="AF288">
        <v>21</v>
      </c>
      <c r="AG288" t="s">
        <v>125</v>
      </c>
    </row>
    <row r="289" spans="1:33" x14ac:dyDescent="0.2">
      <c r="A289" s="213"/>
      <c r="B289" s="214" t="s">
        <v>31</v>
      </c>
      <c r="C289" s="270"/>
      <c r="D289" s="215"/>
      <c r="E289" s="216"/>
      <c r="F289" s="216"/>
      <c r="G289" s="246">
        <f>G8+G76+G97+G106+G186+G195+G227+G229+G247+G281</f>
        <v>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E289">
        <f>SUMIF(L7:L287,AE288,G7:G287)</f>
        <v>0</v>
      </c>
      <c r="AF289">
        <f>SUMIF(L7:L287,AF288,G7:G287)</f>
        <v>0</v>
      </c>
      <c r="AG289" t="s">
        <v>322</v>
      </c>
    </row>
    <row r="290" spans="1:33" x14ac:dyDescent="0.2">
      <c r="A290" s="3"/>
      <c r="B290" s="4"/>
      <c r="C290" s="269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33" x14ac:dyDescent="0.2">
      <c r="A291" s="3"/>
      <c r="B291" s="4"/>
      <c r="C291" s="269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33" x14ac:dyDescent="0.2">
      <c r="A292" s="217" t="s">
        <v>323</v>
      </c>
      <c r="B292" s="217"/>
      <c r="C292" s="271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33" x14ac:dyDescent="0.2">
      <c r="A293" s="218"/>
      <c r="B293" s="219"/>
      <c r="C293" s="272"/>
      <c r="D293" s="219"/>
      <c r="E293" s="219"/>
      <c r="F293" s="219"/>
      <c r="G293" s="22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AG293" t="s">
        <v>324</v>
      </c>
    </row>
    <row r="294" spans="1:33" x14ac:dyDescent="0.2">
      <c r="A294" s="221"/>
      <c r="B294" s="222"/>
      <c r="C294" s="273"/>
      <c r="D294" s="222"/>
      <c r="E294" s="222"/>
      <c r="F294" s="222"/>
      <c r="G294" s="22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33" x14ac:dyDescent="0.2">
      <c r="A295" s="221"/>
      <c r="B295" s="222"/>
      <c r="C295" s="273"/>
      <c r="D295" s="222"/>
      <c r="E295" s="222"/>
      <c r="F295" s="222"/>
      <c r="G295" s="22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33" x14ac:dyDescent="0.2">
      <c r="A296" s="221"/>
      <c r="B296" s="222"/>
      <c r="C296" s="273"/>
      <c r="D296" s="222"/>
      <c r="E296" s="222"/>
      <c r="F296" s="222"/>
      <c r="G296" s="22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33" x14ac:dyDescent="0.2">
      <c r="A297" s="224"/>
      <c r="B297" s="225"/>
      <c r="C297" s="274"/>
      <c r="D297" s="225"/>
      <c r="E297" s="225"/>
      <c r="F297" s="225"/>
      <c r="G297" s="22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33" x14ac:dyDescent="0.2">
      <c r="A298" s="3"/>
      <c r="B298" s="4"/>
      <c r="C298" s="269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33" x14ac:dyDescent="0.2">
      <c r="C299" s="275"/>
      <c r="D299" s="10"/>
      <c r="AG299" t="s">
        <v>325</v>
      </c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92:C292"/>
    <mergeCell ref="A293:G29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57</v>
      </c>
      <c r="C4" s="202" t="s">
        <v>51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102</v>
      </c>
      <c r="C8" s="261" t="s">
        <v>103</v>
      </c>
      <c r="D8" s="242"/>
      <c r="E8" s="243"/>
      <c r="F8" s="244"/>
      <c r="G8" s="244">
        <f>SUMIF(AG9:AG15,"&lt;&gt;NOR",G9:G15)</f>
        <v>0</v>
      </c>
      <c r="H8" s="244"/>
      <c r="I8" s="244">
        <f>SUM(I9:I15)</f>
        <v>0</v>
      </c>
      <c r="J8" s="244"/>
      <c r="K8" s="244">
        <f>SUM(K9:K15)</f>
        <v>0</v>
      </c>
      <c r="L8" s="244"/>
      <c r="M8" s="244">
        <f>SUM(M9:M15)</f>
        <v>0</v>
      </c>
      <c r="N8" s="243"/>
      <c r="O8" s="243">
        <f>SUM(O9:O15)</f>
        <v>0</v>
      </c>
      <c r="P8" s="243"/>
      <c r="Q8" s="243">
        <f>SUM(Q9:Q15)</f>
        <v>0</v>
      </c>
      <c r="R8" s="244"/>
      <c r="S8" s="244"/>
      <c r="T8" s="245"/>
      <c r="U8" s="239"/>
      <c r="V8" s="239">
        <f>SUM(V9:V15)</f>
        <v>0</v>
      </c>
      <c r="W8" s="239"/>
      <c r="X8" s="239"/>
      <c r="AG8" t="s">
        <v>139</v>
      </c>
    </row>
    <row r="9" spans="1:60" outlineLevel="1" x14ac:dyDescent="0.2">
      <c r="A9" s="254">
        <v>1</v>
      </c>
      <c r="B9" s="255" t="s">
        <v>326</v>
      </c>
      <c r="C9" s="264" t="s">
        <v>327</v>
      </c>
      <c r="D9" s="256" t="s">
        <v>220</v>
      </c>
      <c r="E9" s="257">
        <v>8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143</v>
      </c>
      <c r="T9" s="260" t="s">
        <v>226</v>
      </c>
      <c r="U9" s="230">
        <v>0</v>
      </c>
      <c r="V9" s="230">
        <f>ROUND(E9*U9,2)</f>
        <v>0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328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54">
        <v>2</v>
      </c>
      <c r="B10" s="255" t="s">
        <v>337</v>
      </c>
      <c r="C10" s="264" t="s">
        <v>338</v>
      </c>
      <c r="D10" s="256" t="s">
        <v>142</v>
      </c>
      <c r="E10" s="257">
        <v>20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143</v>
      </c>
      <c r="T10" s="260" t="s">
        <v>226</v>
      </c>
      <c r="U10" s="230">
        <v>0</v>
      </c>
      <c r="V10" s="230">
        <f>ROUND(E10*U10,2)</f>
        <v>0</v>
      </c>
      <c r="W10" s="230"/>
      <c r="X10" s="230" t="s">
        <v>144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328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54">
        <v>3</v>
      </c>
      <c r="B11" s="255" t="s">
        <v>339</v>
      </c>
      <c r="C11" s="264" t="s">
        <v>340</v>
      </c>
      <c r="D11" s="256" t="s">
        <v>220</v>
      </c>
      <c r="E11" s="257">
        <v>2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143</v>
      </c>
      <c r="T11" s="260" t="s">
        <v>226</v>
      </c>
      <c r="U11" s="230">
        <v>0</v>
      </c>
      <c r="V11" s="230">
        <f>ROUND(E11*U11,2)</f>
        <v>0</v>
      </c>
      <c r="W11" s="230"/>
      <c r="X11" s="230" t="s">
        <v>144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328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4">
        <v>4</v>
      </c>
      <c r="B12" s="255" t="s">
        <v>345</v>
      </c>
      <c r="C12" s="264" t="s">
        <v>346</v>
      </c>
      <c r="D12" s="256" t="s">
        <v>142</v>
      </c>
      <c r="E12" s="257">
        <v>26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226</v>
      </c>
      <c r="U12" s="230">
        <v>0</v>
      </c>
      <c r="V12" s="230">
        <f>ROUND(E12*U12,2)</f>
        <v>0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328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4">
        <v>5</v>
      </c>
      <c r="B13" s="255" t="s">
        <v>347</v>
      </c>
      <c r="C13" s="264" t="s">
        <v>348</v>
      </c>
      <c r="D13" s="256" t="s">
        <v>142</v>
      </c>
      <c r="E13" s="257">
        <v>26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143</v>
      </c>
      <c r="T13" s="260" t="s">
        <v>226</v>
      </c>
      <c r="U13" s="230">
        <v>0</v>
      </c>
      <c r="V13" s="230">
        <f>ROUND(E13*U13,2)</f>
        <v>0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328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4">
        <v>6</v>
      </c>
      <c r="B14" s="255" t="s">
        <v>351</v>
      </c>
      <c r="C14" s="264" t="s">
        <v>352</v>
      </c>
      <c r="D14" s="256" t="s">
        <v>353</v>
      </c>
      <c r="E14" s="257">
        <v>1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143</v>
      </c>
      <c r="T14" s="260" t="s">
        <v>226</v>
      </c>
      <c r="U14" s="230">
        <v>0</v>
      </c>
      <c r="V14" s="230">
        <f>ROUND(E14*U14,2)</f>
        <v>0</v>
      </c>
      <c r="W14" s="230"/>
      <c r="X14" s="230" t="s">
        <v>144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328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4">
        <v>7</v>
      </c>
      <c r="B15" s="255" t="s">
        <v>354</v>
      </c>
      <c r="C15" s="264" t="s">
        <v>355</v>
      </c>
      <c r="D15" s="256" t="s">
        <v>356</v>
      </c>
      <c r="E15" s="257">
        <v>1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 t="s">
        <v>357</v>
      </c>
      <c r="S15" s="259" t="s">
        <v>143</v>
      </c>
      <c r="T15" s="260" t="s">
        <v>226</v>
      </c>
      <c r="U15" s="230">
        <v>0</v>
      </c>
      <c r="V15" s="230">
        <f>ROUND(E15*U15,2)</f>
        <v>0</v>
      </c>
      <c r="W15" s="230"/>
      <c r="X15" s="230" t="s">
        <v>358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40" t="s">
        <v>138</v>
      </c>
      <c r="B16" s="241" t="s">
        <v>104</v>
      </c>
      <c r="C16" s="261" t="s">
        <v>105</v>
      </c>
      <c r="D16" s="242"/>
      <c r="E16" s="243"/>
      <c r="F16" s="244"/>
      <c r="G16" s="244">
        <f>SUMIF(AG17:AG19,"&lt;&gt;NOR",G17:G19)</f>
        <v>0</v>
      </c>
      <c r="H16" s="244"/>
      <c r="I16" s="244">
        <f>SUM(I17:I19)</f>
        <v>0</v>
      </c>
      <c r="J16" s="244"/>
      <c r="K16" s="244">
        <f>SUM(K17:K19)</f>
        <v>0</v>
      </c>
      <c r="L16" s="244"/>
      <c r="M16" s="244">
        <f>SUM(M17:M19)</f>
        <v>0</v>
      </c>
      <c r="N16" s="243"/>
      <c r="O16" s="243">
        <f>SUM(O17:O19)</f>
        <v>0</v>
      </c>
      <c r="P16" s="243"/>
      <c r="Q16" s="243">
        <f>SUM(Q17:Q19)</f>
        <v>0</v>
      </c>
      <c r="R16" s="244"/>
      <c r="S16" s="244"/>
      <c r="T16" s="245"/>
      <c r="U16" s="239"/>
      <c r="V16" s="239">
        <f>SUM(V17:V19)</f>
        <v>0</v>
      </c>
      <c r="W16" s="239"/>
      <c r="X16" s="239"/>
      <c r="AG16" t="s">
        <v>139</v>
      </c>
    </row>
    <row r="17" spans="1:60" outlineLevel="1" x14ac:dyDescent="0.2">
      <c r="A17" s="254">
        <v>8</v>
      </c>
      <c r="B17" s="255" t="s">
        <v>360</v>
      </c>
      <c r="C17" s="264" t="s">
        <v>361</v>
      </c>
      <c r="D17" s="256" t="s">
        <v>220</v>
      </c>
      <c r="E17" s="257">
        <v>1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 t="s">
        <v>212</v>
      </c>
      <c r="S17" s="259" t="s">
        <v>143</v>
      </c>
      <c r="T17" s="260" t="s">
        <v>226</v>
      </c>
      <c r="U17" s="230">
        <v>0</v>
      </c>
      <c r="V17" s="230">
        <f>ROUND(E17*U17,2)</f>
        <v>0</v>
      </c>
      <c r="W17" s="230"/>
      <c r="X17" s="230" t="s">
        <v>213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362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4">
        <v>9</v>
      </c>
      <c r="B18" s="255" t="s">
        <v>363</v>
      </c>
      <c r="C18" s="264" t="s">
        <v>364</v>
      </c>
      <c r="D18" s="256" t="s">
        <v>365</v>
      </c>
      <c r="E18" s="257">
        <v>2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225</v>
      </c>
      <c r="T18" s="260" t="s">
        <v>226</v>
      </c>
      <c r="U18" s="230">
        <v>0</v>
      </c>
      <c r="V18" s="230">
        <f>ROUND(E18*U18,2)</f>
        <v>0</v>
      </c>
      <c r="W18" s="230"/>
      <c r="X18" s="230" t="s">
        <v>213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362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4">
        <v>10</v>
      </c>
      <c r="B19" s="255" t="s">
        <v>372</v>
      </c>
      <c r="C19" s="264" t="s">
        <v>373</v>
      </c>
      <c r="D19" s="256" t="s">
        <v>142</v>
      </c>
      <c r="E19" s="257">
        <v>26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225</v>
      </c>
      <c r="T19" s="260" t="s">
        <v>226</v>
      </c>
      <c r="U19" s="230">
        <v>0</v>
      </c>
      <c r="V19" s="230">
        <f>ROUND(E19*U19,2)</f>
        <v>0</v>
      </c>
      <c r="W19" s="230"/>
      <c r="X19" s="230" t="s">
        <v>213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362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40" t="s">
        <v>138</v>
      </c>
      <c r="B20" s="241" t="s">
        <v>106</v>
      </c>
      <c r="C20" s="261" t="s">
        <v>107</v>
      </c>
      <c r="D20" s="242"/>
      <c r="E20" s="243"/>
      <c r="F20" s="244"/>
      <c r="G20" s="244">
        <f>SUMIF(AG21:AG29,"&lt;&gt;NOR",G21:G29)</f>
        <v>0</v>
      </c>
      <c r="H20" s="244"/>
      <c r="I20" s="244">
        <f>SUM(I21:I29)</f>
        <v>0</v>
      </c>
      <c r="J20" s="244"/>
      <c r="K20" s="244">
        <f>SUM(K21:K29)</f>
        <v>0</v>
      </c>
      <c r="L20" s="244"/>
      <c r="M20" s="244">
        <f>SUM(M21:M29)</f>
        <v>0</v>
      </c>
      <c r="N20" s="243"/>
      <c r="O20" s="243">
        <f>SUM(O21:O29)</f>
        <v>0</v>
      </c>
      <c r="P20" s="243"/>
      <c r="Q20" s="243">
        <f>SUM(Q21:Q29)</f>
        <v>0</v>
      </c>
      <c r="R20" s="244"/>
      <c r="S20" s="244"/>
      <c r="T20" s="245"/>
      <c r="U20" s="239"/>
      <c r="V20" s="239">
        <f>SUM(V21:V29)</f>
        <v>0</v>
      </c>
      <c r="W20" s="239"/>
      <c r="X20" s="239"/>
      <c r="AG20" t="s">
        <v>139</v>
      </c>
    </row>
    <row r="21" spans="1:60" ht="22.5" outlineLevel="1" x14ac:dyDescent="0.2">
      <c r="A21" s="254">
        <v>11</v>
      </c>
      <c r="B21" s="255" t="s">
        <v>382</v>
      </c>
      <c r="C21" s="264" t="s">
        <v>383</v>
      </c>
      <c r="D21" s="256" t="s">
        <v>174</v>
      </c>
      <c r="E21" s="257">
        <v>3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/>
      <c r="S21" s="259" t="s">
        <v>143</v>
      </c>
      <c r="T21" s="260" t="s">
        <v>226</v>
      </c>
      <c r="U21" s="230">
        <v>0</v>
      </c>
      <c r="V21" s="230">
        <f>ROUND(E21*U21,2)</f>
        <v>0</v>
      </c>
      <c r="W21" s="230"/>
      <c r="X21" s="230" t="s">
        <v>144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328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4">
        <v>12</v>
      </c>
      <c r="B22" s="255" t="s">
        <v>774</v>
      </c>
      <c r="C22" s="264" t="s">
        <v>775</v>
      </c>
      <c r="D22" s="256" t="s">
        <v>220</v>
      </c>
      <c r="E22" s="257">
        <v>2</v>
      </c>
      <c r="F22" s="258"/>
      <c r="G22" s="259">
        <f>ROUND(E22*F22,2)</f>
        <v>0</v>
      </c>
      <c r="H22" s="258"/>
      <c r="I22" s="259">
        <f>ROUND(E22*H22,2)</f>
        <v>0</v>
      </c>
      <c r="J22" s="258"/>
      <c r="K22" s="259">
        <f>ROUND(E22*J22,2)</f>
        <v>0</v>
      </c>
      <c r="L22" s="259">
        <v>21</v>
      </c>
      <c r="M22" s="259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9"/>
      <c r="S22" s="259" t="s">
        <v>143</v>
      </c>
      <c r="T22" s="260" t="s">
        <v>226</v>
      </c>
      <c r="U22" s="230">
        <v>0</v>
      </c>
      <c r="V22" s="230">
        <f>ROUND(E22*U22,2)</f>
        <v>0</v>
      </c>
      <c r="W22" s="230"/>
      <c r="X22" s="230" t="s">
        <v>144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328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4">
        <v>13</v>
      </c>
      <c r="B23" s="255" t="s">
        <v>386</v>
      </c>
      <c r="C23" s="264" t="s">
        <v>387</v>
      </c>
      <c r="D23" s="256" t="s">
        <v>220</v>
      </c>
      <c r="E23" s="257">
        <v>2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9"/>
      <c r="S23" s="259" t="s">
        <v>143</v>
      </c>
      <c r="T23" s="260" t="s">
        <v>226</v>
      </c>
      <c r="U23" s="230">
        <v>0</v>
      </c>
      <c r="V23" s="230">
        <f>ROUND(E23*U23,2)</f>
        <v>0</v>
      </c>
      <c r="W23" s="230"/>
      <c r="X23" s="230" t="s">
        <v>144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328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4">
        <v>14</v>
      </c>
      <c r="B24" s="255" t="s">
        <v>618</v>
      </c>
      <c r="C24" s="264" t="s">
        <v>619</v>
      </c>
      <c r="D24" s="256" t="s">
        <v>142</v>
      </c>
      <c r="E24" s="257">
        <v>24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/>
      <c r="S24" s="259" t="s">
        <v>143</v>
      </c>
      <c r="T24" s="260" t="s">
        <v>226</v>
      </c>
      <c r="U24" s="230">
        <v>0</v>
      </c>
      <c r="V24" s="230">
        <f>ROUND(E24*U24,2)</f>
        <v>0</v>
      </c>
      <c r="W24" s="230"/>
      <c r="X24" s="230" t="s">
        <v>144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328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4">
        <v>15</v>
      </c>
      <c r="B25" s="255" t="s">
        <v>620</v>
      </c>
      <c r="C25" s="264" t="s">
        <v>621</v>
      </c>
      <c r="D25" s="256" t="s">
        <v>142</v>
      </c>
      <c r="E25" s="257">
        <v>24</v>
      </c>
      <c r="F25" s="258"/>
      <c r="G25" s="259">
        <f>ROUND(E25*F25,2)</f>
        <v>0</v>
      </c>
      <c r="H25" s="258"/>
      <c r="I25" s="259">
        <f>ROUND(E25*H25,2)</f>
        <v>0</v>
      </c>
      <c r="J25" s="258"/>
      <c r="K25" s="259">
        <f>ROUND(E25*J25,2)</f>
        <v>0</v>
      </c>
      <c r="L25" s="259">
        <v>21</v>
      </c>
      <c r="M25" s="259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9"/>
      <c r="S25" s="259" t="s">
        <v>143</v>
      </c>
      <c r="T25" s="260" t="s">
        <v>226</v>
      </c>
      <c r="U25" s="230">
        <v>0</v>
      </c>
      <c r="V25" s="230">
        <f>ROUND(E25*U25,2)</f>
        <v>0</v>
      </c>
      <c r="W25" s="230"/>
      <c r="X25" s="230" t="s">
        <v>144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328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4">
        <v>16</v>
      </c>
      <c r="B26" s="255" t="s">
        <v>306</v>
      </c>
      <c r="C26" s="264" t="s">
        <v>307</v>
      </c>
      <c r="D26" s="256" t="s">
        <v>142</v>
      </c>
      <c r="E26" s="257">
        <v>24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21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143</v>
      </c>
      <c r="T26" s="260" t="s">
        <v>226</v>
      </c>
      <c r="U26" s="230">
        <v>0</v>
      </c>
      <c r="V26" s="230">
        <f>ROUND(E26*U26,2)</f>
        <v>0</v>
      </c>
      <c r="W26" s="230"/>
      <c r="X26" s="230" t="s">
        <v>144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328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4">
        <v>17</v>
      </c>
      <c r="B27" s="255" t="s">
        <v>622</v>
      </c>
      <c r="C27" s="264" t="s">
        <v>623</v>
      </c>
      <c r="D27" s="256" t="s">
        <v>142</v>
      </c>
      <c r="E27" s="257">
        <v>26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9"/>
      <c r="S27" s="259" t="s">
        <v>143</v>
      </c>
      <c r="T27" s="260" t="s">
        <v>226</v>
      </c>
      <c r="U27" s="230">
        <v>0</v>
      </c>
      <c r="V27" s="230">
        <f>ROUND(E27*U27,2)</f>
        <v>0</v>
      </c>
      <c r="W27" s="230"/>
      <c r="X27" s="230" t="s">
        <v>144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328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4">
        <v>18</v>
      </c>
      <c r="B28" s="255" t="s">
        <v>624</v>
      </c>
      <c r="C28" s="264" t="s">
        <v>625</v>
      </c>
      <c r="D28" s="256" t="s">
        <v>142</v>
      </c>
      <c r="E28" s="257">
        <v>24</v>
      </c>
      <c r="F28" s="258"/>
      <c r="G28" s="259">
        <f>ROUND(E28*F28,2)</f>
        <v>0</v>
      </c>
      <c r="H28" s="258"/>
      <c r="I28" s="259">
        <f>ROUND(E28*H28,2)</f>
        <v>0</v>
      </c>
      <c r="J28" s="258"/>
      <c r="K28" s="259">
        <f>ROUND(E28*J28,2)</f>
        <v>0</v>
      </c>
      <c r="L28" s="259">
        <v>21</v>
      </c>
      <c r="M28" s="259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9"/>
      <c r="S28" s="259" t="s">
        <v>143</v>
      </c>
      <c r="T28" s="260" t="s">
        <v>226</v>
      </c>
      <c r="U28" s="230">
        <v>0</v>
      </c>
      <c r="V28" s="230">
        <f>ROUND(E28*U28,2)</f>
        <v>0</v>
      </c>
      <c r="W28" s="230"/>
      <c r="X28" s="230" t="s">
        <v>144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328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7">
        <v>19</v>
      </c>
      <c r="B29" s="248" t="s">
        <v>626</v>
      </c>
      <c r="C29" s="262" t="s">
        <v>627</v>
      </c>
      <c r="D29" s="249" t="s">
        <v>153</v>
      </c>
      <c r="E29" s="250">
        <v>8.4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143</v>
      </c>
      <c r="T29" s="253" t="s">
        <v>226</v>
      </c>
      <c r="U29" s="230">
        <v>0</v>
      </c>
      <c r="V29" s="230">
        <f>ROUND(E29*U29,2)</f>
        <v>0</v>
      </c>
      <c r="W29" s="230"/>
      <c r="X29" s="230" t="s">
        <v>144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328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3"/>
      <c r="B30" s="4"/>
      <c r="C30" s="26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125</v>
      </c>
    </row>
    <row r="31" spans="1:60" x14ac:dyDescent="0.2">
      <c r="A31" s="213"/>
      <c r="B31" s="214" t="s">
        <v>31</v>
      </c>
      <c r="C31" s="270"/>
      <c r="D31" s="215"/>
      <c r="E31" s="216"/>
      <c r="F31" s="216"/>
      <c r="G31" s="246">
        <f>G8+G16+G20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322</v>
      </c>
    </row>
    <row r="32" spans="1:60" x14ac:dyDescent="0.2">
      <c r="A32" s="3"/>
      <c r="B32" s="4"/>
      <c r="C32" s="26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6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17" t="s">
        <v>323</v>
      </c>
      <c r="B34" s="217"/>
      <c r="C34" s="27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18"/>
      <c r="B35" s="219"/>
      <c r="C35" s="272"/>
      <c r="D35" s="219"/>
      <c r="E35" s="219"/>
      <c r="F35" s="219"/>
      <c r="G35" s="22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324</v>
      </c>
    </row>
    <row r="36" spans="1:33" x14ac:dyDescent="0.2">
      <c r="A36" s="221"/>
      <c r="B36" s="222"/>
      <c r="C36" s="273"/>
      <c r="D36" s="222"/>
      <c r="E36" s="222"/>
      <c r="F36" s="222"/>
      <c r="G36" s="2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21"/>
      <c r="B37" s="222"/>
      <c r="C37" s="273"/>
      <c r="D37" s="222"/>
      <c r="E37" s="222"/>
      <c r="F37" s="222"/>
      <c r="G37" s="2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21"/>
      <c r="B38" s="222"/>
      <c r="C38" s="273"/>
      <c r="D38" s="222"/>
      <c r="E38" s="222"/>
      <c r="F38" s="222"/>
      <c r="G38" s="2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24"/>
      <c r="B39" s="225"/>
      <c r="C39" s="274"/>
      <c r="D39" s="225"/>
      <c r="E39" s="225"/>
      <c r="F39" s="225"/>
      <c r="G39" s="22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3"/>
      <c r="B40" s="4"/>
      <c r="C40" s="26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C41" s="275"/>
      <c r="D41" s="10"/>
      <c r="AG41" t="s">
        <v>325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4:C34"/>
    <mergeCell ref="A35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58</v>
      </c>
      <c r="C3" s="199" t="s">
        <v>59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60</v>
      </c>
      <c r="C4" s="202" t="s">
        <v>59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82</v>
      </c>
      <c r="C8" s="261" t="s">
        <v>83</v>
      </c>
      <c r="D8" s="242"/>
      <c r="E8" s="243"/>
      <c r="F8" s="244"/>
      <c r="G8" s="244">
        <f>SUMIF(AG9:AG23,"&lt;&gt;NOR",G9:G23)</f>
        <v>0</v>
      </c>
      <c r="H8" s="244"/>
      <c r="I8" s="244">
        <f>SUM(I9:I23)</f>
        <v>0</v>
      </c>
      <c r="J8" s="244"/>
      <c r="K8" s="244">
        <f>SUM(K9:K23)</f>
        <v>0</v>
      </c>
      <c r="L8" s="244"/>
      <c r="M8" s="244">
        <f>SUM(M9:M23)</f>
        <v>0</v>
      </c>
      <c r="N8" s="243"/>
      <c r="O8" s="243">
        <f>SUM(O9:O23)</f>
        <v>56.53</v>
      </c>
      <c r="P8" s="243"/>
      <c r="Q8" s="243">
        <f>SUM(Q9:Q23)</f>
        <v>0</v>
      </c>
      <c r="R8" s="244"/>
      <c r="S8" s="244"/>
      <c r="T8" s="245"/>
      <c r="U8" s="239"/>
      <c r="V8" s="239">
        <f>SUM(V9:V23)</f>
        <v>213.42999999999998</v>
      </c>
      <c r="W8" s="239"/>
      <c r="X8" s="239"/>
      <c r="AG8" t="s">
        <v>139</v>
      </c>
    </row>
    <row r="9" spans="1:60" outlineLevel="1" x14ac:dyDescent="0.2">
      <c r="A9" s="247">
        <v>1</v>
      </c>
      <c r="B9" s="248" t="s">
        <v>776</v>
      </c>
      <c r="C9" s="262" t="s">
        <v>777</v>
      </c>
      <c r="D9" s="249" t="s">
        <v>174</v>
      </c>
      <c r="E9" s="250">
        <v>71.28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143</v>
      </c>
      <c r="T9" s="253" t="s">
        <v>143</v>
      </c>
      <c r="U9" s="230">
        <v>2.2490000000000001</v>
      </c>
      <c r="V9" s="230">
        <f>ROUND(E9*U9,2)</f>
        <v>160.31</v>
      </c>
      <c r="W9" s="230"/>
      <c r="X9" s="230" t="s">
        <v>144</v>
      </c>
      <c r="Y9" s="210"/>
      <c r="Z9" s="210"/>
      <c r="AA9" s="210"/>
      <c r="AB9" s="210"/>
      <c r="AC9" s="210"/>
      <c r="AD9" s="210"/>
      <c r="AE9" s="210"/>
      <c r="AF9" s="210"/>
      <c r="AG9" s="210" t="s">
        <v>145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3" t="s">
        <v>778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27"/>
      <c r="B11" s="228"/>
      <c r="C11" s="263" t="s">
        <v>779</v>
      </c>
      <c r="D11" s="231"/>
      <c r="E11" s="232">
        <v>71.28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2</v>
      </c>
      <c r="B12" s="255" t="s">
        <v>417</v>
      </c>
      <c r="C12" s="264" t="s">
        <v>418</v>
      </c>
      <c r="D12" s="256" t="s">
        <v>174</v>
      </c>
      <c r="E12" s="257">
        <v>71.28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143</v>
      </c>
      <c r="U12" s="230">
        <v>1.0999999999999999E-2</v>
      </c>
      <c r="V12" s="230">
        <f>ROUND(E12*U12,2)</f>
        <v>0.78</v>
      </c>
      <c r="W12" s="230"/>
      <c r="X12" s="230" t="s">
        <v>144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4">
        <v>3</v>
      </c>
      <c r="B13" s="255" t="s">
        <v>419</v>
      </c>
      <c r="C13" s="264" t="s">
        <v>420</v>
      </c>
      <c r="D13" s="256" t="s">
        <v>174</v>
      </c>
      <c r="E13" s="257">
        <v>71.28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143</v>
      </c>
      <c r="T13" s="260" t="s">
        <v>143</v>
      </c>
      <c r="U13" s="230">
        <v>0</v>
      </c>
      <c r="V13" s="230">
        <f>ROUND(E13*U13,2)</f>
        <v>0</v>
      </c>
      <c r="W13" s="230"/>
      <c r="X13" s="230" t="s">
        <v>144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4</v>
      </c>
      <c r="B14" s="248" t="s">
        <v>780</v>
      </c>
      <c r="C14" s="262" t="s">
        <v>781</v>
      </c>
      <c r="D14" s="249" t="s">
        <v>153</v>
      </c>
      <c r="E14" s="250">
        <v>69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2.0200000000000001E-3</v>
      </c>
      <c r="O14" s="250">
        <f>ROUND(E14*N14,2)</f>
        <v>0.14000000000000001</v>
      </c>
      <c r="P14" s="250">
        <v>0</v>
      </c>
      <c r="Q14" s="250">
        <f>ROUND(E14*P14,2)</f>
        <v>0</v>
      </c>
      <c r="R14" s="252"/>
      <c r="S14" s="252" t="s">
        <v>143</v>
      </c>
      <c r="T14" s="253" t="s">
        <v>143</v>
      </c>
      <c r="U14" s="230">
        <v>0.45800000000000002</v>
      </c>
      <c r="V14" s="230">
        <f>ROUND(E14*U14,2)</f>
        <v>31.6</v>
      </c>
      <c r="W14" s="230"/>
      <c r="X14" s="230" t="s">
        <v>144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3" t="s">
        <v>782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3" t="s">
        <v>783</v>
      </c>
      <c r="D16" s="231"/>
      <c r="E16" s="232">
        <v>69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4">
        <v>5</v>
      </c>
      <c r="B17" s="255" t="s">
        <v>784</v>
      </c>
      <c r="C17" s="264" t="s">
        <v>785</v>
      </c>
      <c r="D17" s="256" t="s">
        <v>153</v>
      </c>
      <c r="E17" s="257">
        <v>69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143</v>
      </c>
      <c r="T17" s="260" t="s">
        <v>143</v>
      </c>
      <c r="U17" s="230">
        <v>0.218</v>
      </c>
      <c r="V17" s="230">
        <f>ROUND(E17*U17,2)</f>
        <v>15.04</v>
      </c>
      <c r="W17" s="230"/>
      <c r="X17" s="230" t="s">
        <v>144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6</v>
      </c>
      <c r="B18" s="248" t="s">
        <v>786</v>
      </c>
      <c r="C18" s="262" t="s">
        <v>787</v>
      </c>
      <c r="D18" s="249" t="s">
        <v>174</v>
      </c>
      <c r="E18" s="250">
        <v>28.196000000000002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143</v>
      </c>
      <c r="T18" s="253" t="s">
        <v>143</v>
      </c>
      <c r="U18" s="230">
        <v>0.20200000000000001</v>
      </c>
      <c r="V18" s="230">
        <f>ROUND(E18*U18,2)</f>
        <v>5.7</v>
      </c>
      <c r="W18" s="230"/>
      <c r="X18" s="230" t="s">
        <v>144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3" t="s">
        <v>788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27"/>
      <c r="B20" s="228"/>
      <c r="C20" s="263" t="s">
        <v>789</v>
      </c>
      <c r="D20" s="231"/>
      <c r="E20" s="232">
        <v>28.196000000000002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7</v>
      </c>
      <c r="B21" s="248" t="s">
        <v>790</v>
      </c>
      <c r="C21" s="262" t="s">
        <v>791</v>
      </c>
      <c r="D21" s="249" t="s">
        <v>254</v>
      </c>
      <c r="E21" s="250">
        <v>56.386360000000003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1</v>
      </c>
      <c r="O21" s="250">
        <f>ROUND(E21*N21,2)</f>
        <v>56.39</v>
      </c>
      <c r="P21" s="250">
        <v>0</v>
      </c>
      <c r="Q21" s="250">
        <f>ROUND(E21*P21,2)</f>
        <v>0</v>
      </c>
      <c r="R21" s="252" t="s">
        <v>212</v>
      </c>
      <c r="S21" s="252" t="s">
        <v>143</v>
      </c>
      <c r="T21" s="253" t="s">
        <v>143</v>
      </c>
      <c r="U21" s="230">
        <v>0</v>
      </c>
      <c r="V21" s="230">
        <f>ROUND(E21*U21,2)</f>
        <v>0</v>
      </c>
      <c r="W21" s="230"/>
      <c r="X21" s="230" t="s">
        <v>213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3" t="s">
        <v>788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147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1" x14ac:dyDescent="0.2">
      <c r="A23" s="227"/>
      <c r="B23" s="228"/>
      <c r="C23" s="263" t="s">
        <v>792</v>
      </c>
      <c r="D23" s="231"/>
      <c r="E23" s="232">
        <v>56.386360000000003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40" t="s">
        <v>138</v>
      </c>
      <c r="B24" s="241" t="s">
        <v>84</v>
      </c>
      <c r="C24" s="261" t="s">
        <v>85</v>
      </c>
      <c r="D24" s="242"/>
      <c r="E24" s="243"/>
      <c r="F24" s="244"/>
      <c r="G24" s="244">
        <f>SUMIF(AG25:AG27,"&lt;&gt;NOR",G25:G27)</f>
        <v>0</v>
      </c>
      <c r="H24" s="244"/>
      <c r="I24" s="244">
        <f>SUM(I25:I27)</f>
        <v>0</v>
      </c>
      <c r="J24" s="244"/>
      <c r="K24" s="244">
        <f>SUM(K25:K27)</f>
        <v>0</v>
      </c>
      <c r="L24" s="244"/>
      <c r="M24" s="244">
        <f>SUM(M25:M27)</f>
        <v>0</v>
      </c>
      <c r="N24" s="243"/>
      <c r="O24" s="243">
        <f>SUM(O25:O27)</f>
        <v>9.98</v>
      </c>
      <c r="P24" s="243"/>
      <c r="Q24" s="243">
        <f>SUM(Q25:Q27)</f>
        <v>0</v>
      </c>
      <c r="R24" s="244"/>
      <c r="S24" s="244"/>
      <c r="T24" s="245"/>
      <c r="U24" s="239"/>
      <c r="V24" s="239">
        <f>SUM(V25:V27)</f>
        <v>4.59</v>
      </c>
      <c r="W24" s="239"/>
      <c r="X24" s="239"/>
      <c r="AG24" t="s">
        <v>139</v>
      </c>
    </row>
    <row r="25" spans="1:60" outlineLevel="1" x14ac:dyDescent="0.2">
      <c r="A25" s="247">
        <v>8</v>
      </c>
      <c r="B25" s="248" t="s">
        <v>793</v>
      </c>
      <c r="C25" s="262" t="s">
        <v>794</v>
      </c>
      <c r="D25" s="249" t="s">
        <v>174</v>
      </c>
      <c r="E25" s="250">
        <v>4.7519999999999998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2.1</v>
      </c>
      <c r="O25" s="250">
        <f>ROUND(E25*N25,2)</f>
        <v>9.98</v>
      </c>
      <c r="P25" s="250">
        <v>0</v>
      </c>
      <c r="Q25" s="250">
        <f>ROUND(E25*P25,2)</f>
        <v>0</v>
      </c>
      <c r="R25" s="252"/>
      <c r="S25" s="252" t="s">
        <v>143</v>
      </c>
      <c r="T25" s="253" t="s">
        <v>143</v>
      </c>
      <c r="U25" s="230">
        <v>0.96499999999999997</v>
      </c>
      <c r="V25" s="230">
        <f>ROUND(E25*U25,2)</f>
        <v>4.59</v>
      </c>
      <c r="W25" s="230"/>
      <c r="X25" s="230" t="s">
        <v>144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145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3" t="s">
        <v>795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27"/>
      <c r="B27" s="228"/>
      <c r="C27" s="263" t="s">
        <v>796</v>
      </c>
      <c r="D27" s="231"/>
      <c r="E27" s="232">
        <v>4.7519999999999998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40" t="s">
        <v>138</v>
      </c>
      <c r="B28" s="241" t="s">
        <v>90</v>
      </c>
      <c r="C28" s="261" t="s">
        <v>91</v>
      </c>
      <c r="D28" s="242"/>
      <c r="E28" s="243"/>
      <c r="F28" s="244"/>
      <c r="G28" s="244">
        <f>SUMIF(AG29:AG48,"&lt;&gt;NOR",G29:G48)</f>
        <v>0</v>
      </c>
      <c r="H28" s="244"/>
      <c r="I28" s="244">
        <f>SUM(I29:I48)</f>
        <v>0</v>
      </c>
      <c r="J28" s="244"/>
      <c r="K28" s="244">
        <f>SUM(K29:K48)</f>
        <v>0</v>
      </c>
      <c r="L28" s="244"/>
      <c r="M28" s="244">
        <f>SUM(M29:M48)</f>
        <v>0</v>
      </c>
      <c r="N28" s="243"/>
      <c r="O28" s="243">
        <f>SUM(O29:O48)</f>
        <v>20.05</v>
      </c>
      <c r="P28" s="243"/>
      <c r="Q28" s="243">
        <f>SUM(Q29:Q48)</f>
        <v>0</v>
      </c>
      <c r="R28" s="244"/>
      <c r="S28" s="244"/>
      <c r="T28" s="245"/>
      <c r="U28" s="239"/>
      <c r="V28" s="239">
        <f>SUM(V29:V48)</f>
        <v>22.650000000000002</v>
      </c>
      <c r="W28" s="239"/>
      <c r="X28" s="239"/>
      <c r="AG28" t="s">
        <v>139</v>
      </c>
    </row>
    <row r="29" spans="1:60" ht="22.5" outlineLevel="1" x14ac:dyDescent="0.2">
      <c r="A29" s="247">
        <v>9</v>
      </c>
      <c r="B29" s="248" t="s">
        <v>797</v>
      </c>
      <c r="C29" s="262" t="s">
        <v>798</v>
      </c>
      <c r="D29" s="249" t="s">
        <v>153</v>
      </c>
      <c r="E29" s="250">
        <v>11.96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7.3899999999999993E-2</v>
      </c>
      <c r="O29" s="250">
        <f>ROUND(E29*N29,2)</f>
        <v>0.88</v>
      </c>
      <c r="P29" s="250">
        <v>0</v>
      </c>
      <c r="Q29" s="250">
        <f>ROUND(E29*P29,2)</f>
        <v>0</v>
      </c>
      <c r="R29" s="252"/>
      <c r="S29" s="252" t="s">
        <v>225</v>
      </c>
      <c r="T29" s="253" t="s">
        <v>143</v>
      </c>
      <c r="U29" s="230">
        <v>0.45200000000000001</v>
      </c>
      <c r="V29" s="230">
        <f>ROUND(E29*U29,2)</f>
        <v>5.41</v>
      </c>
      <c r="W29" s="230"/>
      <c r="X29" s="230" t="s">
        <v>144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145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3" t="s">
        <v>799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147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3" t="s">
        <v>800</v>
      </c>
      <c r="D31" s="231"/>
      <c r="E31" s="232">
        <v>11.96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147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10</v>
      </c>
      <c r="B32" s="248" t="s">
        <v>801</v>
      </c>
      <c r="C32" s="262" t="s">
        <v>802</v>
      </c>
      <c r="D32" s="249" t="s">
        <v>153</v>
      </c>
      <c r="E32" s="250">
        <v>13.156000000000001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8.7379999999999999E-2</v>
      </c>
      <c r="O32" s="250">
        <f>ROUND(E32*N32,2)</f>
        <v>1.1499999999999999</v>
      </c>
      <c r="P32" s="250">
        <v>0</v>
      </c>
      <c r="Q32" s="250">
        <f>ROUND(E32*P32,2)</f>
        <v>0</v>
      </c>
      <c r="R32" s="252" t="s">
        <v>212</v>
      </c>
      <c r="S32" s="252" t="s">
        <v>143</v>
      </c>
      <c r="T32" s="253" t="s">
        <v>143</v>
      </c>
      <c r="U32" s="230">
        <v>0</v>
      </c>
      <c r="V32" s="230">
        <f>ROUND(E32*U32,2)</f>
        <v>0</v>
      </c>
      <c r="W32" s="230"/>
      <c r="X32" s="230" t="s">
        <v>213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3" t="s">
        <v>799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147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7"/>
      <c r="B34" s="228"/>
      <c r="C34" s="263" t="s">
        <v>803</v>
      </c>
      <c r="D34" s="231"/>
      <c r="E34" s="232">
        <v>13.156000000000001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11</v>
      </c>
      <c r="B35" s="248" t="s">
        <v>183</v>
      </c>
      <c r="C35" s="262" t="s">
        <v>184</v>
      </c>
      <c r="D35" s="249" t="s">
        <v>153</v>
      </c>
      <c r="E35" s="250">
        <v>26.22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143</v>
      </c>
      <c r="T35" s="253" t="s">
        <v>143</v>
      </c>
      <c r="U35" s="230">
        <v>1.7999999999999999E-2</v>
      </c>
      <c r="V35" s="230">
        <f>ROUND(E35*U35,2)</f>
        <v>0.47</v>
      </c>
      <c r="W35" s="230"/>
      <c r="X35" s="230" t="s">
        <v>144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145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3" t="s">
        <v>187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147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3" t="s">
        <v>804</v>
      </c>
      <c r="D37" s="231"/>
      <c r="E37" s="232">
        <v>26.22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7">
        <v>12</v>
      </c>
      <c r="B38" s="248" t="s">
        <v>704</v>
      </c>
      <c r="C38" s="262" t="s">
        <v>705</v>
      </c>
      <c r="D38" s="249" t="s">
        <v>153</v>
      </c>
      <c r="E38" s="250">
        <v>26.22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0.441</v>
      </c>
      <c r="O38" s="250">
        <f>ROUND(E38*N38,2)</f>
        <v>11.56</v>
      </c>
      <c r="P38" s="250">
        <v>0</v>
      </c>
      <c r="Q38" s="250">
        <f>ROUND(E38*P38,2)</f>
        <v>0</v>
      </c>
      <c r="R38" s="252"/>
      <c r="S38" s="252" t="s">
        <v>143</v>
      </c>
      <c r="T38" s="253" t="s">
        <v>143</v>
      </c>
      <c r="U38" s="230">
        <v>2.9000000000000001E-2</v>
      </c>
      <c r="V38" s="230">
        <f>ROUND(E38*U38,2)</f>
        <v>0.76</v>
      </c>
      <c r="W38" s="230"/>
      <c r="X38" s="230" t="s">
        <v>144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145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3" t="s">
        <v>187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147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27"/>
      <c r="B40" s="228"/>
      <c r="C40" s="263" t="s">
        <v>805</v>
      </c>
      <c r="D40" s="231"/>
      <c r="E40" s="232">
        <v>26.22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13</v>
      </c>
      <c r="B41" s="248" t="s">
        <v>206</v>
      </c>
      <c r="C41" s="262" t="s">
        <v>207</v>
      </c>
      <c r="D41" s="249" t="s">
        <v>153</v>
      </c>
      <c r="E41" s="250">
        <v>24.5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7.3899999999999993E-2</v>
      </c>
      <c r="O41" s="250">
        <f>ROUND(E41*N41,2)</f>
        <v>1.81</v>
      </c>
      <c r="P41" s="250">
        <v>0</v>
      </c>
      <c r="Q41" s="250">
        <f>ROUND(E41*P41,2)</f>
        <v>0</v>
      </c>
      <c r="R41" s="252"/>
      <c r="S41" s="252" t="s">
        <v>143</v>
      </c>
      <c r="T41" s="253" t="s">
        <v>143</v>
      </c>
      <c r="U41" s="230">
        <v>0.47799999999999998</v>
      </c>
      <c r="V41" s="230">
        <f>ROUND(E41*U41,2)</f>
        <v>11.71</v>
      </c>
      <c r="W41" s="230"/>
      <c r="X41" s="230" t="s">
        <v>144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145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3" t="s">
        <v>187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147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3" t="s">
        <v>806</v>
      </c>
      <c r="D43" s="231"/>
      <c r="E43" s="232">
        <v>24.5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147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3" t="s">
        <v>209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14</v>
      </c>
      <c r="B45" s="248" t="s">
        <v>494</v>
      </c>
      <c r="C45" s="262" t="s">
        <v>495</v>
      </c>
      <c r="D45" s="249" t="s">
        <v>153</v>
      </c>
      <c r="E45" s="250">
        <v>26.95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0.17244999999999999</v>
      </c>
      <c r="O45" s="250">
        <f>ROUND(E45*N45,2)</f>
        <v>4.6500000000000004</v>
      </c>
      <c r="P45" s="250">
        <v>0</v>
      </c>
      <c r="Q45" s="250">
        <f>ROUND(E45*P45,2)</f>
        <v>0</v>
      </c>
      <c r="R45" s="252" t="s">
        <v>212</v>
      </c>
      <c r="S45" s="252" t="s">
        <v>143</v>
      </c>
      <c r="T45" s="253" t="s">
        <v>143</v>
      </c>
      <c r="U45" s="230">
        <v>0</v>
      </c>
      <c r="V45" s="230">
        <f>ROUND(E45*U45,2)</f>
        <v>0</v>
      </c>
      <c r="W45" s="230"/>
      <c r="X45" s="230" t="s">
        <v>213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3" t="s">
        <v>187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147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3" t="s">
        <v>807</v>
      </c>
      <c r="D47" s="231"/>
      <c r="E47" s="232">
        <v>26.95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4">
        <v>15</v>
      </c>
      <c r="B48" s="255" t="s">
        <v>216</v>
      </c>
      <c r="C48" s="264" t="s">
        <v>217</v>
      </c>
      <c r="D48" s="256" t="s">
        <v>142</v>
      </c>
      <c r="E48" s="257">
        <v>10</v>
      </c>
      <c r="F48" s="258"/>
      <c r="G48" s="259">
        <f>ROUND(E48*F48,2)</f>
        <v>0</v>
      </c>
      <c r="H48" s="258"/>
      <c r="I48" s="259">
        <f>ROUND(E48*H48,2)</f>
        <v>0</v>
      </c>
      <c r="J48" s="258"/>
      <c r="K48" s="259">
        <f>ROUND(E48*J48,2)</f>
        <v>0</v>
      </c>
      <c r="L48" s="259">
        <v>21</v>
      </c>
      <c r="M48" s="259">
        <f>G48*(1+L48/100)</f>
        <v>0</v>
      </c>
      <c r="N48" s="257">
        <v>3.6000000000000002E-4</v>
      </c>
      <c r="O48" s="257">
        <f>ROUND(E48*N48,2)</f>
        <v>0</v>
      </c>
      <c r="P48" s="257">
        <v>0</v>
      </c>
      <c r="Q48" s="257">
        <f>ROUND(E48*P48,2)</f>
        <v>0</v>
      </c>
      <c r="R48" s="259"/>
      <c r="S48" s="259" t="s">
        <v>143</v>
      </c>
      <c r="T48" s="260" t="s">
        <v>143</v>
      </c>
      <c r="U48" s="230">
        <v>0.43</v>
      </c>
      <c r="V48" s="230">
        <f>ROUND(E48*U48,2)</f>
        <v>4.3</v>
      </c>
      <c r="W48" s="230"/>
      <c r="X48" s="230" t="s">
        <v>144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145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40" t="s">
        <v>138</v>
      </c>
      <c r="B49" s="241" t="s">
        <v>94</v>
      </c>
      <c r="C49" s="261" t="s">
        <v>95</v>
      </c>
      <c r="D49" s="242"/>
      <c r="E49" s="243"/>
      <c r="F49" s="244"/>
      <c r="G49" s="244">
        <f>SUMIF(AG50:AG58,"&lt;&gt;NOR",G50:G58)</f>
        <v>0</v>
      </c>
      <c r="H49" s="244"/>
      <c r="I49" s="244">
        <f>SUM(I50:I58)</f>
        <v>0</v>
      </c>
      <c r="J49" s="244"/>
      <c r="K49" s="244">
        <f>SUM(K50:K58)</f>
        <v>0</v>
      </c>
      <c r="L49" s="244"/>
      <c r="M49" s="244">
        <f>SUM(M50:M58)</f>
        <v>0</v>
      </c>
      <c r="N49" s="243"/>
      <c r="O49" s="243">
        <f>SUM(O50:O58)</f>
        <v>10.96</v>
      </c>
      <c r="P49" s="243"/>
      <c r="Q49" s="243">
        <f>SUM(Q50:Q58)</f>
        <v>0</v>
      </c>
      <c r="R49" s="244"/>
      <c r="S49" s="244"/>
      <c r="T49" s="245"/>
      <c r="U49" s="239"/>
      <c r="V49" s="239">
        <f>SUM(V50:V58)</f>
        <v>11.9</v>
      </c>
      <c r="W49" s="239"/>
      <c r="X49" s="239"/>
      <c r="AG49" t="s">
        <v>139</v>
      </c>
    </row>
    <row r="50" spans="1:60" ht="22.5" outlineLevel="1" x14ac:dyDescent="0.2">
      <c r="A50" s="247">
        <v>16</v>
      </c>
      <c r="B50" s="248" t="s">
        <v>237</v>
      </c>
      <c r="C50" s="262" t="s">
        <v>238</v>
      </c>
      <c r="D50" s="249" t="s">
        <v>142</v>
      </c>
      <c r="E50" s="250">
        <v>26.34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0.18806</v>
      </c>
      <c r="O50" s="250">
        <f>ROUND(E50*N50,2)</f>
        <v>4.95</v>
      </c>
      <c r="P50" s="250">
        <v>0</v>
      </c>
      <c r="Q50" s="250">
        <f>ROUND(E50*P50,2)</f>
        <v>0</v>
      </c>
      <c r="R50" s="252"/>
      <c r="S50" s="252" t="s">
        <v>225</v>
      </c>
      <c r="T50" s="253" t="s">
        <v>226</v>
      </c>
      <c r="U50" s="230">
        <v>0.38661000000000001</v>
      </c>
      <c r="V50" s="230">
        <f>ROUND(E50*U50,2)</f>
        <v>10.18</v>
      </c>
      <c r="W50" s="230"/>
      <c r="X50" s="230" t="s">
        <v>144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3" t="s">
        <v>239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7"/>
      <c r="B52" s="228"/>
      <c r="C52" s="263" t="s">
        <v>808</v>
      </c>
      <c r="D52" s="231"/>
      <c r="E52" s="232">
        <v>26.34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7">
        <v>17</v>
      </c>
      <c r="B53" s="248" t="s">
        <v>809</v>
      </c>
      <c r="C53" s="262" t="s">
        <v>810</v>
      </c>
      <c r="D53" s="249" t="s">
        <v>142</v>
      </c>
      <c r="E53" s="250">
        <v>28.974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0.104</v>
      </c>
      <c r="O53" s="250">
        <f>ROUND(E53*N53,2)</f>
        <v>3.01</v>
      </c>
      <c r="P53" s="250">
        <v>0</v>
      </c>
      <c r="Q53" s="250">
        <f>ROUND(E53*P53,2)</f>
        <v>0</v>
      </c>
      <c r="R53" s="252"/>
      <c r="S53" s="252" t="s">
        <v>225</v>
      </c>
      <c r="T53" s="253" t="s">
        <v>143</v>
      </c>
      <c r="U53" s="230">
        <v>0</v>
      </c>
      <c r="V53" s="230">
        <f>ROUND(E53*U53,2)</f>
        <v>0</v>
      </c>
      <c r="W53" s="230"/>
      <c r="X53" s="230" t="s">
        <v>213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3" t="s">
        <v>239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3" t="s">
        <v>811</v>
      </c>
      <c r="D55" s="231"/>
      <c r="E55" s="232">
        <v>28.974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7">
        <v>18</v>
      </c>
      <c r="B56" s="248" t="s">
        <v>241</v>
      </c>
      <c r="C56" s="262" t="s">
        <v>242</v>
      </c>
      <c r="D56" s="249" t="s">
        <v>174</v>
      </c>
      <c r="E56" s="250">
        <v>1.19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2.5249999999999999</v>
      </c>
      <c r="O56" s="250">
        <f>ROUND(E56*N56,2)</f>
        <v>3</v>
      </c>
      <c r="P56" s="250">
        <v>0</v>
      </c>
      <c r="Q56" s="250">
        <f>ROUND(E56*P56,2)</f>
        <v>0</v>
      </c>
      <c r="R56" s="252"/>
      <c r="S56" s="252" t="s">
        <v>225</v>
      </c>
      <c r="T56" s="253" t="s">
        <v>226</v>
      </c>
      <c r="U56" s="230">
        <v>1.4419999999999999</v>
      </c>
      <c r="V56" s="230">
        <f>ROUND(E56*U56,2)</f>
        <v>1.72</v>
      </c>
      <c r="W56" s="230"/>
      <c r="X56" s="230" t="s">
        <v>144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145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3" t="s">
        <v>239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3" t="s">
        <v>812</v>
      </c>
      <c r="D58" s="231"/>
      <c r="E58" s="232">
        <v>1.19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40" t="s">
        <v>138</v>
      </c>
      <c r="B59" s="241" t="s">
        <v>98</v>
      </c>
      <c r="C59" s="261" t="s">
        <v>99</v>
      </c>
      <c r="D59" s="242"/>
      <c r="E59" s="243"/>
      <c r="F59" s="244"/>
      <c r="G59" s="244">
        <f>SUMIF(AG60:AG60,"&lt;&gt;NOR",G60:G60)</f>
        <v>0</v>
      </c>
      <c r="H59" s="244"/>
      <c r="I59" s="244">
        <f>SUM(I60:I60)</f>
        <v>0</v>
      </c>
      <c r="J59" s="244"/>
      <c r="K59" s="244">
        <f>SUM(K60:K60)</f>
        <v>0</v>
      </c>
      <c r="L59" s="244"/>
      <c r="M59" s="244">
        <f>SUM(M60:M60)</f>
        <v>0</v>
      </c>
      <c r="N59" s="243"/>
      <c r="O59" s="243">
        <f>SUM(O60:O60)</f>
        <v>0</v>
      </c>
      <c r="P59" s="243"/>
      <c r="Q59" s="243">
        <f>SUM(Q60:Q60)</f>
        <v>0</v>
      </c>
      <c r="R59" s="244"/>
      <c r="S59" s="244"/>
      <c r="T59" s="245"/>
      <c r="U59" s="239"/>
      <c r="V59" s="239">
        <f>SUM(V60:V60)</f>
        <v>38.04</v>
      </c>
      <c r="W59" s="239"/>
      <c r="X59" s="239"/>
      <c r="AG59" t="s">
        <v>139</v>
      </c>
    </row>
    <row r="60" spans="1:60" outlineLevel="1" x14ac:dyDescent="0.2">
      <c r="A60" s="247">
        <v>19</v>
      </c>
      <c r="B60" s="248" t="s">
        <v>813</v>
      </c>
      <c r="C60" s="262" t="s">
        <v>814</v>
      </c>
      <c r="D60" s="249" t="s">
        <v>254</v>
      </c>
      <c r="E60" s="250">
        <v>97.534599999999998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143</v>
      </c>
      <c r="T60" s="253" t="s">
        <v>143</v>
      </c>
      <c r="U60" s="230">
        <v>0.39</v>
      </c>
      <c r="V60" s="230">
        <f>ROUND(E60*U60,2)</f>
        <v>38.04</v>
      </c>
      <c r="W60" s="230"/>
      <c r="X60" s="230" t="s">
        <v>255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3"/>
      <c r="B61" s="4"/>
      <c r="C61" s="26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125</v>
      </c>
    </row>
    <row r="62" spans="1:60" x14ac:dyDescent="0.2">
      <c r="A62" s="213"/>
      <c r="B62" s="214" t="s">
        <v>31</v>
      </c>
      <c r="C62" s="270"/>
      <c r="D62" s="215"/>
      <c r="E62" s="216"/>
      <c r="F62" s="216"/>
      <c r="G62" s="246">
        <f>G8+G24+G28+G49+G59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322</v>
      </c>
    </row>
    <row r="63" spans="1:60" x14ac:dyDescent="0.2">
      <c r="A63" s="3"/>
      <c r="B63" s="4"/>
      <c r="C63" s="26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26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17" t="s">
        <v>323</v>
      </c>
      <c r="B65" s="217"/>
      <c r="C65" s="271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18"/>
      <c r="B66" s="219"/>
      <c r="C66" s="272"/>
      <c r="D66" s="219"/>
      <c r="E66" s="219"/>
      <c r="F66" s="219"/>
      <c r="G66" s="22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G66" t="s">
        <v>324</v>
      </c>
    </row>
    <row r="67" spans="1:33" x14ac:dyDescent="0.2">
      <c r="A67" s="221"/>
      <c r="B67" s="222"/>
      <c r="C67" s="273"/>
      <c r="D67" s="222"/>
      <c r="E67" s="222"/>
      <c r="F67" s="222"/>
      <c r="G67" s="2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21"/>
      <c r="B68" s="222"/>
      <c r="C68" s="273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21"/>
      <c r="B69" s="222"/>
      <c r="C69" s="273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24"/>
      <c r="B70" s="225"/>
      <c r="C70" s="274"/>
      <c r="D70" s="225"/>
      <c r="E70" s="225"/>
      <c r="F70" s="225"/>
      <c r="G70" s="22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3"/>
      <c r="B71" s="4"/>
      <c r="C71" s="26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C72" s="275"/>
      <c r="D72" s="10"/>
      <c r="AG72" t="s">
        <v>325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5:C65"/>
    <mergeCell ref="A66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40" t="s">
        <v>138</v>
      </c>
      <c r="B8" s="241" t="s">
        <v>111</v>
      </c>
      <c r="C8" s="261" t="s">
        <v>29</v>
      </c>
      <c r="D8" s="242"/>
      <c r="E8" s="243"/>
      <c r="F8" s="244"/>
      <c r="G8" s="244">
        <f>SUMIF(AG9:AG15,"&lt;&gt;NOR",G9:G15)</f>
        <v>0</v>
      </c>
      <c r="H8" s="244"/>
      <c r="I8" s="244">
        <f>SUM(I9:I15)</f>
        <v>0</v>
      </c>
      <c r="J8" s="244"/>
      <c r="K8" s="244">
        <f>SUM(K9:K15)</f>
        <v>0</v>
      </c>
      <c r="L8" s="244"/>
      <c r="M8" s="244">
        <f>SUM(M9:M15)</f>
        <v>0</v>
      </c>
      <c r="N8" s="243"/>
      <c r="O8" s="243">
        <f>SUM(O9:O15)</f>
        <v>0</v>
      </c>
      <c r="P8" s="243"/>
      <c r="Q8" s="243">
        <f>SUM(Q9:Q15)</f>
        <v>0</v>
      </c>
      <c r="R8" s="244"/>
      <c r="S8" s="244"/>
      <c r="T8" s="245"/>
      <c r="U8" s="239"/>
      <c r="V8" s="239">
        <f>SUM(V9:V15)</f>
        <v>0</v>
      </c>
      <c r="W8" s="239"/>
      <c r="X8" s="239"/>
      <c r="AG8" t="s">
        <v>139</v>
      </c>
    </row>
    <row r="9" spans="1:60" outlineLevel="1" x14ac:dyDescent="0.2">
      <c r="A9" s="247">
        <v>1</v>
      </c>
      <c r="B9" s="248" t="s">
        <v>815</v>
      </c>
      <c r="C9" s="262" t="s">
        <v>816</v>
      </c>
      <c r="D9" s="249" t="s">
        <v>817</v>
      </c>
      <c r="E9" s="250">
        <v>2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143</v>
      </c>
      <c r="T9" s="253" t="s">
        <v>226</v>
      </c>
      <c r="U9" s="230">
        <v>0</v>
      </c>
      <c r="V9" s="230">
        <f>ROUND(E9*U9,2)</f>
        <v>0</v>
      </c>
      <c r="W9" s="230"/>
      <c r="X9" s="230" t="s">
        <v>818</v>
      </c>
      <c r="Y9" s="210"/>
      <c r="Z9" s="210"/>
      <c r="AA9" s="210"/>
      <c r="AB9" s="210"/>
      <c r="AC9" s="210"/>
      <c r="AD9" s="210"/>
      <c r="AE9" s="210"/>
      <c r="AF9" s="210"/>
      <c r="AG9" s="210" t="s">
        <v>819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3" t="s">
        <v>820</v>
      </c>
      <c r="D10" s="231"/>
      <c r="E10" s="232">
        <v>2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147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4">
        <v>2</v>
      </c>
      <c r="B11" s="255" t="s">
        <v>821</v>
      </c>
      <c r="C11" s="264" t="s">
        <v>822</v>
      </c>
      <c r="D11" s="256" t="s">
        <v>817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143</v>
      </c>
      <c r="T11" s="260" t="s">
        <v>226</v>
      </c>
      <c r="U11" s="230">
        <v>0</v>
      </c>
      <c r="V11" s="230">
        <f>ROUND(E11*U11,2)</f>
        <v>0</v>
      </c>
      <c r="W11" s="230"/>
      <c r="X11" s="230" t="s">
        <v>818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4">
        <v>3</v>
      </c>
      <c r="B12" s="255" t="s">
        <v>823</v>
      </c>
      <c r="C12" s="264" t="s">
        <v>824</v>
      </c>
      <c r="D12" s="256" t="s">
        <v>817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143</v>
      </c>
      <c r="T12" s="260" t="s">
        <v>226</v>
      </c>
      <c r="U12" s="230">
        <v>0</v>
      </c>
      <c r="V12" s="230">
        <f>ROUND(E12*U12,2)</f>
        <v>0</v>
      </c>
      <c r="W12" s="230"/>
      <c r="X12" s="230" t="s">
        <v>818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819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4">
        <v>4</v>
      </c>
      <c r="B13" s="255" t="s">
        <v>825</v>
      </c>
      <c r="C13" s="264" t="s">
        <v>826</v>
      </c>
      <c r="D13" s="256" t="s">
        <v>817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143</v>
      </c>
      <c r="T13" s="260" t="s">
        <v>226</v>
      </c>
      <c r="U13" s="230">
        <v>0</v>
      </c>
      <c r="V13" s="230">
        <f>ROUND(E13*U13,2)</f>
        <v>0</v>
      </c>
      <c r="W13" s="230"/>
      <c r="X13" s="230" t="s">
        <v>818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4">
        <v>5</v>
      </c>
      <c r="B14" s="255" t="s">
        <v>827</v>
      </c>
      <c r="C14" s="264" t="s">
        <v>828</v>
      </c>
      <c r="D14" s="256" t="s">
        <v>817</v>
      </c>
      <c r="E14" s="257">
        <v>1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143</v>
      </c>
      <c r="T14" s="260" t="s">
        <v>226</v>
      </c>
      <c r="U14" s="230">
        <v>0</v>
      </c>
      <c r="V14" s="230">
        <f>ROUND(E14*U14,2)</f>
        <v>0</v>
      </c>
      <c r="W14" s="230"/>
      <c r="X14" s="230" t="s">
        <v>818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819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4">
        <v>6</v>
      </c>
      <c r="B15" s="255" t="s">
        <v>829</v>
      </c>
      <c r="C15" s="264" t="s">
        <v>830</v>
      </c>
      <c r="D15" s="256" t="s">
        <v>817</v>
      </c>
      <c r="E15" s="257">
        <v>1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143</v>
      </c>
      <c r="T15" s="260" t="s">
        <v>226</v>
      </c>
      <c r="U15" s="230">
        <v>0</v>
      </c>
      <c r="V15" s="230">
        <f>ROUND(E15*U15,2)</f>
        <v>0</v>
      </c>
      <c r="W15" s="230"/>
      <c r="X15" s="230" t="s">
        <v>818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819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40" t="s">
        <v>138</v>
      </c>
      <c r="B16" s="241" t="s">
        <v>112</v>
      </c>
      <c r="C16" s="261" t="s">
        <v>30</v>
      </c>
      <c r="D16" s="242"/>
      <c r="E16" s="243"/>
      <c r="F16" s="244"/>
      <c r="G16" s="244">
        <f>SUMIF(AG17:AG18,"&lt;&gt;NOR",G17:G18)</f>
        <v>0</v>
      </c>
      <c r="H16" s="244"/>
      <c r="I16" s="244">
        <f>SUM(I17:I18)</f>
        <v>0</v>
      </c>
      <c r="J16" s="244"/>
      <c r="K16" s="244">
        <f>SUM(K17:K18)</f>
        <v>0</v>
      </c>
      <c r="L16" s="244"/>
      <c r="M16" s="244">
        <f>SUM(M17:M18)</f>
        <v>0</v>
      </c>
      <c r="N16" s="243"/>
      <c r="O16" s="243">
        <f>SUM(O17:O18)</f>
        <v>0</v>
      </c>
      <c r="P16" s="243"/>
      <c r="Q16" s="243">
        <f>SUM(Q17:Q18)</f>
        <v>0</v>
      </c>
      <c r="R16" s="244"/>
      <c r="S16" s="244"/>
      <c r="T16" s="245"/>
      <c r="U16" s="239"/>
      <c r="V16" s="239">
        <f>SUM(V17:V18)</f>
        <v>0</v>
      </c>
      <c r="W16" s="239"/>
      <c r="X16" s="239"/>
      <c r="AG16" t="s">
        <v>139</v>
      </c>
    </row>
    <row r="17" spans="1:60" outlineLevel="1" x14ac:dyDescent="0.2">
      <c r="A17" s="254">
        <v>7</v>
      </c>
      <c r="B17" s="255" t="s">
        <v>831</v>
      </c>
      <c r="C17" s="264" t="s">
        <v>832</v>
      </c>
      <c r="D17" s="256" t="s">
        <v>817</v>
      </c>
      <c r="E17" s="257">
        <v>1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143</v>
      </c>
      <c r="T17" s="260" t="s">
        <v>226</v>
      </c>
      <c r="U17" s="230">
        <v>0</v>
      </c>
      <c r="V17" s="230">
        <f>ROUND(E17*U17,2)</f>
        <v>0</v>
      </c>
      <c r="W17" s="230"/>
      <c r="X17" s="230" t="s">
        <v>818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8</v>
      </c>
      <c r="B18" s="248" t="s">
        <v>833</v>
      </c>
      <c r="C18" s="262" t="s">
        <v>834</v>
      </c>
      <c r="D18" s="249" t="s">
        <v>817</v>
      </c>
      <c r="E18" s="250">
        <v>1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143</v>
      </c>
      <c r="T18" s="253" t="s">
        <v>226</v>
      </c>
      <c r="U18" s="230">
        <v>0</v>
      </c>
      <c r="V18" s="230">
        <f>ROUND(E18*U18,2)</f>
        <v>0</v>
      </c>
      <c r="W18" s="230"/>
      <c r="X18" s="230" t="s">
        <v>818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3"/>
      <c r="B19" s="4"/>
      <c r="C19" s="26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125</v>
      </c>
    </row>
    <row r="20" spans="1:60" x14ac:dyDescent="0.2">
      <c r="A20" s="213"/>
      <c r="B20" s="214" t="s">
        <v>31</v>
      </c>
      <c r="C20" s="270"/>
      <c r="D20" s="215"/>
      <c r="E20" s="216"/>
      <c r="F20" s="216"/>
      <c r="G20" s="246">
        <f>G8+G16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322</v>
      </c>
    </row>
    <row r="21" spans="1:60" x14ac:dyDescent="0.2">
      <c r="A21" s="3"/>
      <c r="B21" s="4"/>
      <c r="C21" s="26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3"/>
      <c r="B22" s="4"/>
      <c r="C22" s="26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17" t="s">
        <v>323</v>
      </c>
      <c r="B23" s="217"/>
      <c r="C23" s="27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18"/>
      <c r="B24" s="219"/>
      <c r="C24" s="272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324</v>
      </c>
    </row>
    <row r="25" spans="1:60" x14ac:dyDescent="0.2">
      <c r="A25" s="221"/>
      <c r="B25" s="222"/>
      <c r="C25" s="273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21"/>
      <c r="B26" s="222"/>
      <c r="C26" s="273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21"/>
      <c r="B27" s="222"/>
      <c r="C27" s="273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24"/>
      <c r="B28" s="225"/>
      <c r="C28" s="274"/>
      <c r="D28" s="225"/>
      <c r="E28" s="225"/>
      <c r="F28" s="225"/>
      <c r="G28" s="2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26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C30" s="275"/>
      <c r="D30" s="10"/>
      <c r="AG30" t="s">
        <v>325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3:C23"/>
    <mergeCell ref="A24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SO101 SO101.1 Pol</vt:lpstr>
      <vt:lpstr>SO101 SO101.1 VO Pol</vt:lpstr>
      <vt:lpstr>SO101 SO101.2 Pol</vt:lpstr>
      <vt:lpstr>SO101 SO101.2 VO Pol</vt:lpstr>
      <vt:lpstr>SO101 SO101.3 Pol</vt:lpstr>
      <vt:lpstr>SO101 SO101.3 VO Pol</vt:lpstr>
      <vt:lpstr>SO901 SO901a Pol</vt:lpstr>
      <vt:lpstr>VON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'SO101 SO101.1 Pol'!Názvy_tisku</vt:lpstr>
      <vt:lpstr>'SO101 SO101.1 VO Pol'!Názvy_tisku</vt:lpstr>
      <vt:lpstr>'SO101 SO101.2 Pol'!Názvy_tisku</vt:lpstr>
      <vt:lpstr>'SO101 SO101.2 VO Pol'!Názvy_tisku</vt:lpstr>
      <vt:lpstr>'SO101 SO101.3 Pol'!Názvy_tisku</vt:lpstr>
      <vt:lpstr>'SO101 SO101.3 VO Pol'!Názvy_tisku</vt:lpstr>
      <vt:lpstr>'SO901 SO901a Pol'!Názvy_tisku</vt:lpstr>
      <vt:lpstr>'VON VON Pol'!Názvy_tisku</vt:lpstr>
      <vt:lpstr>oadresa</vt:lpstr>
      <vt:lpstr>Stavba!Objednatel</vt:lpstr>
      <vt:lpstr>Stavba!Objekt</vt:lpstr>
      <vt:lpstr>'SO101 SO101.1 Pol'!Oblast_tisku</vt:lpstr>
      <vt:lpstr>'SO101 SO101.1 VO Pol'!Oblast_tisku</vt:lpstr>
      <vt:lpstr>'SO101 SO101.2 Pol'!Oblast_tisku</vt:lpstr>
      <vt:lpstr>'SO101 SO101.2 VO Pol'!Oblast_tisku</vt:lpstr>
      <vt:lpstr>'SO101 SO101.3 Pol'!Oblast_tisku</vt:lpstr>
      <vt:lpstr>'SO101 SO101.3 VO Pol'!Oblast_tisku</vt:lpstr>
      <vt:lpstr>'SO901 SO901a Pol'!Oblast_tisku</vt:lpstr>
      <vt:lpstr>Stavba!Oblast_tisku</vt:lpstr>
      <vt:lpstr>'VON VON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2022-06-13T11:11:30Z</dcterms:modified>
</cp:coreProperties>
</file>