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19440" windowHeight="15000"/>
  </bookViews>
  <sheets>
    <sheet name="Stavba" sheetId="1" r:id="rId1"/>
    <sheet name="VzorPolozky" sheetId="10" state="hidden" r:id="rId2"/>
    <sheet name="1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Pol'!$A$1:$S$203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1" l="1"/>
  <c r="I8" i="11"/>
  <c r="K8" i="11"/>
  <c r="O8" i="11"/>
  <c r="Q8" i="11"/>
  <c r="G12" i="11"/>
  <c r="M12" i="11" s="1"/>
  <c r="I12" i="11"/>
  <c r="K12" i="11"/>
  <c r="O12" i="11"/>
  <c r="Q12" i="11"/>
  <c r="G14" i="11"/>
  <c r="G13" i="11" s="1"/>
  <c r="I50" i="1" s="1"/>
  <c r="I14" i="11"/>
  <c r="I13" i="11" s="1"/>
  <c r="K14" i="11"/>
  <c r="K13" i="11" s="1"/>
  <c r="O14" i="11"/>
  <c r="O13" i="11" s="1"/>
  <c r="Q14" i="11"/>
  <c r="Q13" i="11" s="1"/>
  <c r="G16" i="11"/>
  <c r="I16" i="11"/>
  <c r="K16" i="11"/>
  <c r="O16" i="11"/>
  <c r="Q16" i="11"/>
  <c r="G20" i="11"/>
  <c r="M20" i="11" s="1"/>
  <c r="I20" i="11"/>
  <c r="K20" i="11"/>
  <c r="O20" i="11"/>
  <c r="Q20" i="11"/>
  <c r="G22" i="11"/>
  <c r="M22" i="11" s="1"/>
  <c r="I22" i="11"/>
  <c r="K22" i="11"/>
  <c r="O22" i="11"/>
  <c r="Q22" i="11"/>
  <c r="G25" i="11"/>
  <c r="I25" i="11"/>
  <c r="K25" i="11"/>
  <c r="K24" i="11" s="1"/>
  <c r="O25" i="11"/>
  <c r="Q25" i="11"/>
  <c r="G27" i="11"/>
  <c r="M27" i="11" s="1"/>
  <c r="I27" i="11"/>
  <c r="K27" i="11"/>
  <c r="O27" i="11"/>
  <c r="Q27" i="11"/>
  <c r="G30" i="11"/>
  <c r="I30" i="11"/>
  <c r="K30" i="11"/>
  <c r="O30" i="11"/>
  <c r="Q30" i="11"/>
  <c r="G31" i="11"/>
  <c r="M31" i="11" s="1"/>
  <c r="I31" i="11"/>
  <c r="K31" i="11"/>
  <c r="O31" i="11"/>
  <c r="Q31" i="11"/>
  <c r="G34" i="11"/>
  <c r="M34" i="11" s="1"/>
  <c r="I34" i="11"/>
  <c r="K34" i="11"/>
  <c r="O34" i="11"/>
  <c r="Q34" i="11"/>
  <c r="G35" i="11"/>
  <c r="M35" i="11" s="1"/>
  <c r="I35" i="11"/>
  <c r="K35" i="11"/>
  <c r="O35" i="11"/>
  <c r="Q35" i="11"/>
  <c r="G36" i="11"/>
  <c r="M36" i="11" s="1"/>
  <c r="I36" i="11"/>
  <c r="K36" i="11"/>
  <c r="O36" i="11"/>
  <c r="Q36" i="11"/>
  <c r="G38" i="11"/>
  <c r="G37" i="11" s="1"/>
  <c r="I54" i="1" s="1"/>
  <c r="I38" i="11"/>
  <c r="I37" i="11" s="1"/>
  <c r="K38" i="11"/>
  <c r="K37" i="11" s="1"/>
  <c r="O38" i="11"/>
  <c r="O37" i="11" s="1"/>
  <c r="Q38" i="11"/>
  <c r="Q37" i="11" s="1"/>
  <c r="G46" i="11"/>
  <c r="G45" i="11" s="1"/>
  <c r="I55" i="1" s="1"/>
  <c r="I46" i="11"/>
  <c r="I45" i="11" s="1"/>
  <c r="K46" i="11"/>
  <c r="K45" i="11" s="1"/>
  <c r="O46" i="11"/>
  <c r="O45" i="11" s="1"/>
  <c r="Q46" i="11"/>
  <c r="Q45" i="11" s="1"/>
  <c r="G49" i="11"/>
  <c r="I49" i="11"/>
  <c r="K49" i="11"/>
  <c r="O49" i="11"/>
  <c r="Q49" i="11"/>
  <c r="G51" i="11"/>
  <c r="M51" i="11" s="1"/>
  <c r="I51" i="11"/>
  <c r="K51" i="11"/>
  <c r="O51" i="11"/>
  <c r="Q51" i="11"/>
  <c r="G55" i="11"/>
  <c r="M55" i="11" s="1"/>
  <c r="I55" i="11"/>
  <c r="K55" i="11"/>
  <c r="O55" i="11"/>
  <c r="Q55" i="11"/>
  <c r="G56" i="11"/>
  <c r="M56" i="11" s="1"/>
  <c r="I56" i="11"/>
  <c r="K56" i="11"/>
  <c r="O56" i="11"/>
  <c r="Q56" i="11"/>
  <c r="G57" i="11"/>
  <c r="M57" i="11" s="1"/>
  <c r="I57" i="11"/>
  <c r="K57" i="11"/>
  <c r="O57" i="11"/>
  <c r="Q57" i="11"/>
  <c r="G58" i="11"/>
  <c r="M58" i="11" s="1"/>
  <c r="I58" i="11"/>
  <c r="K58" i="11"/>
  <c r="O58" i="11"/>
  <c r="Q58" i="11"/>
  <c r="G60" i="11"/>
  <c r="M60" i="11" s="1"/>
  <c r="I60" i="11"/>
  <c r="K60" i="11"/>
  <c r="O60" i="11"/>
  <c r="Q60" i="11"/>
  <c r="G62" i="11"/>
  <c r="M62" i="11" s="1"/>
  <c r="I62" i="11"/>
  <c r="K62" i="11"/>
  <c r="O62" i="11"/>
  <c r="Q62" i="11"/>
  <c r="G64" i="11"/>
  <c r="M64" i="11" s="1"/>
  <c r="I64" i="11"/>
  <c r="K64" i="11"/>
  <c r="O64" i="11"/>
  <c r="Q64" i="11"/>
  <c r="G66" i="11"/>
  <c r="M66" i="11" s="1"/>
  <c r="I66" i="11"/>
  <c r="K66" i="11"/>
  <c r="O66" i="11"/>
  <c r="Q66" i="11"/>
  <c r="G68" i="11"/>
  <c r="M68" i="11" s="1"/>
  <c r="I68" i="11"/>
  <c r="K68" i="11"/>
  <c r="O68" i="11"/>
  <c r="Q68" i="11"/>
  <c r="G70" i="11"/>
  <c r="M70" i="11" s="1"/>
  <c r="I70" i="11"/>
  <c r="K70" i="11"/>
  <c r="O70" i="11"/>
  <c r="Q70" i="11"/>
  <c r="G73" i="11"/>
  <c r="M73" i="11" s="1"/>
  <c r="M72" i="11" s="1"/>
  <c r="I73" i="11"/>
  <c r="I72" i="11" s="1"/>
  <c r="K73" i="11"/>
  <c r="K72" i="11" s="1"/>
  <c r="O73" i="11"/>
  <c r="O72" i="11" s="1"/>
  <c r="Q73" i="11"/>
  <c r="Q72" i="11" s="1"/>
  <c r="G75" i="11"/>
  <c r="M75" i="11" s="1"/>
  <c r="M74" i="11" s="1"/>
  <c r="I75" i="11"/>
  <c r="I74" i="11" s="1"/>
  <c r="K75" i="11"/>
  <c r="K74" i="11" s="1"/>
  <c r="O75" i="11"/>
  <c r="O74" i="11" s="1"/>
  <c r="Q75" i="11"/>
  <c r="Q74" i="11" s="1"/>
  <c r="G77" i="11"/>
  <c r="M77" i="11" s="1"/>
  <c r="M76" i="11" s="1"/>
  <c r="I77" i="11"/>
  <c r="I76" i="11" s="1"/>
  <c r="K77" i="11"/>
  <c r="K76" i="11" s="1"/>
  <c r="O77" i="11"/>
  <c r="O76" i="11" s="1"/>
  <c r="Q77" i="11"/>
  <c r="Q76" i="11" s="1"/>
  <c r="G79" i="11"/>
  <c r="M79" i="11" s="1"/>
  <c r="I79" i="11"/>
  <c r="K79" i="11"/>
  <c r="O79" i="11"/>
  <c r="Q79" i="11"/>
  <c r="G80" i="11"/>
  <c r="M80" i="11" s="1"/>
  <c r="I80" i="11"/>
  <c r="K80" i="11"/>
  <c r="O80" i="11"/>
  <c r="Q80" i="11"/>
  <c r="G81" i="11"/>
  <c r="M81" i="11" s="1"/>
  <c r="I81" i="11"/>
  <c r="K81" i="11"/>
  <c r="O81" i="11"/>
  <c r="Q81" i="11"/>
  <c r="G82" i="11"/>
  <c r="M82" i="11" s="1"/>
  <c r="I82" i="11"/>
  <c r="K82" i="11"/>
  <c r="O82" i="11"/>
  <c r="Q82" i="11"/>
  <c r="G83" i="11"/>
  <c r="M83" i="11" s="1"/>
  <c r="I83" i="11"/>
  <c r="K83" i="11"/>
  <c r="O83" i="11"/>
  <c r="Q83" i="11"/>
  <c r="G84" i="11"/>
  <c r="M84" i="11" s="1"/>
  <c r="I84" i="11"/>
  <c r="K84" i="11"/>
  <c r="O84" i="11"/>
  <c r="Q84" i="11"/>
  <c r="G85" i="11"/>
  <c r="M85" i="11" s="1"/>
  <c r="I85" i="11"/>
  <c r="K85" i="11"/>
  <c r="O85" i="11"/>
  <c r="Q85" i="11"/>
  <c r="G86" i="11"/>
  <c r="M86" i="11" s="1"/>
  <c r="I86" i="11"/>
  <c r="K86" i="11"/>
  <c r="O86" i="11"/>
  <c r="Q86" i="11"/>
  <c r="G87" i="11"/>
  <c r="M87" i="11" s="1"/>
  <c r="I87" i="11"/>
  <c r="K87" i="11"/>
  <c r="O87" i="11"/>
  <c r="Q87" i="11"/>
  <c r="G88" i="11"/>
  <c r="M88" i="11" s="1"/>
  <c r="I88" i="11"/>
  <c r="K88" i="11"/>
  <c r="O88" i="11"/>
  <c r="Q88" i="11"/>
  <c r="G90" i="11"/>
  <c r="M90" i="11" s="1"/>
  <c r="I90" i="11"/>
  <c r="K90" i="11"/>
  <c r="O90" i="11"/>
  <c r="Q90" i="11"/>
  <c r="G92" i="11"/>
  <c r="M92" i="11" s="1"/>
  <c r="I92" i="11"/>
  <c r="K92" i="11"/>
  <c r="O92" i="11"/>
  <c r="Q92" i="11"/>
  <c r="G94" i="11"/>
  <c r="M94" i="11" s="1"/>
  <c r="I94" i="11"/>
  <c r="K94" i="11"/>
  <c r="O94" i="11"/>
  <c r="Q94" i="11"/>
  <c r="G96" i="11"/>
  <c r="M96" i="11" s="1"/>
  <c r="I96" i="11"/>
  <c r="K96" i="11"/>
  <c r="O96" i="11"/>
  <c r="Q96" i="11"/>
  <c r="G97" i="11"/>
  <c r="M97" i="11" s="1"/>
  <c r="I97" i="11"/>
  <c r="K97" i="11"/>
  <c r="O97" i="11"/>
  <c r="Q97" i="11"/>
  <c r="G99" i="11"/>
  <c r="I99" i="11"/>
  <c r="K99" i="11"/>
  <c r="O99" i="11"/>
  <c r="Q99" i="11"/>
  <c r="G101" i="11"/>
  <c r="M101" i="11" s="1"/>
  <c r="I101" i="11"/>
  <c r="K101" i="11"/>
  <c r="O101" i="11"/>
  <c r="Q101" i="11"/>
  <c r="G102" i="11"/>
  <c r="M102" i="11" s="1"/>
  <c r="I102" i="11"/>
  <c r="K102" i="11"/>
  <c r="O102" i="11"/>
  <c r="Q102" i="11"/>
  <c r="G104" i="11"/>
  <c r="M104" i="11" s="1"/>
  <c r="I104" i="11"/>
  <c r="K104" i="11"/>
  <c r="O104" i="11"/>
  <c r="Q104" i="11"/>
  <c r="G107" i="11"/>
  <c r="M107" i="11" s="1"/>
  <c r="I107" i="11"/>
  <c r="K107" i="11"/>
  <c r="O107" i="11"/>
  <c r="Q107" i="11"/>
  <c r="G115" i="11"/>
  <c r="M115" i="11" s="1"/>
  <c r="I115" i="11"/>
  <c r="K115" i="11"/>
  <c r="O115" i="11"/>
  <c r="Q115" i="11"/>
  <c r="G117" i="11"/>
  <c r="M117" i="11" s="1"/>
  <c r="I117" i="11"/>
  <c r="K117" i="11"/>
  <c r="O117" i="11"/>
  <c r="Q117" i="11"/>
  <c r="G119" i="11"/>
  <c r="M119" i="11" s="1"/>
  <c r="I119" i="11"/>
  <c r="K119" i="11"/>
  <c r="O119" i="11"/>
  <c r="Q119" i="11"/>
  <c r="G121" i="11"/>
  <c r="M121" i="11" s="1"/>
  <c r="I121" i="11"/>
  <c r="K121" i="11"/>
  <c r="O121" i="11"/>
  <c r="Q121" i="11"/>
  <c r="G123" i="11"/>
  <c r="M123" i="11" s="1"/>
  <c r="I123" i="11"/>
  <c r="K123" i="11"/>
  <c r="O123" i="11"/>
  <c r="Q123" i="11"/>
  <c r="G125" i="11"/>
  <c r="M125" i="11" s="1"/>
  <c r="I125" i="11"/>
  <c r="K125" i="11"/>
  <c r="O125" i="11"/>
  <c r="Q125" i="11"/>
  <c r="G127" i="11"/>
  <c r="M127" i="11" s="1"/>
  <c r="I127" i="11"/>
  <c r="K127" i="11"/>
  <c r="O127" i="11"/>
  <c r="Q127" i="11"/>
  <c r="G129" i="11"/>
  <c r="M129" i="11" s="1"/>
  <c r="I129" i="11"/>
  <c r="K129" i="11"/>
  <c r="O129" i="11"/>
  <c r="Q129" i="11"/>
  <c r="G131" i="11"/>
  <c r="M131" i="11" s="1"/>
  <c r="I131" i="11"/>
  <c r="K131" i="11"/>
  <c r="O131" i="11"/>
  <c r="Q131" i="11"/>
  <c r="G133" i="11"/>
  <c r="M133" i="11" s="1"/>
  <c r="I133" i="11"/>
  <c r="K133" i="11"/>
  <c r="O133" i="11"/>
  <c r="Q133" i="11"/>
  <c r="G136" i="11"/>
  <c r="M136" i="11" s="1"/>
  <c r="I136" i="11"/>
  <c r="K136" i="11"/>
  <c r="O136" i="11"/>
  <c r="Q136" i="11"/>
  <c r="G138" i="11"/>
  <c r="M138" i="11" s="1"/>
  <c r="I138" i="11"/>
  <c r="K138" i="11"/>
  <c r="O138" i="11"/>
  <c r="Q138" i="11"/>
  <c r="G140" i="11"/>
  <c r="M140" i="11" s="1"/>
  <c r="I140" i="11"/>
  <c r="K140" i="11"/>
  <c r="O140" i="11"/>
  <c r="Q140" i="11"/>
  <c r="G141" i="11"/>
  <c r="M141" i="11" s="1"/>
  <c r="I141" i="11"/>
  <c r="K141" i="11"/>
  <c r="O141" i="11"/>
  <c r="Q141" i="11"/>
  <c r="G161" i="11"/>
  <c r="M161" i="11" s="1"/>
  <c r="I161" i="11"/>
  <c r="K161" i="11"/>
  <c r="O161" i="11"/>
  <c r="Q161" i="11"/>
  <c r="G165" i="11"/>
  <c r="M165" i="11" s="1"/>
  <c r="I165" i="11"/>
  <c r="K165" i="11"/>
  <c r="O165" i="11"/>
  <c r="Q165" i="11"/>
  <c r="G170" i="11"/>
  <c r="M170" i="11" s="1"/>
  <c r="I170" i="11"/>
  <c r="K170" i="11"/>
  <c r="O170" i="11"/>
  <c r="Q170" i="11"/>
  <c r="G193" i="11"/>
  <c r="M193" i="11" s="1"/>
  <c r="M192" i="11" s="1"/>
  <c r="I193" i="11"/>
  <c r="I192" i="11" s="1"/>
  <c r="K193" i="11"/>
  <c r="K192" i="11" s="1"/>
  <c r="O193" i="11"/>
  <c r="O192" i="11" s="1"/>
  <c r="Q193" i="11"/>
  <c r="Q192" i="11" s="1"/>
  <c r="G195" i="11"/>
  <c r="M195" i="11" s="1"/>
  <c r="I195" i="11"/>
  <c r="K195" i="11"/>
  <c r="O195" i="11"/>
  <c r="Q195" i="11"/>
  <c r="G196" i="11"/>
  <c r="M196" i="11" s="1"/>
  <c r="I196" i="11"/>
  <c r="K196" i="11"/>
  <c r="O196" i="11"/>
  <c r="Q196" i="11"/>
  <c r="G197" i="11"/>
  <c r="M197" i="11" s="1"/>
  <c r="I197" i="11"/>
  <c r="K197" i="11"/>
  <c r="O197" i="11"/>
  <c r="Q197" i="11"/>
  <c r="G198" i="11"/>
  <c r="M198" i="11" s="1"/>
  <c r="I198" i="11"/>
  <c r="K198" i="11"/>
  <c r="O198" i="11"/>
  <c r="Q198" i="11"/>
  <c r="G199" i="11"/>
  <c r="M199" i="11" s="1"/>
  <c r="I199" i="11"/>
  <c r="K199" i="11"/>
  <c r="O199" i="11"/>
  <c r="Q199" i="11"/>
  <c r="G201" i="11"/>
  <c r="M201" i="11" s="1"/>
  <c r="M200" i="11" s="1"/>
  <c r="I201" i="11"/>
  <c r="I200" i="11" s="1"/>
  <c r="K201" i="11"/>
  <c r="K200" i="11" s="1"/>
  <c r="O201" i="11"/>
  <c r="O200" i="11" s="1"/>
  <c r="Q201" i="11"/>
  <c r="Q200" i="11" s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132" i="11" l="1"/>
  <c r="O128" i="11"/>
  <c r="I15" i="11"/>
  <c r="Q7" i="11"/>
  <c r="G7" i="11"/>
  <c r="I49" i="1" s="1"/>
  <c r="Q98" i="11"/>
  <c r="G98" i="11"/>
  <c r="I62" i="1" s="1"/>
  <c r="Q194" i="11"/>
  <c r="O137" i="11"/>
  <c r="I103" i="11"/>
  <c r="I89" i="11"/>
  <c r="O78" i="11"/>
  <c r="I48" i="11"/>
  <c r="Q29" i="11"/>
  <c r="G29" i="11"/>
  <c r="I53" i="1" s="1"/>
  <c r="I194" i="11"/>
  <c r="Q137" i="11"/>
  <c r="K132" i="11"/>
  <c r="Q128" i="11"/>
  <c r="M128" i="11"/>
  <c r="K103" i="11"/>
  <c r="K89" i="11"/>
  <c r="Q78" i="11"/>
  <c r="G74" i="11"/>
  <c r="I58" i="1" s="1"/>
  <c r="I29" i="11"/>
  <c r="O24" i="11"/>
  <c r="K15" i="11"/>
  <c r="I7" i="11"/>
  <c r="J40" i="1"/>
  <c r="K194" i="11"/>
  <c r="I137" i="11"/>
  <c r="O132" i="11"/>
  <c r="I128" i="11"/>
  <c r="O103" i="11"/>
  <c r="K98" i="11"/>
  <c r="O89" i="11"/>
  <c r="I78" i="11"/>
  <c r="K29" i="11"/>
  <c r="Q24" i="11"/>
  <c r="G24" i="11"/>
  <c r="I52" i="1" s="1"/>
  <c r="O15" i="11"/>
  <c r="K7" i="11"/>
  <c r="O194" i="11"/>
  <c r="K137" i="11"/>
  <c r="Q132" i="11"/>
  <c r="M132" i="11"/>
  <c r="K128" i="11"/>
  <c r="Q103" i="11"/>
  <c r="O98" i="11"/>
  <c r="Q89" i="11"/>
  <c r="K78" i="11"/>
  <c r="G76" i="11"/>
  <c r="I59" i="1" s="1"/>
  <c r="G72" i="11"/>
  <c r="I57" i="1" s="1"/>
  <c r="Q48" i="11"/>
  <c r="O29" i="11"/>
  <c r="I24" i="11"/>
  <c r="Q15" i="11"/>
  <c r="G15" i="11"/>
  <c r="I51" i="1" s="1"/>
  <c r="O7" i="11"/>
  <c r="M137" i="11"/>
  <c r="M103" i="11"/>
  <c r="M194" i="11"/>
  <c r="G200" i="11"/>
  <c r="I69" i="1" s="1"/>
  <c r="I20" i="1" s="1"/>
  <c r="G137" i="11"/>
  <c r="I66" i="1" s="1"/>
  <c r="G132" i="11"/>
  <c r="I65" i="1" s="1"/>
  <c r="G128" i="11"/>
  <c r="I64" i="1" s="1"/>
  <c r="G103" i="11"/>
  <c r="I63" i="1" s="1"/>
  <c r="M89" i="11"/>
  <c r="G78" i="11"/>
  <c r="I60" i="1" s="1"/>
  <c r="K48" i="11"/>
  <c r="G48" i="11"/>
  <c r="I56" i="1" s="1"/>
  <c r="G194" i="11"/>
  <c r="I68" i="1" s="1"/>
  <c r="G192" i="11"/>
  <c r="I67" i="1" s="1"/>
  <c r="I18" i="1" s="1"/>
  <c r="M99" i="11"/>
  <c r="M98" i="11" s="1"/>
  <c r="I98" i="11"/>
  <c r="G89" i="11"/>
  <c r="I61" i="1" s="1"/>
  <c r="M78" i="11"/>
  <c r="O48" i="11"/>
  <c r="M49" i="11"/>
  <c r="M48" i="11" s="1"/>
  <c r="M46" i="11"/>
  <c r="M45" i="11" s="1"/>
  <c r="M38" i="11"/>
  <c r="M37" i="11" s="1"/>
  <c r="M30" i="11"/>
  <c r="M29" i="11" s="1"/>
  <c r="M25" i="11"/>
  <c r="M24" i="11" s="1"/>
  <c r="M16" i="11"/>
  <c r="M15" i="11" s="1"/>
  <c r="M14" i="11"/>
  <c r="M13" i="11" s="1"/>
  <c r="M8" i="11"/>
  <c r="M7" i="11" s="1"/>
  <c r="J39" i="1"/>
  <c r="J42" i="1" s="1"/>
  <c r="I70" i="1" l="1"/>
  <c r="J52" i="1" s="1"/>
  <c r="I17" i="1"/>
  <c r="I16" i="1"/>
  <c r="J67" i="1" l="1"/>
  <c r="J60" i="1"/>
  <c r="J57" i="1"/>
  <c r="J56" i="1"/>
  <c r="J66" i="1"/>
  <c r="J64" i="1"/>
  <c r="J49" i="1"/>
  <c r="J54" i="1"/>
  <c r="J51" i="1"/>
  <c r="J62" i="1"/>
  <c r="J61" i="1"/>
  <c r="J50" i="1"/>
  <c r="J65" i="1"/>
  <c r="J53" i="1"/>
  <c r="J58" i="1"/>
  <c r="J59" i="1"/>
  <c r="J69" i="1"/>
  <c r="I21" i="1"/>
  <c r="G25" i="1" s="1"/>
  <c r="G26" i="1" s="1"/>
  <c r="G29" i="1" s="1"/>
  <c r="J63" i="1"/>
  <c r="J68" i="1"/>
  <c r="J55" i="1"/>
  <c r="J7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<sst xmlns="http://schemas.openxmlformats.org/spreadsheetml/2006/main" count="956" uniqueCount="377">
  <si>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</si>
  <si>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</si>
  <si>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</si>
  <si>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</si>
  <si>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</si>
  <si>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</si>
  <si>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</si>
  <si>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</si>
  <si>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</si>
  <si>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</si>
  <si>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</si>
  <si>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</si>
  <si>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</si>
  <si>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</si>
  <si>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</si>
  <si>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</si>
  <si>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</si>
  <si>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</si>
  <si>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</si>
  <si>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</si>
  <si>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</si>
  <si>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</si>
  <si>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</si>
  <si>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</si>
  <si>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</si>
  <si>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</si>
  <si>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</si>
  <si>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</si>
  <si>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</si>
  <si>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</si>
  <si>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</si>
  <si>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</si>
  <si>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</si>
  <si>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</si>
  <si>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</si>
  <si>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</si>
  <si>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</si>
  <si>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</si>
  <si>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</si>
  <si>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</si>
  <si>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</si>
  <si>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stavební úpravy 1. NP pro knihovnu</t>
  </si>
  <si>
    <t>_</t>
  </si>
  <si>
    <t>Objekt:</t>
  </si>
  <si>
    <t>Rozpočet:</t>
  </si>
  <si>
    <t>Z1909</t>
  </si>
  <si>
    <t>Třebíč, Okružní 963/5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</si>
  <si>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</si>
  <si>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</si>
  <si>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</si>
  <si>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</si>
  <si>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</si>
  <si>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</si>
  <si>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</si>
  <si>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</si>
  <si>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</si>
  <si>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</si>
  <si>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</si>
  <si>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</si>
  <si>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</si>
  <si>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</si>
  <si>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</si>
  <si>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</si>
  <si>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</si>
  <si>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</si>
  <si>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</si>
  <si>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</si>
  <si>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</si>
  <si>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</si>
  <si>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</si>
  <si>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</si>
  <si>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</si>
  <si>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740</t>
  </si>
  <si>
    <t>Elektroinstalace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</si>
  <si>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</si>
  <si>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</si>
  <si>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</si>
  <si>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</si>
  <si>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</si>
  <si>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</si>
  <si>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</si>
  <si>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</si>
  <si>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</si>
  <si>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</si>
  <si>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</si>
  <si>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</si>
  <si>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</si>
  <si>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</si>
  <si>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M24</t>
  </si>
  <si>
    <t>Montáže vzduchotechnických zařízení</t>
  </si>
  <si>
    <t>D96</t>
  </si>
  <si>
    <t>Přesuny suti a vybouraných hmot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</si>
  <si>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</si>
  <si>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</si>
  <si>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</si>
  <si>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</si>
  <si>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</si>
  <si>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</si>
  <si>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</si>
  <si>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</si>
  <si>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</si>
  <si>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</si>
  <si>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</si>
  <si>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</si>
  <si>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</si>
  <si>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</si>
  <si>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</si>
  <si>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</si>
  <si>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</si>
  <si>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</si>
  <si>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</si>
  <si>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</si>
  <si>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</si>
  <si>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</si>
  <si>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</si>
  <si>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</si>
  <si>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</si>
  <si>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340271610R00</t>
  </si>
  <si>
    <t>Zazdívka otvorů pl.do 4 m2, pórobet.tvár.,tl.10 cm</t>
  </si>
  <si>
    <t>m3</t>
  </si>
  <si>
    <t>801-4</t>
  </si>
  <si>
    <t>RTS</t>
  </si>
  <si>
    <t>POL1_</t>
  </si>
  <si>
    <t>m.110 : 0,8*2,0*0,1</t>
  </si>
  <si>
    <t>VV</t>
  </si>
  <si>
    <t>m.104 : 1,0*2,0*0,1</t>
  </si>
  <si>
    <t>m.110-112 : 3,4*0,75*0,1</t>
  </si>
  <si>
    <t>342010001</t>
  </si>
  <si>
    <t>Úprava sádrokartonové příčky před montáží skládací stěny</t>
  </si>
  <si>
    <t>sbr</t>
  </si>
  <si>
    <t>Vlastní</t>
  </si>
  <si>
    <t>416110001</t>
  </si>
  <si>
    <t>Oprava a doplnění kazetových podhledů vel. 60x60 cm</t>
  </si>
  <si>
    <t>m2</t>
  </si>
  <si>
    <t>602013131RT1</t>
  </si>
  <si>
    <t>Omítka jednovrstvá hlazená MV 1 ručně, tloušťka vrstvy 10 mm</t>
  </si>
  <si>
    <t>801-1</t>
  </si>
  <si>
    <t>m.102 a 104 : 1,0*2,0*2</t>
  </si>
  <si>
    <t>m.103 a 110 : 1,0*2,0*2+1,45*1,0</t>
  </si>
  <si>
    <t>m.111 a 112 nad skl. stěnou : 4,0*0,7*2</t>
  </si>
  <si>
    <t>610991111R00</t>
  </si>
  <si>
    <t>Zakrývání výplní vnitřních otvorů a konstrukcí</t>
  </si>
  <si>
    <t>ostatní konstrukce (podlahy apod.) : 20,0</t>
  </si>
  <si>
    <t>612409991RT2</t>
  </si>
  <si>
    <t>Začištění omítek kolem oken,dveří apod., s použitím suché maltové směsi</t>
  </si>
  <si>
    <t>m</t>
  </si>
  <si>
    <t>okolo dveřních zárubní (nových) : (1,0+2*2,0)*2+0,8+2*2,0</t>
  </si>
  <si>
    <t>631312141R00</t>
  </si>
  <si>
    <t>Doplnění rýh betonem v dosavadních mazaninách</t>
  </si>
  <si>
    <t>po zbourané zděné příčce : 4,0*0,15*0,1</t>
  </si>
  <si>
    <t>634601141R00</t>
  </si>
  <si>
    <t>Zaplnění spár mazanin, šířky 40 mm</t>
  </si>
  <si>
    <t>v místě nových zárubní : 0,9+0,7</t>
  </si>
  <si>
    <t>641954211R00</t>
  </si>
  <si>
    <t>Osazení rámů okenních dř.dvojitých, pl. do 2,5 m2</t>
  </si>
  <si>
    <t>kus</t>
  </si>
  <si>
    <t>642942111R00</t>
  </si>
  <si>
    <t>Osazení zárubní dveřních ocelových, pl. do 2,5 m2</t>
  </si>
  <si>
    <t>m.102-104 : 1</t>
  </si>
  <si>
    <t>m.110-112 : 1</t>
  </si>
  <si>
    <t>642943112R00</t>
  </si>
  <si>
    <t>Osazování úhelník.rámů s dveřními křídly pl.4 m2</t>
  </si>
  <si>
    <t>55330317R</t>
  </si>
  <si>
    <t>Zárubeň ocelová H 110   700x1970x110 L</t>
  </si>
  <si>
    <t>SPCM</t>
  </si>
  <si>
    <t>POL3_</t>
  </si>
  <si>
    <t>55330321R</t>
  </si>
  <si>
    <t>Zárubeň ocelová H 110   900x1970x110 L</t>
  </si>
  <si>
    <t>941955002R00</t>
  </si>
  <si>
    <t>Lešení lehké pomocné, výška podlahy do 1,9 m</t>
  </si>
  <si>
    <t>800-3</t>
  </si>
  <si>
    <t>pro demontáž sádrokartonových příček : (3,0+3,7+1,5+1,5+1,0+2,7)*1,0</t>
  </si>
  <si>
    <t>pro bourání příčky v místě sklád. stěny : 4,0*1,0</t>
  </si>
  <si>
    <t>pro úpravu podhledů : 10,0*1,0</t>
  </si>
  <si>
    <t>pro montáž ocelových rámů : 3,0*1,0*2</t>
  </si>
  <si>
    <t>pro demontáž a osazení okna : 2,0*1,0*2</t>
  </si>
  <si>
    <t>pro omítky nad skl. stěnou m.111 a 112 : 3,0*1,0*2</t>
  </si>
  <si>
    <t>952901111R00</t>
  </si>
  <si>
    <t>Vyčištění budov o výšce podlaží do 4 m</t>
  </si>
  <si>
    <t>15,9*19,2</t>
  </si>
  <si>
    <t>962031113T00</t>
  </si>
  <si>
    <t>Bourání příček cihelných tl. 10 cm</t>
  </si>
  <si>
    <t>801-3</t>
  </si>
  <si>
    <t>4,0*3,1</t>
  </si>
  <si>
    <t>962036112R00</t>
  </si>
  <si>
    <t>DMTZ SDK příčky, 1x kov.kce., 1x opláštěné 12,5 mm</t>
  </si>
  <si>
    <t>(3,1+3,75+1,45+1,3+0,9)*3,25</t>
  </si>
  <si>
    <t>2,8*3,25</t>
  </si>
  <si>
    <t>(3,1-1,2)*2,5</t>
  </si>
  <si>
    <t>968061112R00</t>
  </si>
  <si>
    <t>Vyvěšení dřevěných okenních křídel pl. do 1,5 m2</t>
  </si>
  <si>
    <t>968061125R00</t>
  </si>
  <si>
    <t>Vyvěšení dřevěných dveřních křídel pl. do 2 m2</t>
  </si>
  <si>
    <t>968062245R00</t>
  </si>
  <si>
    <t>Vybourání dřevěných rámů oken jednoduch. pl. 2 m2</t>
  </si>
  <si>
    <t>968072455R00</t>
  </si>
  <si>
    <t>Vybourání kovových dveřních zárubní pl. do 2 m2</t>
  </si>
  <si>
    <t>m.110 : 1</t>
  </si>
  <si>
    <t>971033621R00</t>
  </si>
  <si>
    <t>Vybourání otv. zeď cihel. pl.4 m2, tl.10 cm, MVC</t>
  </si>
  <si>
    <t>do m.110 : 0,8*2,1</t>
  </si>
  <si>
    <t>973031812R00</t>
  </si>
  <si>
    <t>Vysekání kapes pro zavázání příček tl. 10 cm</t>
  </si>
  <si>
    <t>m.102-104 : 2,0</t>
  </si>
  <si>
    <t>978013191R00</t>
  </si>
  <si>
    <t>Otlučení omítek vnitřních stěn v rozsahu do 100 %</t>
  </si>
  <si>
    <t>ostění bouraného okna : (1,2+1,65*2)*0,2</t>
  </si>
  <si>
    <t>978059511R00</t>
  </si>
  <si>
    <t>Odsekání vnitřních obkladů stěn do 1 m2</t>
  </si>
  <si>
    <t>m.110 u bouraných dveří : (1,25-0,7)*2,0</t>
  </si>
  <si>
    <t>978059531R00</t>
  </si>
  <si>
    <t>Odsekání vnitřních obkladů stěn nad 2 m2</t>
  </si>
  <si>
    <t>m.110 : 1,45*2,0</t>
  </si>
  <si>
    <t>974053515</t>
  </si>
  <si>
    <t>Frézování drážek v betonové podlaze do 50x50 mm</t>
  </si>
  <si>
    <t>pro osazení ocelové zárubně : 0,7+0,9</t>
  </si>
  <si>
    <t>999281105R00</t>
  </si>
  <si>
    <t>Přesun hmot pro opravy a údržbu do výšky 6 m</t>
  </si>
  <si>
    <t>t</t>
  </si>
  <si>
    <t>POL7_</t>
  </si>
  <si>
    <t>720011001</t>
  </si>
  <si>
    <t>740010001</t>
  </si>
  <si>
    <t>766629302R00</t>
  </si>
  <si>
    <t>Montáž oken plastových plochy do 2,70 m2</t>
  </si>
  <si>
    <t>800-766</t>
  </si>
  <si>
    <t>766661112R00</t>
  </si>
  <si>
    <t>Montáž dveří do zárubně,otevíravých 1kř.do 0,8 m</t>
  </si>
  <si>
    <t>766661422R00</t>
  </si>
  <si>
    <t>Montáž dveří protipožárních 1kříd. nad 80 cm</t>
  </si>
  <si>
    <t>766695212R00</t>
  </si>
  <si>
    <t>Montáž prahů dveří jednokřídlových š. do 10 cm</t>
  </si>
  <si>
    <t>61143592R</t>
  </si>
  <si>
    <t>Okno plastové 1křídlové 120x165 cm OS, vnitřní a vnější parapet</t>
  </si>
  <si>
    <t>61160156R</t>
  </si>
  <si>
    <t>Dveře vnitřní hladké plné 1 kříd. 70x197 lak A</t>
  </si>
  <si>
    <t>611653604</t>
  </si>
  <si>
    <t>Dveře protipožární profil. plné 1kř. 90x197cm lak</t>
  </si>
  <si>
    <t>61187136R</t>
  </si>
  <si>
    <t>Prah dubový délka 70 cm šířka 10 cm tl. 2 cm</t>
  </si>
  <si>
    <t>61187176R</t>
  </si>
  <si>
    <t>Prah dubový délka 90 cm šířka 10 cm tl. 2 cm</t>
  </si>
  <si>
    <t>998766101R00</t>
  </si>
  <si>
    <t>Přesun hmot pro truhlářské konstr., výšky do 6 m</t>
  </si>
  <si>
    <t>767113120R00</t>
  </si>
  <si>
    <t>Montáž stěn pro zasklení do 9 m2</t>
  </si>
  <si>
    <t>800-767</t>
  </si>
  <si>
    <t>2,7*2,4*2</t>
  </si>
  <si>
    <t>767995104R00</t>
  </si>
  <si>
    <t>Výroba a montáž kov. atypických konstr. do 50 kg</t>
  </si>
  <si>
    <t>kg</t>
  </si>
  <si>
    <t>úhelníkové rámy : 8,6*(2,7+2*2,4)*2</t>
  </si>
  <si>
    <t>13384325</t>
  </si>
  <si>
    <t>Tyč průřezu U 100, střední, jakost oceli 11373</t>
  </si>
  <si>
    <t>T</t>
  </si>
  <si>
    <t>úhelníkové rámy : 8,6*(2,7+2*2,4)*2*1,08*0,001</t>
  </si>
  <si>
    <t>55301001</t>
  </si>
  <si>
    <t>Skládací stěna s dveřmi - předběžná cena</t>
  </si>
  <si>
    <t>998767101R00</t>
  </si>
  <si>
    <t>Přesun hmot pro zámečnické konstr., výšky do 6 m</t>
  </si>
  <si>
    <t>771575107R00</t>
  </si>
  <si>
    <t>Montáž podlah keram.,režné hladké, tmel, 20x20 cm</t>
  </si>
  <si>
    <t>800-771</t>
  </si>
  <si>
    <t>m.113 : 7,88</t>
  </si>
  <si>
    <t>597623121R</t>
  </si>
  <si>
    <t>Dlaždice 20x20 mc keramická, předběžná cena</t>
  </si>
  <si>
    <t>998771101R00</t>
  </si>
  <si>
    <t>Přesun hmot pro podlahy z dlaždic, výšky do 6 m</t>
  </si>
  <si>
    <t>776101115R00</t>
  </si>
  <si>
    <t>Vyrovnání podkladů samonivelační hmotou</t>
  </si>
  <si>
    <t>800-775</t>
  </si>
  <si>
    <t>dle stávajícího stavu : 13,9+5,77+22,67+63,93+63,27+7,88</t>
  </si>
  <si>
    <t>63,93+63,27</t>
  </si>
  <si>
    <t>776421100R00</t>
  </si>
  <si>
    <t>Lepení podlahových soklíků z PVC a vinylu</t>
  </si>
  <si>
    <t>m.102 : (2,7+5,4+0,7)*2-0,9-1,1-2,1-1,6</t>
  </si>
  <si>
    <t>m.112 : (7,35+0,1+7,65+10,1+0,7*2+0,6+1,7+0,35*2)*2+1,4*2</t>
  </si>
  <si>
    <t>-(1,1+0,7+2,7+0,9+0,7*2)</t>
  </si>
  <si>
    <t>m.113 : (2,55+3,3)*2-0,9</t>
  </si>
  <si>
    <t>776511820R00</t>
  </si>
  <si>
    <t>Odstranění PVC a koberců lepených s podložkou</t>
  </si>
  <si>
    <t>776551830R00</t>
  </si>
  <si>
    <t>Sejmutí povlaků volně položených</t>
  </si>
  <si>
    <t>dle stávajícího stavu : 13,9+5,77+22,67+63,93+63,27</t>
  </si>
  <si>
    <t>776101101R00</t>
  </si>
  <si>
    <t xml:space="preserve">Vysávání podlah vysavačem pod povlak.podlahy  </t>
  </si>
  <si>
    <t>28342459</t>
  </si>
  <si>
    <t>Lišta soklová měkké PVC</t>
  </si>
  <si>
    <t>101,1*1,05</t>
  </si>
  <si>
    <t>69741072.AR</t>
  </si>
  <si>
    <t>998776101R00</t>
  </si>
  <si>
    <t>Přesun hmot pro podlahy povlakové, výšky do 6 m</t>
  </si>
  <si>
    <t>781475114R00</t>
  </si>
  <si>
    <t>Obklad vnitřní stěn keramický, do tmele, 20x20 cm</t>
  </si>
  <si>
    <t>m.110 : (1,25+1,45)*2,0</t>
  </si>
  <si>
    <t>597623122R</t>
  </si>
  <si>
    <t>Obkládačky keramické 20x20 cm - předběžná cena</t>
  </si>
  <si>
    <t>783226100R00</t>
  </si>
  <si>
    <t>Nátěr syntetický kovových konstrukcí základní</t>
  </si>
  <si>
    <t>800-783</t>
  </si>
  <si>
    <t>ocelová rámová kce při skládané stěně : (2,7+2*2,4)*(0,1+2*0,05)*2</t>
  </si>
  <si>
    <t>ocelové zárubně : (1,0+2*2,0)*0,2*2</t>
  </si>
  <si>
    <t>783225600R00</t>
  </si>
  <si>
    <t>Nátěr syntetický kovových konstrukcí 2x email</t>
  </si>
  <si>
    <t>784161401R00</t>
  </si>
  <si>
    <t>Penetrace podkladu nátěrem HET, Klasik, 1 x</t>
  </si>
  <si>
    <t>800-784</t>
  </si>
  <si>
    <t>nové omítky : 10,0</t>
  </si>
  <si>
    <t>784001001</t>
  </si>
  <si>
    <t>Oprava stěn po demontáži sádrokartonových příček</t>
  </si>
  <si>
    <t>784011111R00</t>
  </si>
  <si>
    <t>Oprášení/ometení podkladu</t>
  </si>
  <si>
    <t>m.101 : 2,1*2*3,1</t>
  </si>
  <si>
    <t>m.102 : (2,7+2,45+0,95+2,0)*2*3,1-(1,6+2,1+0,6+0,9+1,1)*2,0</t>
  </si>
  <si>
    <t>m.103 a 107 : (3,65+6,5)*2*3,1-(2,1*2,0+2,7*2,4+2,4*2,35)</t>
  </si>
  <si>
    <t>(2,4+2*2,35)*0,2</t>
  </si>
  <si>
    <t>m.104 : (1,9+3,2+0,4+1,8+0,15)*2*3,1-2*0,9*2,0</t>
  </si>
  <si>
    <t>m.105 : (1,25+3,35)*2*3,1-1,0*1,3</t>
  </si>
  <si>
    <t>m.106 : (2,55+0,15+1,8+0,4+3,2+1,5)*2*3,1-0,9*2,0-1,0*1,3</t>
  </si>
  <si>
    <t>m.108 a 111 : (4,2+2,3+5,8+0,6)*2*3,1</t>
  </si>
  <si>
    <t>-(2*2,7*2,4+(2,4+3,6)*2,35+1,2*1,65)</t>
  </si>
  <si>
    <t>(2,4+3,6+2,35*4+1,2+1,65*2)*0,2</t>
  </si>
  <si>
    <t>m.109 : (1,0+1,45)*2*(3,25-1,5)+1,45</t>
  </si>
  <si>
    <t>m.110 : (2,25+1,45+0,6)*2*1,25+1,18</t>
  </si>
  <si>
    <t>m.112 : (7,4+7,65+10,1+0,6+1,7+0,4*2)*2*3,1</t>
  </si>
  <si>
    <t>(0,7*4+0,4*2)*3,1</t>
  </si>
  <si>
    <t>-(2,4+3,8+2,4+1,2+3,6)*1,65-2,7*2,4-(0,7+0,9)*2,0-0,95*2,1</t>
  </si>
  <si>
    <t>(2,4+3,8+2,4+1,2+3,6+1,65*10)*0,2</t>
  </si>
  <si>
    <t>m.113 : (3,3+2,4+0,8)*2*(3,25-1,5)</t>
  </si>
  <si>
    <t>m.114 až 117 : 2*((1,0+1,6)*2*(3,25-1,5)+(1,0+1,3)*2*(3,25-1,5))</t>
  </si>
  <si>
    <t>2*(1,6+1,34)</t>
  </si>
  <si>
    <t>784011211RT2</t>
  </si>
  <si>
    <t>Olepování vnitřních ploch páskou, včetně pásky š. 30 mm</t>
  </si>
  <si>
    <t>vypínače, ocelové zárubně - odhad : 40,0</t>
  </si>
  <si>
    <t>kolem oken : (2,4+1,65+3,8+1,65+2,4+1,65+1,2+1,65+3,6+1,65)*2</t>
  </si>
  <si>
    <t>(1,2+1,65+3,6+2,35+2,4+2,35+2,4+2,35)*2</t>
  </si>
  <si>
    <t>784011211RT3</t>
  </si>
  <si>
    <t>Olepování vnitřních ploch páskou, včetně pásky š. 50 mm</t>
  </si>
  <si>
    <t>strop po obvodu podhledů : (2,7+3,0+2,4)*2</t>
  </si>
  <si>
    <t>(3,6+6,5)*2</t>
  </si>
  <si>
    <t>(4,2+2,3+5,8+0,5+0,7)*2</t>
  </si>
  <si>
    <t>(7,35+7,8+10,7+0,6+1,7+0,4+0,7*2)*2</t>
  </si>
  <si>
    <t>784165111R00</t>
  </si>
  <si>
    <t>Malba HET Klasik PREMIUM, bílá, bez penetrace, 1 x</t>
  </si>
  <si>
    <t>na nových omítkách : 10,0</t>
  </si>
  <si>
    <t xml:space="preserve">na všech omítkách ve všech místnostech : </t>
  </si>
  <si>
    <t>240001001</t>
  </si>
  <si>
    <t>979081111R00</t>
  </si>
  <si>
    <t>Odvoz suti a vybour. hmot na skládku do 1 km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</si>
  <si>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</si>
  <si>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</si>
  <si>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</si>
  <si>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</si>
  <si>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</si>
  <si>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</si>
  <si>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</si>
  <si>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</si>
  <si>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</si>
  <si>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0110001</t>
  </si>
  <si>
    <t/>
  </si>
  <si>
    <t>END</t>
  </si>
  <si>
    <t>cenová úroveň</t>
  </si>
  <si>
    <t>RTS 2019/1</t>
  </si>
  <si>
    <t>individuální</t>
  </si>
  <si>
    <t>Demontáže VZT jednotky a cca 20 m potrubí vč. závěsů</t>
  </si>
  <si>
    <t>Úpraa ZTI přemístěním el. bojleru včetně rozvodů v m.č. 1.10</t>
  </si>
  <si>
    <t>Demontáž a montáž světel, zásuvek, vypínačů a el. rozvodů v dotčených místnostech po vybouraných příčkách</t>
  </si>
  <si>
    <t>Stavebně-technický průzkum pro 2. etapu výstavby dle popisu v TZ</t>
  </si>
  <si>
    <t>Položení vinylových podlah z dílců lepením, zátěž. tř. min 34 a výše (obdobný výrobek jako Fatra Thermofix Wood)</t>
  </si>
  <si>
    <t>776521120R00</t>
  </si>
  <si>
    <t>m.103,107 : (3,8+6,5)*2-2,05-2,7</t>
  </si>
  <si>
    <t>m.108 : (4,15+2,3)*2-0,9-1,95-2,7</t>
  </si>
  <si>
    <t>m.111 : (5,7+3,87)*2-2,85-2,7</t>
  </si>
  <si>
    <t>13,9+17,18+5,52+21,26+9,36+134,8</t>
  </si>
  <si>
    <t>Vinylových podlah z dílců,  zátěž. tř. min 34 a výše (obdobný výrobek jako Fatra Thermofix Wood) - předběžná cena</t>
  </si>
  <si>
    <t>('13,9+17,18+5,52+21,26+9,36+134,8) x 1.05</t>
  </si>
  <si>
    <t>Výkaz výměr stavby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</si>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</sst>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30" xfId="0" applyNumberFormat="1" applyFont="1" applyBorder="1" applyAlignment="1">
      <alignment horizontal="left" vertical="top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abSelected="1" topLeftCell="B27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2" t="s">
        <v>375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1" t="s">
        <v>23</v>
      </c>
      <c r="C2" s="82"/>
      <c r="D2" s="83" t="s">
        <v>45</v>
      </c>
      <c r="E2" s="83" t="s">
        <v>46</v>
      </c>
      <c r="F2" s="84"/>
      <c r="G2" s="85"/>
      <c r="H2" s="84"/>
      <c r="I2" s="85"/>
      <c r="J2" s="86"/>
      <c r="O2" s="2"/>
    </row>
    <row r="3" spans="1:15" ht="23.25" customHeight="1" x14ac:dyDescent="0.2">
      <c r="A3" s="4"/>
      <c r="B3" s="87" t="s">
        <v>43</v>
      </c>
      <c r="C3" s="82"/>
      <c r="D3" s="88" t="s">
        <v>40</v>
      </c>
      <c r="E3" s="88" t="s">
        <v>42</v>
      </c>
      <c r="F3" s="89"/>
      <c r="G3" s="89"/>
      <c r="H3" s="82"/>
      <c r="I3" s="90"/>
      <c r="J3" s="91"/>
    </row>
    <row r="4" spans="1:15" ht="23.25" customHeight="1" x14ac:dyDescent="0.2">
      <c r="A4" s="4"/>
      <c r="B4" s="92" t="s">
        <v>44</v>
      </c>
      <c r="C4" s="93"/>
      <c r="D4" s="94" t="s">
        <v>40</v>
      </c>
      <c r="E4" s="94" t="s">
        <v>41</v>
      </c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22</v>
      </c>
      <c r="C5" s="5"/>
      <c r="D5" s="33"/>
      <c r="E5" s="26"/>
      <c r="F5" s="26"/>
      <c r="G5" s="26"/>
      <c r="H5" s="28" t="s">
        <v>35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20</v>
      </c>
      <c r="C8" s="5"/>
      <c r="D8" s="36"/>
      <c r="E8" s="5"/>
      <c r="F8" s="5"/>
      <c r="G8" s="46"/>
      <c r="H8" s="28" t="s">
        <v>35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19</v>
      </c>
      <c r="C11" s="5"/>
      <c r="D11" s="221"/>
      <c r="E11" s="221"/>
      <c r="F11" s="221"/>
      <c r="G11" s="221"/>
      <c r="H11" s="28" t="s">
        <v>35</v>
      </c>
      <c r="I11" s="33"/>
      <c r="J11" s="11"/>
    </row>
    <row r="12" spans="1:15" ht="15.75" customHeight="1" x14ac:dyDescent="0.2">
      <c r="A12" s="4"/>
      <c r="B12" s="42"/>
      <c r="C12" s="26"/>
      <c r="D12" s="225"/>
      <c r="E12" s="225"/>
      <c r="F12" s="225"/>
      <c r="G12" s="225"/>
      <c r="H12" s="28" t="s">
        <v>36</v>
      </c>
      <c r="I12" s="33"/>
      <c r="J12" s="11"/>
    </row>
    <row r="13" spans="1:15" ht="15.75" customHeight="1" x14ac:dyDescent="0.2">
      <c r="A13" s="4"/>
      <c r="B13" s="43"/>
      <c r="C13" s="27"/>
      <c r="D13" s="226"/>
      <c r="E13" s="226"/>
      <c r="F13" s="226"/>
      <c r="G13" s="226"/>
      <c r="H13" s="29"/>
      <c r="I13" s="35"/>
      <c r="J13" s="52"/>
    </row>
    <row r="14" spans="1:15" ht="24" customHeight="1" x14ac:dyDescent="0.2">
      <c r="A14" s="4"/>
      <c r="B14" s="67" t="s">
        <v>21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33</v>
      </c>
      <c r="C15" s="73"/>
      <c r="D15" s="54"/>
      <c r="E15" s="220"/>
      <c r="F15" s="220"/>
      <c r="G15" s="222"/>
      <c r="H15" s="222"/>
      <c r="I15" s="222" t="s">
        <v>30</v>
      </c>
      <c r="J15" s="223"/>
    </row>
    <row r="16" spans="1:15" ht="23.25" customHeight="1" x14ac:dyDescent="0.2">
      <c r="A16" s="157" t="s">
        <v>25</v>
      </c>
      <c r="B16" s="158" t="s">
        <v>25</v>
      </c>
      <c r="C16" s="59"/>
      <c r="D16" s="60"/>
      <c r="E16" s="209"/>
      <c r="F16" s="224"/>
      <c r="G16" s="209"/>
      <c r="H16" s="224"/>
      <c r="I16" s="209">
        <f>SUM(I49:I57)+I68</f>
        <v>0</v>
      </c>
      <c r="J16" s="210"/>
    </row>
    <row r="17" spans="1:10" ht="23.25" customHeight="1" x14ac:dyDescent="0.2">
      <c r="A17" s="157" t="s">
        <v>26</v>
      </c>
      <c r="B17" s="158" t="s">
        <v>26</v>
      </c>
      <c r="C17" s="59"/>
      <c r="D17" s="60"/>
      <c r="E17" s="209"/>
      <c r="F17" s="224"/>
      <c r="G17" s="209"/>
      <c r="H17" s="224"/>
      <c r="I17" s="209">
        <f>SUM(I58:I66)</f>
        <v>0</v>
      </c>
      <c r="J17" s="210"/>
    </row>
    <row r="18" spans="1:10" ht="23.25" customHeight="1" x14ac:dyDescent="0.2">
      <c r="A18" s="157" t="s">
        <v>27</v>
      </c>
      <c r="B18" s="158" t="s">
        <v>27</v>
      </c>
      <c r="C18" s="59"/>
      <c r="D18" s="60"/>
      <c r="E18" s="209"/>
      <c r="F18" s="224"/>
      <c r="G18" s="209"/>
      <c r="H18" s="224"/>
      <c r="I18" s="209">
        <f>I67</f>
        <v>0</v>
      </c>
      <c r="J18" s="210"/>
    </row>
    <row r="19" spans="1:10" ht="23.25" customHeight="1" x14ac:dyDescent="0.2">
      <c r="A19" s="157" t="s">
        <v>93</v>
      </c>
      <c r="B19" s="158" t="s">
        <v>28</v>
      </c>
      <c r="C19" s="59"/>
      <c r="D19" s="60"/>
      <c r="E19" s="209"/>
      <c r="F19" s="224"/>
      <c r="G19" s="209"/>
      <c r="H19" s="224"/>
      <c r="I19" s="209">
        <v>0</v>
      </c>
      <c r="J19" s="210"/>
    </row>
    <row r="20" spans="1:10" ht="23.25" customHeight="1" x14ac:dyDescent="0.2">
      <c r="A20" s="157" t="s">
        <v>92</v>
      </c>
      <c r="B20" s="158" t="s">
        <v>29</v>
      </c>
      <c r="C20" s="59"/>
      <c r="D20" s="60"/>
      <c r="E20" s="209"/>
      <c r="F20" s="224"/>
      <c r="G20" s="209"/>
      <c r="H20" s="224"/>
      <c r="I20" s="209">
        <f>I69</f>
        <v>0</v>
      </c>
      <c r="J20" s="210"/>
    </row>
    <row r="21" spans="1:10" ht="23.25" customHeight="1" x14ac:dyDescent="0.2">
      <c r="A21" s="4"/>
      <c r="B21" s="75" t="s">
        <v>30</v>
      </c>
      <c r="C21" s="76"/>
      <c r="D21" s="77"/>
      <c r="E21" s="230"/>
      <c r="F21" s="239"/>
      <c r="G21" s="230"/>
      <c r="H21" s="239"/>
      <c r="I21" s="230">
        <f>SUM(I16:J20)</f>
        <v>0</v>
      </c>
      <c r="J21" s="231"/>
    </row>
    <row r="22" spans="1:10" ht="33" customHeight="1" x14ac:dyDescent="0.2">
      <c r="A22" s="4"/>
      <c r="B22" s="66" t="s">
        <v>34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12</v>
      </c>
      <c r="C23" s="59"/>
      <c r="D23" s="60"/>
      <c r="E23" s="61">
        <v>15</v>
      </c>
      <c r="F23" s="62" t="s">
        <v>0</v>
      </c>
      <c r="G23" s="228">
        <v>0</v>
      </c>
      <c r="H23" s="229"/>
      <c r="I23" s="229"/>
      <c r="J23" s="63" t="str">
        <f t="shared" ref="J23:J28" si="0">Mena</f>
        <v>CZK</v>
      </c>
    </row>
    <row r="24" spans="1:10" ht="23.25" customHeight="1" x14ac:dyDescent="0.2">
      <c r="A24" s="4"/>
      <c r="B24" s="58" t="s">
        <v>13</v>
      </c>
      <c r="C24" s="59"/>
      <c r="D24" s="60"/>
      <c r="E24" s="61">
        <f>SazbaDPH1</f>
        <v>15</v>
      </c>
      <c r="F24" s="62" t="s">
        <v>0</v>
      </c>
      <c r="G24" s="241">
        <v>0</v>
      </c>
      <c r="H24" s="242"/>
      <c r="I24" s="242"/>
      <c r="J24" s="63" t="str">
        <f t="shared" si="0"/>
        <v>CZK</v>
      </c>
    </row>
    <row r="25" spans="1:10" ht="23.25" customHeight="1" x14ac:dyDescent="0.2">
      <c r="A25" s="4"/>
      <c r="B25" s="58" t="s">
        <v>14</v>
      </c>
      <c r="C25" s="59"/>
      <c r="D25" s="60"/>
      <c r="E25" s="61">
        <v>21</v>
      </c>
      <c r="F25" s="62" t="s">
        <v>0</v>
      </c>
      <c r="G25" s="228">
        <f>I21</f>
        <v>0</v>
      </c>
      <c r="H25" s="229"/>
      <c r="I25" s="229"/>
      <c r="J25" s="63" t="str">
        <f t="shared" si="0"/>
        <v>CZK</v>
      </c>
    </row>
    <row r="26" spans="1:10" ht="23.25" customHeight="1" x14ac:dyDescent="0.2">
      <c r="A26" s="4"/>
      <c r="B26" s="50" t="s">
        <v>15</v>
      </c>
      <c r="C26" s="22"/>
      <c r="D26" s="18"/>
      <c r="E26" s="44">
        <f>SazbaDPH2</f>
        <v>21</v>
      </c>
      <c r="F26" s="45" t="s">
        <v>0</v>
      </c>
      <c r="G26" s="235">
        <f>ZakladDPHZakl*E26/100</f>
        <v>0</v>
      </c>
      <c r="H26" s="236"/>
      <c r="I26" s="236"/>
      <c r="J26" s="57" t="str">
        <f t="shared" si="0"/>
        <v>CZK</v>
      </c>
    </row>
    <row r="27" spans="1:10" ht="23.25" customHeight="1" thickBot="1" x14ac:dyDescent="0.25">
      <c r="A27" s="4"/>
      <c r="B27" s="49" t="s">
        <v>4</v>
      </c>
      <c r="C27" s="20"/>
      <c r="D27" s="23"/>
      <c r="E27" s="20"/>
      <c r="F27" s="21"/>
      <c r="G27" s="237">
        <v>0</v>
      </c>
      <c r="H27" s="237"/>
      <c r="I27" s="237"/>
      <c r="J27" s="64" t="str">
        <f t="shared" si="0"/>
        <v>CZK</v>
      </c>
    </row>
    <row r="28" spans="1:10" ht="27.75" hidden="1" customHeight="1" thickBot="1" x14ac:dyDescent="0.25">
      <c r="A28" s="4"/>
      <c r="B28" s="126" t="s">
        <v>24</v>
      </c>
      <c r="C28" s="127"/>
      <c r="D28" s="127"/>
      <c r="E28" s="128"/>
      <c r="F28" s="129"/>
      <c r="G28" s="238">
        <v>560327.16</v>
      </c>
      <c r="H28" s="240"/>
      <c r="I28" s="240"/>
      <c r="J28" s="130" t="str">
        <f t="shared" si="0"/>
        <v>CZK</v>
      </c>
    </row>
    <row r="29" spans="1:10" ht="27.75" customHeight="1" thickBot="1" x14ac:dyDescent="0.25">
      <c r="A29" s="4"/>
      <c r="B29" s="126" t="s">
        <v>37</v>
      </c>
      <c r="C29" s="131"/>
      <c r="D29" s="131"/>
      <c r="E29" s="131"/>
      <c r="F29" s="131"/>
      <c r="G29" s="238">
        <f>ROUND(ZakladDPHZakl+DPHZakl,0)</f>
        <v>0</v>
      </c>
      <c r="H29" s="238"/>
      <c r="I29" s="238"/>
      <c r="J29" s="132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11</v>
      </c>
      <c r="D32" s="40"/>
      <c r="E32" s="40"/>
      <c r="F32" s="19" t="s">
        <v>10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16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 x14ac:dyDescent="0.2">
      <c r="A38" s="102" t="s">
        <v>39</v>
      </c>
      <c r="B38" s="106" t="s">
        <v>17</v>
      </c>
      <c r="C38" s="107" t="s">
        <v>5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18</v>
      </c>
      <c r="I38" s="116" t="s">
        <v>1</v>
      </c>
      <c r="J38" s="109" t="s">
        <v>0</v>
      </c>
    </row>
    <row r="39" spans="1:10" ht="25.5" hidden="1" customHeight="1" x14ac:dyDescent="0.2">
      <c r="A39" s="102">
        <v>1</v>
      </c>
      <c r="B39" s="110" t="s">
        <v>47</v>
      </c>
      <c r="C39" s="211"/>
      <c r="D39" s="212"/>
      <c r="E39" s="212"/>
      <c r="F39" s="117">
        <v>0</v>
      </c>
      <c r="G39" s="118">
        <v>560327.16</v>
      </c>
      <c r="H39" s="119">
        <v>117668.7</v>
      </c>
      <c r="I39" s="119">
        <v>677995.86</v>
      </c>
      <c r="J39" s="111">
        <f>IF(CenaCelkemVypocet=0,"",I39/CenaCelkemVypocet*100)</f>
        <v>100</v>
      </c>
    </row>
    <row r="40" spans="1:10" ht="25.5" hidden="1" customHeight="1" x14ac:dyDescent="0.2">
      <c r="A40" s="102">
        <v>2</v>
      </c>
      <c r="B40" s="103" t="s">
        <v>40</v>
      </c>
      <c r="C40" s="213" t="s">
        <v>42</v>
      </c>
      <c r="D40" s="214"/>
      <c r="E40" s="214"/>
      <c r="F40" s="120">
        <v>0</v>
      </c>
      <c r="G40" s="121">
        <v>560327.16</v>
      </c>
      <c r="H40" s="121">
        <v>117668.7</v>
      </c>
      <c r="I40" s="121">
        <v>677995.86</v>
      </c>
      <c r="J40" s="104">
        <f>IF(CenaCelkemVypocet=0,"",I40/CenaCelkemVypocet*100)</f>
        <v>100</v>
      </c>
    </row>
    <row r="41" spans="1:10" ht="25.5" hidden="1" customHeight="1" x14ac:dyDescent="0.2">
      <c r="A41" s="102">
        <v>3</v>
      </c>
      <c r="B41" s="112" t="s">
        <v>40</v>
      </c>
      <c r="C41" s="215" t="s">
        <v>41</v>
      </c>
      <c r="D41" s="216"/>
      <c r="E41" s="216"/>
      <c r="F41" s="122">
        <v>0</v>
      </c>
      <c r="G41" s="123">
        <v>560327.16</v>
      </c>
      <c r="H41" s="123">
        <v>117668.7</v>
      </c>
      <c r="I41" s="123">
        <v>677995.86</v>
      </c>
      <c r="J41" s="113">
        <f>IF(CenaCelkemVypocet=0,"",I41/CenaCelkemVypocet*100)</f>
        <v>100</v>
      </c>
    </row>
    <row r="42" spans="1:10" ht="25.5" hidden="1" customHeight="1" x14ac:dyDescent="0.2">
      <c r="A42" s="102"/>
      <c r="B42" s="217" t="s">
        <v>48</v>
      </c>
      <c r="C42" s="218"/>
      <c r="D42" s="218"/>
      <c r="E42" s="219"/>
      <c r="F42" s="124">
        <f>SUMIF(A39:A41,"=1",F39:F41)</f>
        <v>0</v>
      </c>
      <c r="G42" s="125">
        <f>SUMIF(A39:A41,"=1",G39:G41)</f>
        <v>560327.16</v>
      </c>
      <c r="H42" s="125">
        <f>SUMIF(A39:A41,"=1",H39:H41)</f>
        <v>117668.7</v>
      </c>
      <c r="I42" s="125">
        <f>SUMIF(A39:A41,"=1",I39:I41)</f>
        <v>677995.86</v>
      </c>
      <c r="J42" s="105">
        <f>SUMIF(A39:A41,"=1",J39:J41)</f>
        <v>100</v>
      </c>
    </row>
    <row r="46" spans="1:10" ht="15.75" x14ac:dyDescent="0.25">
      <c r="B46" s="133" t="s">
        <v>50</v>
      </c>
    </row>
    <row r="48" spans="1:10" ht="25.5" customHeight="1" x14ac:dyDescent="0.2">
      <c r="A48" s="134"/>
      <c r="B48" s="138" t="s">
        <v>17</v>
      </c>
      <c r="C48" s="138" t="s">
        <v>5</v>
      </c>
      <c r="D48" s="139"/>
      <c r="E48" s="139"/>
      <c r="F48" s="142" t="s">
        <v>51</v>
      </c>
      <c r="G48" s="142"/>
      <c r="H48" s="142"/>
      <c r="I48" s="142" t="s">
        <v>30</v>
      </c>
      <c r="J48" s="142" t="s">
        <v>0</v>
      </c>
    </row>
    <row r="49" spans="1:10" ht="25.5" customHeight="1" x14ac:dyDescent="0.2">
      <c r="A49" s="135"/>
      <c r="B49" s="145" t="s">
        <v>52</v>
      </c>
      <c r="C49" s="207" t="s">
        <v>53</v>
      </c>
      <c r="D49" s="208"/>
      <c r="E49" s="208"/>
      <c r="F49" s="153" t="s">
        <v>25</v>
      </c>
      <c r="G49" s="146"/>
      <c r="H49" s="146"/>
      <c r="I49" s="146">
        <f>'1 1 Pol'!G7</f>
        <v>0</v>
      </c>
      <c r="J49" s="149" t="str">
        <f>IF(I70=0,"",I49/I70*100)</f>
        <v/>
      </c>
    </row>
    <row r="50" spans="1:10" ht="25.5" customHeight="1" x14ac:dyDescent="0.2">
      <c r="A50" s="135"/>
      <c r="B50" s="137" t="s">
        <v>54</v>
      </c>
      <c r="C50" s="203" t="s">
        <v>55</v>
      </c>
      <c r="D50" s="204"/>
      <c r="E50" s="204"/>
      <c r="F50" s="154" t="s">
        <v>25</v>
      </c>
      <c r="G50" s="143"/>
      <c r="H50" s="143"/>
      <c r="I50" s="143">
        <f>'1 1 Pol'!G13</f>
        <v>0</v>
      </c>
      <c r="J50" s="150" t="str">
        <f>IF(I70=0,"",I50/I70*100)</f>
        <v/>
      </c>
    </row>
    <row r="51" spans="1:10" ht="25.5" customHeight="1" x14ac:dyDescent="0.2">
      <c r="A51" s="135"/>
      <c r="B51" s="137" t="s">
        <v>56</v>
      </c>
      <c r="C51" s="203" t="s">
        <v>57</v>
      </c>
      <c r="D51" s="204"/>
      <c r="E51" s="204"/>
      <c r="F51" s="154" t="s">
        <v>25</v>
      </c>
      <c r="G51" s="143"/>
      <c r="H51" s="143"/>
      <c r="I51" s="143">
        <f>'1 1 Pol'!G15</f>
        <v>0</v>
      </c>
      <c r="J51" s="150" t="str">
        <f>IF(I70=0,"",I51/I70*100)</f>
        <v/>
      </c>
    </row>
    <row r="52" spans="1:10" ht="25.5" customHeight="1" x14ac:dyDescent="0.2">
      <c r="A52" s="135"/>
      <c r="B52" s="137" t="s">
        <v>58</v>
      </c>
      <c r="C52" s="203" t="s">
        <v>59</v>
      </c>
      <c r="D52" s="204"/>
      <c r="E52" s="204"/>
      <c r="F52" s="154" t="s">
        <v>25</v>
      </c>
      <c r="G52" s="143"/>
      <c r="H52" s="143"/>
      <c r="I52" s="143">
        <f>'1 1 Pol'!G24</f>
        <v>0</v>
      </c>
      <c r="J52" s="150" t="str">
        <f>IF(I70=0,"",I52/I70*100)</f>
        <v/>
      </c>
    </row>
    <row r="53" spans="1:10" ht="25.5" customHeight="1" x14ac:dyDescent="0.2">
      <c r="A53" s="135"/>
      <c r="B53" s="137" t="s">
        <v>60</v>
      </c>
      <c r="C53" s="203" t="s">
        <v>61</v>
      </c>
      <c r="D53" s="204"/>
      <c r="E53" s="204"/>
      <c r="F53" s="154" t="s">
        <v>25</v>
      </c>
      <c r="G53" s="143"/>
      <c r="H53" s="143"/>
      <c r="I53" s="143">
        <f>'1 1 Pol'!G29</f>
        <v>0</v>
      </c>
      <c r="J53" s="150" t="str">
        <f>IF(I70=0,"",I53/I70*100)</f>
        <v/>
      </c>
    </row>
    <row r="54" spans="1:10" ht="25.5" customHeight="1" x14ac:dyDescent="0.2">
      <c r="A54" s="135"/>
      <c r="B54" s="137" t="s">
        <v>62</v>
      </c>
      <c r="C54" s="203" t="s">
        <v>63</v>
      </c>
      <c r="D54" s="204"/>
      <c r="E54" s="204"/>
      <c r="F54" s="154" t="s">
        <v>25</v>
      </c>
      <c r="G54" s="143"/>
      <c r="H54" s="143"/>
      <c r="I54" s="143">
        <f>'1 1 Pol'!G37</f>
        <v>0</v>
      </c>
      <c r="J54" s="150" t="str">
        <f>IF(I70=0,"",I54/I70*100)</f>
        <v/>
      </c>
    </row>
    <row r="55" spans="1:10" ht="25.5" customHeight="1" x14ac:dyDescent="0.2">
      <c r="A55" s="135"/>
      <c r="B55" s="137" t="s">
        <v>64</v>
      </c>
      <c r="C55" s="203" t="s">
        <v>65</v>
      </c>
      <c r="D55" s="204"/>
      <c r="E55" s="204"/>
      <c r="F55" s="154" t="s">
        <v>25</v>
      </c>
      <c r="G55" s="143"/>
      <c r="H55" s="143"/>
      <c r="I55" s="143">
        <f>'1 1 Pol'!G45</f>
        <v>0</v>
      </c>
      <c r="J55" s="150" t="str">
        <f>IF(I70=0,"",I55/I70*100)</f>
        <v/>
      </c>
    </row>
    <row r="56" spans="1:10" ht="25.5" customHeight="1" x14ac:dyDescent="0.2">
      <c r="A56" s="135"/>
      <c r="B56" s="137" t="s">
        <v>66</v>
      </c>
      <c r="C56" s="203" t="s">
        <v>67</v>
      </c>
      <c r="D56" s="204"/>
      <c r="E56" s="204"/>
      <c r="F56" s="154" t="s">
        <v>25</v>
      </c>
      <c r="G56" s="143"/>
      <c r="H56" s="143"/>
      <c r="I56" s="143">
        <f>'1 1 Pol'!G48</f>
        <v>0</v>
      </c>
      <c r="J56" s="150" t="str">
        <f>IF(I70=0,"",I56/I70*100)</f>
        <v/>
      </c>
    </row>
    <row r="57" spans="1:10" ht="25.5" customHeight="1" x14ac:dyDescent="0.2">
      <c r="A57" s="135"/>
      <c r="B57" s="137" t="s">
        <v>68</v>
      </c>
      <c r="C57" s="203" t="s">
        <v>69</v>
      </c>
      <c r="D57" s="204"/>
      <c r="E57" s="204"/>
      <c r="F57" s="154" t="s">
        <v>25</v>
      </c>
      <c r="G57" s="143"/>
      <c r="H57" s="143"/>
      <c r="I57" s="143">
        <f>'1 1 Pol'!G72</f>
        <v>0</v>
      </c>
      <c r="J57" s="150" t="str">
        <f>IF(I70=0,"",I57/I70*100)</f>
        <v/>
      </c>
    </row>
    <row r="58" spans="1:10" ht="25.5" customHeight="1" x14ac:dyDescent="0.2">
      <c r="A58" s="135"/>
      <c r="B58" s="137" t="s">
        <v>70</v>
      </c>
      <c r="C58" s="203" t="s">
        <v>71</v>
      </c>
      <c r="D58" s="204"/>
      <c r="E58" s="204"/>
      <c r="F58" s="154" t="s">
        <v>26</v>
      </c>
      <c r="G58" s="143"/>
      <c r="H58" s="143"/>
      <c r="I58" s="143">
        <f>'1 1 Pol'!G74</f>
        <v>0</v>
      </c>
      <c r="J58" s="150" t="str">
        <f>IF(I70=0,"",I58/I70*100)</f>
        <v/>
      </c>
    </row>
    <row r="59" spans="1:10" ht="25.5" customHeight="1" x14ac:dyDescent="0.2">
      <c r="A59" s="135"/>
      <c r="B59" s="137" t="s">
        <v>72</v>
      </c>
      <c r="C59" s="203" t="s">
        <v>73</v>
      </c>
      <c r="D59" s="204"/>
      <c r="E59" s="204"/>
      <c r="F59" s="154" t="s">
        <v>26</v>
      </c>
      <c r="G59" s="143"/>
      <c r="H59" s="143"/>
      <c r="I59" s="143">
        <f>'1 1 Pol'!G76</f>
        <v>0</v>
      </c>
      <c r="J59" s="150" t="str">
        <f>IF(I70=0,"",I59/I70*100)</f>
        <v/>
      </c>
    </row>
    <row r="60" spans="1:10" ht="25.5" customHeight="1" x14ac:dyDescent="0.2">
      <c r="A60" s="135"/>
      <c r="B60" s="137" t="s">
        <v>74</v>
      </c>
      <c r="C60" s="203" t="s">
        <v>75</v>
      </c>
      <c r="D60" s="204"/>
      <c r="E60" s="204"/>
      <c r="F60" s="154" t="s">
        <v>26</v>
      </c>
      <c r="G60" s="143"/>
      <c r="H60" s="143"/>
      <c r="I60" s="143">
        <f>'1 1 Pol'!G78</f>
        <v>0</v>
      </c>
      <c r="J60" s="150" t="str">
        <f>IF(I70=0,"",I60/I70*100)</f>
        <v/>
      </c>
    </row>
    <row r="61" spans="1:10" ht="25.5" customHeight="1" x14ac:dyDescent="0.2">
      <c r="A61" s="135"/>
      <c r="B61" s="137" t="s">
        <v>76</v>
      </c>
      <c r="C61" s="203" t="s">
        <v>77</v>
      </c>
      <c r="D61" s="204"/>
      <c r="E61" s="204"/>
      <c r="F61" s="154" t="s">
        <v>26</v>
      </c>
      <c r="G61" s="143"/>
      <c r="H61" s="143"/>
      <c r="I61" s="143">
        <f>'1 1 Pol'!G89</f>
        <v>0</v>
      </c>
      <c r="J61" s="150" t="str">
        <f>IF(I70=0,"",I61/I70*100)</f>
        <v/>
      </c>
    </row>
    <row r="62" spans="1:10" ht="25.5" customHeight="1" x14ac:dyDescent="0.2">
      <c r="A62" s="135"/>
      <c r="B62" s="137" t="s">
        <v>78</v>
      </c>
      <c r="C62" s="203" t="s">
        <v>79</v>
      </c>
      <c r="D62" s="204"/>
      <c r="E62" s="204"/>
      <c r="F62" s="154" t="s">
        <v>26</v>
      </c>
      <c r="G62" s="143"/>
      <c r="H62" s="143"/>
      <c r="I62" s="143">
        <f>'1 1 Pol'!G98</f>
        <v>0</v>
      </c>
      <c r="J62" s="150" t="str">
        <f>IF(I70=0,"",I62/I70*100)</f>
        <v/>
      </c>
    </row>
    <row r="63" spans="1:10" ht="25.5" customHeight="1" x14ac:dyDescent="0.2">
      <c r="A63" s="135"/>
      <c r="B63" s="137" t="s">
        <v>80</v>
      </c>
      <c r="C63" s="203" t="s">
        <v>81</v>
      </c>
      <c r="D63" s="204"/>
      <c r="E63" s="204"/>
      <c r="F63" s="154" t="s">
        <v>26</v>
      </c>
      <c r="G63" s="143"/>
      <c r="H63" s="143"/>
      <c r="I63" s="143">
        <f>'1 1 Pol'!G103</f>
        <v>0</v>
      </c>
      <c r="J63" s="150" t="str">
        <f>IF(I70=0,"",I63/I70*100)</f>
        <v/>
      </c>
    </row>
    <row r="64" spans="1:10" ht="25.5" customHeight="1" x14ac:dyDescent="0.2">
      <c r="A64" s="135"/>
      <c r="B64" s="137" t="s">
        <v>82</v>
      </c>
      <c r="C64" s="203" t="s">
        <v>83</v>
      </c>
      <c r="D64" s="204"/>
      <c r="E64" s="204"/>
      <c r="F64" s="154" t="s">
        <v>26</v>
      </c>
      <c r="G64" s="143"/>
      <c r="H64" s="143"/>
      <c r="I64" s="143">
        <f>'1 1 Pol'!G128</f>
        <v>0</v>
      </c>
      <c r="J64" s="150" t="str">
        <f>IF(I70=0,"",I64/I70*100)</f>
        <v/>
      </c>
    </row>
    <row r="65" spans="1:10" ht="25.5" customHeight="1" x14ac:dyDescent="0.2">
      <c r="A65" s="135"/>
      <c r="B65" s="137" t="s">
        <v>84</v>
      </c>
      <c r="C65" s="203" t="s">
        <v>85</v>
      </c>
      <c r="D65" s="204"/>
      <c r="E65" s="204"/>
      <c r="F65" s="154" t="s">
        <v>26</v>
      </c>
      <c r="G65" s="143"/>
      <c r="H65" s="143"/>
      <c r="I65" s="143">
        <f>'1 1 Pol'!G132</f>
        <v>0</v>
      </c>
      <c r="J65" s="150" t="str">
        <f>IF(I70=0,"",I65/I70*100)</f>
        <v/>
      </c>
    </row>
    <row r="66" spans="1:10" ht="25.5" customHeight="1" x14ac:dyDescent="0.2">
      <c r="A66" s="135"/>
      <c r="B66" s="137" t="s">
        <v>86</v>
      </c>
      <c r="C66" s="203" t="s">
        <v>87</v>
      </c>
      <c r="D66" s="204"/>
      <c r="E66" s="204"/>
      <c r="F66" s="154" t="s">
        <v>26</v>
      </c>
      <c r="G66" s="143"/>
      <c r="H66" s="143"/>
      <c r="I66" s="143">
        <f>'1 1 Pol'!G137</f>
        <v>0</v>
      </c>
      <c r="J66" s="150" t="str">
        <f>IF(I70=0,"",I66/I70*100)</f>
        <v/>
      </c>
    </row>
    <row r="67" spans="1:10" ht="25.5" customHeight="1" x14ac:dyDescent="0.2">
      <c r="A67" s="135"/>
      <c r="B67" s="137" t="s">
        <v>88</v>
      </c>
      <c r="C67" s="203" t="s">
        <v>89</v>
      </c>
      <c r="D67" s="204"/>
      <c r="E67" s="204"/>
      <c r="F67" s="154" t="s">
        <v>27</v>
      </c>
      <c r="G67" s="143"/>
      <c r="H67" s="143"/>
      <c r="I67" s="143">
        <f>'1 1 Pol'!G192</f>
        <v>0</v>
      </c>
      <c r="J67" s="150" t="str">
        <f>IF(I70=0,"",I67/I70*100)</f>
        <v/>
      </c>
    </row>
    <row r="68" spans="1:10" ht="25.5" customHeight="1" x14ac:dyDescent="0.2">
      <c r="A68" s="135"/>
      <c r="B68" s="137" t="s">
        <v>90</v>
      </c>
      <c r="C68" s="203" t="s">
        <v>91</v>
      </c>
      <c r="D68" s="204"/>
      <c r="E68" s="204"/>
      <c r="F68" s="154" t="s">
        <v>25</v>
      </c>
      <c r="G68" s="143"/>
      <c r="H68" s="143"/>
      <c r="I68" s="143">
        <f>'1 1 Pol'!G194</f>
        <v>0</v>
      </c>
      <c r="J68" s="150" t="str">
        <f>IF(I70=0,"",I68/I70*100)</f>
        <v/>
      </c>
    </row>
    <row r="69" spans="1:10" ht="25.5" customHeight="1" x14ac:dyDescent="0.2">
      <c r="A69" s="135"/>
      <c r="B69" s="147" t="s">
        <v>92</v>
      </c>
      <c r="C69" s="205" t="s">
        <v>29</v>
      </c>
      <c r="D69" s="206"/>
      <c r="E69" s="206"/>
      <c r="F69" s="155" t="s">
        <v>92</v>
      </c>
      <c r="G69" s="148"/>
      <c r="H69" s="148"/>
      <c r="I69" s="148">
        <f>'1 1 Pol'!G200</f>
        <v>0</v>
      </c>
      <c r="J69" s="151" t="str">
        <f>IF(I70=0,"",I69/I70*100)</f>
        <v/>
      </c>
    </row>
    <row r="70" spans="1:10" ht="25.5" customHeight="1" x14ac:dyDescent="0.2">
      <c r="A70" s="136"/>
      <c r="B70" s="140" t="s">
        <v>1</v>
      </c>
      <c r="C70" s="140"/>
      <c r="D70" s="141"/>
      <c r="E70" s="141"/>
      <c r="F70" s="156"/>
      <c r="G70" s="144"/>
      <c r="H70" s="144"/>
      <c r="I70" s="144">
        <f>SUM(I49:I69)</f>
        <v>0</v>
      </c>
      <c r="J70" s="152">
        <f>SUM(J49:J69)</f>
        <v>0</v>
      </c>
    </row>
    <row r="71" spans="1:10" x14ac:dyDescent="0.2">
      <c r="F71" s="99"/>
      <c r="G71" s="100"/>
      <c r="H71" s="99"/>
      <c r="I71" s="100"/>
      <c r="J71" s="101"/>
    </row>
    <row r="72" spans="1:10" x14ac:dyDescent="0.2">
      <c r="F72" s="99"/>
      <c r="G72" s="100"/>
      <c r="H72" s="99"/>
      <c r="I72" s="100"/>
      <c r="J72" s="101"/>
    </row>
    <row r="73" spans="1:10" x14ac:dyDescent="0.2">
      <c r="F73" s="99"/>
      <c r="G73" s="100"/>
      <c r="H73" s="99"/>
      <c r="I73" s="100"/>
      <c r="J73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  <mergeCell ref="B42:E42"/>
    <mergeCell ref="E15:F15"/>
    <mergeCell ref="D11:G11"/>
    <mergeCell ref="G15:H15"/>
    <mergeCell ref="I15:J15"/>
    <mergeCell ref="E16:F16"/>
    <mergeCell ref="D12:G12"/>
    <mergeCell ref="D13:G13"/>
    <mergeCell ref="D35:E35"/>
    <mergeCell ref="G23:I23"/>
    <mergeCell ref="E19:F19"/>
    <mergeCell ref="E20:F20"/>
    <mergeCell ref="I20:J20"/>
    <mergeCell ref="I21:J21"/>
    <mergeCell ref="G19:H19"/>
    <mergeCell ref="G20:H20"/>
    <mergeCell ref="I17:J17"/>
    <mergeCell ref="I18:J18"/>
    <mergeCell ref="C39:E39"/>
    <mergeCell ref="C40:E40"/>
    <mergeCell ref="C41:E41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7:E67"/>
    <mergeCell ref="C68:E68"/>
    <mergeCell ref="C69:E69"/>
    <mergeCell ref="C61:E61"/>
    <mergeCell ref="C62:E62"/>
    <mergeCell ref="C63:E63"/>
    <mergeCell ref="C64:E64"/>
    <mergeCell ref="C65:E65"/>
    <mergeCell ref="C66:E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80" t="s">
        <v>7</v>
      </c>
      <c r="B2" s="79"/>
      <c r="C2" s="245"/>
      <c r="D2" s="245"/>
      <c r="E2" s="245"/>
      <c r="F2" s="245"/>
      <c r="G2" s="246"/>
    </row>
    <row r="3" spans="1:7" ht="24.95" customHeight="1" x14ac:dyDescent="0.2">
      <c r="A3" s="80" t="s">
        <v>8</v>
      </c>
      <c r="B3" s="79"/>
      <c r="C3" s="245"/>
      <c r="D3" s="245"/>
      <c r="E3" s="245"/>
      <c r="F3" s="245"/>
      <c r="G3" s="246"/>
    </row>
    <row r="4" spans="1:7" ht="24.95" customHeight="1" x14ac:dyDescent="0.2">
      <c r="A4" s="80" t="s">
        <v>9</v>
      </c>
      <c r="B4" s="79"/>
      <c r="C4" s="245"/>
      <c r="D4" s="245"/>
      <c r="E4" s="245"/>
      <c r="F4" s="245"/>
      <c r="G4" s="246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39" workbookViewId="0">
      <selection activeCell="F201" sqref="F201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10" customWidth="1"/>
    <col min="29" max="39" width="0" hidden="1" customWidth="1"/>
  </cols>
  <sheetData>
    <row r="1" spans="1:60" ht="15.75" customHeight="1" x14ac:dyDescent="0.25">
      <c r="A1" s="247" t="s">
        <v>376</v>
      </c>
      <c r="B1" s="247"/>
      <c r="C1" s="247"/>
      <c r="D1" s="247"/>
      <c r="E1" s="247"/>
      <c r="F1" s="247"/>
      <c r="G1" s="247"/>
      <c r="AE1" t="s">
        <v>94</v>
      </c>
    </row>
    <row r="2" spans="1:60" ht="24.95" customHeight="1" x14ac:dyDescent="0.2">
      <c r="A2" s="160" t="s">
        <v>7</v>
      </c>
      <c r="B2" s="79" t="s">
        <v>45</v>
      </c>
      <c r="C2" s="248" t="s">
        <v>46</v>
      </c>
      <c r="D2" s="249"/>
      <c r="E2" s="249"/>
      <c r="F2" s="249"/>
      <c r="G2" s="250"/>
      <c r="AE2" t="s">
        <v>95</v>
      </c>
    </row>
    <row r="3" spans="1:60" ht="24.95" customHeight="1" x14ac:dyDescent="0.2">
      <c r="A3" s="160" t="s">
        <v>8</v>
      </c>
      <c r="B3" s="79" t="s">
        <v>40</v>
      </c>
      <c r="C3" s="248" t="s">
        <v>42</v>
      </c>
      <c r="D3" s="249"/>
      <c r="E3" s="249"/>
      <c r="F3" s="249"/>
      <c r="G3" s="250"/>
      <c r="AE3" t="s">
        <v>96</v>
      </c>
    </row>
    <row r="4" spans="1:60" ht="24.95" customHeight="1" x14ac:dyDescent="0.2">
      <c r="A4" s="161" t="s">
        <v>9</v>
      </c>
      <c r="B4" s="162" t="s">
        <v>40</v>
      </c>
      <c r="C4" s="251" t="s">
        <v>41</v>
      </c>
      <c r="D4" s="252"/>
      <c r="E4" s="252"/>
      <c r="F4" s="252"/>
      <c r="G4" s="253"/>
      <c r="AE4" t="s">
        <v>97</v>
      </c>
    </row>
    <row r="5" spans="1:60" x14ac:dyDescent="0.2">
      <c r="D5" s="159"/>
    </row>
    <row r="6" spans="1:60" ht="38.25" x14ac:dyDescent="0.2">
      <c r="A6" s="168" t="s">
        <v>98</v>
      </c>
      <c r="B6" s="166" t="s">
        <v>99</v>
      </c>
      <c r="C6" s="166" t="s">
        <v>100</v>
      </c>
      <c r="D6" s="167" t="s">
        <v>101</v>
      </c>
      <c r="E6" s="168" t="s">
        <v>102</v>
      </c>
      <c r="F6" s="163" t="s">
        <v>103</v>
      </c>
      <c r="G6" s="168" t="s">
        <v>104</v>
      </c>
      <c r="H6" s="169" t="s">
        <v>31</v>
      </c>
      <c r="I6" s="169" t="s">
        <v>105</v>
      </c>
      <c r="J6" s="169" t="s">
        <v>32</v>
      </c>
      <c r="K6" s="169" t="s">
        <v>106</v>
      </c>
      <c r="L6" s="169" t="s">
        <v>107</v>
      </c>
      <c r="M6" s="169" t="s">
        <v>108</v>
      </c>
      <c r="N6" s="169" t="s">
        <v>109</v>
      </c>
      <c r="O6" s="169" t="s">
        <v>110</v>
      </c>
      <c r="P6" s="169" t="s">
        <v>111</v>
      </c>
      <c r="Q6" s="169" t="s">
        <v>112</v>
      </c>
      <c r="R6" s="169" t="s">
        <v>113</v>
      </c>
      <c r="S6" s="169" t="s">
        <v>114</v>
      </c>
      <c r="T6" s="169" t="s">
        <v>360</v>
      </c>
    </row>
    <row r="7" spans="1:60" x14ac:dyDescent="0.2">
      <c r="A7" s="170" t="s">
        <v>115</v>
      </c>
      <c r="B7" s="172" t="s">
        <v>52</v>
      </c>
      <c r="C7" s="173" t="s">
        <v>53</v>
      </c>
      <c r="D7" s="174"/>
      <c r="E7" s="180"/>
      <c r="F7" s="184"/>
      <c r="G7" s="184">
        <f>SUM(G8:G12)</f>
        <v>0</v>
      </c>
      <c r="H7" s="184"/>
      <c r="I7" s="184">
        <f>SUM(I8:I12)</f>
        <v>0</v>
      </c>
      <c r="J7" s="184"/>
      <c r="K7" s="184">
        <f>SUM(K8:K12)</f>
        <v>9717.68</v>
      </c>
      <c r="L7" s="184"/>
      <c r="M7" s="184">
        <f>SUM(M8:M12)</f>
        <v>0</v>
      </c>
      <c r="N7" s="184"/>
      <c r="O7" s="184">
        <f>SUM(O8:O12)</f>
        <v>0.34</v>
      </c>
      <c r="P7" s="184"/>
      <c r="Q7" s="184">
        <f>SUM(Q8:Q12)</f>
        <v>0</v>
      </c>
      <c r="R7" s="185"/>
      <c r="S7" s="184"/>
      <c r="T7" s="184"/>
      <c r="AE7" t="s">
        <v>116</v>
      </c>
    </row>
    <row r="8" spans="1:60" outlineLevel="1" x14ac:dyDescent="0.2">
      <c r="A8" s="165">
        <v>1</v>
      </c>
      <c r="B8" s="175" t="s">
        <v>117</v>
      </c>
      <c r="C8" s="196" t="s">
        <v>118</v>
      </c>
      <c r="D8" s="177" t="s">
        <v>119</v>
      </c>
      <c r="E8" s="181">
        <v>0.61499999999999999</v>
      </c>
      <c r="F8" s="186"/>
      <c r="G8" s="186">
        <f>ROUND(E8*F8,2)</f>
        <v>0</v>
      </c>
      <c r="H8" s="186">
        <v>0</v>
      </c>
      <c r="I8" s="186">
        <f>ROUND(E8*H8,2)</f>
        <v>0</v>
      </c>
      <c r="J8" s="186">
        <v>6045</v>
      </c>
      <c r="K8" s="186">
        <f>ROUND(E8*J8,2)</f>
        <v>3717.68</v>
      </c>
      <c r="L8" s="186">
        <v>21</v>
      </c>
      <c r="M8" s="186">
        <f>G8*(1+L8/100)</f>
        <v>0</v>
      </c>
      <c r="N8" s="186">
        <v>0.55281999999999998</v>
      </c>
      <c r="O8" s="186">
        <f>ROUND(E8*N8,2)</f>
        <v>0.34</v>
      </c>
      <c r="P8" s="186">
        <v>0</v>
      </c>
      <c r="Q8" s="186">
        <f>ROUND(E8*P8,2)</f>
        <v>0</v>
      </c>
      <c r="R8" s="187" t="s">
        <v>120</v>
      </c>
      <c r="S8" s="186" t="s">
        <v>121</v>
      </c>
      <c r="T8" s="164" t="s">
        <v>361</v>
      </c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 t="s">
        <v>122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outlineLevel="1" x14ac:dyDescent="0.2">
      <c r="A9" s="165"/>
      <c r="B9" s="175"/>
      <c r="C9" s="197" t="s">
        <v>123</v>
      </c>
      <c r="D9" s="178"/>
      <c r="E9" s="182">
        <v>0.16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/>
      <c r="S9" s="186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124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65"/>
      <c r="B10" s="175"/>
      <c r="C10" s="197" t="s">
        <v>125</v>
      </c>
      <c r="D10" s="178"/>
      <c r="E10" s="182">
        <v>0.2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7"/>
      <c r="S10" s="186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124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65"/>
      <c r="B11" s="175"/>
      <c r="C11" s="197" t="s">
        <v>126</v>
      </c>
      <c r="D11" s="178"/>
      <c r="E11" s="182">
        <v>0.255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7"/>
      <c r="S11" s="186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124</v>
      </c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 x14ac:dyDescent="0.2">
      <c r="A12" s="165">
        <v>2</v>
      </c>
      <c r="B12" s="175" t="s">
        <v>127</v>
      </c>
      <c r="C12" s="196" t="s">
        <v>128</v>
      </c>
      <c r="D12" s="177" t="s">
        <v>129</v>
      </c>
      <c r="E12" s="181">
        <v>1</v>
      </c>
      <c r="F12" s="186"/>
      <c r="G12" s="186">
        <f>ROUND(E12*F12,2)</f>
        <v>0</v>
      </c>
      <c r="H12" s="186">
        <v>0</v>
      </c>
      <c r="I12" s="186">
        <f>ROUND(E12*H12,2)</f>
        <v>0</v>
      </c>
      <c r="J12" s="186">
        <v>6000</v>
      </c>
      <c r="K12" s="186">
        <f>ROUND(E12*J12,2)</f>
        <v>6000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7"/>
      <c r="S12" s="186" t="s">
        <v>130</v>
      </c>
      <c r="T12" s="164" t="s">
        <v>362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122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x14ac:dyDescent="0.2">
      <c r="A13" s="171" t="s">
        <v>115</v>
      </c>
      <c r="B13" s="176" t="s">
        <v>54</v>
      </c>
      <c r="C13" s="198" t="s">
        <v>55</v>
      </c>
      <c r="D13" s="179"/>
      <c r="E13" s="183"/>
      <c r="F13" s="188"/>
      <c r="G13" s="188">
        <f>SUM(G14:G14)</f>
        <v>0</v>
      </c>
      <c r="H13" s="188"/>
      <c r="I13" s="188">
        <f>SUM(I14:I14)</f>
        <v>0</v>
      </c>
      <c r="J13" s="188"/>
      <c r="K13" s="188">
        <f>SUM(K14:K14)</f>
        <v>24000</v>
      </c>
      <c r="L13" s="188"/>
      <c r="M13" s="188">
        <f>SUM(M14:M14)</f>
        <v>0</v>
      </c>
      <c r="N13" s="188"/>
      <c r="O13" s="188">
        <f>SUM(O14:O14)</f>
        <v>0</v>
      </c>
      <c r="P13" s="188"/>
      <c r="Q13" s="188">
        <f>SUM(Q14:Q14)</f>
        <v>0</v>
      </c>
      <c r="R13" s="189"/>
      <c r="S13" s="188"/>
      <c r="AE13" t="s">
        <v>116</v>
      </c>
    </row>
    <row r="14" spans="1:60" ht="22.5" outlineLevel="1" x14ac:dyDescent="0.2">
      <c r="A14" s="165">
        <v>3</v>
      </c>
      <c r="B14" s="175" t="s">
        <v>131</v>
      </c>
      <c r="C14" s="196" t="s">
        <v>132</v>
      </c>
      <c r="D14" s="177" t="s">
        <v>133</v>
      </c>
      <c r="E14" s="181">
        <v>20</v>
      </c>
      <c r="F14" s="186"/>
      <c r="G14" s="186">
        <f>ROUND(E14*F14,2)</f>
        <v>0</v>
      </c>
      <c r="H14" s="186">
        <v>0</v>
      </c>
      <c r="I14" s="186">
        <f>ROUND(E14*H14,2)</f>
        <v>0</v>
      </c>
      <c r="J14" s="186">
        <v>1200</v>
      </c>
      <c r="K14" s="186">
        <f>ROUND(E14*J14,2)</f>
        <v>24000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7"/>
      <c r="S14" s="186" t="s">
        <v>130</v>
      </c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122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x14ac:dyDescent="0.2">
      <c r="A15" s="171" t="s">
        <v>115</v>
      </c>
      <c r="B15" s="176" t="s">
        <v>56</v>
      </c>
      <c r="C15" s="198" t="s">
        <v>57</v>
      </c>
      <c r="D15" s="179"/>
      <c r="E15" s="183"/>
      <c r="F15" s="188"/>
      <c r="G15" s="188">
        <f>SUM(G16:G23)</f>
        <v>0</v>
      </c>
      <c r="H15" s="188"/>
      <c r="I15" s="188">
        <f>SUM(I16:I23)</f>
        <v>0</v>
      </c>
      <c r="J15" s="188"/>
      <c r="K15" s="188">
        <f>SUM(K16:K23)</f>
        <v>6343.9800000000005</v>
      </c>
      <c r="L15" s="188"/>
      <c r="M15" s="188">
        <f>SUM(M16:M23)</f>
        <v>0</v>
      </c>
      <c r="N15" s="188"/>
      <c r="O15" s="188">
        <f>SUM(O16:O23)</f>
        <v>0.28999999999999998</v>
      </c>
      <c r="P15" s="188"/>
      <c r="Q15" s="188">
        <f>SUM(Q16:Q23)</f>
        <v>0</v>
      </c>
      <c r="R15" s="189"/>
      <c r="S15" s="188"/>
      <c r="AE15" t="s">
        <v>116</v>
      </c>
    </row>
    <row r="16" spans="1:60" ht="22.5" outlineLevel="1" x14ac:dyDescent="0.2">
      <c r="A16" s="165">
        <v>4</v>
      </c>
      <c r="B16" s="175" t="s">
        <v>134</v>
      </c>
      <c r="C16" s="196" t="s">
        <v>135</v>
      </c>
      <c r="D16" s="177" t="s">
        <v>133</v>
      </c>
      <c r="E16" s="181">
        <v>15.05</v>
      </c>
      <c r="F16" s="186"/>
      <c r="G16" s="186">
        <f>ROUND(E16*F16,2)</f>
        <v>0</v>
      </c>
      <c r="H16" s="186">
        <v>0</v>
      </c>
      <c r="I16" s="186">
        <f>ROUND(E16*H16,2)</f>
        <v>0</v>
      </c>
      <c r="J16" s="186">
        <v>273.5</v>
      </c>
      <c r="K16" s="186">
        <f>ROUND(E16*J16,2)</f>
        <v>4116.18</v>
      </c>
      <c r="L16" s="186">
        <v>21</v>
      </c>
      <c r="M16" s="186">
        <f>G16*(1+L16/100)</f>
        <v>0</v>
      </c>
      <c r="N16" s="186">
        <v>1.6799999999999999E-2</v>
      </c>
      <c r="O16" s="186">
        <f>ROUND(E16*N16,2)</f>
        <v>0.25</v>
      </c>
      <c r="P16" s="186">
        <v>0</v>
      </c>
      <c r="Q16" s="186">
        <f>ROUND(E16*P16,2)</f>
        <v>0</v>
      </c>
      <c r="R16" s="187" t="s">
        <v>136</v>
      </c>
      <c r="S16" s="186" t="s">
        <v>121</v>
      </c>
      <c r="T16" s="164" t="s">
        <v>361</v>
      </c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122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65"/>
      <c r="B17" s="175"/>
      <c r="C17" s="197" t="s">
        <v>137</v>
      </c>
      <c r="D17" s="178"/>
      <c r="E17" s="182">
        <v>4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  <c r="S17" s="186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124</v>
      </c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65"/>
      <c r="B18" s="175"/>
      <c r="C18" s="197" t="s">
        <v>138</v>
      </c>
      <c r="D18" s="178"/>
      <c r="E18" s="182">
        <v>5.45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7"/>
      <c r="S18" s="186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 t="s">
        <v>124</v>
      </c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65"/>
      <c r="B19" s="175"/>
      <c r="C19" s="197" t="s">
        <v>139</v>
      </c>
      <c r="D19" s="178"/>
      <c r="E19" s="182">
        <v>5.6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7"/>
      <c r="S19" s="186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 t="s">
        <v>124</v>
      </c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65">
        <v>5</v>
      </c>
      <c r="B20" s="175" t="s">
        <v>140</v>
      </c>
      <c r="C20" s="196" t="s">
        <v>141</v>
      </c>
      <c r="D20" s="177" t="s">
        <v>133</v>
      </c>
      <c r="E20" s="181">
        <v>20</v>
      </c>
      <c r="F20" s="186"/>
      <c r="G20" s="186">
        <f>ROUND(E20*F20,2)</f>
        <v>0</v>
      </c>
      <c r="H20" s="186">
        <v>0</v>
      </c>
      <c r="I20" s="186">
        <f>ROUND(E20*H20,2)</f>
        <v>0</v>
      </c>
      <c r="J20" s="186">
        <v>49.6</v>
      </c>
      <c r="K20" s="186">
        <f>ROUND(E20*J20,2)</f>
        <v>992</v>
      </c>
      <c r="L20" s="186">
        <v>21</v>
      </c>
      <c r="M20" s="186">
        <f>G20*(1+L20/100)</f>
        <v>0</v>
      </c>
      <c r="N20" s="186">
        <v>4.0000000000000003E-5</v>
      </c>
      <c r="O20" s="186">
        <f>ROUND(E20*N20,2)</f>
        <v>0</v>
      </c>
      <c r="P20" s="186">
        <v>0</v>
      </c>
      <c r="Q20" s="186">
        <f>ROUND(E20*P20,2)</f>
        <v>0</v>
      </c>
      <c r="R20" s="187" t="s">
        <v>136</v>
      </c>
      <c r="S20" s="186" t="s">
        <v>121</v>
      </c>
      <c r="T20" s="164" t="s">
        <v>361</v>
      </c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122</v>
      </c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65"/>
      <c r="B21" s="175"/>
      <c r="C21" s="197" t="s">
        <v>142</v>
      </c>
      <c r="D21" s="178"/>
      <c r="E21" s="182">
        <v>20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7"/>
      <c r="S21" s="186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124</v>
      </c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ht="22.5" outlineLevel="1" x14ac:dyDescent="0.2">
      <c r="A22" s="165">
        <v>6</v>
      </c>
      <c r="B22" s="175" t="s">
        <v>143</v>
      </c>
      <c r="C22" s="196" t="s">
        <v>144</v>
      </c>
      <c r="D22" s="177" t="s">
        <v>145</v>
      </c>
      <c r="E22" s="181">
        <v>14.8</v>
      </c>
      <c r="F22" s="186"/>
      <c r="G22" s="186">
        <f>ROUND(E22*F22,2)</f>
        <v>0</v>
      </c>
      <c r="H22" s="186">
        <v>0</v>
      </c>
      <c r="I22" s="186">
        <f>ROUND(E22*H22,2)</f>
        <v>0</v>
      </c>
      <c r="J22" s="186">
        <v>83.5</v>
      </c>
      <c r="K22" s="186">
        <f>ROUND(E22*J22,2)</f>
        <v>1235.8</v>
      </c>
      <c r="L22" s="186">
        <v>21</v>
      </c>
      <c r="M22" s="186">
        <f>G22*(1+L22/100)</f>
        <v>0</v>
      </c>
      <c r="N22" s="186">
        <v>2.3800000000000002E-3</v>
      </c>
      <c r="O22" s="186">
        <f>ROUND(E22*N22,2)</f>
        <v>0.04</v>
      </c>
      <c r="P22" s="186">
        <v>0</v>
      </c>
      <c r="Q22" s="186">
        <f>ROUND(E22*P22,2)</f>
        <v>0</v>
      </c>
      <c r="R22" s="187" t="s">
        <v>120</v>
      </c>
      <c r="S22" s="186" t="s">
        <v>121</v>
      </c>
      <c r="T22" s="164" t="s">
        <v>361</v>
      </c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 t="s">
        <v>122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ht="22.5" outlineLevel="1" x14ac:dyDescent="0.2">
      <c r="A23" s="165"/>
      <c r="B23" s="175"/>
      <c r="C23" s="197" t="s">
        <v>146</v>
      </c>
      <c r="D23" s="178"/>
      <c r="E23" s="182">
        <v>14.8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7"/>
      <c r="S23" s="186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124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x14ac:dyDescent="0.2">
      <c r="A24" s="171" t="s">
        <v>115</v>
      </c>
      <c r="B24" s="176" t="s">
        <v>58</v>
      </c>
      <c r="C24" s="198" t="s">
        <v>59</v>
      </c>
      <c r="D24" s="179"/>
      <c r="E24" s="183"/>
      <c r="F24" s="188"/>
      <c r="G24" s="188">
        <f>SUM(G25:G28)</f>
        <v>0</v>
      </c>
      <c r="H24" s="188"/>
      <c r="I24" s="188">
        <f>SUM(I25:I28)</f>
        <v>0</v>
      </c>
      <c r="J24" s="188"/>
      <c r="K24" s="188">
        <f>SUM(K25:K28)</f>
        <v>400.02</v>
      </c>
      <c r="L24" s="188"/>
      <c r="M24" s="188">
        <f>SUM(M25:M28)</f>
        <v>0</v>
      </c>
      <c r="N24" s="188"/>
      <c r="O24" s="188">
        <f>SUM(O25:O28)</f>
        <v>0.16</v>
      </c>
      <c r="P24" s="188"/>
      <c r="Q24" s="188">
        <f>SUM(Q25:Q28)</f>
        <v>0</v>
      </c>
      <c r="R24" s="189"/>
      <c r="S24" s="188"/>
      <c r="AE24" t="s">
        <v>116</v>
      </c>
    </row>
    <row r="25" spans="1:60" outlineLevel="1" x14ac:dyDescent="0.2">
      <c r="A25" s="165">
        <v>7</v>
      </c>
      <c r="B25" s="175" t="s">
        <v>147</v>
      </c>
      <c r="C25" s="196" t="s">
        <v>148</v>
      </c>
      <c r="D25" s="177" t="s">
        <v>119</v>
      </c>
      <c r="E25" s="181">
        <v>0.06</v>
      </c>
      <c r="F25" s="186"/>
      <c r="G25" s="186">
        <f>ROUND(E25*F25,2)</f>
        <v>0</v>
      </c>
      <c r="H25" s="186">
        <v>0</v>
      </c>
      <c r="I25" s="186">
        <f>ROUND(E25*H25,2)</f>
        <v>0</v>
      </c>
      <c r="J25" s="186">
        <v>4075</v>
      </c>
      <c r="K25" s="186">
        <f>ROUND(E25*J25,2)</f>
        <v>244.5</v>
      </c>
      <c r="L25" s="186">
        <v>21</v>
      </c>
      <c r="M25" s="186">
        <f>G25*(1+L25/100)</f>
        <v>0</v>
      </c>
      <c r="N25" s="186">
        <v>2.5</v>
      </c>
      <c r="O25" s="186">
        <f>ROUND(E25*N25,2)</f>
        <v>0.15</v>
      </c>
      <c r="P25" s="186">
        <v>0</v>
      </c>
      <c r="Q25" s="186">
        <f>ROUND(E25*P25,2)</f>
        <v>0</v>
      </c>
      <c r="R25" s="187" t="s">
        <v>120</v>
      </c>
      <c r="S25" s="186" t="s">
        <v>121</v>
      </c>
      <c r="T25" s="164" t="s">
        <v>361</v>
      </c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122</v>
      </c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65"/>
      <c r="B26" s="175"/>
      <c r="C26" s="197" t="s">
        <v>149</v>
      </c>
      <c r="D26" s="178"/>
      <c r="E26" s="182">
        <v>0.06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S26" s="186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 t="s">
        <v>124</v>
      </c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65">
        <v>8</v>
      </c>
      <c r="B27" s="175" t="s">
        <v>150</v>
      </c>
      <c r="C27" s="196" t="s">
        <v>151</v>
      </c>
      <c r="D27" s="177" t="s">
        <v>145</v>
      </c>
      <c r="E27" s="181">
        <v>1.6</v>
      </c>
      <c r="F27" s="186"/>
      <c r="G27" s="186">
        <f>ROUND(E27*F27,2)</f>
        <v>0</v>
      </c>
      <c r="H27" s="186">
        <v>0</v>
      </c>
      <c r="I27" s="186">
        <f>ROUND(E27*H27,2)</f>
        <v>0</v>
      </c>
      <c r="J27" s="186">
        <v>97.2</v>
      </c>
      <c r="K27" s="186">
        <f>ROUND(E27*J27,2)</f>
        <v>155.52000000000001</v>
      </c>
      <c r="L27" s="186">
        <v>21</v>
      </c>
      <c r="M27" s="186">
        <f>G27*(1+L27/100)</f>
        <v>0</v>
      </c>
      <c r="N27" s="186">
        <v>5.11E-3</v>
      </c>
      <c r="O27" s="186">
        <f>ROUND(E27*N27,2)</f>
        <v>0.01</v>
      </c>
      <c r="P27" s="186">
        <v>0</v>
      </c>
      <c r="Q27" s="186">
        <f>ROUND(E27*P27,2)</f>
        <v>0</v>
      </c>
      <c r="R27" s="187" t="s">
        <v>136</v>
      </c>
      <c r="S27" s="186" t="s">
        <v>121</v>
      </c>
      <c r="T27" s="164" t="s">
        <v>362</v>
      </c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122</v>
      </c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65"/>
      <c r="B28" s="175"/>
      <c r="C28" s="197" t="s">
        <v>152</v>
      </c>
      <c r="D28" s="178"/>
      <c r="E28" s="182">
        <v>1.6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S28" s="186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124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x14ac:dyDescent="0.2">
      <c r="A29" s="171" t="s">
        <v>115</v>
      </c>
      <c r="B29" s="176" t="s">
        <v>60</v>
      </c>
      <c r="C29" s="198" t="s">
        <v>61</v>
      </c>
      <c r="D29" s="179"/>
      <c r="E29" s="183"/>
      <c r="F29" s="188"/>
      <c r="G29" s="188">
        <f>SUM(G30:G36)</f>
        <v>0</v>
      </c>
      <c r="H29" s="188"/>
      <c r="I29" s="188">
        <f>SUM(I30:I36)</f>
        <v>1240</v>
      </c>
      <c r="J29" s="188"/>
      <c r="K29" s="188">
        <f>SUM(K30:K36)</f>
        <v>3402.5</v>
      </c>
      <c r="L29" s="188"/>
      <c r="M29" s="188">
        <f>SUM(M30:M36)</f>
        <v>0</v>
      </c>
      <c r="N29" s="188"/>
      <c r="O29" s="188">
        <f>SUM(O30:O36)</f>
        <v>0.17000000000000004</v>
      </c>
      <c r="P29" s="188"/>
      <c r="Q29" s="188">
        <f>SUM(Q30:Q36)</f>
        <v>0</v>
      </c>
      <c r="R29" s="189"/>
      <c r="S29" s="188"/>
      <c r="AE29" t="s">
        <v>116</v>
      </c>
    </row>
    <row r="30" spans="1:60" outlineLevel="1" x14ac:dyDescent="0.2">
      <c r="A30" s="165">
        <v>9</v>
      </c>
      <c r="B30" s="175" t="s">
        <v>153</v>
      </c>
      <c r="C30" s="196" t="s">
        <v>154</v>
      </c>
      <c r="D30" s="177" t="s">
        <v>155</v>
      </c>
      <c r="E30" s="181">
        <v>1</v>
      </c>
      <c r="F30" s="186"/>
      <c r="G30" s="186">
        <f>ROUND(E30*F30,2)</f>
        <v>0</v>
      </c>
      <c r="H30" s="186">
        <v>0</v>
      </c>
      <c r="I30" s="186">
        <f>ROUND(E30*H30,2)</f>
        <v>0</v>
      </c>
      <c r="J30" s="186">
        <v>478.5</v>
      </c>
      <c r="K30" s="186">
        <f>ROUND(E30*J30,2)</f>
        <v>478.5</v>
      </c>
      <c r="L30" s="186">
        <v>21</v>
      </c>
      <c r="M30" s="186">
        <f>G30*(1+L30/100)</f>
        <v>0</v>
      </c>
      <c r="N30" s="186">
        <v>4.1279999999999997E-2</v>
      </c>
      <c r="O30" s="186">
        <f>ROUND(E30*N30,2)</f>
        <v>0.04</v>
      </c>
      <c r="P30" s="186">
        <v>0</v>
      </c>
      <c r="Q30" s="186">
        <f>ROUND(E30*P30,2)</f>
        <v>0</v>
      </c>
      <c r="R30" s="187" t="s">
        <v>136</v>
      </c>
      <c r="S30" s="186" t="s">
        <v>121</v>
      </c>
      <c r="T30" s="164" t="s">
        <v>361</v>
      </c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122</v>
      </c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65">
        <v>10</v>
      </c>
      <c r="B31" s="175" t="s">
        <v>156</v>
      </c>
      <c r="C31" s="196" t="s">
        <v>157</v>
      </c>
      <c r="D31" s="177" t="s">
        <v>155</v>
      </c>
      <c r="E31" s="181">
        <v>2</v>
      </c>
      <c r="F31" s="186"/>
      <c r="G31" s="186">
        <f>ROUND(E31*F31,2)</f>
        <v>0</v>
      </c>
      <c r="H31" s="186">
        <v>0</v>
      </c>
      <c r="I31" s="186">
        <f>ROUND(E31*H31,2)</f>
        <v>0</v>
      </c>
      <c r="J31" s="186">
        <v>865</v>
      </c>
      <c r="K31" s="186">
        <f>ROUND(E31*J31,2)</f>
        <v>1730</v>
      </c>
      <c r="L31" s="186">
        <v>21</v>
      </c>
      <c r="M31" s="186">
        <f>G31*(1+L31/100)</f>
        <v>0</v>
      </c>
      <c r="N31" s="186">
        <v>1.8970000000000001E-2</v>
      </c>
      <c r="O31" s="186">
        <f>ROUND(E31*N31,2)</f>
        <v>0.04</v>
      </c>
      <c r="P31" s="186">
        <v>0</v>
      </c>
      <c r="Q31" s="186">
        <f>ROUND(E31*P31,2)</f>
        <v>0</v>
      </c>
      <c r="R31" s="187" t="s">
        <v>136</v>
      </c>
      <c r="S31" s="186" t="s">
        <v>121</v>
      </c>
      <c r="T31" s="164" t="s">
        <v>361</v>
      </c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122</v>
      </c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65"/>
      <c r="B32" s="175"/>
      <c r="C32" s="197" t="s">
        <v>158</v>
      </c>
      <c r="D32" s="178"/>
      <c r="E32" s="182">
        <v>1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  <c r="S32" s="186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 t="s">
        <v>124</v>
      </c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65"/>
      <c r="B33" s="175"/>
      <c r="C33" s="197" t="s">
        <v>159</v>
      </c>
      <c r="D33" s="178"/>
      <c r="E33" s="182">
        <v>1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  <c r="S33" s="186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124</v>
      </c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65">
        <v>11</v>
      </c>
      <c r="B34" s="175" t="s">
        <v>160</v>
      </c>
      <c r="C34" s="196" t="s">
        <v>161</v>
      </c>
      <c r="D34" s="177" t="s">
        <v>155</v>
      </c>
      <c r="E34" s="181">
        <v>2</v>
      </c>
      <c r="F34" s="186"/>
      <c r="G34" s="186">
        <f>ROUND(E34*F34,2)</f>
        <v>0</v>
      </c>
      <c r="H34" s="186">
        <v>0</v>
      </c>
      <c r="I34" s="186">
        <f>ROUND(E34*H34,2)</f>
        <v>0</v>
      </c>
      <c r="J34" s="186">
        <v>597</v>
      </c>
      <c r="K34" s="186">
        <f>ROUND(E34*J34,2)</f>
        <v>1194</v>
      </c>
      <c r="L34" s="186">
        <v>21</v>
      </c>
      <c r="M34" s="186">
        <f>G34*(1+L34/100)</f>
        <v>0</v>
      </c>
      <c r="N34" s="186">
        <v>3.7080000000000002E-2</v>
      </c>
      <c r="O34" s="186">
        <f>ROUND(E34*N34,2)</f>
        <v>7.0000000000000007E-2</v>
      </c>
      <c r="P34" s="186">
        <v>0</v>
      </c>
      <c r="Q34" s="186">
        <f>ROUND(E34*P34,2)</f>
        <v>0</v>
      </c>
      <c r="R34" s="187" t="s">
        <v>136</v>
      </c>
      <c r="S34" s="186" t="s">
        <v>121</v>
      </c>
      <c r="T34" s="164" t="s">
        <v>361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122</v>
      </c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65">
        <v>12</v>
      </c>
      <c r="B35" s="175" t="s">
        <v>162</v>
      </c>
      <c r="C35" s="196" t="s">
        <v>163</v>
      </c>
      <c r="D35" s="177" t="s">
        <v>155</v>
      </c>
      <c r="E35" s="181">
        <v>1</v>
      </c>
      <c r="F35" s="186"/>
      <c r="G35" s="186">
        <f>ROUND(E35*F35,2)</f>
        <v>0</v>
      </c>
      <c r="H35" s="186">
        <v>640</v>
      </c>
      <c r="I35" s="186">
        <f>ROUND(E35*H35,2)</f>
        <v>640</v>
      </c>
      <c r="J35" s="186">
        <v>0</v>
      </c>
      <c r="K35" s="186">
        <f>ROUND(E35*J35,2)</f>
        <v>0</v>
      </c>
      <c r="L35" s="186">
        <v>21</v>
      </c>
      <c r="M35" s="186">
        <f>G35*(1+L35/100)</f>
        <v>0</v>
      </c>
      <c r="N35" s="186">
        <v>1.158E-2</v>
      </c>
      <c r="O35" s="186">
        <f>ROUND(E35*N35,2)</f>
        <v>0.01</v>
      </c>
      <c r="P35" s="186">
        <v>0</v>
      </c>
      <c r="Q35" s="186">
        <f>ROUND(E35*P35,2)</f>
        <v>0</v>
      </c>
      <c r="R35" s="187" t="s">
        <v>164</v>
      </c>
      <c r="S35" s="186" t="s">
        <v>121</v>
      </c>
      <c r="T35" s="164" t="s">
        <v>362</v>
      </c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 t="s">
        <v>165</v>
      </c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65">
        <v>13</v>
      </c>
      <c r="B36" s="175" t="s">
        <v>166</v>
      </c>
      <c r="C36" s="196" t="s">
        <v>167</v>
      </c>
      <c r="D36" s="177" t="s">
        <v>155</v>
      </c>
      <c r="E36" s="181">
        <v>1</v>
      </c>
      <c r="F36" s="186"/>
      <c r="G36" s="186">
        <f>ROUND(E36*F36,2)</f>
        <v>0</v>
      </c>
      <c r="H36" s="186">
        <v>600</v>
      </c>
      <c r="I36" s="186">
        <f>ROUND(E36*H36,2)</f>
        <v>600</v>
      </c>
      <c r="J36" s="186">
        <v>0</v>
      </c>
      <c r="K36" s="186">
        <f>ROUND(E36*J36,2)</f>
        <v>0</v>
      </c>
      <c r="L36" s="186">
        <v>21</v>
      </c>
      <c r="M36" s="186">
        <f>G36*(1+L36/100)</f>
        <v>0</v>
      </c>
      <c r="N36" s="186">
        <v>1.214E-2</v>
      </c>
      <c r="O36" s="186">
        <f>ROUND(E36*N36,2)</f>
        <v>0.01</v>
      </c>
      <c r="P36" s="186">
        <v>0</v>
      </c>
      <c r="Q36" s="186">
        <f>ROUND(E36*P36,2)</f>
        <v>0</v>
      </c>
      <c r="R36" s="187" t="s">
        <v>164</v>
      </c>
      <c r="S36" s="186" t="s">
        <v>121</v>
      </c>
      <c r="T36" s="164" t="s">
        <v>362</v>
      </c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 t="s">
        <v>165</v>
      </c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x14ac:dyDescent="0.2">
      <c r="A37" s="171" t="s">
        <v>115</v>
      </c>
      <c r="B37" s="176" t="s">
        <v>62</v>
      </c>
      <c r="C37" s="198" t="s">
        <v>63</v>
      </c>
      <c r="D37" s="179"/>
      <c r="E37" s="183"/>
      <c r="F37" s="188"/>
      <c r="G37" s="188">
        <f>SUM(G38:G44)</f>
        <v>0</v>
      </c>
      <c r="H37" s="188"/>
      <c r="I37" s="188">
        <f>SUM(I38:I44)</f>
        <v>0</v>
      </c>
      <c r="J37" s="188"/>
      <c r="K37" s="188">
        <f>SUM(K38:K44)</f>
        <v>5772.2</v>
      </c>
      <c r="L37" s="188"/>
      <c r="M37" s="188">
        <f>SUM(M38:M44)</f>
        <v>0</v>
      </c>
      <c r="N37" s="188"/>
      <c r="O37" s="188">
        <f>SUM(O38:O44)</f>
        <v>7.0000000000000007E-2</v>
      </c>
      <c r="P37" s="188"/>
      <c r="Q37" s="188">
        <f>SUM(Q38:Q44)</f>
        <v>0</v>
      </c>
      <c r="R37" s="189"/>
      <c r="S37" s="188"/>
      <c r="AE37" t="s">
        <v>116</v>
      </c>
    </row>
    <row r="38" spans="1:60" outlineLevel="1" x14ac:dyDescent="0.2">
      <c r="A38" s="165">
        <v>14</v>
      </c>
      <c r="B38" s="175" t="s">
        <v>168</v>
      </c>
      <c r="C38" s="196" t="s">
        <v>169</v>
      </c>
      <c r="D38" s="177" t="s">
        <v>133</v>
      </c>
      <c r="E38" s="181">
        <v>43.4</v>
      </c>
      <c r="F38" s="186"/>
      <c r="G38" s="186">
        <f>ROUND(E38*F38,2)</f>
        <v>0</v>
      </c>
      <c r="H38" s="186">
        <v>0</v>
      </c>
      <c r="I38" s="186">
        <f>ROUND(E38*H38,2)</f>
        <v>0</v>
      </c>
      <c r="J38" s="186">
        <v>133</v>
      </c>
      <c r="K38" s="186">
        <f>ROUND(E38*J38,2)</f>
        <v>5772.2</v>
      </c>
      <c r="L38" s="186">
        <v>21</v>
      </c>
      <c r="M38" s="186">
        <f>G38*(1+L38/100)</f>
        <v>0</v>
      </c>
      <c r="N38" s="186">
        <v>1.58E-3</v>
      </c>
      <c r="O38" s="186">
        <f>ROUND(E38*N38,2)</f>
        <v>7.0000000000000007E-2</v>
      </c>
      <c r="P38" s="186">
        <v>0</v>
      </c>
      <c r="Q38" s="186">
        <f>ROUND(E38*P38,2)</f>
        <v>0</v>
      </c>
      <c r="R38" s="187" t="s">
        <v>170</v>
      </c>
      <c r="S38" s="186" t="s">
        <v>121</v>
      </c>
      <c r="T38" s="164" t="s">
        <v>361</v>
      </c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122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ht="22.5" outlineLevel="1" x14ac:dyDescent="0.2">
      <c r="A39" s="165"/>
      <c r="B39" s="175"/>
      <c r="C39" s="197" t="s">
        <v>171</v>
      </c>
      <c r="D39" s="178"/>
      <c r="E39" s="182">
        <v>13.4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  <c r="S39" s="186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124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65"/>
      <c r="B40" s="175"/>
      <c r="C40" s="197" t="s">
        <v>172</v>
      </c>
      <c r="D40" s="178"/>
      <c r="E40" s="182">
        <v>4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7"/>
      <c r="S40" s="186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124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65"/>
      <c r="B41" s="175"/>
      <c r="C41" s="197" t="s">
        <v>173</v>
      </c>
      <c r="D41" s="178"/>
      <c r="E41" s="182">
        <v>10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7"/>
      <c r="S41" s="186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124</v>
      </c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65"/>
      <c r="B42" s="175"/>
      <c r="C42" s="197" t="s">
        <v>174</v>
      </c>
      <c r="D42" s="178"/>
      <c r="E42" s="182">
        <v>6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7"/>
      <c r="S42" s="186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 t="s">
        <v>124</v>
      </c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65"/>
      <c r="B43" s="175"/>
      <c r="C43" s="197" t="s">
        <v>175</v>
      </c>
      <c r="D43" s="178"/>
      <c r="E43" s="182">
        <v>4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7"/>
      <c r="S43" s="186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124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65"/>
      <c r="B44" s="175"/>
      <c r="C44" s="197" t="s">
        <v>176</v>
      </c>
      <c r="D44" s="178"/>
      <c r="E44" s="182">
        <v>6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7"/>
      <c r="S44" s="186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124</v>
      </c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ht="25.5" x14ac:dyDescent="0.2">
      <c r="A45" s="171" t="s">
        <v>115</v>
      </c>
      <c r="B45" s="176" t="s">
        <v>64</v>
      </c>
      <c r="C45" s="198" t="s">
        <v>65</v>
      </c>
      <c r="D45" s="179"/>
      <c r="E45" s="183"/>
      <c r="F45" s="188"/>
      <c r="G45" s="188">
        <f>SUM(G46:G47)</f>
        <v>0</v>
      </c>
      <c r="H45" s="188"/>
      <c r="I45" s="188">
        <f>SUM(I46:I47)</f>
        <v>0</v>
      </c>
      <c r="J45" s="188"/>
      <c r="K45" s="188">
        <f>SUM(K46:K47)</f>
        <v>35259.839999999997</v>
      </c>
      <c r="L45" s="188"/>
      <c r="M45" s="188">
        <f>SUM(M46:M47)</f>
        <v>0</v>
      </c>
      <c r="N45" s="188"/>
      <c r="O45" s="188">
        <f>SUM(O46:O47)</f>
        <v>0.01</v>
      </c>
      <c r="P45" s="188"/>
      <c r="Q45" s="188">
        <f>SUM(Q46:Q47)</f>
        <v>0</v>
      </c>
      <c r="R45" s="189"/>
      <c r="S45" s="188"/>
      <c r="AE45" t="s">
        <v>116</v>
      </c>
    </row>
    <row r="46" spans="1:60" outlineLevel="1" x14ac:dyDescent="0.2">
      <c r="A46" s="165">
        <v>15</v>
      </c>
      <c r="B46" s="175" t="s">
        <v>177</v>
      </c>
      <c r="C46" s="196" t="s">
        <v>178</v>
      </c>
      <c r="D46" s="177" t="s">
        <v>133</v>
      </c>
      <c r="E46" s="181">
        <v>305.27999999999997</v>
      </c>
      <c r="F46" s="186"/>
      <c r="G46" s="186">
        <f>ROUND(E46*F46,2)</f>
        <v>0</v>
      </c>
      <c r="H46" s="186">
        <v>0</v>
      </c>
      <c r="I46" s="186">
        <f>ROUND(E46*H46,2)</f>
        <v>0</v>
      </c>
      <c r="J46" s="186">
        <v>115.5</v>
      </c>
      <c r="K46" s="186">
        <f>ROUND(E46*J46,2)</f>
        <v>35259.839999999997</v>
      </c>
      <c r="L46" s="186">
        <v>21</v>
      </c>
      <c r="M46" s="186">
        <f>G46*(1+L46/100)</f>
        <v>0</v>
      </c>
      <c r="N46" s="186">
        <v>4.0000000000000003E-5</v>
      </c>
      <c r="O46" s="186">
        <f>ROUND(E46*N46,2)</f>
        <v>0.01</v>
      </c>
      <c r="P46" s="186">
        <v>0</v>
      </c>
      <c r="Q46" s="186">
        <f>ROUND(E46*P46,2)</f>
        <v>0</v>
      </c>
      <c r="R46" s="187" t="s">
        <v>136</v>
      </c>
      <c r="S46" s="186" t="s">
        <v>121</v>
      </c>
      <c r="T46" s="164" t="s">
        <v>361</v>
      </c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122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65"/>
      <c r="B47" s="175"/>
      <c r="C47" s="197" t="s">
        <v>179</v>
      </c>
      <c r="D47" s="178"/>
      <c r="E47" s="182">
        <v>305.27999999999997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7"/>
      <c r="S47" s="186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 t="s">
        <v>124</v>
      </c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x14ac:dyDescent="0.2">
      <c r="A48" s="171" t="s">
        <v>115</v>
      </c>
      <c r="B48" s="176" t="s">
        <v>66</v>
      </c>
      <c r="C48" s="198" t="s">
        <v>67</v>
      </c>
      <c r="D48" s="179"/>
      <c r="E48" s="183"/>
      <c r="F48" s="188"/>
      <c r="G48" s="188">
        <f>SUM(G49:G71)</f>
        <v>0</v>
      </c>
      <c r="H48" s="188"/>
      <c r="I48" s="188">
        <f>SUM(I49:I71)</f>
        <v>0</v>
      </c>
      <c r="J48" s="188"/>
      <c r="K48" s="188">
        <f>SUM(K49:K71)</f>
        <v>9303.2000000000025</v>
      </c>
      <c r="L48" s="188"/>
      <c r="M48" s="188">
        <f>SUM(M49:M71)</f>
        <v>0</v>
      </c>
      <c r="N48" s="188"/>
      <c r="O48" s="188">
        <f>SUM(O49:O71)</f>
        <v>0.03</v>
      </c>
      <c r="P48" s="188"/>
      <c r="Q48" s="188">
        <f>SUM(Q49:Q71)</f>
        <v>3.4099999999999993</v>
      </c>
      <c r="R48" s="189"/>
      <c r="S48" s="188"/>
      <c r="AE48" t="s">
        <v>116</v>
      </c>
    </row>
    <row r="49" spans="1:60" outlineLevel="1" x14ac:dyDescent="0.2">
      <c r="A49" s="165">
        <v>16</v>
      </c>
      <c r="B49" s="175" t="s">
        <v>180</v>
      </c>
      <c r="C49" s="196" t="s">
        <v>181</v>
      </c>
      <c r="D49" s="177" t="s">
        <v>133</v>
      </c>
      <c r="E49" s="181">
        <v>12.4</v>
      </c>
      <c r="F49" s="186"/>
      <c r="G49" s="186">
        <f>ROUND(E49*F49,2)</f>
        <v>0</v>
      </c>
      <c r="H49" s="186">
        <v>0</v>
      </c>
      <c r="I49" s="186">
        <f>ROUND(E49*H49,2)</f>
        <v>0</v>
      </c>
      <c r="J49" s="186">
        <v>118.5</v>
      </c>
      <c r="K49" s="186">
        <f>ROUND(E49*J49,2)</f>
        <v>1469.4</v>
      </c>
      <c r="L49" s="186">
        <v>21</v>
      </c>
      <c r="M49" s="186">
        <f>G49*(1+L49/100)</f>
        <v>0</v>
      </c>
      <c r="N49" s="186">
        <v>6.7000000000000002E-4</v>
      </c>
      <c r="O49" s="186">
        <f>ROUND(E49*N49,2)</f>
        <v>0.01</v>
      </c>
      <c r="P49" s="186">
        <v>0.13100000000000001</v>
      </c>
      <c r="Q49" s="186">
        <f>ROUND(E49*P49,2)</f>
        <v>1.62</v>
      </c>
      <c r="R49" s="187" t="s">
        <v>182</v>
      </c>
      <c r="S49" s="186" t="s">
        <v>130</v>
      </c>
      <c r="T49" s="164" t="s">
        <v>361</v>
      </c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122</v>
      </c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65"/>
      <c r="B50" s="175"/>
      <c r="C50" s="197" t="s">
        <v>183</v>
      </c>
      <c r="D50" s="178"/>
      <c r="E50" s="182">
        <v>12.4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7"/>
      <c r="S50" s="186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 t="s">
        <v>124</v>
      </c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 x14ac:dyDescent="0.2">
      <c r="A51" s="165">
        <v>17</v>
      </c>
      <c r="B51" s="175" t="s">
        <v>184</v>
      </c>
      <c r="C51" s="196" t="s">
        <v>185</v>
      </c>
      <c r="D51" s="177" t="s">
        <v>133</v>
      </c>
      <c r="E51" s="181">
        <v>47.975000000000001</v>
      </c>
      <c r="F51" s="186"/>
      <c r="G51" s="186">
        <f>ROUND(E51*F51,2)</f>
        <v>0</v>
      </c>
      <c r="H51" s="186">
        <v>0</v>
      </c>
      <c r="I51" s="186">
        <f>ROUND(E51*H51,2)</f>
        <v>0</v>
      </c>
      <c r="J51" s="186">
        <v>126.5</v>
      </c>
      <c r="K51" s="186">
        <f>ROUND(E51*J51,2)</f>
        <v>6068.84</v>
      </c>
      <c r="L51" s="186">
        <v>21</v>
      </c>
      <c r="M51" s="186">
        <f>G51*(1+L51/100)</f>
        <v>0</v>
      </c>
      <c r="N51" s="186">
        <v>3.3E-4</v>
      </c>
      <c r="O51" s="186">
        <f>ROUND(E51*N51,2)</f>
        <v>0.02</v>
      </c>
      <c r="P51" s="186">
        <v>2.198E-2</v>
      </c>
      <c r="Q51" s="186">
        <f>ROUND(E51*P51,2)</f>
        <v>1.05</v>
      </c>
      <c r="R51" s="187" t="s">
        <v>182</v>
      </c>
      <c r="S51" s="186" t="s">
        <v>121</v>
      </c>
      <c r="T51" s="164" t="s">
        <v>361</v>
      </c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 t="s">
        <v>122</v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65"/>
      <c r="B52" s="175"/>
      <c r="C52" s="197" t="s">
        <v>186</v>
      </c>
      <c r="D52" s="178"/>
      <c r="E52" s="182">
        <v>34.125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7"/>
      <c r="S52" s="186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124</v>
      </c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65"/>
      <c r="B53" s="175"/>
      <c r="C53" s="197" t="s">
        <v>187</v>
      </c>
      <c r="D53" s="178"/>
      <c r="E53" s="182">
        <v>9.1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6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 t="s">
        <v>124</v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65"/>
      <c r="B54" s="175"/>
      <c r="C54" s="197" t="s">
        <v>188</v>
      </c>
      <c r="D54" s="178"/>
      <c r="E54" s="182">
        <v>4.75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7"/>
      <c r="S54" s="186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124</v>
      </c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65">
        <v>18</v>
      </c>
      <c r="B55" s="175" t="s">
        <v>189</v>
      </c>
      <c r="C55" s="196" t="s">
        <v>190</v>
      </c>
      <c r="D55" s="177" t="s">
        <v>155</v>
      </c>
      <c r="E55" s="181">
        <v>1</v>
      </c>
      <c r="F55" s="186"/>
      <c r="G55" s="186">
        <f>ROUND(E55*F55,2)</f>
        <v>0</v>
      </c>
      <c r="H55" s="186">
        <v>0</v>
      </c>
      <c r="I55" s="186">
        <f>ROUND(E55*H55,2)</f>
        <v>0</v>
      </c>
      <c r="J55" s="186">
        <v>9.6999999999999993</v>
      </c>
      <c r="K55" s="186">
        <f>ROUND(E55*J55,2)</f>
        <v>9.6999999999999993</v>
      </c>
      <c r="L55" s="186">
        <v>21</v>
      </c>
      <c r="M55" s="186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7" t="s">
        <v>182</v>
      </c>
      <c r="S55" s="186" t="s">
        <v>121</v>
      </c>
      <c r="T55" s="164" t="s">
        <v>361</v>
      </c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122</v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65">
        <v>19</v>
      </c>
      <c r="B56" s="175" t="s">
        <v>191</v>
      </c>
      <c r="C56" s="196" t="s">
        <v>192</v>
      </c>
      <c r="D56" s="177" t="s">
        <v>155</v>
      </c>
      <c r="E56" s="181">
        <v>1</v>
      </c>
      <c r="F56" s="186"/>
      <c r="G56" s="186">
        <f>ROUND(E56*F56,2)</f>
        <v>0</v>
      </c>
      <c r="H56" s="186">
        <v>0</v>
      </c>
      <c r="I56" s="186">
        <f>ROUND(E56*H56,2)</f>
        <v>0</v>
      </c>
      <c r="J56" s="186">
        <v>16.2</v>
      </c>
      <c r="K56" s="186">
        <f>ROUND(E56*J56,2)</f>
        <v>16.2</v>
      </c>
      <c r="L56" s="186">
        <v>21</v>
      </c>
      <c r="M56" s="186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7" t="s">
        <v>182</v>
      </c>
      <c r="S56" s="186" t="s">
        <v>121</v>
      </c>
      <c r="T56" s="164" t="s">
        <v>361</v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122</v>
      </c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65">
        <v>20</v>
      </c>
      <c r="B57" s="175" t="s">
        <v>193</v>
      </c>
      <c r="C57" s="196" t="s">
        <v>194</v>
      </c>
      <c r="D57" s="177" t="s">
        <v>133</v>
      </c>
      <c r="E57" s="181">
        <v>1</v>
      </c>
      <c r="F57" s="186"/>
      <c r="G57" s="186">
        <f>ROUND(E57*F57,2)</f>
        <v>0</v>
      </c>
      <c r="H57" s="186">
        <v>0</v>
      </c>
      <c r="I57" s="186">
        <f>ROUND(E57*H57,2)</f>
        <v>0</v>
      </c>
      <c r="J57" s="186">
        <v>146</v>
      </c>
      <c r="K57" s="186">
        <f>ROUND(E57*J57,2)</f>
        <v>146</v>
      </c>
      <c r="L57" s="186">
        <v>21</v>
      </c>
      <c r="M57" s="186">
        <f>G57*(1+L57/100)</f>
        <v>0</v>
      </c>
      <c r="N57" s="186">
        <v>1E-3</v>
      </c>
      <c r="O57" s="186">
        <f>ROUND(E57*N57,2)</f>
        <v>0</v>
      </c>
      <c r="P57" s="186">
        <v>3.1E-2</v>
      </c>
      <c r="Q57" s="186">
        <f>ROUND(E57*P57,2)</f>
        <v>0.03</v>
      </c>
      <c r="R57" s="187" t="s">
        <v>182</v>
      </c>
      <c r="S57" s="186" t="s">
        <v>121</v>
      </c>
      <c r="T57" s="164" t="s">
        <v>361</v>
      </c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122</v>
      </c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65">
        <v>21</v>
      </c>
      <c r="B58" s="175" t="s">
        <v>195</v>
      </c>
      <c r="C58" s="196" t="s">
        <v>196</v>
      </c>
      <c r="D58" s="177" t="s">
        <v>133</v>
      </c>
      <c r="E58" s="181">
        <v>1</v>
      </c>
      <c r="F58" s="186"/>
      <c r="G58" s="186">
        <f>ROUND(E58*F58,2)</f>
        <v>0</v>
      </c>
      <c r="H58" s="186">
        <v>0</v>
      </c>
      <c r="I58" s="186">
        <f>ROUND(E58*H58,2)</f>
        <v>0</v>
      </c>
      <c r="J58" s="186">
        <v>368.5</v>
      </c>
      <c r="K58" s="186">
        <f>ROUND(E58*J58,2)</f>
        <v>368.5</v>
      </c>
      <c r="L58" s="186">
        <v>21</v>
      </c>
      <c r="M58" s="186">
        <f>G58*(1+L58/100)</f>
        <v>0</v>
      </c>
      <c r="N58" s="186">
        <v>1.17E-3</v>
      </c>
      <c r="O58" s="186">
        <f>ROUND(E58*N58,2)</f>
        <v>0</v>
      </c>
      <c r="P58" s="186">
        <v>7.5999999999999998E-2</v>
      </c>
      <c r="Q58" s="186">
        <f>ROUND(E58*P58,2)</f>
        <v>0.08</v>
      </c>
      <c r="R58" s="187" t="s">
        <v>182</v>
      </c>
      <c r="S58" s="186" t="s">
        <v>121</v>
      </c>
      <c r="T58" s="164" t="s">
        <v>361</v>
      </c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122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65"/>
      <c r="B59" s="175"/>
      <c r="C59" s="197" t="s">
        <v>197</v>
      </c>
      <c r="D59" s="178"/>
      <c r="E59" s="182">
        <v>1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7"/>
      <c r="S59" s="186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124</v>
      </c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65">
        <v>22</v>
      </c>
      <c r="B60" s="175" t="s">
        <v>198</v>
      </c>
      <c r="C60" s="196" t="s">
        <v>199</v>
      </c>
      <c r="D60" s="177" t="s">
        <v>133</v>
      </c>
      <c r="E60" s="181">
        <v>1.68</v>
      </c>
      <c r="F60" s="186"/>
      <c r="G60" s="186">
        <f>ROUND(E60*F60,2)</f>
        <v>0</v>
      </c>
      <c r="H60" s="186">
        <v>0</v>
      </c>
      <c r="I60" s="186">
        <f>ROUND(E60*H60,2)</f>
        <v>0</v>
      </c>
      <c r="J60" s="186">
        <v>125.5</v>
      </c>
      <c r="K60" s="186">
        <f>ROUND(E60*J60,2)</f>
        <v>210.84</v>
      </c>
      <c r="L60" s="186">
        <v>21</v>
      </c>
      <c r="M60" s="186">
        <f>G60*(1+L60/100)</f>
        <v>0</v>
      </c>
      <c r="N60" s="186">
        <v>5.4000000000000001E-4</v>
      </c>
      <c r="O60" s="186">
        <f>ROUND(E60*N60,2)</f>
        <v>0</v>
      </c>
      <c r="P60" s="186">
        <v>0.18</v>
      </c>
      <c r="Q60" s="186">
        <f>ROUND(E60*P60,2)</f>
        <v>0.3</v>
      </c>
      <c r="R60" s="187" t="s">
        <v>182</v>
      </c>
      <c r="S60" s="186" t="s">
        <v>121</v>
      </c>
      <c r="T60" s="164" t="s">
        <v>361</v>
      </c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122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65"/>
      <c r="B61" s="175"/>
      <c r="C61" s="197" t="s">
        <v>200</v>
      </c>
      <c r="D61" s="178"/>
      <c r="E61" s="182">
        <v>1.68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7"/>
      <c r="S61" s="186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124</v>
      </c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65">
        <v>23</v>
      </c>
      <c r="B62" s="175" t="s">
        <v>201</v>
      </c>
      <c r="C62" s="196" t="s">
        <v>202</v>
      </c>
      <c r="D62" s="177" t="s">
        <v>145</v>
      </c>
      <c r="E62" s="181">
        <v>2</v>
      </c>
      <c r="F62" s="186"/>
      <c r="G62" s="186">
        <f>ROUND(E62*F62,2)</f>
        <v>0</v>
      </c>
      <c r="H62" s="186">
        <v>0</v>
      </c>
      <c r="I62" s="186">
        <f>ROUND(E62*H62,2)</f>
        <v>0</v>
      </c>
      <c r="J62" s="186">
        <v>83.6</v>
      </c>
      <c r="K62" s="186">
        <f>ROUND(E62*J62,2)</f>
        <v>167.2</v>
      </c>
      <c r="L62" s="186">
        <v>21</v>
      </c>
      <c r="M62" s="186">
        <f>G62*(1+L62/100)</f>
        <v>0</v>
      </c>
      <c r="N62" s="186">
        <v>0</v>
      </c>
      <c r="O62" s="186">
        <f>ROUND(E62*N62,2)</f>
        <v>0</v>
      </c>
      <c r="P62" s="186">
        <v>7.0000000000000001E-3</v>
      </c>
      <c r="Q62" s="186">
        <f>ROUND(E62*P62,2)</f>
        <v>0.01</v>
      </c>
      <c r="R62" s="187" t="s">
        <v>182</v>
      </c>
      <c r="S62" s="186" t="s">
        <v>121</v>
      </c>
      <c r="T62" s="164" t="s">
        <v>361</v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122</v>
      </c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65"/>
      <c r="B63" s="175"/>
      <c r="C63" s="197" t="s">
        <v>203</v>
      </c>
      <c r="D63" s="178"/>
      <c r="E63" s="182">
        <v>2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7"/>
      <c r="S63" s="186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 t="s">
        <v>124</v>
      </c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65">
        <v>24</v>
      </c>
      <c r="B64" s="175" t="s">
        <v>204</v>
      </c>
      <c r="C64" s="196" t="s">
        <v>205</v>
      </c>
      <c r="D64" s="177" t="s">
        <v>133</v>
      </c>
      <c r="E64" s="181">
        <v>0.9</v>
      </c>
      <c r="F64" s="186"/>
      <c r="G64" s="186">
        <f>ROUND(E64*F64,2)</f>
        <v>0</v>
      </c>
      <c r="H64" s="186">
        <v>0</v>
      </c>
      <c r="I64" s="186">
        <f>ROUND(E64*H64,2)</f>
        <v>0</v>
      </c>
      <c r="J64" s="186">
        <v>84.3</v>
      </c>
      <c r="K64" s="186">
        <f>ROUND(E64*J64,2)</f>
        <v>75.87</v>
      </c>
      <c r="L64" s="186">
        <v>21</v>
      </c>
      <c r="M64" s="186">
        <f>G64*(1+L64/100)</f>
        <v>0</v>
      </c>
      <c r="N64" s="186">
        <v>0</v>
      </c>
      <c r="O64" s="186">
        <f>ROUND(E64*N64,2)</f>
        <v>0</v>
      </c>
      <c r="P64" s="186">
        <v>4.5999999999999999E-2</v>
      </c>
      <c r="Q64" s="186">
        <f>ROUND(E64*P64,2)</f>
        <v>0.04</v>
      </c>
      <c r="R64" s="187" t="s">
        <v>182</v>
      </c>
      <c r="S64" s="186" t="s">
        <v>121</v>
      </c>
      <c r="T64" s="164" t="s">
        <v>361</v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122</v>
      </c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65"/>
      <c r="B65" s="175"/>
      <c r="C65" s="197" t="s">
        <v>206</v>
      </c>
      <c r="D65" s="178"/>
      <c r="E65" s="182">
        <v>0.9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7"/>
      <c r="S65" s="186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124</v>
      </c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65">
        <v>25</v>
      </c>
      <c r="B66" s="175" t="s">
        <v>207</v>
      </c>
      <c r="C66" s="196" t="s">
        <v>208</v>
      </c>
      <c r="D66" s="177" t="s">
        <v>133</v>
      </c>
      <c r="E66" s="181">
        <v>1.1000000000000001</v>
      </c>
      <c r="F66" s="186"/>
      <c r="G66" s="186">
        <f>ROUND(E66*F66,2)</f>
        <v>0</v>
      </c>
      <c r="H66" s="186">
        <v>0</v>
      </c>
      <c r="I66" s="186">
        <f>ROUND(E66*H66,2)</f>
        <v>0</v>
      </c>
      <c r="J66" s="186">
        <v>247</v>
      </c>
      <c r="K66" s="186">
        <f>ROUND(E66*J66,2)</f>
        <v>271.7</v>
      </c>
      <c r="L66" s="186">
        <v>21</v>
      </c>
      <c r="M66" s="186">
        <f>G66*(1+L66/100)</f>
        <v>0</v>
      </c>
      <c r="N66" s="186">
        <v>0</v>
      </c>
      <c r="O66" s="186">
        <f>ROUND(E66*N66,2)</f>
        <v>0</v>
      </c>
      <c r="P66" s="186">
        <v>6.8000000000000005E-2</v>
      </c>
      <c r="Q66" s="186">
        <f>ROUND(E66*P66,2)</f>
        <v>7.0000000000000007E-2</v>
      </c>
      <c r="R66" s="187" t="s">
        <v>182</v>
      </c>
      <c r="S66" s="186" t="s">
        <v>121</v>
      </c>
      <c r="T66" s="164" t="s">
        <v>361</v>
      </c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 t="s">
        <v>122</v>
      </c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65"/>
      <c r="B67" s="175"/>
      <c r="C67" s="197" t="s">
        <v>209</v>
      </c>
      <c r="D67" s="178"/>
      <c r="E67" s="182">
        <v>1.1000000000000001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7"/>
      <c r="S67" s="186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124</v>
      </c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65">
        <v>26</v>
      </c>
      <c r="B68" s="175" t="s">
        <v>210</v>
      </c>
      <c r="C68" s="196" t="s">
        <v>211</v>
      </c>
      <c r="D68" s="177" t="s">
        <v>133</v>
      </c>
      <c r="E68" s="181">
        <v>2.9</v>
      </c>
      <c r="F68" s="186"/>
      <c r="G68" s="186">
        <f>ROUND(E68*F68,2)</f>
        <v>0</v>
      </c>
      <c r="H68" s="186">
        <v>0</v>
      </c>
      <c r="I68" s="186">
        <f>ROUND(E68*H68,2)</f>
        <v>0</v>
      </c>
      <c r="J68" s="186">
        <v>107.5</v>
      </c>
      <c r="K68" s="186">
        <f>ROUND(E68*J68,2)</f>
        <v>311.75</v>
      </c>
      <c r="L68" s="186">
        <v>21</v>
      </c>
      <c r="M68" s="186">
        <f>G68*(1+L68/100)</f>
        <v>0</v>
      </c>
      <c r="N68" s="186">
        <v>0</v>
      </c>
      <c r="O68" s="186">
        <f>ROUND(E68*N68,2)</f>
        <v>0</v>
      </c>
      <c r="P68" s="186">
        <v>6.8000000000000005E-2</v>
      </c>
      <c r="Q68" s="186">
        <f>ROUND(E68*P68,2)</f>
        <v>0.2</v>
      </c>
      <c r="R68" s="187" t="s">
        <v>182</v>
      </c>
      <c r="S68" s="186" t="s">
        <v>121</v>
      </c>
      <c r="T68" s="164" t="s">
        <v>361</v>
      </c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 t="s">
        <v>122</v>
      </c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65"/>
      <c r="B69" s="175"/>
      <c r="C69" s="197" t="s">
        <v>212</v>
      </c>
      <c r="D69" s="178"/>
      <c r="E69" s="182">
        <v>2.9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7"/>
      <c r="S69" s="186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124</v>
      </c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65">
        <v>27</v>
      </c>
      <c r="B70" s="175" t="s">
        <v>213</v>
      </c>
      <c r="C70" s="196" t="s">
        <v>214</v>
      </c>
      <c r="D70" s="177" t="s">
        <v>145</v>
      </c>
      <c r="E70" s="181">
        <v>1.6</v>
      </c>
      <c r="F70" s="186"/>
      <c r="G70" s="186">
        <f>ROUND(E70*F70,2)</f>
        <v>0</v>
      </c>
      <c r="H70" s="186">
        <v>0</v>
      </c>
      <c r="I70" s="186">
        <f>ROUND(E70*H70,2)</f>
        <v>0</v>
      </c>
      <c r="J70" s="186">
        <v>117</v>
      </c>
      <c r="K70" s="186">
        <f>ROUND(E70*J70,2)</f>
        <v>187.2</v>
      </c>
      <c r="L70" s="186">
        <v>21</v>
      </c>
      <c r="M70" s="186">
        <f>G70*(1+L70/100)</f>
        <v>0</v>
      </c>
      <c r="N70" s="186">
        <v>0</v>
      </c>
      <c r="O70" s="186">
        <f>ROUND(E70*N70,2)</f>
        <v>0</v>
      </c>
      <c r="P70" s="186">
        <v>8.0000000000000002E-3</v>
      </c>
      <c r="Q70" s="186">
        <f>ROUND(E70*P70,2)</f>
        <v>0.01</v>
      </c>
      <c r="R70" s="187"/>
      <c r="S70" s="186" t="s">
        <v>130</v>
      </c>
      <c r="T70" s="164" t="s">
        <v>361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122</v>
      </c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65"/>
      <c r="B71" s="175"/>
      <c r="C71" s="197" t="s">
        <v>215</v>
      </c>
      <c r="D71" s="178"/>
      <c r="E71" s="182">
        <v>1.6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7"/>
      <c r="S71" s="186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 t="s">
        <v>124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x14ac:dyDescent="0.2">
      <c r="A72" s="171" t="s">
        <v>115</v>
      </c>
      <c r="B72" s="176" t="s">
        <v>68</v>
      </c>
      <c r="C72" s="198" t="s">
        <v>69</v>
      </c>
      <c r="D72" s="179"/>
      <c r="E72" s="183"/>
      <c r="F72" s="188"/>
      <c r="G72" s="188">
        <f>SUM(G73:G73)</f>
        <v>0</v>
      </c>
      <c r="H72" s="188"/>
      <c r="I72" s="188">
        <f>SUM(I73:I73)</f>
        <v>0</v>
      </c>
      <c r="J72" s="188"/>
      <c r="K72" s="188">
        <f>SUM(K73:K73)</f>
        <v>391.86</v>
      </c>
      <c r="L72" s="188"/>
      <c r="M72" s="188">
        <f>SUM(M73:M73)</f>
        <v>0</v>
      </c>
      <c r="N72" s="188"/>
      <c r="O72" s="188">
        <f>SUM(O73:O73)</f>
        <v>0</v>
      </c>
      <c r="P72" s="188"/>
      <c r="Q72" s="188">
        <f>SUM(Q73:Q73)</f>
        <v>0</v>
      </c>
      <c r="R72" s="189"/>
      <c r="S72" s="188"/>
      <c r="AE72" t="s">
        <v>116</v>
      </c>
    </row>
    <row r="73" spans="1:60" outlineLevel="1" x14ac:dyDescent="0.2">
      <c r="A73" s="165">
        <v>28</v>
      </c>
      <c r="B73" s="175" t="s">
        <v>216</v>
      </c>
      <c r="C73" s="196" t="s">
        <v>217</v>
      </c>
      <c r="D73" s="177" t="s">
        <v>218</v>
      </c>
      <c r="E73" s="181">
        <v>1.07212</v>
      </c>
      <c r="F73" s="186"/>
      <c r="G73" s="186">
        <f>ROUND(E73*F73,2)</f>
        <v>0</v>
      </c>
      <c r="H73" s="186">
        <v>0</v>
      </c>
      <c r="I73" s="186">
        <f>ROUND(E73*H73,2)</f>
        <v>0</v>
      </c>
      <c r="J73" s="186">
        <v>365.5</v>
      </c>
      <c r="K73" s="186">
        <f>ROUND(E73*J73,2)</f>
        <v>391.86</v>
      </c>
      <c r="L73" s="186">
        <v>21</v>
      </c>
      <c r="M73" s="186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7" t="s">
        <v>120</v>
      </c>
      <c r="S73" s="186" t="s">
        <v>121</v>
      </c>
      <c r="T73" s="164" t="s">
        <v>361</v>
      </c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 t="s">
        <v>219</v>
      </c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x14ac:dyDescent="0.2">
      <c r="A74" s="171" t="s">
        <v>115</v>
      </c>
      <c r="B74" s="176" t="s">
        <v>70</v>
      </c>
      <c r="C74" s="198" t="s">
        <v>71</v>
      </c>
      <c r="D74" s="179"/>
      <c r="E74" s="183"/>
      <c r="F74" s="188"/>
      <c r="G74" s="188">
        <f>SUM(G75:G75)</f>
        <v>0</v>
      </c>
      <c r="H74" s="188"/>
      <c r="I74" s="188">
        <f>SUM(I75:I75)</f>
        <v>0</v>
      </c>
      <c r="J74" s="188"/>
      <c r="K74" s="188">
        <f>SUM(K75:K75)</f>
        <v>5000</v>
      </c>
      <c r="L74" s="188"/>
      <c r="M74" s="188">
        <f>SUM(M75:M75)</f>
        <v>0</v>
      </c>
      <c r="N74" s="188"/>
      <c r="O74" s="188">
        <f>SUM(O75:O75)</f>
        <v>0</v>
      </c>
      <c r="P74" s="188"/>
      <c r="Q74" s="188">
        <f>SUM(Q75:Q75)</f>
        <v>0</v>
      </c>
      <c r="R74" s="189"/>
      <c r="S74" s="188"/>
      <c r="AE74" t="s">
        <v>116</v>
      </c>
    </row>
    <row r="75" spans="1:60" ht="22.5" outlineLevel="1" x14ac:dyDescent="0.2">
      <c r="A75" s="165">
        <v>29</v>
      </c>
      <c r="B75" s="175" t="s">
        <v>220</v>
      </c>
      <c r="C75" s="196" t="s">
        <v>364</v>
      </c>
      <c r="D75" s="177" t="s">
        <v>129</v>
      </c>
      <c r="E75" s="181">
        <v>1</v>
      </c>
      <c r="F75" s="186"/>
      <c r="G75" s="186">
        <f>ROUND(E75*F75,2)</f>
        <v>0</v>
      </c>
      <c r="H75" s="186">
        <v>0</v>
      </c>
      <c r="I75" s="186">
        <f>ROUND(E75*H75,2)</f>
        <v>0</v>
      </c>
      <c r="J75" s="186">
        <v>5000</v>
      </c>
      <c r="K75" s="186">
        <f>ROUND(E75*J75,2)</f>
        <v>5000</v>
      </c>
      <c r="L75" s="186">
        <v>21</v>
      </c>
      <c r="M75" s="186">
        <f>G75*(1+L75/100)</f>
        <v>0</v>
      </c>
      <c r="N75" s="186">
        <v>0</v>
      </c>
      <c r="O75" s="186">
        <f>ROUND(E75*N75,2)</f>
        <v>0</v>
      </c>
      <c r="P75" s="186">
        <v>0</v>
      </c>
      <c r="Q75" s="186">
        <f>ROUND(E75*P75,2)</f>
        <v>0</v>
      </c>
      <c r="R75" s="187"/>
      <c r="S75" s="186" t="s">
        <v>130</v>
      </c>
      <c r="T75" s="164" t="s">
        <v>362</v>
      </c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 t="s">
        <v>122</v>
      </c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x14ac:dyDescent="0.2">
      <c r="A76" s="171" t="s">
        <v>115</v>
      </c>
      <c r="B76" s="176" t="s">
        <v>72</v>
      </c>
      <c r="C76" s="198" t="s">
        <v>73</v>
      </c>
      <c r="D76" s="179"/>
      <c r="E76" s="183"/>
      <c r="F76" s="188"/>
      <c r="G76" s="188">
        <f>SUM(G77:G77)</f>
        <v>0</v>
      </c>
      <c r="H76" s="188"/>
      <c r="I76" s="188">
        <f>SUM(I77:I77)</f>
        <v>0</v>
      </c>
      <c r="J76" s="188"/>
      <c r="K76" s="188">
        <f>SUM(K77:K77)</f>
        <v>25000</v>
      </c>
      <c r="L76" s="188"/>
      <c r="M76" s="188">
        <f>SUM(M77:M77)</f>
        <v>0</v>
      </c>
      <c r="N76" s="188"/>
      <c r="O76" s="188">
        <f>SUM(O77:O77)</f>
        <v>0</v>
      </c>
      <c r="P76" s="188"/>
      <c r="Q76" s="188">
        <f>SUM(Q77:Q77)</f>
        <v>0</v>
      </c>
      <c r="R76" s="189"/>
      <c r="S76" s="188"/>
      <c r="AE76" t="s">
        <v>116</v>
      </c>
    </row>
    <row r="77" spans="1:60" ht="33.75" outlineLevel="1" x14ac:dyDescent="0.2">
      <c r="A77" s="165">
        <v>30</v>
      </c>
      <c r="B77" s="175" t="s">
        <v>221</v>
      </c>
      <c r="C77" s="196" t="s">
        <v>365</v>
      </c>
      <c r="D77" s="177" t="s">
        <v>129</v>
      </c>
      <c r="E77" s="181">
        <v>1</v>
      </c>
      <c r="F77" s="186"/>
      <c r="G77" s="186">
        <f>ROUND(E77*F77,2)</f>
        <v>0</v>
      </c>
      <c r="H77" s="186">
        <v>0</v>
      </c>
      <c r="I77" s="186">
        <f>ROUND(E77*H77,2)</f>
        <v>0</v>
      </c>
      <c r="J77" s="186">
        <v>25000</v>
      </c>
      <c r="K77" s="186">
        <f>ROUND(E77*J77,2)</f>
        <v>25000</v>
      </c>
      <c r="L77" s="186">
        <v>21</v>
      </c>
      <c r="M77" s="186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7"/>
      <c r="S77" s="186" t="s">
        <v>130</v>
      </c>
      <c r="T77" s="164" t="s">
        <v>362</v>
      </c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 t="s">
        <v>122</v>
      </c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x14ac:dyDescent="0.2">
      <c r="A78" s="171" t="s">
        <v>115</v>
      </c>
      <c r="B78" s="176" t="s">
        <v>74</v>
      </c>
      <c r="C78" s="198" t="s">
        <v>75</v>
      </c>
      <c r="D78" s="179"/>
      <c r="E78" s="183"/>
      <c r="F78" s="188"/>
      <c r="G78" s="188">
        <f>SUM(G79:G88)</f>
        <v>0</v>
      </c>
      <c r="H78" s="188"/>
      <c r="I78" s="188">
        <f>SUM(I79:I88)</f>
        <v>15100</v>
      </c>
      <c r="J78" s="188"/>
      <c r="K78" s="188">
        <f>SUM(K79:K88)</f>
        <v>3055.13</v>
      </c>
      <c r="L78" s="188"/>
      <c r="M78" s="188">
        <f>SUM(M79:M88)</f>
        <v>0</v>
      </c>
      <c r="N78" s="188"/>
      <c r="O78" s="188">
        <f>SUM(O79:O88)</f>
        <v>0.11</v>
      </c>
      <c r="P78" s="188"/>
      <c r="Q78" s="188">
        <f>SUM(Q79:Q88)</f>
        <v>0</v>
      </c>
      <c r="R78" s="189"/>
      <c r="S78" s="188"/>
      <c r="AE78" t="s">
        <v>116</v>
      </c>
    </row>
    <row r="79" spans="1:60" outlineLevel="1" x14ac:dyDescent="0.2">
      <c r="A79" s="165">
        <v>31</v>
      </c>
      <c r="B79" s="175" t="s">
        <v>222</v>
      </c>
      <c r="C79" s="196" t="s">
        <v>223</v>
      </c>
      <c r="D79" s="177" t="s">
        <v>155</v>
      </c>
      <c r="E79" s="181">
        <v>1</v>
      </c>
      <c r="F79" s="186"/>
      <c r="G79" s="186">
        <f t="shared" ref="G79:G88" si="0">ROUND(E79*F79,2)</f>
        <v>0</v>
      </c>
      <c r="H79" s="186">
        <v>0</v>
      </c>
      <c r="I79" s="186">
        <f t="shared" ref="I79:I88" si="1">ROUND(E79*H79,2)</f>
        <v>0</v>
      </c>
      <c r="J79" s="186">
        <v>1342</v>
      </c>
      <c r="K79" s="186">
        <f t="shared" ref="K79:K88" si="2">ROUND(E79*J79,2)</f>
        <v>1342</v>
      </c>
      <c r="L79" s="186">
        <v>21</v>
      </c>
      <c r="M79" s="186">
        <f t="shared" ref="M79:M88" si="3">G79*(1+L79/100)</f>
        <v>0</v>
      </c>
      <c r="N79" s="186">
        <v>1.1999999999999999E-3</v>
      </c>
      <c r="O79" s="186">
        <f t="shared" ref="O79:O88" si="4">ROUND(E79*N79,2)</f>
        <v>0</v>
      </c>
      <c r="P79" s="186">
        <v>0</v>
      </c>
      <c r="Q79" s="186">
        <f t="shared" ref="Q79:Q88" si="5">ROUND(E79*P79,2)</f>
        <v>0</v>
      </c>
      <c r="R79" s="187" t="s">
        <v>224</v>
      </c>
      <c r="S79" s="186" t="s">
        <v>121</v>
      </c>
      <c r="T79" s="164" t="s">
        <v>361</v>
      </c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 t="s">
        <v>122</v>
      </c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65">
        <v>32</v>
      </c>
      <c r="B80" s="175" t="s">
        <v>225</v>
      </c>
      <c r="C80" s="196" t="s">
        <v>226</v>
      </c>
      <c r="D80" s="177" t="s">
        <v>155</v>
      </c>
      <c r="E80" s="181">
        <v>1</v>
      </c>
      <c r="F80" s="186"/>
      <c r="G80" s="186">
        <f t="shared" si="0"/>
        <v>0</v>
      </c>
      <c r="H80" s="186">
        <v>0</v>
      </c>
      <c r="I80" s="186">
        <f t="shared" si="1"/>
        <v>0</v>
      </c>
      <c r="J80" s="186">
        <v>631</v>
      </c>
      <c r="K80" s="186">
        <f t="shared" si="2"/>
        <v>631</v>
      </c>
      <c r="L80" s="186">
        <v>21</v>
      </c>
      <c r="M80" s="186">
        <f t="shared" si="3"/>
        <v>0</v>
      </c>
      <c r="N80" s="186">
        <v>0</v>
      </c>
      <c r="O80" s="186">
        <f t="shared" si="4"/>
        <v>0</v>
      </c>
      <c r="P80" s="186">
        <v>0</v>
      </c>
      <c r="Q80" s="186">
        <f t="shared" si="5"/>
        <v>0</v>
      </c>
      <c r="R80" s="187" t="s">
        <v>224</v>
      </c>
      <c r="S80" s="186" t="s">
        <v>121</v>
      </c>
      <c r="T80" s="164" t="s">
        <v>361</v>
      </c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 t="s">
        <v>122</v>
      </c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65">
        <v>33</v>
      </c>
      <c r="B81" s="175" t="s">
        <v>227</v>
      </c>
      <c r="C81" s="196" t="s">
        <v>228</v>
      </c>
      <c r="D81" s="177" t="s">
        <v>155</v>
      </c>
      <c r="E81" s="181">
        <v>1</v>
      </c>
      <c r="F81" s="186"/>
      <c r="G81" s="186">
        <f t="shared" si="0"/>
        <v>0</v>
      </c>
      <c r="H81" s="186">
        <v>0</v>
      </c>
      <c r="I81" s="186">
        <f t="shared" si="1"/>
        <v>0</v>
      </c>
      <c r="J81" s="186">
        <v>754</v>
      </c>
      <c r="K81" s="186">
        <f t="shared" si="2"/>
        <v>754</v>
      </c>
      <c r="L81" s="186">
        <v>21</v>
      </c>
      <c r="M81" s="186">
        <f t="shared" si="3"/>
        <v>0</v>
      </c>
      <c r="N81" s="186">
        <v>0</v>
      </c>
      <c r="O81" s="186">
        <f t="shared" si="4"/>
        <v>0</v>
      </c>
      <c r="P81" s="186">
        <v>0</v>
      </c>
      <c r="Q81" s="186">
        <f t="shared" si="5"/>
        <v>0</v>
      </c>
      <c r="R81" s="187" t="s">
        <v>224</v>
      </c>
      <c r="S81" s="186" t="s">
        <v>121</v>
      </c>
      <c r="T81" s="164" t="s">
        <v>361</v>
      </c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 t="s">
        <v>122</v>
      </c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65">
        <v>34</v>
      </c>
      <c r="B82" s="175" t="s">
        <v>229</v>
      </c>
      <c r="C82" s="196" t="s">
        <v>230</v>
      </c>
      <c r="D82" s="177" t="s">
        <v>155</v>
      </c>
      <c r="E82" s="181">
        <v>2</v>
      </c>
      <c r="F82" s="186"/>
      <c r="G82" s="186">
        <f t="shared" si="0"/>
        <v>0</v>
      </c>
      <c r="H82" s="186">
        <v>0</v>
      </c>
      <c r="I82" s="186">
        <f t="shared" si="1"/>
        <v>0</v>
      </c>
      <c r="J82" s="186">
        <v>116.5</v>
      </c>
      <c r="K82" s="186">
        <f t="shared" si="2"/>
        <v>233</v>
      </c>
      <c r="L82" s="186">
        <v>21</v>
      </c>
      <c r="M82" s="186">
        <f t="shared" si="3"/>
        <v>0</v>
      </c>
      <c r="N82" s="186">
        <v>1.0000000000000001E-5</v>
      </c>
      <c r="O82" s="186">
        <f t="shared" si="4"/>
        <v>0</v>
      </c>
      <c r="P82" s="186">
        <v>0</v>
      </c>
      <c r="Q82" s="186">
        <f t="shared" si="5"/>
        <v>0</v>
      </c>
      <c r="R82" s="187" t="s">
        <v>224</v>
      </c>
      <c r="S82" s="186" t="s">
        <v>121</v>
      </c>
      <c r="T82" s="164" t="s">
        <v>361</v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122</v>
      </c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ht="22.5" outlineLevel="1" x14ac:dyDescent="0.2">
      <c r="A83" s="165">
        <v>35</v>
      </c>
      <c r="B83" s="175" t="s">
        <v>231</v>
      </c>
      <c r="C83" s="196" t="s">
        <v>232</v>
      </c>
      <c r="D83" s="177" t="s">
        <v>155</v>
      </c>
      <c r="E83" s="181">
        <v>1</v>
      </c>
      <c r="F83" s="186"/>
      <c r="G83" s="186">
        <f t="shared" si="0"/>
        <v>0</v>
      </c>
      <c r="H83" s="186">
        <v>6800</v>
      </c>
      <c r="I83" s="186">
        <f t="shared" si="1"/>
        <v>6800</v>
      </c>
      <c r="J83" s="186">
        <v>0</v>
      </c>
      <c r="K83" s="186">
        <f t="shared" si="2"/>
        <v>0</v>
      </c>
      <c r="L83" s="186">
        <v>21</v>
      </c>
      <c r="M83" s="186">
        <f t="shared" si="3"/>
        <v>0</v>
      </c>
      <c r="N83" s="186">
        <v>0.06</v>
      </c>
      <c r="O83" s="186">
        <f t="shared" si="4"/>
        <v>0.06</v>
      </c>
      <c r="P83" s="186">
        <v>0</v>
      </c>
      <c r="Q83" s="186">
        <f t="shared" si="5"/>
        <v>0</v>
      </c>
      <c r="R83" s="187" t="s">
        <v>164</v>
      </c>
      <c r="S83" s="186" t="s">
        <v>121</v>
      </c>
      <c r="T83" s="164" t="s">
        <v>362</v>
      </c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 t="s">
        <v>165</v>
      </c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65">
        <v>36</v>
      </c>
      <c r="B84" s="175" t="s">
        <v>233</v>
      </c>
      <c r="C84" s="196" t="s">
        <v>234</v>
      </c>
      <c r="D84" s="177" t="s">
        <v>155</v>
      </c>
      <c r="E84" s="181">
        <v>1</v>
      </c>
      <c r="F84" s="186"/>
      <c r="G84" s="186">
        <f t="shared" si="0"/>
        <v>0</v>
      </c>
      <c r="H84" s="186">
        <v>1600</v>
      </c>
      <c r="I84" s="186">
        <f t="shared" si="1"/>
        <v>1600</v>
      </c>
      <c r="J84" s="186">
        <v>0</v>
      </c>
      <c r="K84" s="186">
        <f t="shared" si="2"/>
        <v>0</v>
      </c>
      <c r="L84" s="186">
        <v>21</v>
      </c>
      <c r="M84" s="186">
        <f t="shared" si="3"/>
        <v>0</v>
      </c>
      <c r="N84" s="186">
        <v>1.55E-2</v>
      </c>
      <c r="O84" s="186">
        <f t="shared" si="4"/>
        <v>0.02</v>
      </c>
      <c r="P84" s="186">
        <v>0</v>
      </c>
      <c r="Q84" s="186">
        <f t="shared" si="5"/>
        <v>0</v>
      </c>
      <c r="R84" s="187" t="s">
        <v>164</v>
      </c>
      <c r="S84" s="186" t="s">
        <v>121</v>
      </c>
      <c r="T84" s="164" t="s">
        <v>362</v>
      </c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 t="s">
        <v>165</v>
      </c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65">
        <v>37</v>
      </c>
      <c r="B85" s="175" t="s">
        <v>235</v>
      </c>
      <c r="C85" s="196" t="s">
        <v>236</v>
      </c>
      <c r="D85" s="177" t="s">
        <v>155</v>
      </c>
      <c r="E85" s="181">
        <v>1</v>
      </c>
      <c r="F85" s="186"/>
      <c r="G85" s="186">
        <f t="shared" si="0"/>
        <v>0</v>
      </c>
      <c r="H85" s="186">
        <v>6500</v>
      </c>
      <c r="I85" s="186">
        <f t="shared" si="1"/>
        <v>6500</v>
      </c>
      <c r="J85" s="186">
        <v>0</v>
      </c>
      <c r="K85" s="186">
        <f t="shared" si="2"/>
        <v>0</v>
      </c>
      <c r="L85" s="186">
        <v>21</v>
      </c>
      <c r="M85" s="186">
        <f t="shared" si="3"/>
        <v>0</v>
      </c>
      <c r="N85" s="186">
        <v>3.2000000000000001E-2</v>
      </c>
      <c r="O85" s="186">
        <f t="shared" si="4"/>
        <v>0.03</v>
      </c>
      <c r="P85" s="186">
        <v>0</v>
      </c>
      <c r="Q85" s="186">
        <f t="shared" si="5"/>
        <v>0</v>
      </c>
      <c r="R85" s="187"/>
      <c r="S85" s="186" t="s">
        <v>130</v>
      </c>
      <c r="T85" s="164" t="s">
        <v>362</v>
      </c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 t="s">
        <v>165</v>
      </c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65">
        <v>38</v>
      </c>
      <c r="B86" s="175" t="s">
        <v>237</v>
      </c>
      <c r="C86" s="196" t="s">
        <v>238</v>
      </c>
      <c r="D86" s="177" t="s">
        <v>155</v>
      </c>
      <c r="E86" s="181">
        <v>1</v>
      </c>
      <c r="F86" s="186"/>
      <c r="G86" s="186">
        <f t="shared" si="0"/>
        <v>0</v>
      </c>
      <c r="H86" s="186">
        <v>90</v>
      </c>
      <c r="I86" s="186">
        <f t="shared" si="1"/>
        <v>90</v>
      </c>
      <c r="J86" s="186">
        <v>0</v>
      </c>
      <c r="K86" s="186">
        <f t="shared" si="2"/>
        <v>0</v>
      </c>
      <c r="L86" s="186">
        <v>21</v>
      </c>
      <c r="M86" s="186">
        <f t="shared" si="3"/>
        <v>0</v>
      </c>
      <c r="N86" s="186">
        <v>9.3999999999999997E-4</v>
      </c>
      <c r="O86" s="186">
        <f t="shared" si="4"/>
        <v>0</v>
      </c>
      <c r="P86" s="186">
        <v>0</v>
      </c>
      <c r="Q86" s="186">
        <f t="shared" si="5"/>
        <v>0</v>
      </c>
      <c r="R86" s="187" t="s">
        <v>164</v>
      </c>
      <c r="S86" s="186" t="s">
        <v>121</v>
      </c>
      <c r="T86" s="164" t="s">
        <v>362</v>
      </c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 t="s">
        <v>165</v>
      </c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65">
        <v>39</v>
      </c>
      <c r="B87" s="175" t="s">
        <v>239</v>
      </c>
      <c r="C87" s="196" t="s">
        <v>240</v>
      </c>
      <c r="D87" s="177" t="s">
        <v>155</v>
      </c>
      <c r="E87" s="181">
        <v>1</v>
      </c>
      <c r="F87" s="186"/>
      <c r="G87" s="186">
        <f t="shared" si="0"/>
        <v>0</v>
      </c>
      <c r="H87" s="186">
        <v>110</v>
      </c>
      <c r="I87" s="186">
        <f t="shared" si="1"/>
        <v>110</v>
      </c>
      <c r="J87" s="186">
        <v>0</v>
      </c>
      <c r="K87" s="186">
        <f t="shared" si="2"/>
        <v>0</v>
      </c>
      <c r="L87" s="186">
        <v>21</v>
      </c>
      <c r="M87" s="186">
        <f t="shared" si="3"/>
        <v>0</v>
      </c>
      <c r="N87" s="186">
        <v>1.2099999999999999E-3</v>
      </c>
      <c r="O87" s="186">
        <f t="shared" si="4"/>
        <v>0</v>
      </c>
      <c r="P87" s="186">
        <v>0</v>
      </c>
      <c r="Q87" s="186">
        <f t="shared" si="5"/>
        <v>0</v>
      </c>
      <c r="R87" s="187" t="s">
        <v>164</v>
      </c>
      <c r="S87" s="186" t="s">
        <v>121</v>
      </c>
      <c r="T87" s="164" t="s">
        <v>362</v>
      </c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 t="s">
        <v>165</v>
      </c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65">
        <v>40</v>
      </c>
      <c r="B88" s="175" t="s">
        <v>241</v>
      </c>
      <c r="C88" s="196" t="s">
        <v>242</v>
      </c>
      <c r="D88" s="177" t="s">
        <v>218</v>
      </c>
      <c r="E88" s="181">
        <v>0.11087</v>
      </c>
      <c r="F88" s="186"/>
      <c r="G88" s="186">
        <f t="shared" si="0"/>
        <v>0</v>
      </c>
      <c r="H88" s="186">
        <v>0</v>
      </c>
      <c r="I88" s="186">
        <f t="shared" si="1"/>
        <v>0</v>
      </c>
      <c r="J88" s="186">
        <v>858</v>
      </c>
      <c r="K88" s="186">
        <f t="shared" si="2"/>
        <v>95.13</v>
      </c>
      <c r="L88" s="186">
        <v>21</v>
      </c>
      <c r="M88" s="186">
        <f t="shared" si="3"/>
        <v>0</v>
      </c>
      <c r="N88" s="186">
        <v>0</v>
      </c>
      <c r="O88" s="186">
        <f t="shared" si="4"/>
        <v>0</v>
      </c>
      <c r="P88" s="186">
        <v>0</v>
      </c>
      <c r="Q88" s="186">
        <f t="shared" si="5"/>
        <v>0</v>
      </c>
      <c r="R88" s="187" t="s">
        <v>224</v>
      </c>
      <c r="S88" s="186" t="s">
        <v>121</v>
      </c>
      <c r="T88" s="164" t="s">
        <v>361</v>
      </c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 t="s">
        <v>219</v>
      </c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x14ac:dyDescent="0.2">
      <c r="A89" s="171" t="s">
        <v>115</v>
      </c>
      <c r="B89" s="176" t="s">
        <v>76</v>
      </c>
      <c r="C89" s="198" t="s">
        <v>77</v>
      </c>
      <c r="D89" s="179"/>
      <c r="E89" s="183"/>
      <c r="F89" s="188"/>
      <c r="G89" s="188">
        <f>SUM(G90:G97)</f>
        <v>0</v>
      </c>
      <c r="H89" s="188"/>
      <c r="I89" s="188">
        <f>SUM(I90:I97)</f>
        <v>124179.6</v>
      </c>
      <c r="J89" s="188"/>
      <c r="K89" s="188">
        <f>SUM(K90:K97)</f>
        <v>10062.849999999999</v>
      </c>
      <c r="L89" s="188"/>
      <c r="M89" s="188">
        <f>SUM(M90:M97)</f>
        <v>0</v>
      </c>
      <c r="N89" s="188"/>
      <c r="O89" s="188">
        <f>SUM(O90:O97)</f>
        <v>0.15000000000000002</v>
      </c>
      <c r="P89" s="188"/>
      <c r="Q89" s="188">
        <f>SUM(Q90:Q97)</f>
        <v>0</v>
      </c>
      <c r="R89" s="189"/>
      <c r="S89" s="188"/>
      <c r="AE89" t="s">
        <v>116</v>
      </c>
    </row>
    <row r="90" spans="1:60" outlineLevel="1" x14ac:dyDescent="0.2">
      <c r="A90" s="165">
        <v>41</v>
      </c>
      <c r="B90" s="175" t="s">
        <v>243</v>
      </c>
      <c r="C90" s="196" t="s">
        <v>244</v>
      </c>
      <c r="D90" s="177" t="s">
        <v>133</v>
      </c>
      <c r="E90" s="181">
        <v>12.96</v>
      </c>
      <c r="F90" s="186"/>
      <c r="G90" s="186">
        <f>ROUND(E90*F90,2)</f>
        <v>0</v>
      </c>
      <c r="H90" s="186">
        <v>0</v>
      </c>
      <c r="I90" s="186">
        <f>ROUND(E90*H90,2)</f>
        <v>0</v>
      </c>
      <c r="J90" s="186">
        <v>234.5</v>
      </c>
      <c r="K90" s="186">
        <f>ROUND(E90*J90,2)</f>
        <v>3039.12</v>
      </c>
      <c r="L90" s="186">
        <v>21</v>
      </c>
      <c r="M90" s="186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7" t="s">
        <v>245</v>
      </c>
      <c r="S90" s="186" t="s">
        <v>121</v>
      </c>
      <c r="T90" s="164" t="s">
        <v>361</v>
      </c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 t="s">
        <v>122</v>
      </c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65"/>
      <c r="B91" s="175"/>
      <c r="C91" s="197" t="s">
        <v>246</v>
      </c>
      <c r="D91" s="178"/>
      <c r="E91" s="182">
        <v>12.96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7"/>
      <c r="S91" s="186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 t="s">
        <v>124</v>
      </c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65">
        <v>42</v>
      </c>
      <c r="B92" s="175" t="s">
        <v>247</v>
      </c>
      <c r="C92" s="196" t="s">
        <v>248</v>
      </c>
      <c r="D92" s="177" t="s">
        <v>249</v>
      </c>
      <c r="E92" s="181">
        <v>129</v>
      </c>
      <c r="F92" s="186"/>
      <c r="G92" s="186">
        <f>ROUND(E92*F92,2)</f>
        <v>0</v>
      </c>
      <c r="H92" s="186">
        <v>0</v>
      </c>
      <c r="I92" s="186">
        <f>ROUND(E92*H92,2)</f>
        <v>0</v>
      </c>
      <c r="J92" s="186">
        <v>53</v>
      </c>
      <c r="K92" s="186">
        <f>ROUND(E92*J92,2)</f>
        <v>6837</v>
      </c>
      <c r="L92" s="186">
        <v>21</v>
      </c>
      <c r="M92" s="186">
        <f>G92*(1+L92/100)</f>
        <v>0</v>
      </c>
      <c r="N92" s="186">
        <v>5.0000000000000002E-5</v>
      </c>
      <c r="O92" s="186">
        <f>ROUND(E92*N92,2)</f>
        <v>0.01</v>
      </c>
      <c r="P92" s="186">
        <v>0</v>
      </c>
      <c r="Q92" s="186">
        <f>ROUND(E92*P92,2)</f>
        <v>0</v>
      </c>
      <c r="R92" s="187" t="s">
        <v>245</v>
      </c>
      <c r="S92" s="186" t="s">
        <v>121</v>
      </c>
      <c r="T92" s="164" t="s">
        <v>361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 t="s">
        <v>122</v>
      </c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65"/>
      <c r="B93" s="175"/>
      <c r="C93" s="197" t="s">
        <v>250</v>
      </c>
      <c r="D93" s="178"/>
      <c r="E93" s="182">
        <v>129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7"/>
      <c r="S93" s="186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 t="s">
        <v>124</v>
      </c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65">
        <v>43</v>
      </c>
      <c r="B94" s="175" t="s">
        <v>251</v>
      </c>
      <c r="C94" s="196" t="s">
        <v>252</v>
      </c>
      <c r="D94" s="177" t="s">
        <v>253</v>
      </c>
      <c r="E94" s="181">
        <v>0.13932</v>
      </c>
      <c r="F94" s="186"/>
      <c r="G94" s="186">
        <f>ROUND(E94*F94,2)</f>
        <v>0</v>
      </c>
      <c r="H94" s="186">
        <v>30000</v>
      </c>
      <c r="I94" s="186">
        <f>ROUND(E94*H94,2)</f>
        <v>4179.6000000000004</v>
      </c>
      <c r="J94" s="186">
        <v>0</v>
      </c>
      <c r="K94" s="186">
        <f>ROUND(E94*J94,2)</f>
        <v>0</v>
      </c>
      <c r="L94" s="186">
        <v>21</v>
      </c>
      <c r="M94" s="186">
        <f>G94*(1+L94/100)</f>
        <v>0</v>
      </c>
      <c r="N94" s="186">
        <v>1</v>
      </c>
      <c r="O94" s="186">
        <f>ROUND(E94*N94,2)</f>
        <v>0.14000000000000001</v>
      </c>
      <c r="P94" s="186">
        <v>0</v>
      </c>
      <c r="Q94" s="186">
        <f>ROUND(E94*P94,2)</f>
        <v>0</v>
      </c>
      <c r="R94" s="187"/>
      <c r="S94" s="186" t="s">
        <v>130</v>
      </c>
      <c r="T94" s="164" t="s">
        <v>362</v>
      </c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 t="s">
        <v>165</v>
      </c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65"/>
      <c r="B95" s="175"/>
      <c r="C95" s="197" t="s">
        <v>254</v>
      </c>
      <c r="D95" s="178"/>
      <c r="E95" s="182">
        <v>0.13932</v>
      </c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7"/>
      <c r="S95" s="186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 t="s">
        <v>124</v>
      </c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65">
        <v>44</v>
      </c>
      <c r="B96" s="175" t="s">
        <v>255</v>
      </c>
      <c r="C96" s="196" t="s">
        <v>256</v>
      </c>
      <c r="D96" s="177" t="s">
        <v>155</v>
      </c>
      <c r="E96" s="181">
        <v>2</v>
      </c>
      <c r="F96" s="186"/>
      <c r="G96" s="186">
        <f>ROUND(E96*F96,2)</f>
        <v>0</v>
      </c>
      <c r="H96" s="186">
        <v>60000</v>
      </c>
      <c r="I96" s="186">
        <f>ROUND(E96*H96,2)</f>
        <v>120000</v>
      </c>
      <c r="J96" s="186">
        <v>0</v>
      </c>
      <c r="K96" s="186">
        <f>ROUND(E96*J96,2)</f>
        <v>0</v>
      </c>
      <c r="L96" s="186">
        <v>21</v>
      </c>
      <c r="M96" s="186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7"/>
      <c r="S96" s="186" t="s">
        <v>130</v>
      </c>
      <c r="T96" s="164" t="s">
        <v>362</v>
      </c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 t="s">
        <v>165</v>
      </c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65">
        <v>45</v>
      </c>
      <c r="B97" s="175" t="s">
        <v>257</v>
      </c>
      <c r="C97" s="196" t="s">
        <v>258</v>
      </c>
      <c r="D97" s="177" t="s">
        <v>218</v>
      </c>
      <c r="E97" s="181">
        <v>0.14577000000000001</v>
      </c>
      <c r="F97" s="186"/>
      <c r="G97" s="186">
        <f>ROUND(E97*F97,2)</f>
        <v>0</v>
      </c>
      <c r="H97" s="186">
        <v>0</v>
      </c>
      <c r="I97" s="186">
        <f>ROUND(E97*H97,2)</f>
        <v>0</v>
      </c>
      <c r="J97" s="186">
        <v>1281</v>
      </c>
      <c r="K97" s="186">
        <f>ROUND(E97*J97,2)</f>
        <v>186.73</v>
      </c>
      <c r="L97" s="186">
        <v>21</v>
      </c>
      <c r="M97" s="186">
        <f>G97*(1+L97/100)</f>
        <v>0</v>
      </c>
      <c r="N97" s="186">
        <v>0</v>
      </c>
      <c r="O97" s="186">
        <f>ROUND(E97*N97,2)</f>
        <v>0</v>
      </c>
      <c r="P97" s="186">
        <v>0</v>
      </c>
      <c r="Q97" s="186">
        <f>ROUND(E97*P97,2)</f>
        <v>0</v>
      </c>
      <c r="R97" s="187" t="s">
        <v>245</v>
      </c>
      <c r="S97" s="186" t="s">
        <v>121</v>
      </c>
      <c r="T97" s="164" t="s">
        <v>361</v>
      </c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 t="s">
        <v>219</v>
      </c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x14ac:dyDescent="0.2">
      <c r="A98" s="171" t="s">
        <v>115</v>
      </c>
      <c r="B98" s="176" t="s">
        <v>78</v>
      </c>
      <c r="C98" s="198" t="s">
        <v>79</v>
      </c>
      <c r="D98" s="179"/>
      <c r="E98" s="183"/>
      <c r="F98" s="188"/>
      <c r="G98" s="188">
        <f>SUM(G99:G102)</f>
        <v>0</v>
      </c>
      <c r="H98" s="188"/>
      <c r="I98" s="188">
        <f>SUM(I99:I102)</f>
        <v>3240</v>
      </c>
      <c r="J98" s="188"/>
      <c r="K98" s="188">
        <f>SUM(K99:K102)</f>
        <v>4510.99</v>
      </c>
      <c r="L98" s="188"/>
      <c r="M98" s="188">
        <f>SUM(M99:M102)</f>
        <v>0</v>
      </c>
      <c r="N98" s="188"/>
      <c r="O98" s="188">
        <f>SUM(O99:O102)</f>
        <v>0.17</v>
      </c>
      <c r="P98" s="188"/>
      <c r="Q98" s="188">
        <f>SUM(Q99:Q102)</f>
        <v>0</v>
      </c>
      <c r="R98" s="189"/>
      <c r="S98" s="188"/>
      <c r="AE98" t="s">
        <v>116</v>
      </c>
    </row>
    <row r="99" spans="1:60" outlineLevel="1" x14ac:dyDescent="0.2">
      <c r="A99" s="165">
        <v>46</v>
      </c>
      <c r="B99" s="175" t="s">
        <v>259</v>
      </c>
      <c r="C99" s="196" t="s">
        <v>260</v>
      </c>
      <c r="D99" s="177" t="s">
        <v>133</v>
      </c>
      <c r="E99" s="181">
        <v>7.88</v>
      </c>
      <c r="F99" s="186"/>
      <c r="G99" s="186">
        <f>ROUND(E99*F99,2)</f>
        <v>0</v>
      </c>
      <c r="H99" s="186">
        <v>0</v>
      </c>
      <c r="I99" s="186">
        <f>ROUND(E99*H99,2)</f>
        <v>0</v>
      </c>
      <c r="J99" s="186">
        <v>560</v>
      </c>
      <c r="K99" s="186">
        <f>ROUND(E99*J99,2)</f>
        <v>4412.8</v>
      </c>
      <c r="L99" s="186">
        <v>21</v>
      </c>
      <c r="M99" s="186">
        <f>G99*(1+L99/100)</f>
        <v>0</v>
      </c>
      <c r="N99" s="186">
        <v>4.8300000000000001E-3</v>
      </c>
      <c r="O99" s="186">
        <f>ROUND(E99*N99,2)</f>
        <v>0.04</v>
      </c>
      <c r="P99" s="186">
        <v>0</v>
      </c>
      <c r="Q99" s="186">
        <f>ROUND(E99*P99,2)</f>
        <v>0</v>
      </c>
      <c r="R99" s="187" t="s">
        <v>261</v>
      </c>
      <c r="S99" s="186" t="s">
        <v>121</v>
      </c>
      <c r="T99" s="164" t="s">
        <v>361</v>
      </c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 t="s">
        <v>122</v>
      </c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65"/>
      <c r="B100" s="175"/>
      <c r="C100" s="197" t="s">
        <v>262</v>
      </c>
      <c r="D100" s="178"/>
      <c r="E100" s="182">
        <v>7.88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7"/>
      <c r="S100" s="186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 t="s">
        <v>124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65">
        <v>47</v>
      </c>
      <c r="B101" s="175" t="s">
        <v>263</v>
      </c>
      <c r="C101" s="196" t="s">
        <v>264</v>
      </c>
      <c r="D101" s="177" t="s">
        <v>133</v>
      </c>
      <c r="E101" s="181">
        <v>9</v>
      </c>
      <c r="F101" s="186"/>
      <c r="G101" s="186">
        <f>ROUND(E101*F101,2)</f>
        <v>0</v>
      </c>
      <c r="H101" s="186">
        <v>360</v>
      </c>
      <c r="I101" s="186">
        <f>ROUND(E101*H101,2)</f>
        <v>3240</v>
      </c>
      <c r="J101" s="186">
        <v>0</v>
      </c>
      <c r="K101" s="186">
        <f>ROUND(E101*J101,2)</f>
        <v>0</v>
      </c>
      <c r="L101" s="186">
        <v>21</v>
      </c>
      <c r="M101" s="186">
        <f>G101*(1+L101/100)</f>
        <v>0</v>
      </c>
      <c r="N101" s="186">
        <v>1.4200000000000001E-2</v>
      </c>
      <c r="O101" s="186">
        <f>ROUND(E101*N101,2)</f>
        <v>0.13</v>
      </c>
      <c r="P101" s="186">
        <v>0</v>
      </c>
      <c r="Q101" s="186">
        <f>ROUND(E101*P101,2)</f>
        <v>0</v>
      </c>
      <c r="R101" s="187"/>
      <c r="S101" s="186" t="s">
        <v>130</v>
      </c>
      <c r="T101" s="164" t="s">
        <v>362</v>
      </c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 t="s">
        <v>165</v>
      </c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65">
        <v>48</v>
      </c>
      <c r="B102" s="175" t="s">
        <v>265</v>
      </c>
      <c r="C102" s="196" t="s">
        <v>266</v>
      </c>
      <c r="D102" s="177" t="s">
        <v>218</v>
      </c>
      <c r="E102" s="181">
        <v>0.16586000000000001</v>
      </c>
      <c r="F102" s="186"/>
      <c r="G102" s="186">
        <f>ROUND(E102*F102,2)</f>
        <v>0</v>
      </c>
      <c r="H102" s="186">
        <v>0</v>
      </c>
      <c r="I102" s="186">
        <f>ROUND(E102*H102,2)</f>
        <v>0</v>
      </c>
      <c r="J102" s="186">
        <v>592</v>
      </c>
      <c r="K102" s="186">
        <f>ROUND(E102*J102,2)</f>
        <v>98.19</v>
      </c>
      <c r="L102" s="186">
        <v>21</v>
      </c>
      <c r="M102" s="186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7" t="s">
        <v>261</v>
      </c>
      <c r="S102" s="186" t="s">
        <v>121</v>
      </c>
      <c r="T102" s="164" t="s">
        <v>361</v>
      </c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 t="s">
        <v>219</v>
      </c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x14ac:dyDescent="0.2">
      <c r="A103" s="171" t="s">
        <v>115</v>
      </c>
      <c r="B103" s="176" t="s">
        <v>80</v>
      </c>
      <c r="C103" s="198" t="s">
        <v>81</v>
      </c>
      <c r="D103" s="179"/>
      <c r="E103" s="183"/>
      <c r="F103" s="188"/>
      <c r="G103" s="188">
        <f>SUM(G104:G127)</f>
        <v>0</v>
      </c>
      <c r="H103" s="188"/>
      <c r="I103" s="188">
        <f>SUM(I104:I127)</f>
        <v>129820.32</v>
      </c>
      <c r="J103" s="188"/>
      <c r="K103" s="188">
        <f>SUM(K104:K127)</f>
        <v>51528.920000000006</v>
      </c>
      <c r="L103" s="188"/>
      <c r="M103" s="188">
        <f>SUM(M104:M127)</f>
        <v>0</v>
      </c>
      <c r="N103" s="188"/>
      <c r="O103" s="188">
        <f>SUM(O104:O127)</f>
        <v>0.99</v>
      </c>
      <c r="P103" s="188"/>
      <c r="Q103" s="188">
        <f>SUM(Q104:Q127)</f>
        <v>0.18000000000000002</v>
      </c>
      <c r="R103" s="189"/>
      <c r="S103" s="188"/>
      <c r="AE103" t="s">
        <v>116</v>
      </c>
    </row>
    <row r="104" spans="1:60" outlineLevel="1" x14ac:dyDescent="0.2">
      <c r="A104" s="165">
        <v>49</v>
      </c>
      <c r="B104" s="175" t="s">
        <v>267</v>
      </c>
      <c r="C104" s="196" t="s">
        <v>268</v>
      </c>
      <c r="D104" s="177" t="s">
        <v>133</v>
      </c>
      <c r="E104" s="181">
        <v>304.62</v>
      </c>
      <c r="F104" s="186"/>
      <c r="G104" s="186">
        <f>ROUND(E104*F104,2)</f>
        <v>0</v>
      </c>
      <c r="H104" s="186">
        <v>0</v>
      </c>
      <c r="I104" s="186">
        <f>ROUND(E104*H104,2)</f>
        <v>0</v>
      </c>
      <c r="J104" s="186">
        <v>70.400000000000006</v>
      </c>
      <c r="K104" s="186">
        <f>ROUND(E104*J104,2)</f>
        <v>21445.25</v>
      </c>
      <c r="L104" s="186">
        <v>21</v>
      </c>
      <c r="M104" s="186">
        <f>G104*(1+L104/100)</f>
        <v>0</v>
      </c>
      <c r="N104" s="186">
        <v>0</v>
      </c>
      <c r="O104" s="186">
        <f>ROUND(E104*N104,2)</f>
        <v>0</v>
      </c>
      <c r="P104" s="186">
        <v>0</v>
      </c>
      <c r="Q104" s="186">
        <f>ROUND(E104*P104,2)</f>
        <v>0</v>
      </c>
      <c r="R104" s="187" t="s">
        <v>269</v>
      </c>
      <c r="S104" s="186" t="s">
        <v>121</v>
      </c>
      <c r="T104" s="164" t="s">
        <v>361</v>
      </c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 t="s">
        <v>122</v>
      </c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ht="22.5" outlineLevel="1" x14ac:dyDescent="0.2">
      <c r="A105" s="165"/>
      <c r="B105" s="175"/>
      <c r="C105" s="197" t="s">
        <v>270</v>
      </c>
      <c r="D105" s="178"/>
      <c r="E105" s="182">
        <v>177.42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7"/>
      <c r="S105" s="186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 t="s">
        <v>124</v>
      </c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65"/>
      <c r="B106" s="175"/>
      <c r="C106" s="197" t="s">
        <v>271</v>
      </c>
      <c r="D106" s="178"/>
      <c r="E106" s="182">
        <v>127.2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7"/>
      <c r="S106" s="186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 t="s">
        <v>124</v>
      </c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65">
        <v>50</v>
      </c>
      <c r="B107" s="175" t="s">
        <v>272</v>
      </c>
      <c r="C107" s="196" t="s">
        <v>273</v>
      </c>
      <c r="D107" s="177" t="s">
        <v>145</v>
      </c>
      <c r="E107" s="181">
        <v>121.03</v>
      </c>
      <c r="F107" s="186"/>
      <c r="G107" s="186">
        <f>ROUND(E107*F107,2)</f>
        <v>0</v>
      </c>
      <c r="H107" s="186">
        <v>0</v>
      </c>
      <c r="I107" s="186">
        <f>ROUND(E107*H107,2)</f>
        <v>0</v>
      </c>
      <c r="J107" s="186">
        <v>74.099999999999994</v>
      </c>
      <c r="K107" s="186">
        <f>ROUND(E107*J107,2)</f>
        <v>8968.32</v>
      </c>
      <c r="L107" s="186">
        <v>21</v>
      </c>
      <c r="M107" s="186">
        <f>G107*(1+L107/100)</f>
        <v>0</v>
      </c>
      <c r="N107" s="186">
        <v>3.0000000000000001E-5</v>
      </c>
      <c r="O107" s="186">
        <f>ROUND(E107*N107,2)</f>
        <v>0</v>
      </c>
      <c r="P107" s="186">
        <v>0</v>
      </c>
      <c r="Q107" s="186">
        <f>ROUND(E107*P107,2)</f>
        <v>0</v>
      </c>
      <c r="R107" s="187" t="s">
        <v>269</v>
      </c>
      <c r="S107" s="186" t="s">
        <v>121</v>
      </c>
      <c r="T107" s="164" t="s">
        <v>361</v>
      </c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 t="s">
        <v>122</v>
      </c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65"/>
      <c r="B108" s="175"/>
      <c r="C108" s="197" t="s">
        <v>274</v>
      </c>
      <c r="D108" s="178"/>
      <c r="E108" s="182">
        <v>11.9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7"/>
      <c r="S108" s="186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 t="s">
        <v>124</v>
      </c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65"/>
      <c r="B109" s="175"/>
      <c r="C109" s="197" t="s">
        <v>369</v>
      </c>
      <c r="D109" s="178"/>
      <c r="E109" s="182">
        <v>15.85</v>
      </c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7"/>
      <c r="S109" s="186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 t="s">
        <v>124</v>
      </c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65"/>
      <c r="B110" s="175"/>
      <c r="C110" s="197" t="s">
        <v>370</v>
      </c>
      <c r="D110" s="178"/>
      <c r="E110" s="182">
        <v>13.69</v>
      </c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7"/>
      <c r="S110" s="186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65"/>
      <c r="B111" s="175"/>
      <c r="C111" s="197" t="s">
        <v>371</v>
      </c>
      <c r="D111" s="178"/>
      <c r="E111" s="182">
        <v>13.59</v>
      </c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7"/>
      <c r="S111" s="186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 t="s">
        <v>124</v>
      </c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ht="33.75" outlineLevel="1" x14ac:dyDescent="0.2">
      <c r="A112" s="165"/>
      <c r="B112" s="175"/>
      <c r="C112" s="197" t="s">
        <v>275</v>
      </c>
      <c r="D112" s="178"/>
      <c r="E112" s="182">
        <v>62</v>
      </c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7"/>
      <c r="S112" s="186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 t="s">
        <v>124</v>
      </c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65"/>
      <c r="B113" s="175"/>
      <c r="C113" s="197" t="s">
        <v>276</v>
      </c>
      <c r="D113" s="178"/>
      <c r="E113" s="182">
        <v>-6.8</v>
      </c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7"/>
      <c r="S113" s="186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 t="s">
        <v>124</v>
      </c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 x14ac:dyDescent="0.2">
      <c r="A114" s="165"/>
      <c r="B114" s="175"/>
      <c r="C114" s="197" t="s">
        <v>277</v>
      </c>
      <c r="D114" s="178"/>
      <c r="E114" s="182">
        <v>10.8</v>
      </c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7"/>
      <c r="S114" s="186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 t="s">
        <v>124</v>
      </c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 x14ac:dyDescent="0.2">
      <c r="A115" s="165">
        <v>51</v>
      </c>
      <c r="B115" s="175" t="s">
        <v>278</v>
      </c>
      <c r="C115" s="196" t="s">
        <v>279</v>
      </c>
      <c r="D115" s="177" t="s">
        <v>133</v>
      </c>
      <c r="E115" s="181">
        <v>7.88</v>
      </c>
      <c r="F115" s="186"/>
      <c r="G115" s="186">
        <f>ROUND(E115*F115,2)</f>
        <v>0</v>
      </c>
      <c r="H115" s="186">
        <v>0</v>
      </c>
      <c r="I115" s="186">
        <f>ROUND(E115*H115,2)</f>
        <v>0</v>
      </c>
      <c r="J115" s="186">
        <v>94.3</v>
      </c>
      <c r="K115" s="186">
        <f>ROUND(E115*J115,2)</f>
        <v>743.08</v>
      </c>
      <c r="L115" s="186">
        <v>21</v>
      </c>
      <c r="M115" s="186">
        <f>G115*(1+L115/100)</f>
        <v>0</v>
      </c>
      <c r="N115" s="186">
        <v>0</v>
      </c>
      <c r="O115" s="186">
        <f>ROUND(E115*N115,2)</f>
        <v>0</v>
      </c>
      <c r="P115" s="186">
        <v>1E-3</v>
      </c>
      <c r="Q115" s="186">
        <f>ROUND(E115*P115,2)</f>
        <v>0.01</v>
      </c>
      <c r="R115" s="187" t="s">
        <v>269</v>
      </c>
      <c r="S115" s="186" t="s">
        <v>121</v>
      </c>
      <c r="T115" s="164" t="s">
        <v>361</v>
      </c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 t="s">
        <v>122</v>
      </c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 x14ac:dyDescent="0.2">
      <c r="A116" s="165"/>
      <c r="B116" s="175"/>
      <c r="C116" s="197" t="s">
        <v>262</v>
      </c>
      <c r="D116" s="178"/>
      <c r="E116" s="182">
        <v>7.88</v>
      </c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7"/>
      <c r="S116" s="186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 t="s">
        <v>124</v>
      </c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ht="33.75" outlineLevel="1" x14ac:dyDescent="0.2">
      <c r="A117" s="165">
        <v>53</v>
      </c>
      <c r="B117" s="175" t="s">
        <v>368</v>
      </c>
      <c r="C117" s="196" t="s">
        <v>367</v>
      </c>
      <c r="D117" s="177" t="s">
        <v>133</v>
      </c>
      <c r="E117" s="181">
        <v>202.02</v>
      </c>
      <c r="F117" s="186"/>
      <c r="G117" s="186">
        <f>ROUND(E117*F117,2)</f>
        <v>0</v>
      </c>
      <c r="H117" s="186">
        <v>0</v>
      </c>
      <c r="I117" s="186">
        <f>ROUND(E117*H117,2)</f>
        <v>0</v>
      </c>
      <c r="J117" s="186">
        <v>89.9</v>
      </c>
      <c r="K117" s="186">
        <f>ROUND(E117*J117,2)</f>
        <v>18161.599999999999</v>
      </c>
      <c r="L117" s="186">
        <v>21</v>
      </c>
      <c r="M117" s="186">
        <f>G117*(1+L117/100)</f>
        <v>0</v>
      </c>
      <c r="N117" s="186">
        <v>2.0000000000000002E-5</v>
      </c>
      <c r="O117" s="186">
        <f>ROUND(E117*N117,2)</f>
        <v>0</v>
      </c>
      <c r="P117" s="186">
        <v>0</v>
      </c>
      <c r="Q117" s="186">
        <f>ROUND(E117*P117,2)</f>
        <v>0</v>
      </c>
      <c r="R117" s="187" t="s">
        <v>269</v>
      </c>
      <c r="S117" s="186" t="s">
        <v>121</v>
      </c>
      <c r="T117" s="164" t="s">
        <v>361</v>
      </c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 t="s">
        <v>122</v>
      </c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 x14ac:dyDescent="0.2">
      <c r="A118" s="165"/>
      <c r="B118" s="175"/>
      <c r="C118" s="197" t="s">
        <v>372</v>
      </c>
      <c r="D118" s="178"/>
      <c r="E118" s="182">
        <v>202.02</v>
      </c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7"/>
      <c r="S118" s="186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 t="s">
        <v>124</v>
      </c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 x14ac:dyDescent="0.2">
      <c r="A119" s="165">
        <v>54</v>
      </c>
      <c r="B119" s="175" t="s">
        <v>280</v>
      </c>
      <c r="C119" s="196" t="s">
        <v>281</v>
      </c>
      <c r="D119" s="177" t="s">
        <v>133</v>
      </c>
      <c r="E119" s="181">
        <v>169.54</v>
      </c>
      <c r="F119" s="186"/>
      <c r="G119" s="186">
        <f>ROUND(E119*F119,2)</f>
        <v>0</v>
      </c>
      <c r="H119" s="186">
        <v>0</v>
      </c>
      <c r="I119" s="186">
        <f>ROUND(E119*H119,2)</f>
        <v>0</v>
      </c>
      <c r="J119" s="186">
        <v>3.7</v>
      </c>
      <c r="K119" s="186">
        <f>ROUND(E119*J119,2)</f>
        <v>627.29999999999995</v>
      </c>
      <c r="L119" s="186">
        <v>21</v>
      </c>
      <c r="M119" s="186">
        <f>G119*(1+L119/100)</f>
        <v>0</v>
      </c>
      <c r="N119" s="186">
        <v>0</v>
      </c>
      <c r="O119" s="186">
        <f>ROUND(E119*N119,2)</f>
        <v>0</v>
      </c>
      <c r="P119" s="186">
        <v>1E-3</v>
      </c>
      <c r="Q119" s="186">
        <f>ROUND(E119*P119,2)</f>
        <v>0.17</v>
      </c>
      <c r="R119" s="187" t="s">
        <v>269</v>
      </c>
      <c r="S119" s="186" t="s">
        <v>121</v>
      </c>
      <c r="T119" s="164" t="s">
        <v>361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 t="s">
        <v>122</v>
      </c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65"/>
      <c r="B120" s="175"/>
      <c r="C120" s="197" t="s">
        <v>282</v>
      </c>
      <c r="D120" s="178"/>
      <c r="E120" s="182">
        <v>169.54</v>
      </c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7"/>
      <c r="S120" s="186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 t="s">
        <v>124</v>
      </c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65">
        <v>55</v>
      </c>
      <c r="B121" s="175" t="s">
        <v>283</v>
      </c>
      <c r="C121" s="196" t="s">
        <v>284</v>
      </c>
      <c r="D121" s="177" t="s">
        <v>133</v>
      </c>
      <c r="E121" s="181">
        <v>177.42</v>
      </c>
      <c r="F121" s="186"/>
      <c r="G121" s="186">
        <f>ROUND(E121*F121,2)</f>
        <v>0</v>
      </c>
      <c r="H121" s="186">
        <v>0</v>
      </c>
      <c r="I121" s="186">
        <f>ROUND(E121*H121,2)</f>
        <v>0</v>
      </c>
      <c r="J121" s="186">
        <v>6.7</v>
      </c>
      <c r="K121" s="186">
        <f>ROUND(E121*J121,2)</f>
        <v>1188.71</v>
      </c>
      <c r="L121" s="186">
        <v>21</v>
      </c>
      <c r="M121" s="186">
        <f>G121*(1+L121/100)</f>
        <v>0</v>
      </c>
      <c r="N121" s="186">
        <v>0</v>
      </c>
      <c r="O121" s="186">
        <f>ROUND(E121*N121,2)</f>
        <v>0</v>
      </c>
      <c r="P121" s="186">
        <v>0</v>
      </c>
      <c r="Q121" s="186">
        <f>ROUND(E121*P121,2)</f>
        <v>0</v>
      </c>
      <c r="R121" s="187"/>
      <c r="S121" s="186" t="s">
        <v>130</v>
      </c>
      <c r="T121" s="164" t="s">
        <v>361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 t="s">
        <v>122</v>
      </c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ht="22.5" outlineLevel="1" x14ac:dyDescent="0.2">
      <c r="A122" s="165"/>
      <c r="B122" s="175"/>
      <c r="C122" s="197" t="s">
        <v>270</v>
      </c>
      <c r="D122" s="178"/>
      <c r="E122" s="182">
        <v>177.42</v>
      </c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7"/>
      <c r="S122" s="186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 t="s">
        <v>124</v>
      </c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65">
        <v>56</v>
      </c>
      <c r="B123" s="175" t="s">
        <v>285</v>
      </c>
      <c r="C123" s="196" t="s">
        <v>286</v>
      </c>
      <c r="D123" s="177" t="s">
        <v>145</v>
      </c>
      <c r="E123" s="181">
        <v>106.155</v>
      </c>
      <c r="F123" s="186"/>
      <c r="G123" s="186">
        <f>ROUND(E123*F123,2)</f>
        <v>0</v>
      </c>
      <c r="H123" s="186">
        <v>24</v>
      </c>
      <c r="I123" s="186">
        <f>ROUND(E123*H123,2)</f>
        <v>2547.7199999999998</v>
      </c>
      <c r="J123" s="186">
        <v>0</v>
      </c>
      <c r="K123" s="186">
        <f>ROUND(E123*J123,2)</f>
        <v>0</v>
      </c>
      <c r="L123" s="186">
        <v>21</v>
      </c>
      <c r="M123" s="186">
        <f>G123*(1+L123/100)</f>
        <v>0</v>
      </c>
      <c r="N123" s="186">
        <v>5.0000000000000002E-5</v>
      </c>
      <c r="O123" s="186">
        <f>ROUND(E123*N123,2)</f>
        <v>0.01</v>
      </c>
      <c r="P123" s="186">
        <v>0</v>
      </c>
      <c r="Q123" s="186">
        <f>ROUND(E123*P123,2)</f>
        <v>0</v>
      </c>
      <c r="R123" s="187"/>
      <c r="S123" s="186" t="s">
        <v>130</v>
      </c>
      <c r="T123" s="164" t="s">
        <v>362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 t="s">
        <v>165</v>
      </c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65"/>
      <c r="B124" s="175"/>
      <c r="C124" s="197" t="s">
        <v>287</v>
      </c>
      <c r="D124" s="178"/>
      <c r="E124" s="182">
        <v>106.155</v>
      </c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7"/>
      <c r="S124" s="186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 t="s">
        <v>124</v>
      </c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ht="33.75" outlineLevel="1" x14ac:dyDescent="0.2">
      <c r="A125" s="165">
        <v>57</v>
      </c>
      <c r="B125" s="175" t="s">
        <v>288</v>
      </c>
      <c r="C125" s="196" t="s">
        <v>373</v>
      </c>
      <c r="D125" s="177" t="s">
        <v>133</v>
      </c>
      <c r="E125" s="181">
        <v>212.12100000000001</v>
      </c>
      <c r="F125" s="186"/>
      <c r="G125" s="186">
        <f>ROUND(E125*F125,2)</f>
        <v>0</v>
      </c>
      <c r="H125" s="186">
        <v>600</v>
      </c>
      <c r="I125" s="186">
        <f>ROUND(E125*H125,2)</f>
        <v>127272.6</v>
      </c>
      <c r="J125" s="186">
        <v>0</v>
      </c>
      <c r="K125" s="186">
        <f>ROUND(E125*J125,2)</f>
        <v>0</v>
      </c>
      <c r="L125" s="186">
        <v>21</v>
      </c>
      <c r="M125" s="186">
        <f>G125*(1+L125/100)</f>
        <v>0</v>
      </c>
      <c r="N125" s="186">
        <v>4.5999999999999999E-3</v>
      </c>
      <c r="O125" s="186">
        <f>ROUND(E125*N125,2)</f>
        <v>0.98</v>
      </c>
      <c r="P125" s="186">
        <v>0</v>
      </c>
      <c r="Q125" s="186">
        <f>ROUND(E125*P125,2)</f>
        <v>0</v>
      </c>
      <c r="R125" s="187" t="s">
        <v>164</v>
      </c>
      <c r="S125" s="186" t="s">
        <v>121</v>
      </c>
      <c r="T125" s="164" t="s">
        <v>362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 t="s">
        <v>165</v>
      </c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 x14ac:dyDescent="0.2">
      <c r="A126" s="165"/>
      <c r="B126" s="175"/>
      <c r="C126" s="202" t="s">
        <v>374</v>
      </c>
      <c r="D126" s="178"/>
      <c r="E126" s="182">
        <v>212.12100000000001</v>
      </c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7"/>
      <c r="S126" s="186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 t="s">
        <v>124</v>
      </c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65">
        <v>58</v>
      </c>
      <c r="B127" s="175" t="s">
        <v>289</v>
      </c>
      <c r="C127" s="196" t="s">
        <v>290</v>
      </c>
      <c r="D127" s="177" t="s">
        <v>218</v>
      </c>
      <c r="E127" s="181">
        <v>1.11016</v>
      </c>
      <c r="F127" s="186"/>
      <c r="G127" s="186">
        <f>ROUND(E127*F127,2)</f>
        <v>0</v>
      </c>
      <c r="H127" s="186">
        <v>0</v>
      </c>
      <c r="I127" s="186">
        <f>ROUND(E127*H127,2)</f>
        <v>0</v>
      </c>
      <c r="J127" s="186">
        <v>355.5</v>
      </c>
      <c r="K127" s="186">
        <f>ROUND(E127*J127,2)</f>
        <v>394.66</v>
      </c>
      <c r="L127" s="186">
        <v>21</v>
      </c>
      <c r="M127" s="186">
        <f>G127*(1+L127/100)</f>
        <v>0</v>
      </c>
      <c r="N127" s="186">
        <v>0</v>
      </c>
      <c r="O127" s="186">
        <f>ROUND(E127*N127,2)</f>
        <v>0</v>
      </c>
      <c r="P127" s="186">
        <v>0</v>
      </c>
      <c r="Q127" s="186">
        <f>ROUND(E127*P127,2)</f>
        <v>0</v>
      </c>
      <c r="R127" s="187" t="s">
        <v>269</v>
      </c>
      <c r="S127" s="186" t="s">
        <v>121</v>
      </c>
      <c r="T127" s="164" t="s">
        <v>361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 t="s">
        <v>219</v>
      </c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x14ac:dyDescent="0.2">
      <c r="A128" s="171" t="s">
        <v>115</v>
      </c>
      <c r="B128" s="176" t="s">
        <v>82</v>
      </c>
      <c r="C128" s="198" t="s">
        <v>83</v>
      </c>
      <c r="D128" s="179"/>
      <c r="E128" s="183"/>
      <c r="F128" s="188"/>
      <c r="G128" s="188">
        <f>SUM(G129:G131)</f>
        <v>0</v>
      </c>
      <c r="H128" s="188"/>
      <c r="I128" s="188">
        <f>SUM(I129:I131)</f>
        <v>2100</v>
      </c>
      <c r="J128" s="188"/>
      <c r="K128" s="188">
        <f>SUM(K129:K131)</f>
        <v>3337.2</v>
      </c>
      <c r="L128" s="188"/>
      <c r="M128" s="188">
        <f>SUM(M129:M131)</f>
        <v>0</v>
      </c>
      <c r="N128" s="188"/>
      <c r="O128" s="188">
        <f>SUM(O129:O131)</f>
        <v>0.12</v>
      </c>
      <c r="P128" s="188"/>
      <c r="Q128" s="188">
        <f>SUM(Q129:Q131)</f>
        <v>0</v>
      </c>
      <c r="R128" s="189"/>
      <c r="S128" s="188"/>
      <c r="AE128" t="s">
        <v>116</v>
      </c>
    </row>
    <row r="129" spans="1:60" outlineLevel="1" x14ac:dyDescent="0.2">
      <c r="A129" s="165">
        <v>59</v>
      </c>
      <c r="B129" s="175" t="s">
        <v>291</v>
      </c>
      <c r="C129" s="196" t="s">
        <v>292</v>
      </c>
      <c r="D129" s="177" t="s">
        <v>133</v>
      </c>
      <c r="E129" s="181">
        <v>5.4</v>
      </c>
      <c r="F129" s="186"/>
      <c r="G129" s="186">
        <f>ROUND(E129*F129,2)</f>
        <v>0</v>
      </c>
      <c r="H129" s="186">
        <v>0</v>
      </c>
      <c r="I129" s="186">
        <f>ROUND(E129*H129,2)</f>
        <v>0</v>
      </c>
      <c r="J129" s="186">
        <v>618</v>
      </c>
      <c r="K129" s="186">
        <f>ROUND(E129*J129,2)</f>
        <v>3337.2</v>
      </c>
      <c r="L129" s="186">
        <v>21</v>
      </c>
      <c r="M129" s="186">
        <f>G129*(1+L129/100)</f>
        <v>0</v>
      </c>
      <c r="N129" s="186">
        <v>5.0299999999999997E-3</v>
      </c>
      <c r="O129" s="186">
        <f>ROUND(E129*N129,2)</f>
        <v>0.03</v>
      </c>
      <c r="P129" s="186">
        <v>0</v>
      </c>
      <c r="Q129" s="186">
        <f>ROUND(E129*P129,2)</f>
        <v>0</v>
      </c>
      <c r="R129" s="187" t="s">
        <v>261</v>
      </c>
      <c r="S129" s="186" t="s">
        <v>121</v>
      </c>
      <c r="T129" s="164" t="s">
        <v>361</v>
      </c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 t="s">
        <v>122</v>
      </c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65"/>
      <c r="B130" s="175"/>
      <c r="C130" s="197" t="s">
        <v>293</v>
      </c>
      <c r="D130" s="178"/>
      <c r="E130" s="182">
        <v>5.4</v>
      </c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7"/>
      <c r="S130" s="186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 t="s">
        <v>124</v>
      </c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65">
        <v>60</v>
      </c>
      <c r="B131" s="175" t="s">
        <v>294</v>
      </c>
      <c r="C131" s="196" t="s">
        <v>295</v>
      </c>
      <c r="D131" s="177" t="s">
        <v>133</v>
      </c>
      <c r="E131" s="181">
        <v>6</v>
      </c>
      <c r="F131" s="186"/>
      <c r="G131" s="186">
        <f>ROUND(E131*F131,2)</f>
        <v>0</v>
      </c>
      <c r="H131" s="186">
        <v>350</v>
      </c>
      <c r="I131" s="186">
        <f>ROUND(E131*H131,2)</f>
        <v>2100</v>
      </c>
      <c r="J131" s="186">
        <v>0</v>
      </c>
      <c r="K131" s="186">
        <f>ROUND(E131*J131,2)</f>
        <v>0</v>
      </c>
      <c r="L131" s="186">
        <v>21</v>
      </c>
      <c r="M131" s="186">
        <f>G131*(1+L131/100)</f>
        <v>0</v>
      </c>
      <c r="N131" s="186">
        <v>1.4200000000000001E-2</v>
      </c>
      <c r="O131" s="186">
        <f>ROUND(E131*N131,2)</f>
        <v>0.09</v>
      </c>
      <c r="P131" s="186">
        <v>0</v>
      </c>
      <c r="Q131" s="186">
        <f>ROUND(E131*P131,2)</f>
        <v>0</v>
      </c>
      <c r="R131" s="187" t="s">
        <v>164</v>
      </c>
      <c r="S131" s="186" t="s">
        <v>121</v>
      </c>
      <c r="T131" s="164" t="s">
        <v>362</v>
      </c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 t="s">
        <v>165</v>
      </c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x14ac:dyDescent="0.2">
      <c r="A132" s="171" t="s">
        <v>115</v>
      </c>
      <c r="B132" s="176" t="s">
        <v>84</v>
      </c>
      <c r="C132" s="198" t="s">
        <v>85</v>
      </c>
      <c r="D132" s="179"/>
      <c r="E132" s="183"/>
      <c r="F132" s="188"/>
      <c r="G132" s="188">
        <f>SUM(G133:G136)</f>
        <v>0</v>
      </c>
      <c r="H132" s="188"/>
      <c r="I132" s="188">
        <f>SUM(I133:I136)</f>
        <v>0</v>
      </c>
      <c r="J132" s="188"/>
      <c r="K132" s="188">
        <f>SUM(K133:K136)</f>
        <v>1091.5</v>
      </c>
      <c r="L132" s="188"/>
      <c r="M132" s="188">
        <f>SUM(M133:M136)</f>
        <v>0</v>
      </c>
      <c r="N132" s="188"/>
      <c r="O132" s="188">
        <f>SUM(O133:O136)</f>
        <v>0</v>
      </c>
      <c r="P132" s="188"/>
      <c r="Q132" s="188">
        <f>SUM(Q133:Q136)</f>
        <v>0</v>
      </c>
      <c r="R132" s="189"/>
      <c r="S132" s="188"/>
      <c r="AE132" t="s">
        <v>116</v>
      </c>
    </row>
    <row r="133" spans="1:60" outlineLevel="1" x14ac:dyDescent="0.2">
      <c r="A133" s="165">
        <v>61</v>
      </c>
      <c r="B133" s="175" t="s">
        <v>296</v>
      </c>
      <c r="C133" s="196" t="s">
        <v>297</v>
      </c>
      <c r="D133" s="177" t="s">
        <v>133</v>
      </c>
      <c r="E133" s="181">
        <v>5</v>
      </c>
      <c r="F133" s="186"/>
      <c r="G133" s="186">
        <f>ROUND(E133*F133,2)</f>
        <v>0</v>
      </c>
      <c r="H133" s="186">
        <v>0</v>
      </c>
      <c r="I133" s="186">
        <f>ROUND(E133*H133,2)</f>
        <v>0</v>
      </c>
      <c r="J133" s="186">
        <v>67.3</v>
      </c>
      <c r="K133" s="186">
        <f>ROUND(E133*J133,2)</f>
        <v>336.5</v>
      </c>
      <c r="L133" s="186">
        <v>21</v>
      </c>
      <c r="M133" s="186">
        <f>G133*(1+L133/100)</f>
        <v>0</v>
      </c>
      <c r="N133" s="186">
        <v>8.0000000000000007E-5</v>
      </c>
      <c r="O133" s="186">
        <f>ROUND(E133*N133,2)</f>
        <v>0</v>
      </c>
      <c r="P133" s="186">
        <v>0</v>
      </c>
      <c r="Q133" s="186">
        <f>ROUND(E133*P133,2)</f>
        <v>0</v>
      </c>
      <c r="R133" s="187" t="s">
        <v>298</v>
      </c>
      <c r="S133" s="186" t="s">
        <v>121</v>
      </c>
      <c r="T133" s="164" t="s">
        <v>361</v>
      </c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 t="s">
        <v>122</v>
      </c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ht="22.5" outlineLevel="1" x14ac:dyDescent="0.2">
      <c r="A134" s="165"/>
      <c r="B134" s="175"/>
      <c r="C134" s="197" t="s">
        <v>299</v>
      </c>
      <c r="D134" s="178"/>
      <c r="E134" s="182">
        <v>3</v>
      </c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7"/>
      <c r="S134" s="186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 t="s">
        <v>124</v>
      </c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65"/>
      <c r="B135" s="175"/>
      <c r="C135" s="197" t="s">
        <v>300</v>
      </c>
      <c r="D135" s="178"/>
      <c r="E135" s="182">
        <v>2</v>
      </c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7"/>
      <c r="S135" s="186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 t="s">
        <v>124</v>
      </c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65">
        <v>62</v>
      </c>
      <c r="B136" s="175" t="s">
        <v>301</v>
      </c>
      <c r="C136" s="196" t="s">
        <v>302</v>
      </c>
      <c r="D136" s="177" t="s">
        <v>133</v>
      </c>
      <c r="E136" s="181">
        <v>5</v>
      </c>
      <c r="F136" s="186"/>
      <c r="G136" s="186">
        <f>ROUND(E136*F136,2)</f>
        <v>0</v>
      </c>
      <c r="H136" s="186">
        <v>0</v>
      </c>
      <c r="I136" s="186">
        <f>ROUND(E136*H136,2)</f>
        <v>0</v>
      </c>
      <c r="J136" s="186">
        <v>151</v>
      </c>
      <c r="K136" s="186">
        <f>ROUND(E136*J136,2)</f>
        <v>755</v>
      </c>
      <c r="L136" s="186">
        <v>21</v>
      </c>
      <c r="M136" s="186">
        <f>G136*(1+L136/100)</f>
        <v>0</v>
      </c>
      <c r="N136" s="186">
        <v>2.7999999999999998E-4</v>
      </c>
      <c r="O136" s="186">
        <f>ROUND(E136*N136,2)</f>
        <v>0</v>
      </c>
      <c r="P136" s="186">
        <v>0</v>
      </c>
      <c r="Q136" s="186">
        <f>ROUND(E136*P136,2)</f>
        <v>0</v>
      </c>
      <c r="R136" s="187"/>
      <c r="S136" s="186" t="s">
        <v>121</v>
      </c>
      <c r="T136" s="164" t="s">
        <v>361</v>
      </c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 t="s">
        <v>122</v>
      </c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x14ac:dyDescent="0.2">
      <c r="A137" s="171" t="s">
        <v>115</v>
      </c>
      <c r="B137" s="176" t="s">
        <v>86</v>
      </c>
      <c r="C137" s="198" t="s">
        <v>87</v>
      </c>
      <c r="D137" s="179"/>
      <c r="E137" s="183"/>
      <c r="F137" s="188"/>
      <c r="G137" s="188">
        <f>SUM(G138:G191)</f>
        <v>0</v>
      </c>
      <c r="H137" s="188"/>
      <c r="I137" s="188">
        <f>SUM(I138:I191)</f>
        <v>0</v>
      </c>
      <c r="J137" s="188"/>
      <c r="K137" s="188">
        <f>SUM(K138:K191)</f>
        <v>28095.46</v>
      </c>
      <c r="L137" s="188"/>
      <c r="M137" s="188">
        <f>SUM(M138:M191)</f>
        <v>0</v>
      </c>
      <c r="N137" s="188"/>
      <c r="O137" s="188">
        <f>SUM(O138:O191)</f>
        <v>0</v>
      </c>
      <c r="P137" s="188"/>
      <c r="Q137" s="188">
        <f>SUM(Q138:Q191)</f>
        <v>0</v>
      </c>
      <c r="R137" s="189"/>
      <c r="S137" s="188"/>
      <c r="AE137" t="s">
        <v>116</v>
      </c>
    </row>
    <row r="138" spans="1:60" outlineLevel="1" x14ac:dyDescent="0.2">
      <c r="A138" s="165">
        <v>63</v>
      </c>
      <c r="B138" s="175" t="s">
        <v>303</v>
      </c>
      <c r="C138" s="196" t="s">
        <v>304</v>
      </c>
      <c r="D138" s="177" t="s">
        <v>133</v>
      </c>
      <c r="E138" s="181">
        <v>10</v>
      </c>
      <c r="F138" s="186"/>
      <c r="G138" s="186">
        <f>ROUND(E138*F138,2)</f>
        <v>0</v>
      </c>
      <c r="H138" s="186">
        <v>0</v>
      </c>
      <c r="I138" s="186">
        <f>ROUND(E138*H138,2)</f>
        <v>0</v>
      </c>
      <c r="J138" s="186">
        <v>21.2</v>
      </c>
      <c r="K138" s="186">
        <f>ROUND(E138*J138,2)</f>
        <v>212</v>
      </c>
      <c r="L138" s="186">
        <v>21</v>
      </c>
      <c r="M138" s="186">
        <f>G138*(1+L138/100)</f>
        <v>0</v>
      </c>
      <c r="N138" s="186">
        <v>1.7000000000000001E-4</v>
      </c>
      <c r="O138" s="186">
        <f>ROUND(E138*N138,2)</f>
        <v>0</v>
      </c>
      <c r="P138" s="186">
        <v>0</v>
      </c>
      <c r="Q138" s="186">
        <f>ROUND(E138*P138,2)</f>
        <v>0</v>
      </c>
      <c r="R138" s="187" t="s">
        <v>305</v>
      </c>
      <c r="S138" s="186" t="s">
        <v>121</v>
      </c>
      <c r="T138" s="164" t="s">
        <v>361</v>
      </c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 t="s">
        <v>122</v>
      </c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65"/>
      <c r="B139" s="175"/>
      <c r="C139" s="197" t="s">
        <v>306</v>
      </c>
      <c r="D139" s="178"/>
      <c r="E139" s="182">
        <v>10</v>
      </c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7"/>
      <c r="S139" s="186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 t="s">
        <v>124</v>
      </c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65">
        <v>64</v>
      </c>
      <c r="B140" s="175" t="s">
        <v>307</v>
      </c>
      <c r="C140" s="196" t="s">
        <v>308</v>
      </c>
      <c r="D140" s="177" t="s">
        <v>129</v>
      </c>
      <c r="E140" s="181">
        <v>1</v>
      </c>
      <c r="F140" s="186"/>
      <c r="G140" s="186">
        <f>ROUND(E140*F140,2)</f>
        <v>0</v>
      </c>
      <c r="H140" s="186">
        <v>0</v>
      </c>
      <c r="I140" s="186">
        <f>ROUND(E140*H140,2)</f>
        <v>0</v>
      </c>
      <c r="J140" s="186">
        <v>3000</v>
      </c>
      <c r="K140" s="186">
        <f>ROUND(E140*J140,2)</f>
        <v>3000</v>
      </c>
      <c r="L140" s="186">
        <v>21</v>
      </c>
      <c r="M140" s="186">
        <f>G140*(1+L140/100)</f>
        <v>0</v>
      </c>
      <c r="N140" s="186">
        <v>0</v>
      </c>
      <c r="O140" s="186">
        <f>ROUND(E140*N140,2)</f>
        <v>0</v>
      </c>
      <c r="P140" s="186">
        <v>0</v>
      </c>
      <c r="Q140" s="186">
        <f>ROUND(E140*P140,2)</f>
        <v>0</v>
      </c>
      <c r="R140" s="187"/>
      <c r="S140" s="186" t="s">
        <v>130</v>
      </c>
      <c r="T140" s="164" t="s">
        <v>362</v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 t="s">
        <v>122</v>
      </c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 x14ac:dyDescent="0.2">
      <c r="A141" s="165">
        <v>65</v>
      </c>
      <c r="B141" s="175" t="s">
        <v>309</v>
      </c>
      <c r="C141" s="196" t="s">
        <v>310</v>
      </c>
      <c r="D141" s="177" t="s">
        <v>133</v>
      </c>
      <c r="E141" s="181">
        <v>523.21</v>
      </c>
      <c r="F141" s="186"/>
      <c r="G141" s="186">
        <f>ROUND(E141*F141,2)</f>
        <v>0</v>
      </c>
      <c r="H141" s="186">
        <v>0</v>
      </c>
      <c r="I141" s="186">
        <f>ROUND(E141*H141,2)</f>
        <v>0</v>
      </c>
      <c r="J141" s="186">
        <v>3.35</v>
      </c>
      <c r="K141" s="186">
        <f>ROUND(E141*J141,2)</f>
        <v>1752.75</v>
      </c>
      <c r="L141" s="186">
        <v>21</v>
      </c>
      <c r="M141" s="186">
        <f>G141*(1+L141/100)</f>
        <v>0</v>
      </c>
      <c r="N141" s="186">
        <v>0</v>
      </c>
      <c r="O141" s="186">
        <f>ROUND(E141*N141,2)</f>
        <v>0</v>
      </c>
      <c r="P141" s="186">
        <v>0</v>
      </c>
      <c r="Q141" s="186">
        <f>ROUND(E141*P141,2)</f>
        <v>0</v>
      </c>
      <c r="R141" s="187"/>
      <c r="S141" s="186" t="s">
        <v>130</v>
      </c>
      <c r="T141" s="164" t="s">
        <v>361</v>
      </c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 t="s">
        <v>122</v>
      </c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65"/>
      <c r="B142" s="175"/>
      <c r="C142" s="197" t="s">
        <v>311</v>
      </c>
      <c r="D142" s="178"/>
      <c r="E142" s="182">
        <v>13.02</v>
      </c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7"/>
      <c r="S142" s="186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 t="s">
        <v>124</v>
      </c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ht="22.5" outlineLevel="1" x14ac:dyDescent="0.2">
      <c r="A143" s="165"/>
      <c r="B143" s="175"/>
      <c r="C143" s="197" t="s">
        <v>312</v>
      </c>
      <c r="D143" s="178"/>
      <c r="E143" s="182">
        <v>37.619999999999997</v>
      </c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7"/>
      <c r="S143" s="186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 t="s">
        <v>124</v>
      </c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ht="22.5" outlineLevel="1" x14ac:dyDescent="0.2">
      <c r="A144" s="165"/>
      <c r="B144" s="175"/>
      <c r="C144" s="197" t="s">
        <v>313</v>
      </c>
      <c r="D144" s="178"/>
      <c r="E144" s="182">
        <v>46.61</v>
      </c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7"/>
      <c r="S144" s="186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 t="s">
        <v>124</v>
      </c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 x14ac:dyDescent="0.2">
      <c r="A145" s="165"/>
      <c r="B145" s="175"/>
      <c r="C145" s="197" t="s">
        <v>314</v>
      </c>
      <c r="D145" s="178"/>
      <c r="E145" s="182">
        <v>1.42</v>
      </c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7"/>
      <c r="S145" s="186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 t="s">
        <v>124</v>
      </c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 x14ac:dyDescent="0.2">
      <c r="A146" s="165"/>
      <c r="B146" s="175"/>
      <c r="C146" s="197" t="s">
        <v>315</v>
      </c>
      <c r="D146" s="178"/>
      <c r="E146" s="182">
        <v>42.59</v>
      </c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7"/>
      <c r="S146" s="186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 t="s">
        <v>124</v>
      </c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 x14ac:dyDescent="0.2">
      <c r="A147" s="165"/>
      <c r="B147" s="175"/>
      <c r="C147" s="197" t="s">
        <v>316</v>
      </c>
      <c r="D147" s="178"/>
      <c r="E147" s="182">
        <v>27.22</v>
      </c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7"/>
      <c r="S147" s="186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 t="s">
        <v>124</v>
      </c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ht="22.5" outlineLevel="1" x14ac:dyDescent="0.2">
      <c r="A148" s="165"/>
      <c r="B148" s="175"/>
      <c r="C148" s="197" t="s">
        <v>317</v>
      </c>
      <c r="D148" s="178"/>
      <c r="E148" s="182">
        <v>56.42</v>
      </c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7"/>
      <c r="S148" s="186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 t="s">
        <v>124</v>
      </c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65"/>
      <c r="B149" s="175"/>
      <c r="C149" s="197" t="s">
        <v>318</v>
      </c>
      <c r="D149" s="178"/>
      <c r="E149" s="182">
        <v>79.98</v>
      </c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7"/>
      <c r="S149" s="186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 t="s">
        <v>124</v>
      </c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 x14ac:dyDescent="0.2">
      <c r="A150" s="165"/>
      <c r="B150" s="175"/>
      <c r="C150" s="197" t="s">
        <v>319</v>
      </c>
      <c r="D150" s="178"/>
      <c r="E150" s="182">
        <v>-29.04</v>
      </c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7"/>
      <c r="S150" s="186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 t="s">
        <v>124</v>
      </c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65"/>
      <c r="B151" s="175"/>
      <c r="C151" s="197" t="s">
        <v>320</v>
      </c>
      <c r="D151" s="178"/>
      <c r="E151" s="182">
        <v>3.98</v>
      </c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7"/>
      <c r="S151" s="186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 t="s">
        <v>124</v>
      </c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65"/>
      <c r="B152" s="175"/>
      <c r="C152" s="197" t="s">
        <v>321</v>
      </c>
      <c r="D152" s="178"/>
      <c r="E152" s="182">
        <v>10.025</v>
      </c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7"/>
      <c r="S152" s="186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 t="s">
        <v>124</v>
      </c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 x14ac:dyDescent="0.2">
      <c r="A153" s="165"/>
      <c r="B153" s="175"/>
      <c r="C153" s="197" t="s">
        <v>322</v>
      </c>
      <c r="D153" s="178"/>
      <c r="E153" s="182">
        <v>11.93</v>
      </c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7"/>
      <c r="S153" s="186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 t="s">
        <v>124</v>
      </c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 x14ac:dyDescent="0.2">
      <c r="A154" s="165"/>
      <c r="B154" s="175"/>
      <c r="C154" s="197" t="s">
        <v>323</v>
      </c>
      <c r="D154" s="178"/>
      <c r="E154" s="182">
        <v>175.15</v>
      </c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7"/>
      <c r="S154" s="186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 t="s">
        <v>124</v>
      </c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 x14ac:dyDescent="0.2">
      <c r="A155" s="165"/>
      <c r="B155" s="175"/>
      <c r="C155" s="197" t="s">
        <v>324</v>
      </c>
      <c r="D155" s="178"/>
      <c r="E155" s="182">
        <v>11.16</v>
      </c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7"/>
      <c r="S155" s="186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 t="s">
        <v>124</v>
      </c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ht="22.5" outlineLevel="1" x14ac:dyDescent="0.2">
      <c r="A156" s="165"/>
      <c r="B156" s="175"/>
      <c r="C156" s="197" t="s">
        <v>325</v>
      </c>
      <c r="D156" s="178"/>
      <c r="E156" s="182">
        <v>-33.784999999999997</v>
      </c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7"/>
      <c r="S156" s="186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 t="s">
        <v>124</v>
      </c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 x14ac:dyDescent="0.2">
      <c r="A157" s="165"/>
      <c r="B157" s="175"/>
      <c r="C157" s="197" t="s">
        <v>326</v>
      </c>
      <c r="D157" s="178"/>
      <c r="E157" s="182">
        <v>5.98</v>
      </c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7"/>
      <c r="S157" s="186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 t="s">
        <v>124</v>
      </c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 x14ac:dyDescent="0.2">
      <c r="A158" s="165"/>
      <c r="B158" s="175"/>
      <c r="C158" s="197" t="s">
        <v>327</v>
      </c>
      <c r="D158" s="178"/>
      <c r="E158" s="182">
        <v>22.75</v>
      </c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7"/>
      <c r="S158" s="186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 t="s">
        <v>124</v>
      </c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ht="22.5" outlineLevel="1" x14ac:dyDescent="0.2">
      <c r="A159" s="165"/>
      <c r="B159" s="175"/>
      <c r="C159" s="197" t="s">
        <v>328</v>
      </c>
      <c r="D159" s="178"/>
      <c r="E159" s="182">
        <v>34.299999999999997</v>
      </c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7"/>
      <c r="S159" s="186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 t="s">
        <v>124</v>
      </c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65"/>
      <c r="B160" s="175"/>
      <c r="C160" s="197" t="s">
        <v>329</v>
      </c>
      <c r="D160" s="178"/>
      <c r="E160" s="182">
        <v>5.88</v>
      </c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7"/>
      <c r="S160" s="186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 t="s">
        <v>124</v>
      </c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ht="22.5" outlineLevel="1" x14ac:dyDescent="0.2">
      <c r="A161" s="165">
        <v>66</v>
      </c>
      <c r="B161" s="175" t="s">
        <v>330</v>
      </c>
      <c r="C161" s="196" t="s">
        <v>331</v>
      </c>
      <c r="D161" s="177" t="s">
        <v>145</v>
      </c>
      <c r="E161" s="181">
        <v>119.9</v>
      </c>
      <c r="F161" s="186"/>
      <c r="G161" s="186">
        <f>ROUND(E161*F161,2)</f>
        <v>0</v>
      </c>
      <c r="H161" s="186">
        <v>0</v>
      </c>
      <c r="I161" s="186">
        <f>ROUND(E161*H161,2)</f>
        <v>0</v>
      </c>
      <c r="J161" s="186">
        <v>12.2</v>
      </c>
      <c r="K161" s="186">
        <f>ROUND(E161*J161,2)</f>
        <v>1462.78</v>
      </c>
      <c r="L161" s="186">
        <v>21</v>
      </c>
      <c r="M161" s="186">
        <f>G161*(1+L161/100)</f>
        <v>0</v>
      </c>
      <c r="N161" s="186">
        <v>0</v>
      </c>
      <c r="O161" s="186">
        <f>ROUND(E161*N161,2)</f>
        <v>0</v>
      </c>
      <c r="P161" s="186">
        <v>0</v>
      </c>
      <c r="Q161" s="186">
        <f>ROUND(E161*P161,2)</f>
        <v>0</v>
      </c>
      <c r="R161" s="187"/>
      <c r="S161" s="186" t="s">
        <v>130</v>
      </c>
      <c r="T161" s="164" t="s">
        <v>361</v>
      </c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 t="s">
        <v>122</v>
      </c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 x14ac:dyDescent="0.2">
      <c r="A162" s="165"/>
      <c r="B162" s="175"/>
      <c r="C162" s="197" t="s">
        <v>332</v>
      </c>
      <c r="D162" s="178"/>
      <c r="E162" s="182">
        <v>40</v>
      </c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7"/>
      <c r="S162" s="186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 t="s">
        <v>124</v>
      </c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ht="22.5" outlineLevel="1" x14ac:dyDescent="0.2">
      <c r="A163" s="165"/>
      <c r="B163" s="175"/>
      <c r="C163" s="197" t="s">
        <v>333</v>
      </c>
      <c r="D163" s="178"/>
      <c r="E163" s="182">
        <v>43.3</v>
      </c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7"/>
      <c r="S163" s="186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 t="s">
        <v>124</v>
      </c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65"/>
      <c r="B164" s="175"/>
      <c r="C164" s="197" t="s">
        <v>334</v>
      </c>
      <c r="D164" s="178"/>
      <c r="E164" s="182">
        <v>36.6</v>
      </c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7"/>
      <c r="S164" s="186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 t="s">
        <v>124</v>
      </c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ht="22.5" outlineLevel="1" x14ac:dyDescent="0.2">
      <c r="A165" s="165">
        <v>67</v>
      </c>
      <c r="B165" s="175" t="s">
        <v>335</v>
      </c>
      <c r="C165" s="196" t="s">
        <v>336</v>
      </c>
      <c r="D165" s="177" t="s">
        <v>145</v>
      </c>
      <c r="E165" s="181">
        <v>123.3</v>
      </c>
      <c r="F165" s="186"/>
      <c r="G165" s="186">
        <f>ROUND(E165*F165,2)</f>
        <v>0</v>
      </c>
      <c r="H165" s="186">
        <v>0</v>
      </c>
      <c r="I165" s="186">
        <f>ROUND(E165*H165,2)</f>
        <v>0</v>
      </c>
      <c r="J165" s="186">
        <v>12.7</v>
      </c>
      <c r="K165" s="186">
        <f>ROUND(E165*J165,2)</f>
        <v>1565.91</v>
      </c>
      <c r="L165" s="186">
        <v>21</v>
      </c>
      <c r="M165" s="186">
        <f>G165*(1+L165/100)</f>
        <v>0</v>
      </c>
      <c r="N165" s="186">
        <v>0</v>
      </c>
      <c r="O165" s="186">
        <f>ROUND(E165*N165,2)</f>
        <v>0</v>
      </c>
      <c r="P165" s="186">
        <v>0</v>
      </c>
      <c r="Q165" s="186">
        <f>ROUND(E165*P165,2)</f>
        <v>0</v>
      </c>
      <c r="R165" s="187"/>
      <c r="S165" s="186" t="s">
        <v>130</v>
      </c>
      <c r="T165" s="164" t="s">
        <v>361</v>
      </c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 t="s">
        <v>122</v>
      </c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 x14ac:dyDescent="0.2">
      <c r="A166" s="165"/>
      <c r="B166" s="175"/>
      <c r="C166" s="197" t="s">
        <v>337</v>
      </c>
      <c r="D166" s="178"/>
      <c r="E166" s="182">
        <v>16.2</v>
      </c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7"/>
      <c r="S166" s="186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 t="s">
        <v>124</v>
      </c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 x14ac:dyDescent="0.2">
      <c r="A167" s="165"/>
      <c r="B167" s="175"/>
      <c r="C167" s="197" t="s">
        <v>338</v>
      </c>
      <c r="D167" s="178"/>
      <c r="E167" s="182">
        <v>20.2</v>
      </c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7"/>
      <c r="S167" s="186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 t="s">
        <v>124</v>
      </c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 x14ac:dyDescent="0.2">
      <c r="A168" s="165"/>
      <c r="B168" s="175"/>
      <c r="C168" s="197" t="s">
        <v>339</v>
      </c>
      <c r="D168" s="178"/>
      <c r="E168" s="182">
        <v>27</v>
      </c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7"/>
      <c r="S168" s="186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 t="s">
        <v>124</v>
      </c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 x14ac:dyDescent="0.2">
      <c r="A169" s="165"/>
      <c r="B169" s="175"/>
      <c r="C169" s="197" t="s">
        <v>340</v>
      </c>
      <c r="D169" s="178"/>
      <c r="E169" s="182">
        <v>59.9</v>
      </c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7"/>
      <c r="S169" s="186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 t="s">
        <v>124</v>
      </c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 x14ac:dyDescent="0.2">
      <c r="A170" s="165">
        <v>68</v>
      </c>
      <c r="B170" s="175" t="s">
        <v>341</v>
      </c>
      <c r="C170" s="196" t="s">
        <v>342</v>
      </c>
      <c r="D170" s="177" t="s">
        <v>133</v>
      </c>
      <c r="E170" s="181">
        <v>533.21</v>
      </c>
      <c r="F170" s="186"/>
      <c r="G170" s="186">
        <f>ROUND(E170*F170,2)</f>
        <v>0</v>
      </c>
      <c r="H170" s="186">
        <v>0</v>
      </c>
      <c r="I170" s="186">
        <f>ROUND(E170*H170,2)</f>
        <v>0</v>
      </c>
      <c r="J170" s="186">
        <v>37.700000000000003</v>
      </c>
      <c r="K170" s="186">
        <f>ROUND(E170*J170,2)</f>
        <v>20102.02</v>
      </c>
      <c r="L170" s="186">
        <v>21</v>
      </c>
      <c r="M170" s="186">
        <f>G170*(1+L170/100)</f>
        <v>0</v>
      </c>
      <c r="N170" s="186">
        <v>0</v>
      </c>
      <c r="O170" s="186">
        <f>ROUND(E170*N170,2)</f>
        <v>0</v>
      </c>
      <c r="P170" s="186">
        <v>0</v>
      </c>
      <c r="Q170" s="186">
        <f>ROUND(E170*P170,2)</f>
        <v>0</v>
      </c>
      <c r="R170" s="187"/>
      <c r="S170" s="186" t="s">
        <v>121</v>
      </c>
      <c r="T170" s="164" t="s">
        <v>361</v>
      </c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 t="s">
        <v>122</v>
      </c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 x14ac:dyDescent="0.2">
      <c r="A171" s="165"/>
      <c r="B171" s="175"/>
      <c r="C171" s="197" t="s">
        <v>343</v>
      </c>
      <c r="D171" s="178"/>
      <c r="E171" s="182">
        <v>10</v>
      </c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7"/>
      <c r="S171" s="186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 t="s">
        <v>124</v>
      </c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 x14ac:dyDescent="0.2">
      <c r="A172" s="165"/>
      <c r="B172" s="175"/>
      <c r="C172" s="197" t="s">
        <v>344</v>
      </c>
      <c r="D172" s="178"/>
      <c r="E172" s="182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7"/>
      <c r="S172" s="186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 t="s">
        <v>124</v>
      </c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 x14ac:dyDescent="0.2">
      <c r="A173" s="165"/>
      <c r="B173" s="175"/>
      <c r="C173" s="197" t="s">
        <v>311</v>
      </c>
      <c r="D173" s="178"/>
      <c r="E173" s="182">
        <v>13.02</v>
      </c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7"/>
      <c r="S173" s="186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 t="s">
        <v>124</v>
      </c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ht="22.5" outlineLevel="1" x14ac:dyDescent="0.2">
      <c r="A174" s="165"/>
      <c r="B174" s="175"/>
      <c r="C174" s="197" t="s">
        <v>312</v>
      </c>
      <c r="D174" s="178"/>
      <c r="E174" s="182">
        <v>37.619999999999997</v>
      </c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7"/>
      <c r="S174" s="186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 t="s">
        <v>124</v>
      </c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ht="22.5" outlineLevel="1" x14ac:dyDescent="0.2">
      <c r="A175" s="165"/>
      <c r="B175" s="175"/>
      <c r="C175" s="197" t="s">
        <v>313</v>
      </c>
      <c r="D175" s="178"/>
      <c r="E175" s="182">
        <v>46.61</v>
      </c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7"/>
      <c r="S175" s="186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 t="s">
        <v>124</v>
      </c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 x14ac:dyDescent="0.2">
      <c r="A176" s="165"/>
      <c r="B176" s="175"/>
      <c r="C176" s="197" t="s">
        <v>314</v>
      </c>
      <c r="D176" s="178"/>
      <c r="E176" s="182">
        <v>1.42</v>
      </c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7"/>
      <c r="S176" s="186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 t="s">
        <v>124</v>
      </c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 x14ac:dyDescent="0.2">
      <c r="A177" s="165"/>
      <c r="B177" s="175"/>
      <c r="C177" s="197" t="s">
        <v>315</v>
      </c>
      <c r="D177" s="178"/>
      <c r="E177" s="182">
        <v>42.59</v>
      </c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7"/>
      <c r="S177" s="186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 t="s">
        <v>124</v>
      </c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 x14ac:dyDescent="0.2">
      <c r="A178" s="165"/>
      <c r="B178" s="175"/>
      <c r="C178" s="197" t="s">
        <v>316</v>
      </c>
      <c r="D178" s="178"/>
      <c r="E178" s="182">
        <v>27.22</v>
      </c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7"/>
      <c r="S178" s="186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 t="s">
        <v>124</v>
      </c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ht="22.5" outlineLevel="1" x14ac:dyDescent="0.2">
      <c r="A179" s="165"/>
      <c r="B179" s="175"/>
      <c r="C179" s="197" t="s">
        <v>317</v>
      </c>
      <c r="D179" s="178"/>
      <c r="E179" s="182">
        <v>56.42</v>
      </c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7"/>
      <c r="S179" s="186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 t="s">
        <v>124</v>
      </c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 x14ac:dyDescent="0.2">
      <c r="A180" s="165"/>
      <c r="B180" s="175"/>
      <c r="C180" s="197" t="s">
        <v>318</v>
      </c>
      <c r="D180" s="178"/>
      <c r="E180" s="182">
        <v>79.98</v>
      </c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7"/>
      <c r="S180" s="186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 t="s">
        <v>124</v>
      </c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 x14ac:dyDescent="0.2">
      <c r="A181" s="165"/>
      <c r="B181" s="175"/>
      <c r="C181" s="197" t="s">
        <v>319</v>
      </c>
      <c r="D181" s="178"/>
      <c r="E181" s="182">
        <v>-29.04</v>
      </c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7"/>
      <c r="S181" s="186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 t="s">
        <v>124</v>
      </c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 x14ac:dyDescent="0.2">
      <c r="A182" s="165"/>
      <c r="B182" s="175"/>
      <c r="C182" s="197" t="s">
        <v>320</v>
      </c>
      <c r="D182" s="178"/>
      <c r="E182" s="182">
        <v>3.98</v>
      </c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7"/>
      <c r="S182" s="186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 t="s">
        <v>124</v>
      </c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 x14ac:dyDescent="0.2">
      <c r="A183" s="165"/>
      <c r="B183" s="175"/>
      <c r="C183" s="197" t="s">
        <v>321</v>
      </c>
      <c r="D183" s="178"/>
      <c r="E183" s="182">
        <v>10.025</v>
      </c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7"/>
      <c r="S183" s="186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 t="s">
        <v>124</v>
      </c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65"/>
      <c r="B184" s="175"/>
      <c r="C184" s="197" t="s">
        <v>322</v>
      </c>
      <c r="D184" s="178"/>
      <c r="E184" s="182">
        <v>11.93</v>
      </c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7"/>
      <c r="S184" s="186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 t="s">
        <v>124</v>
      </c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65"/>
      <c r="B185" s="175"/>
      <c r="C185" s="197" t="s">
        <v>323</v>
      </c>
      <c r="D185" s="178"/>
      <c r="E185" s="182">
        <v>175.15</v>
      </c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7"/>
      <c r="S185" s="186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 t="s">
        <v>124</v>
      </c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 x14ac:dyDescent="0.2">
      <c r="A186" s="165"/>
      <c r="B186" s="175"/>
      <c r="C186" s="197" t="s">
        <v>324</v>
      </c>
      <c r="D186" s="178"/>
      <c r="E186" s="182">
        <v>11.16</v>
      </c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7"/>
      <c r="S186" s="186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 t="s">
        <v>124</v>
      </c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ht="22.5" outlineLevel="1" x14ac:dyDescent="0.2">
      <c r="A187" s="165"/>
      <c r="B187" s="175"/>
      <c r="C187" s="197" t="s">
        <v>325</v>
      </c>
      <c r="D187" s="178"/>
      <c r="E187" s="182">
        <v>-33.784999999999997</v>
      </c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7"/>
      <c r="S187" s="186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 t="s">
        <v>124</v>
      </c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 x14ac:dyDescent="0.2">
      <c r="A188" s="165"/>
      <c r="B188" s="175"/>
      <c r="C188" s="197" t="s">
        <v>326</v>
      </c>
      <c r="D188" s="178"/>
      <c r="E188" s="182">
        <v>5.98</v>
      </c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7"/>
      <c r="S188" s="186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 t="s">
        <v>124</v>
      </c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 x14ac:dyDescent="0.2">
      <c r="A189" s="165"/>
      <c r="B189" s="175"/>
      <c r="C189" s="197" t="s">
        <v>327</v>
      </c>
      <c r="D189" s="178"/>
      <c r="E189" s="182">
        <v>22.75</v>
      </c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7"/>
      <c r="S189" s="186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 t="s">
        <v>124</v>
      </c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ht="22.5" outlineLevel="1" x14ac:dyDescent="0.2">
      <c r="A190" s="165"/>
      <c r="B190" s="175"/>
      <c r="C190" s="197" t="s">
        <v>328</v>
      </c>
      <c r="D190" s="178"/>
      <c r="E190" s="182">
        <v>34.299999999999997</v>
      </c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7"/>
      <c r="S190" s="186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 t="s">
        <v>124</v>
      </c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 x14ac:dyDescent="0.2">
      <c r="A191" s="165"/>
      <c r="B191" s="175"/>
      <c r="C191" s="197" t="s">
        <v>329</v>
      </c>
      <c r="D191" s="178"/>
      <c r="E191" s="182">
        <v>5.88</v>
      </c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7"/>
      <c r="S191" s="186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 t="s">
        <v>124</v>
      </c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x14ac:dyDescent="0.2">
      <c r="A192" s="171" t="s">
        <v>115</v>
      </c>
      <c r="B192" s="176" t="s">
        <v>88</v>
      </c>
      <c r="C192" s="198" t="s">
        <v>89</v>
      </c>
      <c r="D192" s="179"/>
      <c r="E192" s="183"/>
      <c r="F192" s="188"/>
      <c r="G192" s="188">
        <f>SUM(G193:G193)</f>
        <v>0</v>
      </c>
      <c r="H192" s="188"/>
      <c r="I192" s="188">
        <f>SUM(I193:I193)</f>
        <v>0</v>
      </c>
      <c r="J192" s="188"/>
      <c r="K192" s="188">
        <f>SUM(K193:K193)</f>
        <v>15000</v>
      </c>
      <c r="L192" s="188"/>
      <c r="M192" s="188">
        <f>SUM(M193:M193)</f>
        <v>0</v>
      </c>
      <c r="N192" s="188"/>
      <c r="O192" s="188">
        <f>SUM(O193:O193)</f>
        <v>0</v>
      </c>
      <c r="P192" s="188"/>
      <c r="Q192" s="188">
        <f>SUM(Q193:Q193)</f>
        <v>0</v>
      </c>
      <c r="R192" s="189"/>
      <c r="S192" s="188"/>
      <c r="AE192" t="s">
        <v>116</v>
      </c>
    </row>
    <row r="193" spans="1:60" ht="22.5" outlineLevel="1" x14ac:dyDescent="0.2">
      <c r="A193" s="165">
        <v>69</v>
      </c>
      <c r="B193" s="175" t="s">
        <v>345</v>
      </c>
      <c r="C193" s="196" t="s">
        <v>363</v>
      </c>
      <c r="D193" s="177" t="s">
        <v>129</v>
      </c>
      <c r="E193" s="181">
        <v>1</v>
      </c>
      <c r="F193" s="186"/>
      <c r="G193" s="186">
        <f>ROUND(E193*F193,2)</f>
        <v>0</v>
      </c>
      <c r="H193" s="186">
        <v>0</v>
      </c>
      <c r="I193" s="186">
        <f>ROUND(E193*H193,2)</f>
        <v>0</v>
      </c>
      <c r="J193" s="186">
        <v>15000</v>
      </c>
      <c r="K193" s="186">
        <f>ROUND(E193*J193,2)</f>
        <v>15000</v>
      </c>
      <c r="L193" s="186">
        <v>21</v>
      </c>
      <c r="M193" s="186">
        <f>G193*(1+L193/100)</f>
        <v>0</v>
      </c>
      <c r="N193" s="186">
        <v>0</v>
      </c>
      <c r="O193" s="186">
        <f>ROUND(E193*N193,2)</f>
        <v>0</v>
      </c>
      <c r="P193" s="186">
        <v>0</v>
      </c>
      <c r="Q193" s="186">
        <f>ROUND(E193*P193,2)</f>
        <v>0</v>
      </c>
      <c r="R193" s="187"/>
      <c r="S193" s="186" t="s">
        <v>130</v>
      </c>
      <c r="T193" s="164" t="s">
        <v>362</v>
      </c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 t="s">
        <v>122</v>
      </c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x14ac:dyDescent="0.2">
      <c r="A194" s="171" t="s">
        <v>115</v>
      </c>
      <c r="B194" s="176" t="s">
        <v>90</v>
      </c>
      <c r="C194" s="198" t="s">
        <v>91</v>
      </c>
      <c r="D194" s="179"/>
      <c r="E194" s="183"/>
      <c r="F194" s="188"/>
      <c r="G194" s="188">
        <f>SUM(G195:G199)</f>
        <v>0</v>
      </c>
      <c r="H194" s="188"/>
      <c r="I194" s="188">
        <f>SUM(I195:I199)</f>
        <v>0</v>
      </c>
      <c r="J194" s="188"/>
      <c r="K194" s="188">
        <f>SUM(K195:K199)</f>
        <v>3902.3199999999997</v>
      </c>
      <c r="L194" s="188"/>
      <c r="M194" s="188">
        <f>SUM(M195:M199)</f>
        <v>0</v>
      </c>
      <c r="N194" s="188"/>
      <c r="O194" s="188">
        <f>SUM(O195:O199)</f>
        <v>0</v>
      </c>
      <c r="P194" s="188"/>
      <c r="Q194" s="188">
        <f>SUM(Q195:Q199)</f>
        <v>0</v>
      </c>
      <c r="R194" s="189"/>
      <c r="S194" s="188"/>
      <c r="AE194" t="s">
        <v>116</v>
      </c>
    </row>
    <row r="195" spans="1:60" outlineLevel="1" x14ac:dyDescent="0.2">
      <c r="A195" s="165">
        <v>70</v>
      </c>
      <c r="B195" s="175" t="s">
        <v>346</v>
      </c>
      <c r="C195" s="196" t="s">
        <v>347</v>
      </c>
      <c r="D195" s="177" t="s">
        <v>218</v>
      </c>
      <c r="E195" s="181">
        <v>3.6059100000000002</v>
      </c>
      <c r="F195" s="186"/>
      <c r="G195" s="186">
        <f>ROUND(E195*F195,2)</f>
        <v>0</v>
      </c>
      <c r="H195" s="186">
        <v>0</v>
      </c>
      <c r="I195" s="186">
        <f>ROUND(E195*H195,2)</f>
        <v>0</v>
      </c>
      <c r="J195" s="186">
        <v>220</v>
      </c>
      <c r="K195" s="186">
        <f>ROUND(E195*J195,2)</f>
        <v>793.3</v>
      </c>
      <c r="L195" s="186">
        <v>21</v>
      </c>
      <c r="M195" s="186">
        <f>G195*(1+L195/100)</f>
        <v>0</v>
      </c>
      <c r="N195" s="186">
        <v>0</v>
      </c>
      <c r="O195" s="186">
        <f>ROUND(E195*N195,2)</f>
        <v>0</v>
      </c>
      <c r="P195" s="186">
        <v>0</v>
      </c>
      <c r="Q195" s="186">
        <f>ROUND(E195*P195,2)</f>
        <v>0</v>
      </c>
      <c r="R195" s="187" t="s">
        <v>182</v>
      </c>
      <c r="S195" s="186" t="s">
        <v>121</v>
      </c>
      <c r="T195" s="164" t="s">
        <v>361</v>
      </c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 t="s">
        <v>348</v>
      </c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 x14ac:dyDescent="0.2">
      <c r="A196" s="165">
        <v>71</v>
      </c>
      <c r="B196" s="175" t="s">
        <v>349</v>
      </c>
      <c r="C196" s="196" t="s">
        <v>350</v>
      </c>
      <c r="D196" s="177" t="s">
        <v>218</v>
      </c>
      <c r="E196" s="181">
        <v>39.665019999999998</v>
      </c>
      <c r="F196" s="186"/>
      <c r="G196" s="186">
        <f>ROUND(E196*F196,2)</f>
        <v>0</v>
      </c>
      <c r="H196" s="186">
        <v>0</v>
      </c>
      <c r="I196" s="186">
        <f>ROUND(E196*H196,2)</f>
        <v>0</v>
      </c>
      <c r="J196" s="186">
        <v>15.7</v>
      </c>
      <c r="K196" s="186">
        <f>ROUND(E196*J196,2)</f>
        <v>622.74</v>
      </c>
      <c r="L196" s="186">
        <v>21</v>
      </c>
      <c r="M196" s="186">
        <f>G196*(1+L196/100)</f>
        <v>0</v>
      </c>
      <c r="N196" s="186">
        <v>0</v>
      </c>
      <c r="O196" s="186">
        <f>ROUND(E196*N196,2)</f>
        <v>0</v>
      </c>
      <c r="P196" s="186">
        <v>0</v>
      </c>
      <c r="Q196" s="186">
        <f>ROUND(E196*P196,2)</f>
        <v>0</v>
      </c>
      <c r="R196" s="187" t="s">
        <v>182</v>
      </c>
      <c r="S196" s="186" t="s">
        <v>121</v>
      </c>
      <c r="T196" s="164" t="s">
        <v>361</v>
      </c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 t="s">
        <v>348</v>
      </c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 x14ac:dyDescent="0.2">
      <c r="A197" s="165">
        <v>72</v>
      </c>
      <c r="B197" s="175" t="s">
        <v>351</v>
      </c>
      <c r="C197" s="196" t="s">
        <v>352</v>
      </c>
      <c r="D197" s="177" t="s">
        <v>218</v>
      </c>
      <c r="E197" s="181">
        <v>3.6059100000000002</v>
      </c>
      <c r="F197" s="186"/>
      <c r="G197" s="186">
        <f>ROUND(E197*F197,2)</f>
        <v>0</v>
      </c>
      <c r="H197" s="186">
        <v>0</v>
      </c>
      <c r="I197" s="186">
        <f>ROUND(E197*H197,2)</f>
        <v>0</v>
      </c>
      <c r="J197" s="186">
        <v>305.5</v>
      </c>
      <c r="K197" s="186">
        <f>ROUND(E197*J197,2)</f>
        <v>1101.6099999999999</v>
      </c>
      <c r="L197" s="186">
        <v>21</v>
      </c>
      <c r="M197" s="186">
        <f>G197*(1+L197/100)</f>
        <v>0</v>
      </c>
      <c r="N197" s="186">
        <v>0</v>
      </c>
      <c r="O197" s="186">
        <f>ROUND(E197*N197,2)</f>
        <v>0</v>
      </c>
      <c r="P197" s="186">
        <v>0</v>
      </c>
      <c r="Q197" s="186">
        <f>ROUND(E197*P197,2)</f>
        <v>0</v>
      </c>
      <c r="R197" s="187" t="s">
        <v>182</v>
      </c>
      <c r="S197" s="186" t="s">
        <v>121</v>
      </c>
      <c r="T197" s="164" t="s">
        <v>361</v>
      </c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 t="s">
        <v>348</v>
      </c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 x14ac:dyDescent="0.2">
      <c r="A198" s="165">
        <v>73</v>
      </c>
      <c r="B198" s="175" t="s">
        <v>353</v>
      </c>
      <c r="C198" s="196" t="s">
        <v>354</v>
      </c>
      <c r="D198" s="177" t="s">
        <v>218</v>
      </c>
      <c r="E198" s="181">
        <v>3.6059100000000002</v>
      </c>
      <c r="F198" s="186"/>
      <c r="G198" s="186">
        <f>ROUND(E198*F198,2)</f>
        <v>0</v>
      </c>
      <c r="H198" s="186">
        <v>0</v>
      </c>
      <c r="I198" s="186">
        <f>ROUND(E198*H198,2)</f>
        <v>0</v>
      </c>
      <c r="J198" s="186">
        <v>34</v>
      </c>
      <c r="K198" s="186">
        <f>ROUND(E198*J198,2)</f>
        <v>122.6</v>
      </c>
      <c r="L198" s="186">
        <v>21</v>
      </c>
      <c r="M198" s="186">
        <f>G198*(1+L198/100)</f>
        <v>0</v>
      </c>
      <c r="N198" s="186">
        <v>0</v>
      </c>
      <c r="O198" s="186">
        <f>ROUND(E198*N198,2)</f>
        <v>0</v>
      </c>
      <c r="P198" s="186">
        <v>0</v>
      </c>
      <c r="Q198" s="186">
        <f>ROUND(E198*P198,2)</f>
        <v>0</v>
      </c>
      <c r="R198" s="187" t="s">
        <v>182</v>
      </c>
      <c r="S198" s="186" t="s">
        <v>121</v>
      </c>
      <c r="T198" s="164" t="s">
        <v>361</v>
      </c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 t="s">
        <v>348</v>
      </c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 x14ac:dyDescent="0.2">
      <c r="A199" s="165">
        <v>74</v>
      </c>
      <c r="B199" s="175" t="s">
        <v>355</v>
      </c>
      <c r="C199" s="196" t="s">
        <v>356</v>
      </c>
      <c r="D199" s="177" t="s">
        <v>218</v>
      </c>
      <c r="E199" s="181">
        <v>3.6059100000000002</v>
      </c>
      <c r="F199" s="186"/>
      <c r="G199" s="186">
        <f>ROUND(E199*F199,2)</f>
        <v>0</v>
      </c>
      <c r="H199" s="186">
        <v>0</v>
      </c>
      <c r="I199" s="186">
        <f>ROUND(E199*H199,2)</f>
        <v>0</v>
      </c>
      <c r="J199" s="186">
        <v>350</v>
      </c>
      <c r="K199" s="186">
        <f>ROUND(E199*J199,2)</f>
        <v>1262.07</v>
      </c>
      <c r="L199" s="186">
        <v>21</v>
      </c>
      <c r="M199" s="186">
        <f>G199*(1+L199/100)</f>
        <v>0</v>
      </c>
      <c r="N199" s="186">
        <v>0</v>
      </c>
      <c r="O199" s="186">
        <f>ROUND(E199*N199,2)</f>
        <v>0</v>
      </c>
      <c r="P199" s="186">
        <v>0</v>
      </c>
      <c r="Q199" s="186">
        <f>ROUND(E199*P199,2)</f>
        <v>0</v>
      </c>
      <c r="R199" s="187" t="s">
        <v>182</v>
      </c>
      <c r="S199" s="186" t="s">
        <v>121</v>
      </c>
      <c r="T199" s="164" t="s">
        <v>362</v>
      </c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 t="s">
        <v>348</v>
      </c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x14ac:dyDescent="0.2">
      <c r="A200" s="171" t="s">
        <v>115</v>
      </c>
      <c r="B200" s="176" t="s">
        <v>92</v>
      </c>
      <c r="C200" s="198" t="s">
        <v>29</v>
      </c>
      <c r="D200" s="179"/>
      <c r="E200" s="183"/>
      <c r="F200" s="188"/>
      <c r="G200" s="188">
        <f>SUM(G201:G201)</f>
        <v>0</v>
      </c>
      <c r="H200" s="188"/>
      <c r="I200" s="188">
        <f>SUM(I201:I201)</f>
        <v>0</v>
      </c>
      <c r="J200" s="188"/>
      <c r="K200" s="188">
        <f>SUM(K201:K201)</f>
        <v>20000</v>
      </c>
      <c r="L200" s="188"/>
      <c r="M200" s="188">
        <f>SUM(M201:M201)</f>
        <v>0</v>
      </c>
      <c r="N200" s="188"/>
      <c r="O200" s="188">
        <f>SUM(O201:O201)</f>
        <v>0</v>
      </c>
      <c r="P200" s="188"/>
      <c r="Q200" s="188">
        <f>SUM(Q201:Q201)</f>
        <v>0</v>
      </c>
      <c r="R200" s="189"/>
      <c r="S200" s="188"/>
      <c r="AE200" t="s">
        <v>116</v>
      </c>
    </row>
    <row r="201" spans="1:60" ht="22.5" outlineLevel="1" x14ac:dyDescent="0.2">
      <c r="A201" s="190">
        <v>75</v>
      </c>
      <c r="B201" s="191" t="s">
        <v>357</v>
      </c>
      <c r="C201" s="199" t="s">
        <v>366</v>
      </c>
      <c r="D201" s="192" t="s">
        <v>129</v>
      </c>
      <c r="E201" s="193">
        <v>1</v>
      </c>
      <c r="F201" s="194"/>
      <c r="G201" s="194">
        <f>ROUND(E201*F201,2)</f>
        <v>0</v>
      </c>
      <c r="H201" s="194">
        <v>0</v>
      </c>
      <c r="I201" s="194">
        <f>ROUND(E201*H201,2)</f>
        <v>0</v>
      </c>
      <c r="J201" s="194">
        <v>20000</v>
      </c>
      <c r="K201" s="194">
        <f>ROUND(E201*J201,2)</f>
        <v>20000</v>
      </c>
      <c r="L201" s="194">
        <v>21</v>
      </c>
      <c r="M201" s="194">
        <f>G201*(1+L201/100)</f>
        <v>0</v>
      </c>
      <c r="N201" s="194">
        <v>0</v>
      </c>
      <c r="O201" s="194">
        <f>ROUND(E201*N201,2)</f>
        <v>0</v>
      </c>
      <c r="P201" s="194">
        <v>0</v>
      </c>
      <c r="Q201" s="194">
        <f>ROUND(E201*P201,2)</f>
        <v>0</v>
      </c>
      <c r="R201" s="195"/>
      <c r="S201" s="194" t="s">
        <v>130</v>
      </c>
      <c r="T201" s="164" t="s">
        <v>362</v>
      </c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 t="s">
        <v>122</v>
      </c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x14ac:dyDescent="0.2">
      <c r="A202" s="6"/>
      <c r="B202" s="7" t="s">
        <v>358</v>
      </c>
      <c r="C202" s="200" t="s">
        <v>358</v>
      </c>
      <c r="D202" s="9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AC202">
        <v>15</v>
      </c>
      <c r="AD202">
        <v>21</v>
      </c>
    </row>
    <row r="203" spans="1:60" x14ac:dyDescent="0.2">
      <c r="C203" s="201"/>
      <c r="D203" s="159"/>
      <c r="AE203" t="s">
        <v>359</v>
      </c>
    </row>
    <row r="204" spans="1:60" x14ac:dyDescent="0.2">
      <c r="D204" s="159"/>
    </row>
    <row r="205" spans="1:60" x14ac:dyDescent="0.2">
      <c r="D205" s="159"/>
    </row>
    <row r="206" spans="1:60" x14ac:dyDescent="0.2">
      <c r="D206" s="159"/>
    </row>
    <row r="207" spans="1:60" x14ac:dyDescent="0.2">
      <c r="D207" s="159"/>
    </row>
    <row r="208" spans="1:60" x14ac:dyDescent="0.2">
      <c r="D208" s="159"/>
    </row>
    <row r="209" spans="4:4" x14ac:dyDescent="0.2">
      <c r="D209" s="159"/>
    </row>
    <row r="210" spans="4:4" x14ac:dyDescent="0.2">
      <c r="D210" s="159"/>
    </row>
    <row r="211" spans="4:4" x14ac:dyDescent="0.2">
      <c r="D211" s="159"/>
    </row>
    <row r="212" spans="4:4" x14ac:dyDescent="0.2">
      <c r="D212" s="159"/>
    </row>
    <row r="213" spans="4:4" x14ac:dyDescent="0.2">
      <c r="D213" s="159"/>
    </row>
    <row r="214" spans="4:4" x14ac:dyDescent="0.2">
      <c r="D214" s="159"/>
    </row>
    <row r="215" spans="4:4" x14ac:dyDescent="0.2">
      <c r="D215" s="159"/>
    </row>
    <row r="216" spans="4:4" x14ac:dyDescent="0.2">
      <c r="D216" s="159"/>
    </row>
    <row r="217" spans="4:4" x14ac:dyDescent="0.2">
      <c r="D217" s="159"/>
    </row>
    <row r="218" spans="4:4" x14ac:dyDescent="0.2">
      <c r="D218" s="159"/>
    </row>
    <row r="219" spans="4:4" x14ac:dyDescent="0.2">
      <c r="D219" s="159"/>
    </row>
    <row r="220" spans="4:4" x14ac:dyDescent="0.2">
      <c r="D220" s="159"/>
    </row>
    <row r="221" spans="4:4" x14ac:dyDescent="0.2">
      <c r="D221" s="159"/>
    </row>
    <row r="222" spans="4:4" x14ac:dyDescent="0.2">
      <c r="D222" s="159"/>
    </row>
    <row r="223" spans="4:4" x14ac:dyDescent="0.2">
      <c r="D223" s="159"/>
    </row>
    <row r="224" spans="4:4" x14ac:dyDescent="0.2">
      <c r="D224" s="159"/>
    </row>
    <row r="225" spans="4:4" x14ac:dyDescent="0.2">
      <c r="D225" s="159"/>
    </row>
    <row r="226" spans="4:4" x14ac:dyDescent="0.2">
      <c r="D226" s="159"/>
    </row>
    <row r="227" spans="4:4" x14ac:dyDescent="0.2">
      <c r="D227" s="159"/>
    </row>
    <row r="228" spans="4:4" x14ac:dyDescent="0.2">
      <c r="D228" s="159"/>
    </row>
    <row r="229" spans="4:4" x14ac:dyDescent="0.2">
      <c r="D229" s="159"/>
    </row>
    <row r="230" spans="4:4" x14ac:dyDescent="0.2">
      <c r="D230" s="159"/>
    </row>
    <row r="231" spans="4:4" x14ac:dyDescent="0.2">
      <c r="D231" s="159"/>
    </row>
    <row r="232" spans="4:4" x14ac:dyDescent="0.2">
      <c r="D232" s="159"/>
    </row>
    <row r="233" spans="4:4" x14ac:dyDescent="0.2">
      <c r="D233" s="159"/>
    </row>
    <row r="234" spans="4:4" x14ac:dyDescent="0.2">
      <c r="D234" s="159"/>
    </row>
    <row r="235" spans="4:4" x14ac:dyDescent="0.2">
      <c r="D235" s="159"/>
    </row>
    <row r="236" spans="4:4" x14ac:dyDescent="0.2">
      <c r="D236" s="159"/>
    </row>
    <row r="237" spans="4:4" x14ac:dyDescent="0.2">
      <c r="D237" s="159"/>
    </row>
    <row r="238" spans="4:4" x14ac:dyDescent="0.2">
      <c r="D238" s="159"/>
    </row>
    <row r="239" spans="4:4" x14ac:dyDescent="0.2">
      <c r="D239" s="159"/>
    </row>
    <row r="240" spans="4:4" x14ac:dyDescent="0.2">
      <c r="D240" s="159"/>
    </row>
    <row r="241" spans="4:4" x14ac:dyDescent="0.2">
      <c r="D241" s="159"/>
    </row>
    <row r="242" spans="4:4" x14ac:dyDescent="0.2">
      <c r="D242" s="159"/>
    </row>
    <row r="243" spans="4:4" x14ac:dyDescent="0.2">
      <c r="D243" s="159"/>
    </row>
    <row r="244" spans="4:4" x14ac:dyDescent="0.2">
      <c r="D244" s="159"/>
    </row>
    <row r="245" spans="4:4" x14ac:dyDescent="0.2">
      <c r="D245" s="159"/>
    </row>
    <row r="246" spans="4:4" x14ac:dyDescent="0.2">
      <c r="D246" s="159"/>
    </row>
    <row r="247" spans="4:4" x14ac:dyDescent="0.2">
      <c r="D247" s="159"/>
    </row>
    <row r="248" spans="4:4" x14ac:dyDescent="0.2">
      <c r="D248" s="159"/>
    </row>
    <row r="249" spans="4:4" x14ac:dyDescent="0.2">
      <c r="D249" s="159"/>
    </row>
    <row r="250" spans="4:4" x14ac:dyDescent="0.2">
      <c r="D250" s="159"/>
    </row>
    <row r="251" spans="4:4" x14ac:dyDescent="0.2">
      <c r="D251" s="159"/>
    </row>
    <row r="252" spans="4:4" x14ac:dyDescent="0.2">
      <c r="D252" s="159"/>
    </row>
    <row r="253" spans="4:4" x14ac:dyDescent="0.2">
      <c r="D253" s="159"/>
    </row>
    <row r="254" spans="4:4" x14ac:dyDescent="0.2">
      <c r="D254" s="159"/>
    </row>
    <row r="255" spans="4:4" x14ac:dyDescent="0.2">
      <c r="D255" s="159"/>
    </row>
    <row r="256" spans="4:4" x14ac:dyDescent="0.2">
      <c r="D256" s="159"/>
    </row>
    <row r="257" spans="4:4" x14ac:dyDescent="0.2">
      <c r="D257" s="159"/>
    </row>
    <row r="258" spans="4:4" x14ac:dyDescent="0.2">
      <c r="D258" s="159"/>
    </row>
    <row r="259" spans="4:4" x14ac:dyDescent="0.2">
      <c r="D259" s="159"/>
    </row>
    <row r="260" spans="4:4" x14ac:dyDescent="0.2">
      <c r="D260" s="159"/>
    </row>
    <row r="261" spans="4:4" x14ac:dyDescent="0.2">
      <c r="D261" s="159"/>
    </row>
    <row r="262" spans="4:4" x14ac:dyDescent="0.2">
      <c r="D262" s="159"/>
    </row>
    <row r="263" spans="4:4" x14ac:dyDescent="0.2">
      <c r="D263" s="159"/>
    </row>
    <row r="264" spans="4:4" x14ac:dyDescent="0.2">
      <c r="D264" s="159"/>
    </row>
    <row r="265" spans="4:4" x14ac:dyDescent="0.2">
      <c r="D265" s="159"/>
    </row>
    <row r="266" spans="4:4" x14ac:dyDescent="0.2">
      <c r="D266" s="159"/>
    </row>
    <row r="267" spans="4:4" x14ac:dyDescent="0.2">
      <c r="D267" s="159"/>
    </row>
    <row r="268" spans="4:4" x14ac:dyDescent="0.2">
      <c r="D268" s="159"/>
    </row>
    <row r="269" spans="4:4" x14ac:dyDescent="0.2">
      <c r="D269" s="159"/>
    </row>
    <row r="270" spans="4:4" x14ac:dyDescent="0.2">
      <c r="D270" s="159"/>
    </row>
    <row r="271" spans="4:4" x14ac:dyDescent="0.2">
      <c r="D271" s="159"/>
    </row>
    <row r="272" spans="4:4" x14ac:dyDescent="0.2">
      <c r="D272" s="159"/>
    </row>
    <row r="273" spans="4:4" x14ac:dyDescent="0.2">
      <c r="D273" s="159"/>
    </row>
    <row r="274" spans="4:4" x14ac:dyDescent="0.2">
      <c r="D274" s="159"/>
    </row>
    <row r="275" spans="4:4" x14ac:dyDescent="0.2">
      <c r="D275" s="159"/>
    </row>
    <row r="276" spans="4:4" x14ac:dyDescent="0.2">
      <c r="D276" s="159"/>
    </row>
    <row r="277" spans="4:4" x14ac:dyDescent="0.2">
      <c r="D277" s="159"/>
    </row>
    <row r="278" spans="4:4" x14ac:dyDescent="0.2">
      <c r="D278" s="159"/>
    </row>
    <row r="279" spans="4:4" x14ac:dyDescent="0.2">
      <c r="D279" s="159"/>
    </row>
    <row r="280" spans="4:4" x14ac:dyDescent="0.2">
      <c r="D280" s="159"/>
    </row>
    <row r="281" spans="4:4" x14ac:dyDescent="0.2">
      <c r="D281" s="159"/>
    </row>
    <row r="282" spans="4:4" x14ac:dyDescent="0.2">
      <c r="D282" s="159"/>
    </row>
    <row r="283" spans="4:4" x14ac:dyDescent="0.2">
      <c r="D283" s="159"/>
    </row>
    <row r="284" spans="4:4" x14ac:dyDescent="0.2">
      <c r="D284" s="159"/>
    </row>
    <row r="285" spans="4:4" x14ac:dyDescent="0.2">
      <c r="D285" s="159"/>
    </row>
    <row r="286" spans="4:4" x14ac:dyDescent="0.2">
      <c r="D286" s="159"/>
    </row>
    <row r="287" spans="4:4" x14ac:dyDescent="0.2">
      <c r="D287" s="159"/>
    </row>
    <row r="288" spans="4:4" x14ac:dyDescent="0.2">
      <c r="D288" s="159"/>
    </row>
    <row r="289" spans="4:4" x14ac:dyDescent="0.2">
      <c r="D289" s="159"/>
    </row>
    <row r="290" spans="4:4" x14ac:dyDescent="0.2">
      <c r="D290" s="159"/>
    </row>
    <row r="291" spans="4:4" x14ac:dyDescent="0.2">
      <c r="D291" s="159"/>
    </row>
    <row r="292" spans="4:4" x14ac:dyDescent="0.2">
      <c r="D292" s="159"/>
    </row>
    <row r="293" spans="4:4" x14ac:dyDescent="0.2">
      <c r="D293" s="159"/>
    </row>
    <row r="294" spans="4:4" x14ac:dyDescent="0.2">
      <c r="D294" s="159"/>
    </row>
    <row r="295" spans="4:4" x14ac:dyDescent="0.2">
      <c r="D295" s="159"/>
    </row>
    <row r="296" spans="4:4" x14ac:dyDescent="0.2">
      <c r="D296" s="159"/>
    </row>
    <row r="297" spans="4:4" x14ac:dyDescent="0.2">
      <c r="D297" s="159"/>
    </row>
    <row r="298" spans="4:4" x14ac:dyDescent="0.2">
      <c r="D298" s="159"/>
    </row>
    <row r="299" spans="4:4" x14ac:dyDescent="0.2">
      <c r="D299" s="159"/>
    </row>
    <row r="300" spans="4:4" x14ac:dyDescent="0.2">
      <c r="D300" s="159"/>
    </row>
    <row r="301" spans="4:4" x14ac:dyDescent="0.2">
      <c r="D301" s="159"/>
    </row>
    <row r="302" spans="4:4" x14ac:dyDescent="0.2">
      <c r="D302" s="159"/>
    </row>
    <row r="303" spans="4:4" x14ac:dyDescent="0.2">
      <c r="D303" s="159"/>
    </row>
    <row r="304" spans="4:4" x14ac:dyDescent="0.2">
      <c r="D304" s="159"/>
    </row>
    <row r="305" spans="4:4" x14ac:dyDescent="0.2">
      <c r="D305" s="159"/>
    </row>
    <row r="306" spans="4:4" x14ac:dyDescent="0.2">
      <c r="D306" s="159"/>
    </row>
    <row r="307" spans="4:4" x14ac:dyDescent="0.2">
      <c r="D307" s="159"/>
    </row>
    <row r="308" spans="4:4" x14ac:dyDescent="0.2">
      <c r="D308" s="159"/>
    </row>
    <row r="309" spans="4:4" x14ac:dyDescent="0.2">
      <c r="D309" s="159"/>
    </row>
    <row r="310" spans="4:4" x14ac:dyDescent="0.2">
      <c r="D310" s="159"/>
    </row>
    <row r="311" spans="4:4" x14ac:dyDescent="0.2">
      <c r="D311" s="159"/>
    </row>
    <row r="312" spans="4:4" x14ac:dyDescent="0.2">
      <c r="D312" s="159"/>
    </row>
    <row r="313" spans="4:4" x14ac:dyDescent="0.2">
      <c r="D313" s="159"/>
    </row>
    <row r="314" spans="4:4" x14ac:dyDescent="0.2">
      <c r="D314" s="159"/>
    </row>
    <row r="315" spans="4:4" x14ac:dyDescent="0.2">
      <c r="D315" s="159"/>
    </row>
    <row r="316" spans="4:4" x14ac:dyDescent="0.2">
      <c r="D316" s="159"/>
    </row>
    <row r="317" spans="4:4" x14ac:dyDescent="0.2">
      <c r="D317" s="159"/>
    </row>
    <row r="318" spans="4:4" x14ac:dyDescent="0.2">
      <c r="D318" s="159"/>
    </row>
    <row r="319" spans="4:4" x14ac:dyDescent="0.2">
      <c r="D319" s="159"/>
    </row>
    <row r="320" spans="4:4" x14ac:dyDescent="0.2">
      <c r="D320" s="159"/>
    </row>
    <row r="321" spans="4:4" x14ac:dyDescent="0.2">
      <c r="D321" s="159"/>
    </row>
    <row r="322" spans="4:4" x14ac:dyDescent="0.2">
      <c r="D322" s="159"/>
    </row>
    <row r="323" spans="4:4" x14ac:dyDescent="0.2">
      <c r="D323" s="159"/>
    </row>
    <row r="324" spans="4:4" x14ac:dyDescent="0.2">
      <c r="D324" s="159"/>
    </row>
    <row r="325" spans="4:4" x14ac:dyDescent="0.2">
      <c r="D325" s="159"/>
    </row>
    <row r="326" spans="4:4" x14ac:dyDescent="0.2">
      <c r="D326" s="159"/>
    </row>
    <row r="327" spans="4:4" x14ac:dyDescent="0.2">
      <c r="D327" s="159"/>
    </row>
    <row r="328" spans="4:4" x14ac:dyDescent="0.2">
      <c r="D328" s="159"/>
    </row>
    <row r="329" spans="4:4" x14ac:dyDescent="0.2">
      <c r="D329" s="159"/>
    </row>
    <row r="330" spans="4:4" x14ac:dyDescent="0.2">
      <c r="D330" s="159"/>
    </row>
    <row r="331" spans="4:4" x14ac:dyDescent="0.2">
      <c r="D331" s="159"/>
    </row>
    <row r="332" spans="4:4" x14ac:dyDescent="0.2">
      <c r="D332" s="159"/>
    </row>
    <row r="333" spans="4:4" x14ac:dyDescent="0.2">
      <c r="D333" s="159"/>
    </row>
    <row r="334" spans="4:4" x14ac:dyDescent="0.2">
      <c r="D334" s="159"/>
    </row>
    <row r="335" spans="4:4" x14ac:dyDescent="0.2">
      <c r="D335" s="159"/>
    </row>
    <row r="336" spans="4:4" x14ac:dyDescent="0.2">
      <c r="D336" s="159"/>
    </row>
    <row r="337" spans="4:4" x14ac:dyDescent="0.2">
      <c r="D337" s="159"/>
    </row>
    <row r="338" spans="4:4" x14ac:dyDescent="0.2">
      <c r="D338" s="159"/>
    </row>
    <row r="339" spans="4:4" x14ac:dyDescent="0.2">
      <c r="D339" s="159"/>
    </row>
    <row r="340" spans="4:4" x14ac:dyDescent="0.2">
      <c r="D340" s="159"/>
    </row>
    <row r="341" spans="4:4" x14ac:dyDescent="0.2">
      <c r="D341" s="159"/>
    </row>
    <row r="342" spans="4:4" x14ac:dyDescent="0.2">
      <c r="D342" s="159"/>
    </row>
    <row r="343" spans="4:4" x14ac:dyDescent="0.2">
      <c r="D343" s="159"/>
    </row>
    <row r="344" spans="4:4" x14ac:dyDescent="0.2">
      <c r="D344" s="159"/>
    </row>
    <row r="345" spans="4:4" x14ac:dyDescent="0.2">
      <c r="D345" s="159"/>
    </row>
    <row r="346" spans="4:4" x14ac:dyDescent="0.2">
      <c r="D346" s="159"/>
    </row>
    <row r="347" spans="4:4" x14ac:dyDescent="0.2">
      <c r="D347" s="159"/>
    </row>
    <row r="348" spans="4:4" x14ac:dyDescent="0.2">
      <c r="D348" s="159"/>
    </row>
    <row r="349" spans="4:4" x14ac:dyDescent="0.2">
      <c r="D349" s="159"/>
    </row>
    <row r="350" spans="4:4" x14ac:dyDescent="0.2">
      <c r="D350" s="159"/>
    </row>
    <row r="351" spans="4:4" x14ac:dyDescent="0.2">
      <c r="D351" s="159"/>
    </row>
    <row r="352" spans="4:4" x14ac:dyDescent="0.2">
      <c r="D352" s="159"/>
    </row>
    <row r="353" spans="4:4" x14ac:dyDescent="0.2">
      <c r="D353" s="159"/>
    </row>
    <row r="354" spans="4:4" x14ac:dyDescent="0.2">
      <c r="D354" s="159"/>
    </row>
    <row r="355" spans="4:4" x14ac:dyDescent="0.2">
      <c r="D355" s="159"/>
    </row>
    <row r="356" spans="4:4" x14ac:dyDescent="0.2">
      <c r="D356" s="159"/>
    </row>
    <row r="357" spans="4:4" x14ac:dyDescent="0.2">
      <c r="D357" s="159"/>
    </row>
    <row r="358" spans="4:4" x14ac:dyDescent="0.2">
      <c r="D358" s="159"/>
    </row>
    <row r="359" spans="4:4" x14ac:dyDescent="0.2">
      <c r="D359" s="159"/>
    </row>
    <row r="360" spans="4:4" x14ac:dyDescent="0.2">
      <c r="D360" s="159"/>
    </row>
    <row r="361" spans="4:4" x14ac:dyDescent="0.2">
      <c r="D361" s="159"/>
    </row>
    <row r="362" spans="4:4" x14ac:dyDescent="0.2">
      <c r="D362" s="159"/>
    </row>
    <row r="363" spans="4:4" x14ac:dyDescent="0.2">
      <c r="D363" s="159"/>
    </row>
    <row r="364" spans="4:4" x14ac:dyDescent="0.2">
      <c r="D364" s="159"/>
    </row>
    <row r="365" spans="4:4" x14ac:dyDescent="0.2">
      <c r="D365" s="159"/>
    </row>
    <row r="366" spans="4:4" x14ac:dyDescent="0.2">
      <c r="D366" s="159"/>
    </row>
    <row r="367" spans="4:4" x14ac:dyDescent="0.2">
      <c r="D367" s="159"/>
    </row>
    <row r="368" spans="4:4" x14ac:dyDescent="0.2">
      <c r="D368" s="159"/>
    </row>
    <row r="369" spans="4:4" x14ac:dyDescent="0.2">
      <c r="D369" s="159"/>
    </row>
    <row r="370" spans="4:4" x14ac:dyDescent="0.2">
      <c r="D370" s="159"/>
    </row>
    <row r="371" spans="4:4" x14ac:dyDescent="0.2">
      <c r="D371" s="159"/>
    </row>
    <row r="372" spans="4:4" x14ac:dyDescent="0.2">
      <c r="D372" s="159"/>
    </row>
    <row r="373" spans="4:4" x14ac:dyDescent="0.2">
      <c r="D373" s="159"/>
    </row>
    <row r="374" spans="4:4" x14ac:dyDescent="0.2">
      <c r="D374" s="159"/>
    </row>
    <row r="375" spans="4:4" x14ac:dyDescent="0.2">
      <c r="D375" s="159"/>
    </row>
    <row r="376" spans="4:4" x14ac:dyDescent="0.2">
      <c r="D376" s="159"/>
    </row>
    <row r="377" spans="4:4" x14ac:dyDescent="0.2">
      <c r="D377" s="159"/>
    </row>
    <row r="378" spans="4:4" x14ac:dyDescent="0.2">
      <c r="D378" s="159"/>
    </row>
    <row r="379" spans="4:4" x14ac:dyDescent="0.2">
      <c r="D379" s="159"/>
    </row>
    <row r="380" spans="4:4" x14ac:dyDescent="0.2">
      <c r="D380" s="159"/>
    </row>
    <row r="381" spans="4:4" x14ac:dyDescent="0.2">
      <c r="D381" s="159"/>
    </row>
    <row r="382" spans="4:4" x14ac:dyDescent="0.2">
      <c r="D382" s="159"/>
    </row>
    <row r="383" spans="4:4" x14ac:dyDescent="0.2">
      <c r="D383" s="159"/>
    </row>
    <row r="384" spans="4:4" x14ac:dyDescent="0.2">
      <c r="D384" s="159"/>
    </row>
    <row r="385" spans="4:4" x14ac:dyDescent="0.2">
      <c r="D385" s="159"/>
    </row>
    <row r="386" spans="4:4" x14ac:dyDescent="0.2">
      <c r="D386" s="159"/>
    </row>
    <row r="387" spans="4:4" x14ac:dyDescent="0.2">
      <c r="D387" s="159"/>
    </row>
    <row r="388" spans="4:4" x14ac:dyDescent="0.2">
      <c r="D388" s="159"/>
    </row>
    <row r="389" spans="4:4" x14ac:dyDescent="0.2">
      <c r="D389" s="159"/>
    </row>
    <row r="390" spans="4:4" x14ac:dyDescent="0.2">
      <c r="D390" s="159"/>
    </row>
    <row r="391" spans="4:4" x14ac:dyDescent="0.2">
      <c r="D391" s="159"/>
    </row>
    <row r="392" spans="4:4" x14ac:dyDescent="0.2">
      <c r="D392" s="159"/>
    </row>
    <row r="393" spans="4:4" x14ac:dyDescent="0.2">
      <c r="D393" s="159"/>
    </row>
    <row r="394" spans="4:4" x14ac:dyDescent="0.2">
      <c r="D394" s="159"/>
    </row>
    <row r="395" spans="4:4" x14ac:dyDescent="0.2">
      <c r="D395" s="159"/>
    </row>
    <row r="396" spans="4:4" x14ac:dyDescent="0.2">
      <c r="D396" s="159"/>
    </row>
    <row r="397" spans="4:4" x14ac:dyDescent="0.2">
      <c r="D397" s="159"/>
    </row>
    <row r="398" spans="4:4" x14ac:dyDescent="0.2">
      <c r="D398" s="159"/>
    </row>
    <row r="399" spans="4:4" x14ac:dyDescent="0.2">
      <c r="D399" s="159"/>
    </row>
    <row r="400" spans="4:4" x14ac:dyDescent="0.2">
      <c r="D400" s="159"/>
    </row>
    <row r="401" spans="4:4" x14ac:dyDescent="0.2">
      <c r="D401" s="159"/>
    </row>
    <row r="402" spans="4:4" x14ac:dyDescent="0.2">
      <c r="D402" s="159"/>
    </row>
    <row r="403" spans="4:4" x14ac:dyDescent="0.2">
      <c r="D403" s="159"/>
    </row>
    <row r="404" spans="4:4" x14ac:dyDescent="0.2">
      <c r="D404" s="159"/>
    </row>
    <row r="405" spans="4:4" x14ac:dyDescent="0.2">
      <c r="D405" s="159"/>
    </row>
    <row r="406" spans="4:4" x14ac:dyDescent="0.2">
      <c r="D406" s="159"/>
    </row>
    <row r="407" spans="4:4" x14ac:dyDescent="0.2">
      <c r="D407" s="159"/>
    </row>
    <row r="408" spans="4:4" x14ac:dyDescent="0.2">
      <c r="D408" s="159"/>
    </row>
    <row r="409" spans="4:4" x14ac:dyDescent="0.2">
      <c r="D409" s="159"/>
    </row>
    <row r="410" spans="4:4" x14ac:dyDescent="0.2">
      <c r="D410" s="159"/>
    </row>
    <row r="411" spans="4:4" x14ac:dyDescent="0.2">
      <c r="D411" s="159"/>
    </row>
    <row r="412" spans="4:4" x14ac:dyDescent="0.2">
      <c r="D412" s="159"/>
    </row>
    <row r="413" spans="4:4" x14ac:dyDescent="0.2">
      <c r="D413" s="159"/>
    </row>
    <row r="414" spans="4:4" x14ac:dyDescent="0.2">
      <c r="D414" s="159"/>
    </row>
    <row r="415" spans="4:4" x14ac:dyDescent="0.2">
      <c r="D415" s="159"/>
    </row>
    <row r="416" spans="4:4" x14ac:dyDescent="0.2">
      <c r="D416" s="159"/>
    </row>
    <row r="417" spans="4:4" x14ac:dyDescent="0.2">
      <c r="D417" s="159"/>
    </row>
    <row r="418" spans="4:4" x14ac:dyDescent="0.2">
      <c r="D418" s="159"/>
    </row>
    <row r="419" spans="4:4" x14ac:dyDescent="0.2">
      <c r="D419" s="159"/>
    </row>
    <row r="420" spans="4:4" x14ac:dyDescent="0.2">
      <c r="D420" s="159"/>
    </row>
    <row r="421" spans="4:4" x14ac:dyDescent="0.2">
      <c r="D421" s="159"/>
    </row>
    <row r="422" spans="4:4" x14ac:dyDescent="0.2">
      <c r="D422" s="159"/>
    </row>
    <row r="423" spans="4:4" x14ac:dyDescent="0.2">
      <c r="D423" s="159"/>
    </row>
    <row r="424" spans="4:4" x14ac:dyDescent="0.2">
      <c r="D424" s="159"/>
    </row>
    <row r="425" spans="4:4" x14ac:dyDescent="0.2">
      <c r="D425" s="159"/>
    </row>
    <row r="426" spans="4:4" x14ac:dyDescent="0.2">
      <c r="D426" s="159"/>
    </row>
    <row r="427" spans="4:4" x14ac:dyDescent="0.2">
      <c r="D427" s="159"/>
    </row>
    <row r="428" spans="4:4" x14ac:dyDescent="0.2">
      <c r="D428" s="159"/>
    </row>
    <row r="429" spans="4:4" x14ac:dyDescent="0.2">
      <c r="D429" s="159"/>
    </row>
    <row r="430" spans="4:4" x14ac:dyDescent="0.2">
      <c r="D430" s="159"/>
    </row>
    <row r="431" spans="4:4" x14ac:dyDescent="0.2">
      <c r="D431" s="159"/>
    </row>
    <row r="432" spans="4:4" x14ac:dyDescent="0.2">
      <c r="D432" s="159"/>
    </row>
    <row r="433" spans="4:4" x14ac:dyDescent="0.2">
      <c r="D433" s="159"/>
    </row>
    <row r="434" spans="4:4" x14ac:dyDescent="0.2">
      <c r="D434" s="159"/>
    </row>
    <row r="435" spans="4:4" x14ac:dyDescent="0.2">
      <c r="D435" s="159"/>
    </row>
    <row r="436" spans="4:4" x14ac:dyDescent="0.2">
      <c r="D436" s="159"/>
    </row>
    <row r="437" spans="4:4" x14ac:dyDescent="0.2">
      <c r="D437" s="159"/>
    </row>
    <row r="438" spans="4:4" x14ac:dyDescent="0.2">
      <c r="D438" s="159"/>
    </row>
    <row r="439" spans="4:4" x14ac:dyDescent="0.2">
      <c r="D439" s="159"/>
    </row>
    <row r="440" spans="4:4" x14ac:dyDescent="0.2">
      <c r="D440" s="159"/>
    </row>
    <row r="441" spans="4:4" x14ac:dyDescent="0.2">
      <c r="D441" s="159"/>
    </row>
    <row r="442" spans="4:4" x14ac:dyDescent="0.2">
      <c r="D442" s="159"/>
    </row>
    <row r="443" spans="4:4" x14ac:dyDescent="0.2">
      <c r="D443" s="159"/>
    </row>
    <row r="444" spans="4:4" x14ac:dyDescent="0.2">
      <c r="D444" s="159"/>
    </row>
    <row r="445" spans="4:4" x14ac:dyDescent="0.2">
      <c r="D445" s="159"/>
    </row>
    <row r="446" spans="4:4" x14ac:dyDescent="0.2">
      <c r="D446" s="159"/>
    </row>
    <row r="447" spans="4:4" x14ac:dyDescent="0.2">
      <c r="D447" s="159"/>
    </row>
    <row r="448" spans="4:4" x14ac:dyDescent="0.2">
      <c r="D448" s="159"/>
    </row>
    <row r="449" spans="4:4" x14ac:dyDescent="0.2">
      <c r="D449" s="159"/>
    </row>
    <row r="450" spans="4:4" x14ac:dyDescent="0.2">
      <c r="D450" s="159"/>
    </row>
    <row r="451" spans="4:4" x14ac:dyDescent="0.2">
      <c r="D451" s="159"/>
    </row>
    <row r="452" spans="4:4" x14ac:dyDescent="0.2">
      <c r="D452" s="159"/>
    </row>
    <row r="453" spans="4:4" x14ac:dyDescent="0.2">
      <c r="D453" s="159"/>
    </row>
    <row r="454" spans="4:4" x14ac:dyDescent="0.2">
      <c r="D454" s="159"/>
    </row>
    <row r="455" spans="4:4" x14ac:dyDescent="0.2">
      <c r="D455" s="159"/>
    </row>
    <row r="456" spans="4:4" x14ac:dyDescent="0.2">
      <c r="D456" s="159"/>
    </row>
    <row r="457" spans="4:4" x14ac:dyDescent="0.2">
      <c r="D457" s="159"/>
    </row>
    <row r="458" spans="4:4" x14ac:dyDescent="0.2">
      <c r="D458" s="159"/>
    </row>
    <row r="459" spans="4:4" x14ac:dyDescent="0.2">
      <c r="D459" s="159"/>
    </row>
    <row r="460" spans="4:4" x14ac:dyDescent="0.2">
      <c r="D460" s="159"/>
    </row>
    <row r="461" spans="4:4" x14ac:dyDescent="0.2">
      <c r="D461" s="159"/>
    </row>
    <row r="462" spans="4:4" x14ac:dyDescent="0.2">
      <c r="D462" s="159"/>
    </row>
    <row r="463" spans="4:4" x14ac:dyDescent="0.2">
      <c r="D463" s="159"/>
    </row>
    <row r="464" spans="4:4" x14ac:dyDescent="0.2">
      <c r="D464" s="159"/>
    </row>
    <row r="465" spans="4:4" x14ac:dyDescent="0.2">
      <c r="D465" s="159"/>
    </row>
    <row r="466" spans="4:4" x14ac:dyDescent="0.2">
      <c r="D466" s="159"/>
    </row>
    <row r="467" spans="4:4" x14ac:dyDescent="0.2">
      <c r="D467" s="159"/>
    </row>
    <row r="468" spans="4:4" x14ac:dyDescent="0.2">
      <c r="D468" s="159"/>
    </row>
    <row r="469" spans="4:4" x14ac:dyDescent="0.2">
      <c r="D469" s="159"/>
    </row>
    <row r="470" spans="4:4" x14ac:dyDescent="0.2">
      <c r="D470" s="159"/>
    </row>
    <row r="471" spans="4:4" x14ac:dyDescent="0.2">
      <c r="D471" s="159"/>
    </row>
    <row r="472" spans="4:4" x14ac:dyDescent="0.2">
      <c r="D472" s="159"/>
    </row>
    <row r="473" spans="4:4" x14ac:dyDescent="0.2">
      <c r="D473" s="159"/>
    </row>
    <row r="474" spans="4:4" x14ac:dyDescent="0.2">
      <c r="D474" s="159"/>
    </row>
    <row r="475" spans="4:4" x14ac:dyDescent="0.2">
      <c r="D475" s="159"/>
    </row>
    <row r="476" spans="4:4" x14ac:dyDescent="0.2">
      <c r="D476" s="159"/>
    </row>
    <row r="477" spans="4:4" x14ac:dyDescent="0.2">
      <c r="D477" s="159"/>
    </row>
    <row r="478" spans="4:4" x14ac:dyDescent="0.2">
      <c r="D478" s="159"/>
    </row>
    <row r="479" spans="4:4" x14ac:dyDescent="0.2">
      <c r="D479" s="159"/>
    </row>
    <row r="480" spans="4:4" x14ac:dyDescent="0.2">
      <c r="D480" s="159"/>
    </row>
    <row r="481" spans="4:4" x14ac:dyDescent="0.2">
      <c r="D481" s="159"/>
    </row>
    <row r="482" spans="4:4" x14ac:dyDescent="0.2">
      <c r="D482" s="159"/>
    </row>
    <row r="483" spans="4:4" x14ac:dyDescent="0.2">
      <c r="D483" s="159"/>
    </row>
    <row r="484" spans="4:4" x14ac:dyDescent="0.2">
      <c r="D484" s="159"/>
    </row>
    <row r="485" spans="4:4" x14ac:dyDescent="0.2">
      <c r="D485" s="159"/>
    </row>
    <row r="486" spans="4:4" x14ac:dyDescent="0.2">
      <c r="D486" s="159"/>
    </row>
    <row r="487" spans="4:4" x14ac:dyDescent="0.2">
      <c r="D487" s="159"/>
    </row>
    <row r="488" spans="4:4" x14ac:dyDescent="0.2">
      <c r="D488" s="159"/>
    </row>
    <row r="489" spans="4:4" x14ac:dyDescent="0.2">
      <c r="D489" s="159"/>
    </row>
    <row r="490" spans="4:4" x14ac:dyDescent="0.2">
      <c r="D490" s="159"/>
    </row>
    <row r="491" spans="4:4" x14ac:dyDescent="0.2">
      <c r="D491" s="159"/>
    </row>
    <row r="492" spans="4:4" x14ac:dyDescent="0.2">
      <c r="D492" s="159"/>
    </row>
    <row r="493" spans="4:4" x14ac:dyDescent="0.2">
      <c r="D493" s="159"/>
    </row>
    <row r="494" spans="4:4" x14ac:dyDescent="0.2">
      <c r="D494" s="159"/>
    </row>
    <row r="495" spans="4:4" x14ac:dyDescent="0.2">
      <c r="D495" s="159"/>
    </row>
    <row r="496" spans="4:4" x14ac:dyDescent="0.2">
      <c r="D496" s="159"/>
    </row>
    <row r="497" spans="4:4" x14ac:dyDescent="0.2">
      <c r="D497" s="159"/>
    </row>
    <row r="498" spans="4:4" x14ac:dyDescent="0.2">
      <c r="D498" s="159"/>
    </row>
    <row r="499" spans="4:4" x14ac:dyDescent="0.2">
      <c r="D499" s="159"/>
    </row>
    <row r="500" spans="4:4" x14ac:dyDescent="0.2">
      <c r="D500" s="159"/>
    </row>
    <row r="501" spans="4:4" x14ac:dyDescent="0.2">
      <c r="D501" s="159"/>
    </row>
    <row r="502" spans="4:4" x14ac:dyDescent="0.2">
      <c r="D502" s="159"/>
    </row>
    <row r="503" spans="4:4" x14ac:dyDescent="0.2">
      <c r="D503" s="159"/>
    </row>
    <row r="504" spans="4:4" x14ac:dyDescent="0.2">
      <c r="D504" s="159"/>
    </row>
    <row r="505" spans="4:4" x14ac:dyDescent="0.2">
      <c r="D505" s="159"/>
    </row>
    <row r="506" spans="4:4" x14ac:dyDescent="0.2">
      <c r="D506" s="159"/>
    </row>
    <row r="507" spans="4:4" x14ac:dyDescent="0.2">
      <c r="D507" s="159"/>
    </row>
    <row r="508" spans="4:4" x14ac:dyDescent="0.2">
      <c r="D508" s="159"/>
    </row>
    <row r="509" spans="4:4" x14ac:dyDescent="0.2">
      <c r="D509" s="159"/>
    </row>
    <row r="510" spans="4:4" x14ac:dyDescent="0.2">
      <c r="D510" s="159"/>
    </row>
    <row r="511" spans="4:4" x14ac:dyDescent="0.2">
      <c r="D511" s="159"/>
    </row>
    <row r="512" spans="4:4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Bártová Radka</cp:lastModifiedBy>
  <cp:lastPrinted>2014-02-28T09:52:57Z</cp:lastPrinted>
  <dcterms:created xsi:type="dcterms:W3CDTF">2009-04-08T07:15:50Z</dcterms:created>
  <dcterms:modified xsi:type="dcterms:W3CDTF">2019-06-21T09:29:03Z</dcterms:modified>
</cp:coreProperties>
</file>