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1 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Pol'!$A$1:$S$133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/>
  <c r="I8"/>
  <c r="K8"/>
  <c r="O8"/>
  <c r="Q8"/>
  <c r="Q7" s="1"/>
  <c r="G11"/>
  <c r="M11" s="1"/>
  <c r="I11"/>
  <c r="K11"/>
  <c r="O11"/>
  <c r="Q11"/>
  <c r="G13"/>
  <c r="I13"/>
  <c r="K13"/>
  <c r="O13"/>
  <c r="Q13"/>
  <c r="G16"/>
  <c r="M16" s="1"/>
  <c r="I16"/>
  <c r="K16"/>
  <c r="O16"/>
  <c r="Q16"/>
  <c r="G20"/>
  <c r="M20" s="1"/>
  <c r="I20"/>
  <c r="K20"/>
  <c r="O20"/>
  <c r="Q20"/>
  <c r="G25"/>
  <c r="M25" s="1"/>
  <c r="I25"/>
  <c r="K25"/>
  <c r="O25"/>
  <c r="Q25"/>
  <c r="G27"/>
  <c r="M27" s="1"/>
  <c r="I27"/>
  <c r="K27"/>
  <c r="O27"/>
  <c r="Q27"/>
  <c r="G33"/>
  <c r="M33" s="1"/>
  <c r="I33"/>
  <c r="K33"/>
  <c r="O33"/>
  <c r="Q33"/>
  <c r="G37"/>
  <c r="G36" s="1"/>
  <c r="I51" i="1" s="1"/>
  <c r="I37" i="11"/>
  <c r="I36" s="1"/>
  <c r="K37"/>
  <c r="K36" s="1"/>
  <c r="O37"/>
  <c r="O36" s="1"/>
  <c r="Q37"/>
  <c r="Q36" s="1"/>
  <c r="G40"/>
  <c r="I40"/>
  <c r="K40"/>
  <c r="O40"/>
  <c r="Q40"/>
  <c r="G43"/>
  <c r="M43" s="1"/>
  <c r="I43"/>
  <c r="K43"/>
  <c r="O43"/>
  <c r="Q43"/>
  <c r="G44"/>
  <c r="M44" s="1"/>
  <c r="I44"/>
  <c r="K44"/>
  <c r="O44"/>
  <c r="Q44"/>
  <c r="G45"/>
  <c r="M45" s="1"/>
  <c r="I45"/>
  <c r="K45"/>
  <c r="O45"/>
  <c r="Q45"/>
  <c r="G47"/>
  <c r="M47" s="1"/>
  <c r="I47"/>
  <c r="K47"/>
  <c r="O47"/>
  <c r="Q47"/>
  <c r="G49"/>
  <c r="M49" s="1"/>
  <c r="I49"/>
  <c r="K49"/>
  <c r="O49"/>
  <c r="Q49"/>
  <c r="G50"/>
  <c r="M50" s="1"/>
  <c r="I50"/>
  <c r="K50"/>
  <c r="O50"/>
  <c r="Q50"/>
  <c r="G55"/>
  <c r="M55" s="1"/>
  <c r="I55"/>
  <c r="K55"/>
  <c r="O55"/>
  <c r="Q55"/>
  <c r="G57"/>
  <c r="M57" s="1"/>
  <c r="I57"/>
  <c r="K57"/>
  <c r="O57"/>
  <c r="Q57"/>
  <c r="G63"/>
  <c r="G62" s="1"/>
  <c r="I53" i="1" s="1"/>
  <c r="I63" i="11"/>
  <c r="I62" s="1"/>
  <c r="K63"/>
  <c r="K62" s="1"/>
  <c r="O63"/>
  <c r="O62" s="1"/>
  <c r="Q63"/>
  <c r="Q62" s="1"/>
  <c r="G65"/>
  <c r="I65"/>
  <c r="K65"/>
  <c r="O65"/>
  <c r="Q65"/>
  <c r="G66"/>
  <c r="M66" s="1"/>
  <c r="I66"/>
  <c r="K66"/>
  <c r="O66"/>
  <c r="Q66"/>
  <c r="G67"/>
  <c r="M67" s="1"/>
  <c r="I67"/>
  <c r="K67"/>
  <c r="O67"/>
  <c r="Q67"/>
  <c r="G68"/>
  <c r="M68" s="1"/>
  <c r="I68"/>
  <c r="K68"/>
  <c r="O68"/>
  <c r="Q68"/>
  <c r="G69"/>
  <c r="M69" s="1"/>
  <c r="I69"/>
  <c r="K69"/>
  <c r="O69"/>
  <c r="Q69"/>
  <c r="G70"/>
  <c r="M70" s="1"/>
  <c r="I70"/>
  <c r="K70"/>
  <c r="O70"/>
  <c r="Q70"/>
  <c r="G71"/>
  <c r="M71" s="1"/>
  <c r="I71"/>
  <c r="K71"/>
  <c r="O71"/>
  <c r="Q71"/>
  <c r="G73"/>
  <c r="I73"/>
  <c r="K73"/>
  <c r="O73"/>
  <c r="Q73"/>
  <c r="G74"/>
  <c r="M74" s="1"/>
  <c r="I74"/>
  <c r="K74"/>
  <c r="O74"/>
  <c r="Q74"/>
  <c r="G75"/>
  <c r="M75" s="1"/>
  <c r="I75"/>
  <c r="K75"/>
  <c r="O75"/>
  <c r="Q75"/>
  <c r="G76"/>
  <c r="M76" s="1"/>
  <c r="I76"/>
  <c r="K76"/>
  <c r="O76"/>
  <c r="Q76"/>
  <c r="G77"/>
  <c r="M77" s="1"/>
  <c r="I77"/>
  <c r="K77"/>
  <c r="O77"/>
  <c r="Q77"/>
  <c r="G78"/>
  <c r="M78" s="1"/>
  <c r="I78"/>
  <c r="K78"/>
  <c r="O78"/>
  <c r="Q78"/>
  <c r="G79"/>
  <c r="M79" s="1"/>
  <c r="I79"/>
  <c r="K79"/>
  <c r="O79"/>
  <c r="Q79"/>
  <c r="G80"/>
  <c r="M80" s="1"/>
  <c r="I80"/>
  <c r="K80"/>
  <c r="O80"/>
  <c r="Q80"/>
  <c r="G81"/>
  <c r="M81" s="1"/>
  <c r="I81"/>
  <c r="K81"/>
  <c r="O81"/>
  <c r="Q81"/>
  <c r="G82"/>
  <c r="M82" s="1"/>
  <c r="I82"/>
  <c r="K82"/>
  <c r="O82"/>
  <c r="Q82"/>
  <c r="G83"/>
  <c r="M83" s="1"/>
  <c r="I83"/>
  <c r="K83"/>
  <c r="O83"/>
  <c r="Q83"/>
  <c r="G84"/>
  <c r="M84" s="1"/>
  <c r="I84"/>
  <c r="K84"/>
  <c r="O84"/>
  <c r="Q84"/>
  <c r="G85"/>
  <c r="M85" s="1"/>
  <c r="I85"/>
  <c r="K85"/>
  <c r="O85"/>
  <c r="Q85"/>
  <c r="G86"/>
  <c r="M86" s="1"/>
  <c r="I86"/>
  <c r="K86"/>
  <c r="O86"/>
  <c r="Q86"/>
  <c r="G87"/>
  <c r="M87" s="1"/>
  <c r="I87"/>
  <c r="K87"/>
  <c r="O87"/>
  <c r="Q87"/>
  <c r="G89"/>
  <c r="M89" s="1"/>
  <c r="I89"/>
  <c r="K89"/>
  <c r="O89"/>
  <c r="Q89"/>
  <c r="G92"/>
  <c r="M92" s="1"/>
  <c r="I92"/>
  <c r="K92"/>
  <c r="O92"/>
  <c r="Q92"/>
  <c r="G93"/>
  <c r="M93" s="1"/>
  <c r="I93"/>
  <c r="K93"/>
  <c r="O93"/>
  <c r="Q93"/>
  <c r="G95"/>
  <c r="M95" s="1"/>
  <c r="I95"/>
  <c r="K95"/>
  <c r="O95"/>
  <c r="Q95"/>
  <c r="G98"/>
  <c r="M98" s="1"/>
  <c r="I98"/>
  <c r="K98"/>
  <c r="O98"/>
  <c r="Q98"/>
  <c r="G101"/>
  <c r="M101" s="1"/>
  <c r="I101"/>
  <c r="K101"/>
  <c r="O101"/>
  <c r="Q101"/>
  <c r="G103"/>
  <c r="M103" s="1"/>
  <c r="I103"/>
  <c r="K103"/>
  <c r="O103"/>
  <c r="Q103"/>
  <c r="G105"/>
  <c r="M105" s="1"/>
  <c r="M104" s="1"/>
  <c r="I105"/>
  <c r="I104" s="1"/>
  <c r="K105"/>
  <c r="K104" s="1"/>
  <c r="O105"/>
  <c r="O104" s="1"/>
  <c r="Q105"/>
  <c r="Q104" s="1"/>
  <c r="G109"/>
  <c r="M109" s="1"/>
  <c r="I109"/>
  <c r="K109"/>
  <c r="O109"/>
  <c r="Q109"/>
  <c r="G114"/>
  <c r="M114" s="1"/>
  <c r="I114"/>
  <c r="K114"/>
  <c r="O114"/>
  <c r="Q114"/>
  <c r="G116"/>
  <c r="M116" s="1"/>
  <c r="I116"/>
  <c r="K116"/>
  <c r="O116"/>
  <c r="Q116"/>
  <c r="G118"/>
  <c r="G117" s="1"/>
  <c r="I60" i="1" s="1"/>
  <c r="I118" i="11"/>
  <c r="I117" s="1"/>
  <c r="K118"/>
  <c r="K117" s="1"/>
  <c r="M118"/>
  <c r="M117" s="1"/>
  <c r="O118"/>
  <c r="O117" s="1"/>
  <c r="Q118"/>
  <c r="Q117" s="1"/>
  <c r="G121"/>
  <c r="M121" s="1"/>
  <c r="I121"/>
  <c r="K121"/>
  <c r="O121"/>
  <c r="Q121"/>
  <c r="Q120" s="1"/>
  <c r="G129"/>
  <c r="I129"/>
  <c r="K129"/>
  <c r="M129"/>
  <c r="O129"/>
  <c r="Q129"/>
  <c r="G131"/>
  <c r="G130" s="1"/>
  <c r="I62" i="1" s="1"/>
  <c r="I19" s="1"/>
  <c r="I131" i="11"/>
  <c r="I130" s="1"/>
  <c r="K131"/>
  <c r="K130" s="1"/>
  <c r="O131"/>
  <c r="O130" s="1"/>
  <c r="Q131"/>
  <c r="Q130" s="1"/>
  <c r="F42" i="1"/>
  <c r="G42"/>
  <c r="H42"/>
  <c r="I42"/>
  <c r="J41" s="1"/>
  <c r="J40"/>
  <c r="J28"/>
  <c r="J26"/>
  <c r="G38"/>
  <c r="F38"/>
  <c r="J23"/>
  <c r="J24"/>
  <c r="J25"/>
  <c r="J27"/>
  <c r="E24"/>
  <c r="G24"/>
  <c r="E26"/>
  <c r="G26"/>
  <c r="G29"/>
  <c r="G7" i="11" l="1"/>
  <c r="I49" i="1" s="1"/>
  <c r="M131" i="11"/>
  <c r="M130" s="1"/>
  <c r="M120"/>
  <c r="I94"/>
  <c r="Q88"/>
  <c r="K64"/>
  <c r="Q39"/>
  <c r="G39"/>
  <c r="I52" i="1" s="1"/>
  <c r="O12" i="11"/>
  <c r="I7"/>
  <c r="O120"/>
  <c r="G120"/>
  <c r="I61" i="1" s="1"/>
  <c r="I108" i="11"/>
  <c r="K94"/>
  <c r="I88"/>
  <c r="Q72"/>
  <c r="O64"/>
  <c r="I39"/>
  <c r="Q12"/>
  <c r="G12"/>
  <c r="I50" i="1" s="1"/>
  <c r="K7" i="11"/>
  <c r="I120"/>
  <c r="K108"/>
  <c r="O94"/>
  <c r="K88"/>
  <c r="I72"/>
  <c r="Q64"/>
  <c r="G64"/>
  <c r="I54" i="1" s="1"/>
  <c r="K39" i="11"/>
  <c r="I12"/>
  <c r="O7"/>
  <c r="K120"/>
  <c r="O108"/>
  <c r="Q94"/>
  <c r="O88"/>
  <c r="I64"/>
  <c r="O39"/>
  <c r="K12"/>
  <c r="Q108"/>
  <c r="M108"/>
  <c r="G94"/>
  <c r="I57" i="1" s="1"/>
  <c r="G88" i="11"/>
  <c r="I56" i="1" s="1"/>
  <c r="O72" i="11"/>
  <c r="G108"/>
  <c r="I59" i="1" s="1"/>
  <c r="G104" i="11"/>
  <c r="I58" i="1" s="1"/>
  <c r="M94" i="11"/>
  <c r="M88"/>
  <c r="K72"/>
  <c r="G72"/>
  <c r="I55" i="1" s="1"/>
  <c r="M73" i="11"/>
  <c r="M72" s="1"/>
  <c r="M65"/>
  <c r="M64" s="1"/>
  <c r="M63"/>
  <c r="M62" s="1"/>
  <c r="M40"/>
  <c r="M39" s="1"/>
  <c r="M37"/>
  <c r="M36" s="1"/>
  <c r="M13"/>
  <c r="M12" s="1"/>
  <c r="M8"/>
  <c r="M7" s="1"/>
  <c r="J39" i="1"/>
  <c r="J42" s="1"/>
  <c r="I17" l="1"/>
  <c r="I63"/>
  <c r="J61" s="1"/>
  <c r="I16"/>
  <c r="I21" l="1"/>
  <c r="G25" s="1"/>
  <c r="J54"/>
  <c r="J62"/>
  <c r="J57"/>
  <c r="J59"/>
  <c r="J56"/>
  <c r="J53"/>
  <c r="J51"/>
  <c r="J49"/>
  <c r="J58"/>
  <c r="J55"/>
  <c r="J60"/>
  <c r="J52"/>
  <c r="J50"/>
  <c r="G28" l="1"/>
  <c r="J63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<sst xmlns="http://schemas.openxmlformats.org/spreadsheetml/2006/main" count="702" uniqueCount="285">
  <si>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</si>
  <si>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</si>
  <si>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</si>
  <si>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</si>
  <si>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</si>
  <si>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</si>
  <si>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</si>
  <si>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</si>
  <si>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</si>
  <si>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</si>
  <si>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</si>
  <si>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</si>
  <si>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</si>
  <si>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</si>
  <si>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</si>
  <si>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</si>
  <si>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</si>
  <si>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</si>
  <si>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</si>
  <si>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</si>
  <si>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</si>
  <si>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</si>
  <si>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</si>
  <si>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</si>
  <si>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</si>
  <si>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</si>
  <si>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</si>
  <si>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</si>
  <si>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</si>
  <si>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</si>
  <si>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</si>
  <si>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</si>
  <si>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</si>
  <si>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</si>
  <si>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</si>
  <si>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</si>
  <si>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</si>
  <si>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</si>
  <si>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</si>
  <si>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</si>
  <si>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</si>
  <si>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stavební část</t>
  </si>
  <si>
    <t>oprava WC</t>
  </si>
  <si>
    <t>Objekt:</t>
  </si>
  <si>
    <t>Rozpočet:</t>
  </si>
  <si>
    <t>Z1805</t>
  </si>
  <si>
    <t>Autobusové nádraží Třebíč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</si>
  <si>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</si>
  <si>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</si>
  <si>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</si>
  <si>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</si>
  <si>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</si>
  <si>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</si>
  <si>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</si>
  <si>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</si>
  <si>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</si>
  <si>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</si>
  <si>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</si>
  <si>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</si>
  <si>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</si>
  <si>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</si>
  <si>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</si>
  <si>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D96</t>
  </si>
  <si>
    <t>Přesuny suti a vybouraných hmot</t>
  </si>
  <si>
    <t>766</t>
  </si>
  <si>
    <t>Konstrukce truhlářské</t>
  </si>
  <si>
    <t>767</t>
  </si>
  <si>
    <t>Konstrukce zámečnické</t>
  </si>
  <si>
    <t>771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</si>
  <si>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</si>
  <si>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</si>
  <si>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</si>
  <si>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</si>
  <si>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</si>
  <si>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</si>
  <si>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</si>
  <si>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</si>
  <si>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</si>
  <si>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</si>
  <si>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</si>
  <si>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</si>
  <si>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</si>
  <si>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</si>
  <si>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</si>
  <si>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</si>
  <si>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</si>
  <si>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</si>
  <si>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</si>
  <si>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</si>
  <si>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</si>
  <si>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</si>
  <si>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</si>
  <si>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</si>
  <si>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</si>
  <si>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</si>
  <si>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</si>
  <si>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</si>
  <si>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</si>
  <si>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</si>
  <si>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</si>
  <si>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</si>
  <si>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</si>
  <si>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342280060RAA</t>
  </si>
  <si>
    <t>Podhled zavěšený z desek sádrokartonových, ocel. nosná kce, deska standard 12,5 mm, omítka</t>
  </si>
  <si>
    <t>m2</t>
  </si>
  <si>
    <t>AP-HSV</t>
  </si>
  <si>
    <t>RTS</t>
  </si>
  <si>
    <t>POL2_</t>
  </si>
  <si>
    <t>2,1*2,3+3,0*3,9</t>
  </si>
  <si>
    <t>VV</t>
  </si>
  <si>
    <t>2,3*2,3+3,0*(2,7+1,1)</t>
  </si>
  <si>
    <t>59599001</t>
  </si>
  <si>
    <t>Vlastní</t>
  </si>
  <si>
    <t>POL3_</t>
  </si>
  <si>
    <t>610991111R00</t>
  </si>
  <si>
    <t>Zakrývání výplní vnitřních otvorů</t>
  </si>
  <si>
    <t>801-1</t>
  </si>
  <si>
    <t>POL1_</t>
  </si>
  <si>
    <t>okna : 1,15*(1,15+0,6)</t>
  </si>
  <si>
    <t>ostatní konstrukce : 5,0</t>
  </si>
  <si>
    <t>612409991R00</t>
  </si>
  <si>
    <t>Začištění omítek kolem oken,dveří apod.</t>
  </si>
  <si>
    <t>m</t>
  </si>
  <si>
    <t>801-4</t>
  </si>
  <si>
    <t>kolem oken : (1,15*4+0,6*2)*2*2</t>
  </si>
  <si>
    <t>kolem obkladů : (2,1+2,3+3,05+5,35)*2</t>
  </si>
  <si>
    <t>(2,3+2,35+2,7+3,05+1,15+3,05)*2</t>
  </si>
  <si>
    <t>612421331RT2</t>
  </si>
  <si>
    <t>Oprava vápen.omítek stěn do 30 % pl. - štukových, s použitím suché maltové směsi</t>
  </si>
  <si>
    <t>WC muži : (2,1+2,3)*2*(3,8-1,8)</t>
  </si>
  <si>
    <t>(3,05+3,95)*2*2,0</t>
  </si>
  <si>
    <t>WC ženy : (2,3+2,35)*2*2,0</t>
  </si>
  <si>
    <t>612425931R00</t>
  </si>
  <si>
    <t>Omítka vápenná vnitřního ostění - štuková</t>
  </si>
  <si>
    <t>ostění oken : (1,15+2*0,6+1,15*3)*0,6</t>
  </si>
  <si>
    <t>612451105R00</t>
  </si>
  <si>
    <t>Omítka vnitřní zdiva, MC, hrubá nezatřená</t>
  </si>
  <si>
    <t xml:space="preserve">pod keramický obklad : </t>
  </si>
  <si>
    <t>WC muži : (2,1+2,3)*2*2,0</t>
  </si>
  <si>
    <t>612901112R00</t>
  </si>
  <si>
    <t>Ubroušení výstupků betonu po odstranění dlažby</t>
  </si>
  <si>
    <t>WC muži : 4,77+3,67+3,59+4,6</t>
  </si>
  <si>
    <t>WC ženy : 5,05+3,63+4,55+3,23</t>
  </si>
  <si>
    <t>952901111R00</t>
  </si>
  <si>
    <t>Vyčištění budov o výšce podlaží do 4 m</t>
  </si>
  <si>
    <t>6,0*6,5</t>
  </si>
  <si>
    <t>965081713R00</t>
  </si>
  <si>
    <t>Bourání dlažeb keramických tl.10 mm, nad 1 m2</t>
  </si>
  <si>
    <t>801-3</t>
  </si>
  <si>
    <t>968061112R00</t>
  </si>
  <si>
    <t>Vyvěšení dřevěných okenních křídel pl. do 1,5 m2</t>
  </si>
  <si>
    <t>kus</t>
  </si>
  <si>
    <t>968061125R00</t>
  </si>
  <si>
    <t>Vyvěšení dřevěných dveřních křídel pl. do 2 m2</t>
  </si>
  <si>
    <t>968062244R00</t>
  </si>
  <si>
    <t>Vybourání dřevěných rámů oken jednoduch. pl. 1 m2</t>
  </si>
  <si>
    <t>1,15*0,6</t>
  </si>
  <si>
    <t>968062245R00</t>
  </si>
  <si>
    <t>Vybourání dřevěných rámů oken jednoduch. pl. 2 m2</t>
  </si>
  <si>
    <t>1,15*1,15</t>
  </si>
  <si>
    <t>971033351R00</t>
  </si>
  <si>
    <t>Vybourání otv. zeď cihel. pl.0,09 m2, tl.45cm, MVC</t>
  </si>
  <si>
    <t>978013141R00</t>
  </si>
  <si>
    <t>Otlučení omítek vnitřních stěn v rozsahu do 30 %</t>
  </si>
  <si>
    <t>978013191R00</t>
  </si>
  <si>
    <t>Otlučení omítek vnitřních stěn v rozsahu do 100 %</t>
  </si>
  <si>
    <t>ostění bouraných oken : (1,15+2*0,6+1,15*3)*0,6</t>
  </si>
  <si>
    <t>978059531R00</t>
  </si>
  <si>
    <t>Odsekání vnitřních obkladů stěn nad 2 m2</t>
  </si>
  <si>
    <t>WC muži : (2,1+2,3)*2*1,8-1,0*1,8*2</t>
  </si>
  <si>
    <t>(3,05+3,95)*2*1,8-1,0*1,8</t>
  </si>
  <si>
    <t>WC ženy : (2,3+2,35)*2*1,8-1,0*1,8*2</t>
  </si>
  <si>
    <t>(3,05*2+3,85)*2*1,8-1,0*1,8*3</t>
  </si>
  <si>
    <t>999281105R00</t>
  </si>
  <si>
    <t>Přesun hmot pro opravy a údržbu do výšky 6 m</t>
  </si>
  <si>
    <t>t</t>
  </si>
  <si>
    <t>POL7_</t>
  </si>
  <si>
    <t>979011111R00</t>
  </si>
  <si>
    <t>Svislá doprava suti a vybour. hmot za 2.NP a 1.PP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</si>
  <si>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</si>
  <si>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</si>
  <si>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</si>
  <si>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</si>
  <si>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</si>
  <si>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</si>
  <si>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</si>
  <si>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</si>
  <si>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</si>
  <si>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979990110R00</t>
  </si>
  <si>
    <t>Poplatek za skládku suti</t>
  </si>
  <si>
    <t>979093111R00</t>
  </si>
  <si>
    <t>Uložení suti na skládku bez zhutnění</t>
  </si>
  <si>
    <t>800-6</t>
  </si>
  <si>
    <t>766622222R00</t>
  </si>
  <si>
    <t>800-766</t>
  </si>
  <si>
    <t>766622233R00</t>
  </si>
  <si>
    <t>766661112R00</t>
  </si>
  <si>
    <t>Montáž dveří do zárubně,otevíravých 1kř.do 0,8 m</t>
  </si>
  <si>
    <t>766661122R00</t>
  </si>
  <si>
    <t>Montáž dveří do zárubně,otevíravých 1kř.nad 0,8 m</t>
  </si>
  <si>
    <t>766694112R00</t>
  </si>
  <si>
    <t>Montáž parapetních desek š.do 30 cm,dl.do 160 cm</t>
  </si>
  <si>
    <t>766990001</t>
  </si>
  <si>
    <t>Kabinkový systém pro 3 WC - dodání a montáž (ozn.5)</t>
  </si>
  <si>
    <t>5499901</t>
  </si>
  <si>
    <t>Vložka do zámku FAB</t>
  </si>
  <si>
    <t>5499902</t>
  </si>
  <si>
    <t>Vložka do zámku bezpečnostní</t>
  </si>
  <si>
    <t>61143591R</t>
  </si>
  <si>
    <t>SPCM</t>
  </si>
  <si>
    <t>61143631</t>
  </si>
  <si>
    <t>61165003</t>
  </si>
  <si>
    <t>61165004</t>
  </si>
  <si>
    <t>61187550R</t>
  </si>
  <si>
    <t>766990002</t>
  </si>
  <si>
    <t>Kabinkový systém pro 3 WC - dodání a montáž (ozn.6)</t>
  </si>
  <si>
    <t>998766101R00</t>
  </si>
  <si>
    <t>Přesun hmot pro truhlářské konstr., výšky do 6 m</t>
  </si>
  <si>
    <t>767132811R00</t>
  </si>
  <si>
    <t>Demontáž příček šroubovaných</t>
  </si>
  <si>
    <t>800-767</t>
  </si>
  <si>
    <t>WC muži : (1,7*3+2,75)*2,05</t>
  </si>
  <si>
    <t>WC ženy : (2,7+1,65*2)*2,05</t>
  </si>
  <si>
    <t>767649191R00</t>
  </si>
  <si>
    <t>Montáž doplňků dveří, samozavírače hydraulického</t>
  </si>
  <si>
    <t>54917250</t>
  </si>
  <si>
    <t>Zavírač dveří hydraulický</t>
  </si>
  <si>
    <t>771575107R00</t>
  </si>
  <si>
    <t>800-771</t>
  </si>
  <si>
    <t>771578011R00</t>
  </si>
  <si>
    <t>Spára podlaha - stěna, silikonem</t>
  </si>
  <si>
    <t>(2,1+2,35+3,9+3,05)*2</t>
  </si>
  <si>
    <t>(2,3+2,35+3,05+2,7+3,05+1,1)*2</t>
  </si>
  <si>
    <t>597623122R</t>
  </si>
  <si>
    <t>33,09*1,1+0,601</t>
  </si>
  <si>
    <t>998771101R00</t>
  </si>
  <si>
    <t>Přesun hmot pro podlahy z dlaždic, výšky do 6 m</t>
  </si>
  <si>
    <t>777531022R00</t>
  </si>
  <si>
    <t>Vyrovnání podlah, samonivel. hmota tl.2 mm</t>
  </si>
  <si>
    <t>800-773</t>
  </si>
  <si>
    <t>781475112R00</t>
  </si>
  <si>
    <t>WC muži : (2,1+2,3)*2*2,1-1,0*2,0*2</t>
  </si>
  <si>
    <t>(3,05+3,95)*2*2,1-1,0*2,0</t>
  </si>
  <si>
    <t>WC ženy : (2,3+2,35)*2*2,1-1,0*2,0*2</t>
  </si>
  <si>
    <t>(3,05*2+3,85)*2*2,1-1,0*2,0*3</t>
  </si>
  <si>
    <t>597623102R</t>
  </si>
  <si>
    <t>93,2*1,1+0,48</t>
  </si>
  <si>
    <t>998781101R00</t>
  </si>
  <si>
    <t>Přesun hmot pro obklady keramické, výšky do 6 m</t>
  </si>
  <si>
    <t>783222100R00</t>
  </si>
  <si>
    <t>Nátěr syntetický kovových konstrukcí dvojnásobný</t>
  </si>
  <si>
    <t>800-783</t>
  </si>
  <si>
    <t>ocelové zárubně : (1,0+2,0*2)*0,2*6</t>
  </si>
  <si>
    <t>784161401R00</t>
  </si>
  <si>
    <t>800-784</t>
  </si>
  <si>
    <t xml:space="preserve">stěny : </t>
  </si>
  <si>
    <t>stropy : 2,1*2,3+3,0*3,9</t>
  </si>
  <si>
    <t>784165512R00</t>
  </si>
  <si>
    <t>005122 R</t>
  </si>
  <si>
    <t>Provozní vlivy</t>
  </si>
  <si>
    <t>Soubor</t>
  </si>
  <si>
    <t>800-0</t>
  </si>
  <si>
    <t>POL99_1</t>
  </si>
  <si>
    <t/>
  </si>
  <si>
    <t>END</t>
  </si>
  <si>
    <t>RTS 2017/2</t>
  </si>
  <si>
    <t>individuální</t>
  </si>
  <si>
    <t>příplatek za sádrokarton impregnovaný - voděodolný</t>
  </si>
  <si>
    <t>Montáž oken komplet.otvíravá do rámů, 1kříd.do 0,81 m2</t>
  </si>
  <si>
    <t>Montáž oken komplet.otvíravá do rámů, 2kříd.do 1,45 m2</t>
  </si>
  <si>
    <t xml:space="preserve">Podlahy z dlaždic </t>
  </si>
  <si>
    <t>Obklad vnitřní stěn keramický, do tmele, 60x30 cm</t>
  </si>
  <si>
    <t>Obklady keramické 600x300 mm</t>
  </si>
  <si>
    <t>Dlaždice keramická 300x300 mm</t>
  </si>
  <si>
    <t>Podlahy z dlaždic</t>
  </si>
  <si>
    <t>Penetrace podkladu nátěrem disperzním, bílým, 1 x</t>
  </si>
  <si>
    <t>Malba interiérová disperzní, bílá, bez penetrace, 2 x</t>
  </si>
  <si>
    <t>Dveře vnitřní dýhované plné 1kř. 80x197 cm</t>
  </si>
  <si>
    <t>Deska parapetní z desek tvrzených laminovaných šířka 20 cm délka 1,2 m</t>
  </si>
  <si>
    <t>Okno plastové 1křídlové 1150x600 mm, izol. Trojsklo s pákovým otvíracím mechanismem</t>
  </si>
  <si>
    <t>Okno plastové 2křídlové 1150x1150 mm, izol. Trojsklo s pákovým otvíracím mechanismem</t>
  </si>
  <si>
    <t xml:space="preserve">Výkaz výměr </t>
  </si>
  <si>
    <t>Výkaz výměr</t>
  </si>
  <si>
    <t>Dveře vnitřní dýhované plné 1kř. 90x197 cm, dveře na WC invalidní budou opatřeny zvenčí madlem pro vozíčkáře</t>
  </si>
  <si>
    <t>Montáž podlah keram.,režné hladké, protiskluzné, tmel, min.30x30 cm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</si>
</sst>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2" borderId="6" xfId="0" applyNumberFormat="1" applyFont="1" applyFill="1" applyBorder="1" applyAlignment="1">
      <alignment wrapText="1" shrinkToFit="1"/>
    </xf>
    <xf numFmtId="3" fontId="15" fillId="2" borderId="6" xfId="0" applyNumberFormat="1" applyFont="1" applyFill="1" applyBorder="1" applyAlignment="1">
      <alignment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6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7" fillId="0" borderId="0" xfId="0" applyFont="1"/>
    <xf numFmtId="0" fontId="17" fillId="0" borderId="0" xfId="0" applyFont="1" applyAlignment="1">
      <alignment vertical="top"/>
    </xf>
    <xf numFmtId="0" fontId="17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2" borderId="13" xfId="0" applyNumberFormat="1" applyFont="1" applyFill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right" vertical="center" inden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214" t="s">
        <v>282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>
      <c r="A2" s="4"/>
      <c r="B2" s="81" t="s">
        <v>23</v>
      </c>
      <c r="C2" s="82"/>
      <c r="D2" s="83" t="s">
        <v>45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43</v>
      </c>
      <c r="C3" s="82"/>
      <c r="D3" s="88" t="s">
        <v>40</v>
      </c>
      <c r="E3" s="88" t="s">
        <v>42</v>
      </c>
      <c r="F3" s="89"/>
      <c r="G3" s="89"/>
      <c r="H3" s="82"/>
      <c r="I3" s="90"/>
      <c r="J3" s="91"/>
    </row>
    <row r="4" spans="1:15" ht="23.25" customHeight="1">
      <c r="A4" s="4"/>
      <c r="B4" s="92" t="s">
        <v>44</v>
      </c>
      <c r="C4" s="93"/>
      <c r="D4" s="94" t="s">
        <v>40</v>
      </c>
      <c r="E4" s="94" t="s">
        <v>41</v>
      </c>
      <c r="F4" s="95"/>
      <c r="G4" s="96"/>
      <c r="H4" s="95"/>
      <c r="I4" s="96"/>
      <c r="J4" s="97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223"/>
      <c r="E11" s="223"/>
      <c r="F11" s="223"/>
      <c r="G11" s="223"/>
      <c r="H11" s="28" t="s">
        <v>35</v>
      </c>
      <c r="I11" s="33"/>
      <c r="J11" s="11"/>
    </row>
    <row r="12" spans="1:15" ht="15.75" customHeight="1">
      <c r="A12" s="4"/>
      <c r="B12" s="42"/>
      <c r="C12" s="26"/>
      <c r="D12" s="212"/>
      <c r="E12" s="212"/>
      <c r="F12" s="212"/>
      <c r="G12" s="212"/>
      <c r="H12" s="28" t="s">
        <v>36</v>
      </c>
      <c r="I12" s="33"/>
      <c r="J12" s="11"/>
    </row>
    <row r="13" spans="1:15" ht="15.75" customHeight="1">
      <c r="A13" s="4"/>
      <c r="B13" s="43"/>
      <c r="C13" s="27"/>
      <c r="D13" s="213"/>
      <c r="E13" s="213"/>
      <c r="F13" s="213"/>
      <c r="G13" s="213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33</v>
      </c>
      <c r="C15" s="73"/>
      <c r="D15" s="54"/>
      <c r="E15" s="222"/>
      <c r="F15" s="222"/>
      <c r="G15" s="208"/>
      <c r="H15" s="208"/>
      <c r="I15" s="208" t="s">
        <v>30</v>
      </c>
      <c r="J15" s="209"/>
    </row>
    <row r="16" spans="1:15" ht="23.25" customHeight="1">
      <c r="A16" s="161" t="s">
        <v>25</v>
      </c>
      <c r="B16" s="162" t="s">
        <v>25</v>
      </c>
      <c r="C16" s="59"/>
      <c r="D16" s="60"/>
      <c r="E16" s="210"/>
      <c r="F16" s="211"/>
      <c r="G16" s="210"/>
      <c r="H16" s="211"/>
      <c r="I16" s="210">
        <f>SUM(I49:I54)</f>
        <v>0</v>
      </c>
      <c r="J16" s="217"/>
    </row>
    <row r="17" spans="1:10" ht="23.25" customHeight="1">
      <c r="A17" s="161" t="s">
        <v>26</v>
      </c>
      <c r="B17" s="162" t="s">
        <v>26</v>
      </c>
      <c r="C17" s="59"/>
      <c r="D17" s="60"/>
      <c r="E17" s="210"/>
      <c r="F17" s="211"/>
      <c r="G17" s="210"/>
      <c r="H17" s="211"/>
      <c r="I17" s="210">
        <f>SUM(I55:I61)</f>
        <v>0</v>
      </c>
      <c r="J17" s="217"/>
    </row>
    <row r="18" spans="1:10" ht="23.25" customHeight="1">
      <c r="A18" s="161" t="s">
        <v>27</v>
      </c>
      <c r="B18" s="162" t="s">
        <v>27</v>
      </c>
      <c r="C18" s="59"/>
      <c r="D18" s="60"/>
      <c r="E18" s="210"/>
      <c r="F18" s="211"/>
      <c r="G18" s="210"/>
      <c r="H18" s="211"/>
      <c r="I18" s="210">
        <v>0</v>
      </c>
      <c r="J18" s="217"/>
    </row>
    <row r="19" spans="1:10" ht="23.25" customHeight="1">
      <c r="A19" s="161" t="s">
        <v>77</v>
      </c>
      <c r="B19" s="162" t="s">
        <v>28</v>
      </c>
      <c r="C19" s="59"/>
      <c r="D19" s="60"/>
      <c r="E19" s="61">
        <v>2</v>
      </c>
      <c r="F19" s="62" t="s">
        <v>0</v>
      </c>
      <c r="G19" s="210"/>
      <c r="H19" s="211"/>
      <c r="I19" s="210">
        <f>I62</f>
        <v>0</v>
      </c>
      <c r="J19" s="217"/>
    </row>
    <row r="20" spans="1:10" ht="23.25" customHeight="1">
      <c r="A20" s="161" t="s">
        <v>78</v>
      </c>
      <c r="B20" s="162" t="s">
        <v>29</v>
      </c>
      <c r="C20" s="59"/>
      <c r="D20" s="60"/>
      <c r="E20" s="210"/>
      <c r="F20" s="211"/>
      <c r="G20" s="210"/>
      <c r="H20" s="211"/>
      <c r="I20" s="210">
        <v>0</v>
      </c>
      <c r="J20" s="217"/>
    </row>
    <row r="21" spans="1:10" ht="23.25" customHeight="1">
      <c r="A21" s="4"/>
      <c r="B21" s="75" t="s">
        <v>30</v>
      </c>
      <c r="C21" s="76"/>
      <c r="D21" s="77"/>
      <c r="E21" s="230"/>
      <c r="F21" s="231"/>
      <c r="G21" s="230"/>
      <c r="H21" s="231"/>
      <c r="I21" s="230">
        <f>SUM(I16:J20)</f>
        <v>0</v>
      </c>
      <c r="J21" s="236"/>
    </row>
    <row r="22" spans="1:10" ht="33" customHeight="1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12</v>
      </c>
      <c r="C23" s="59"/>
      <c r="D23" s="60"/>
      <c r="E23" s="61">
        <v>15</v>
      </c>
      <c r="F23" s="62" t="s">
        <v>0</v>
      </c>
      <c r="G23" s="228">
        <v>0</v>
      </c>
      <c r="H23" s="229"/>
      <c r="I23" s="229"/>
      <c r="J23" s="63" t="str">
        <f t="shared" ref="J23:J28" si="0">Mena</f>
        <v>CZK</v>
      </c>
    </row>
    <row r="24" spans="1:10" ht="23.25" hidden="1" customHeight="1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37">
        <f>I23*E23/100</f>
        <v>0</v>
      </c>
      <c r="H24" s="238"/>
      <c r="I24" s="238"/>
      <c r="J24" s="63" t="str">
        <f t="shared" si="0"/>
        <v>CZK</v>
      </c>
    </row>
    <row r="25" spans="1:10" ht="23.25" customHeight="1" thickBot="1">
      <c r="A25" s="4"/>
      <c r="B25" s="58" t="s">
        <v>14</v>
      </c>
      <c r="C25" s="59"/>
      <c r="D25" s="60"/>
      <c r="E25" s="61">
        <v>21</v>
      </c>
      <c r="F25" s="62" t="s">
        <v>0</v>
      </c>
      <c r="G25" s="228">
        <f>I21</f>
        <v>0</v>
      </c>
      <c r="H25" s="229"/>
      <c r="I25" s="229"/>
      <c r="J25" s="63" t="str">
        <f t="shared" si="0"/>
        <v>CZK</v>
      </c>
    </row>
    <row r="26" spans="1:10" ht="23.25" hidden="1" customHeight="1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24">
        <f>I25*E25/100</f>
        <v>0</v>
      </c>
      <c r="H26" s="225"/>
      <c r="I26" s="225"/>
      <c r="J26" s="57" t="str">
        <f t="shared" si="0"/>
        <v>CZK</v>
      </c>
    </row>
    <row r="27" spans="1:10" ht="23.25" hidden="1" customHeight="1" thickBot="1">
      <c r="A27" s="4"/>
      <c r="B27" s="49" t="s">
        <v>4</v>
      </c>
      <c r="C27" s="20"/>
      <c r="D27" s="23"/>
      <c r="E27" s="20"/>
      <c r="F27" s="21"/>
      <c r="G27" s="226"/>
      <c r="H27" s="226"/>
      <c r="I27" s="226"/>
      <c r="J27" s="64" t="str">
        <f t="shared" si="0"/>
        <v>CZK</v>
      </c>
    </row>
    <row r="28" spans="1:10" ht="27.75" customHeight="1" thickBot="1">
      <c r="A28" s="4"/>
      <c r="B28" s="131" t="s">
        <v>24</v>
      </c>
      <c r="C28" s="132"/>
      <c r="D28" s="132"/>
      <c r="E28" s="133"/>
      <c r="F28" s="134"/>
      <c r="G28" s="227">
        <f>I21</f>
        <v>0</v>
      </c>
      <c r="H28" s="232"/>
      <c r="I28" s="232"/>
      <c r="J28" s="207" t="str">
        <f t="shared" si="0"/>
        <v>CZK</v>
      </c>
    </row>
    <row r="29" spans="1:10" ht="27.75" hidden="1" customHeight="1" thickBot="1">
      <c r="A29" s="4"/>
      <c r="B29" s="131" t="s">
        <v>37</v>
      </c>
      <c r="C29" s="135"/>
      <c r="D29" s="135"/>
      <c r="E29" s="135"/>
      <c r="F29" s="135"/>
      <c r="G29" s="227">
        <f>SUM(I23:I27)</f>
        <v>0</v>
      </c>
      <c r="H29" s="227"/>
      <c r="I29" s="227"/>
      <c r="J29" s="136" t="s">
        <v>49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11</v>
      </c>
      <c r="D32" s="40"/>
      <c r="E32" s="40"/>
      <c r="F32" s="19" t="s">
        <v>10</v>
      </c>
      <c r="G32" s="40"/>
      <c r="H32" s="41"/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35" t="s">
        <v>2</v>
      </c>
      <c r="E35" s="235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16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>
      <c r="A38" s="102" t="s">
        <v>39</v>
      </c>
      <c r="B38" s="106" t="s">
        <v>17</v>
      </c>
      <c r="C38" s="107" t="s">
        <v>5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18</v>
      </c>
      <c r="I38" s="117" t="s">
        <v>1</v>
      </c>
      <c r="J38" s="109" t="s">
        <v>0</v>
      </c>
    </row>
    <row r="39" spans="1:10" ht="25.5" hidden="1" customHeight="1">
      <c r="A39" s="102">
        <v>1</v>
      </c>
      <c r="B39" s="110" t="s">
        <v>47</v>
      </c>
      <c r="C39" s="239"/>
      <c r="D39" s="240"/>
      <c r="E39" s="240"/>
      <c r="F39" s="118">
        <v>0</v>
      </c>
      <c r="G39" s="119">
        <v>437270</v>
      </c>
      <c r="H39" s="120"/>
      <c r="I39" s="121">
        <v>437270</v>
      </c>
      <c r="J39" s="111">
        <f>IF(CenaCelkemVypocet=0,"",I39/CenaCelkemVypocet*100)</f>
        <v>100</v>
      </c>
    </row>
    <row r="40" spans="1:10" ht="25.5" hidden="1" customHeight="1">
      <c r="A40" s="102">
        <v>2</v>
      </c>
      <c r="B40" s="103" t="s">
        <v>40</v>
      </c>
      <c r="C40" s="241" t="s">
        <v>42</v>
      </c>
      <c r="D40" s="242"/>
      <c r="E40" s="242"/>
      <c r="F40" s="122">
        <v>0</v>
      </c>
      <c r="G40" s="123">
        <v>437270</v>
      </c>
      <c r="H40" s="123"/>
      <c r="I40" s="124">
        <v>437270</v>
      </c>
      <c r="J40" s="104">
        <f>IF(CenaCelkemVypocet=0,"",I40/CenaCelkemVypocet*100)</f>
        <v>100</v>
      </c>
    </row>
    <row r="41" spans="1:10" ht="25.5" hidden="1" customHeight="1">
      <c r="A41" s="102">
        <v>3</v>
      </c>
      <c r="B41" s="112" t="s">
        <v>40</v>
      </c>
      <c r="C41" s="243" t="s">
        <v>41</v>
      </c>
      <c r="D41" s="244"/>
      <c r="E41" s="244"/>
      <c r="F41" s="125">
        <v>0</v>
      </c>
      <c r="G41" s="126">
        <v>437270</v>
      </c>
      <c r="H41" s="126"/>
      <c r="I41" s="127">
        <v>437270</v>
      </c>
      <c r="J41" s="113">
        <f>IF(CenaCelkemVypocet=0,"",I41/CenaCelkemVypocet*100)</f>
        <v>100</v>
      </c>
    </row>
    <row r="42" spans="1:10" ht="25.5" hidden="1" customHeight="1">
      <c r="A42" s="102"/>
      <c r="B42" s="233" t="s">
        <v>48</v>
      </c>
      <c r="C42" s="234"/>
      <c r="D42" s="234"/>
      <c r="E42" s="234"/>
      <c r="F42" s="128">
        <f>SUMIF(A39:A41,"=1",F39:F41)</f>
        <v>0</v>
      </c>
      <c r="G42" s="129">
        <f>SUMIF(A39:A41,"=1",G39:G41)</f>
        <v>437270</v>
      </c>
      <c r="H42" s="129">
        <f>SUMIF(A39:A41,"=1",H39:H41)</f>
        <v>0</v>
      </c>
      <c r="I42" s="130">
        <f>SUMIF(A39:A41,"=1",I39:I41)</f>
        <v>437270</v>
      </c>
      <c r="J42" s="105">
        <f>SUMIF(A39:A41,"=1",J39:J41)</f>
        <v>100</v>
      </c>
    </row>
    <row r="46" spans="1:10" ht="15.75">
      <c r="B46" s="137" t="s">
        <v>50</v>
      </c>
    </row>
    <row r="48" spans="1:10" ht="25.5" customHeight="1">
      <c r="A48" s="138"/>
      <c r="B48" s="142" t="s">
        <v>17</v>
      </c>
      <c r="C48" s="142" t="s">
        <v>5</v>
      </c>
      <c r="D48" s="143"/>
      <c r="E48" s="143"/>
      <c r="F48" s="146" t="s">
        <v>51</v>
      </c>
      <c r="G48" s="146"/>
      <c r="H48" s="146"/>
      <c r="I48" s="146" t="s">
        <v>30</v>
      </c>
      <c r="J48" s="146" t="s">
        <v>0</v>
      </c>
    </row>
    <row r="49" spans="1:10" ht="25.5" customHeight="1">
      <c r="A49" s="139"/>
      <c r="B49" s="149" t="s">
        <v>52</v>
      </c>
      <c r="C49" s="218" t="s">
        <v>53</v>
      </c>
      <c r="D49" s="219"/>
      <c r="E49" s="219"/>
      <c r="F49" s="157" t="s">
        <v>25</v>
      </c>
      <c r="G49" s="150"/>
      <c r="H49" s="150"/>
      <c r="I49" s="150">
        <f>'1 1 Pol'!G7</f>
        <v>0</v>
      </c>
      <c r="J49" s="153" t="str">
        <f>IF(I63=0,"",I49/I63*100)</f>
        <v/>
      </c>
    </row>
    <row r="50" spans="1:10" ht="25.5" customHeight="1">
      <c r="A50" s="139"/>
      <c r="B50" s="141" t="s">
        <v>54</v>
      </c>
      <c r="C50" s="220" t="s">
        <v>55</v>
      </c>
      <c r="D50" s="221"/>
      <c r="E50" s="221"/>
      <c r="F50" s="158" t="s">
        <v>25</v>
      </c>
      <c r="G50" s="147"/>
      <c r="H50" s="147"/>
      <c r="I50" s="147">
        <f>'1 1 Pol'!G12</f>
        <v>0</v>
      </c>
      <c r="J50" s="154" t="str">
        <f>IF(I63=0,"",I50/I63*100)</f>
        <v/>
      </c>
    </row>
    <row r="51" spans="1:10" ht="25.5" customHeight="1">
      <c r="A51" s="139"/>
      <c r="B51" s="141" t="s">
        <v>56</v>
      </c>
      <c r="C51" s="220" t="s">
        <v>57</v>
      </c>
      <c r="D51" s="221"/>
      <c r="E51" s="221"/>
      <c r="F51" s="158" t="s">
        <v>25</v>
      </c>
      <c r="G51" s="147"/>
      <c r="H51" s="147"/>
      <c r="I51" s="147">
        <f>'1 1 Pol'!G36</f>
        <v>0</v>
      </c>
      <c r="J51" s="154" t="str">
        <f>IF(I63=0,"",I51/I63*100)</f>
        <v/>
      </c>
    </row>
    <row r="52" spans="1:10" ht="25.5" customHeight="1">
      <c r="A52" s="139"/>
      <c r="B52" s="141" t="s">
        <v>58</v>
      </c>
      <c r="C52" s="220" t="s">
        <v>59</v>
      </c>
      <c r="D52" s="221"/>
      <c r="E52" s="221"/>
      <c r="F52" s="158" t="s">
        <v>25</v>
      </c>
      <c r="G52" s="147"/>
      <c r="H52" s="147"/>
      <c r="I52" s="147">
        <f>'1 1 Pol'!G39</f>
        <v>0</v>
      </c>
      <c r="J52" s="154" t="str">
        <f>IF(I63=0,"",I52/I63*100)</f>
        <v/>
      </c>
    </row>
    <row r="53" spans="1:10" ht="25.5" customHeight="1">
      <c r="A53" s="139"/>
      <c r="B53" s="141" t="s">
        <v>60</v>
      </c>
      <c r="C53" s="220" t="s">
        <v>61</v>
      </c>
      <c r="D53" s="221"/>
      <c r="E53" s="221"/>
      <c r="F53" s="158" t="s">
        <v>25</v>
      </c>
      <c r="G53" s="147"/>
      <c r="H53" s="147"/>
      <c r="I53" s="147">
        <f>'1 1 Pol'!G62</f>
        <v>0</v>
      </c>
      <c r="J53" s="154" t="str">
        <f>IF(I63=0,"",I53/I63*100)</f>
        <v/>
      </c>
    </row>
    <row r="54" spans="1:10" ht="25.5" customHeight="1">
      <c r="A54" s="139"/>
      <c r="B54" s="141" t="s">
        <v>62</v>
      </c>
      <c r="C54" s="220" t="s">
        <v>63</v>
      </c>
      <c r="D54" s="221"/>
      <c r="E54" s="221"/>
      <c r="F54" s="158" t="s">
        <v>25</v>
      </c>
      <c r="G54" s="147"/>
      <c r="H54" s="147"/>
      <c r="I54" s="147">
        <f>'1 1 Pol'!G64</f>
        <v>0</v>
      </c>
      <c r="J54" s="154" t="str">
        <f>IF(I63=0,"",I54/I63*100)</f>
        <v/>
      </c>
    </row>
    <row r="55" spans="1:10" ht="25.5" customHeight="1">
      <c r="A55" s="139"/>
      <c r="B55" s="141" t="s">
        <v>64</v>
      </c>
      <c r="C55" s="220" t="s">
        <v>65</v>
      </c>
      <c r="D55" s="221"/>
      <c r="E55" s="221"/>
      <c r="F55" s="158" t="s">
        <v>26</v>
      </c>
      <c r="G55" s="147"/>
      <c r="H55" s="147"/>
      <c r="I55" s="147">
        <f>'1 1 Pol'!G72</f>
        <v>0</v>
      </c>
      <c r="J55" s="154" t="str">
        <f>IF(I63=0,"",I55/I63*100)</f>
        <v/>
      </c>
    </row>
    <row r="56" spans="1:10" ht="25.5" customHeight="1">
      <c r="A56" s="139"/>
      <c r="B56" s="141" t="s">
        <v>66</v>
      </c>
      <c r="C56" s="220" t="s">
        <v>67</v>
      </c>
      <c r="D56" s="221"/>
      <c r="E56" s="221"/>
      <c r="F56" s="158" t="s">
        <v>26</v>
      </c>
      <c r="G56" s="147"/>
      <c r="H56" s="147"/>
      <c r="I56" s="147">
        <f>'1 1 Pol'!G88</f>
        <v>0</v>
      </c>
      <c r="J56" s="154" t="str">
        <f>IF(I63=0,"",I56/I63*100)</f>
        <v/>
      </c>
    </row>
    <row r="57" spans="1:10" ht="25.5" customHeight="1">
      <c r="A57" s="139"/>
      <c r="B57" s="141" t="s">
        <v>68</v>
      </c>
      <c r="C57" s="220" t="s">
        <v>274</v>
      </c>
      <c r="D57" s="221"/>
      <c r="E57" s="221"/>
      <c r="F57" s="158" t="s">
        <v>26</v>
      </c>
      <c r="G57" s="147"/>
      <c r="H57" s="147"/>
      <c r="I57" s="147">
        <f>'1 1 Pol'!G94</f>
        <v>0</v>
      </c>
      <c r="J57" s="154" t="str">
        <f>IF(I63=0,"",I57/I63*100)</f>
        <v/>
      </c>
    </row>
    <row r="58" spans="1:10" ht="25.5" customHeight="1">
      <c r="A58" s="139"/>
      <c r="B58" s="141" t="s">
        <v>69</v>
      </c>
      <c r="C58" s="220" t="s">
        <v>70</v>
      </c>
      <c r="D58" s="221"/>
      <c r="E58" s="221"/>
      <c r="F58" s="158" t="s">
        <v>26</v>
      </c>
      <c r="G58" s="147"/>
      <c r="H58" s="147"/>
      <c r="I58" s="147">
        <f>'1 1 Pol'!G104</f>
        <v>0</v>
      </c>
      <c r="J58" s="154" t="str">
        <f>IF(I63=0,"",I58/I63*100)</f>
        <v/>
      </c>
    </row>
    <row r="59" spans="1:10" ht="25.5" customHeight="1">
      <c r="A59" s="139"/>
      <c r="B59" s="141" t="s">
        <v>71</v>
      </c>
      <c r="C59" s="220" t="s">
        <v>72</v>
      </c>
      <c r="D59" s="221"/>
      <c r="E59" s="221"/>
      <c r="F59" s="158" t="s">
        <v>26</v>
      </c>
      <c r="G59" s="147"/>
      <c r="H59" s="147"/>
      <c r="I59" s="147">
        <f>'1 1 Pol'!G108</f>
        <v>0</v>
      </c>
      <c r="J59" s="154" t="str">
        <f>IF(I63=0,"",I59/I63*100)</f>
        <v/>
      </c>
    </row>
    <row r="60" spans="1:10" ht="25.5" customHeight="1">
      <c r="A60" s="139"/>
      <c r="B60" s="141" t="s">
        <v>73</v>
      </c>
      <c r="C60" s="220" t="s">
        <v>74</v>
      </c>
      <c r="D60" s="221"/>
      <c r="E60" s="221"/>
      <c r="F60" s="158" t="s">
        <v>26</v>
      </c>
      <c r="G60" s="147"/>
      <c r="H60" s="147"/>
      <c r="I60" s="147">
        <f>'1 1 Pol'!G117</f>
        <v>0</v>
      </c>
      <c r="J60" s="154" t="str">
        <f>IF(I63=0,"",I60/I63*100)</f>
        <v/>
      </c>
    </row>
    <row r="61" spans="1:10" ht="25.5" customHeight="1">
      <c r="A61" s="139"/>
      <c r="B61" s="141" t="s">
        <v>75</v>
      </c>
      <c r="C61" s="220" t="s">
        <v>76</v>
      </c>
      <c r="D61" s="221"/>
      <c r="E61" s="221"/>
      <c r="F61" s="158" t="s">
        <v>26</v>
      </c>
      <c r="G61" s="147"/>
      <c r="H61" s="147"/>
      <c r="I61" s="147">
        <f>'1 1 Pol'!G120</f>
        <v>0</v>
      </c>
      <c r="J61" s="154" t="str">
        <f>IF(I63=0,"",I61/I63*100)</f>
        <v/>
      </c>
    </row>
    <row r="62" spans="1:10" ht="25.5" customHeight="1">
      <c r="A62" s="139"/>
      <c r="B62" s="151" t="s">
        <v>77</v>
      </c>
      <c r="C62" s="245" t="s">
        <v>28</v>
      </c>
      <c r="D62" s="246"/>
      <c r="E62" s="246"/>
      <c r="F62" s="159" t="s">
        <v>77</v>
      </c>
      <c r="G62" s="152"/>
      <c r="H62" s="152"/>
      <c r="I62" s="152">
        <f>'1 1 Pol'!G130</f>
        <v>0</v>
      </c>
      <c r="J62" s="155" t="str">
        <f>IF(I63=0,"",I62/I63*100)</f>
        <v/>
      </c>
    </row>
    <row r="63" spans="1:10" ht="25.5" customHeight="1">
      <c r="A63" s="140"/>
      <c r="B63" s="144" t="s">
        <v>1</v>
      </c>
      <c r="C63" s="144"/>
      <c r="D63" s="145"/>
      <c r="E63" s="145"/>
      <c r="F63" s="160"/>
      <c r="G63" s="148"/>
      <c r="H63" s="148"/>
      <c r="I63" s="148">
        <f>SUM(I49:I62)</f>
        <v>0</v>
      </c>
      <c r="J63" s="156">
        <f>SUM(J49:J62)</f>
        <v>0</v>
      </c>
    </row>
    <row r="64" spans="1:10">
      <c r="F64" s="100"/>
      <c r="G64" s="99"/>
      <c r="H64" s="100"/>
      <c r="I64" s="99"/>
      <c r="J64" s="101"/>
    </row>
    <row r="65" spans="6:10">
      <c r="F65" s="100"/>
      <c r="G65" s="99"/>
      <c r="H65" s="100"/>
      <c r="I65" s="99"/>
      <c r="J65" s="101"/>
    </row>
    <row r="66" spans="6:10">
      <c r="F66" s="100"/>
      <c r="G66" s="99"/>
      <c r="H66" s="100"/>
      <c r="I66" s="99"/>
      <c r="J66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1:E51"/>
    <mergeCell ref="C52:E52"/>
    <mergeCell ref="C53:E53"/>
    <mergeCell ref="C61:E61"/>
    <mergeCell ref="C62:E62"/>
    <mergeCell ref="C55:E55"/>
    <mergeCell ref="C56:E56"/>
    <mergeCell ref="C57:E57"/>
    <mergeCell ref="C58:E58"/>
    <mergeCell ref="C59:E59"/>
    <mergeCell ref="C60:E60"/>
    <mergeCell ref="C54:E54"/>
    <mergeCell ref="I17:J17"/>
    <mergeCell ref="I18:J18"/>
    <mergeCell ref="C39:E39"/>
    <mergeCell ref="C40:E40"/>
    <mergeCell ref="C41:E41"/>
    <mergeCell ref="G19:H19"/>
    <mergeCell ref="G18:H18"/>
    <mergeCell ref="B42:E42"/>
    <mergeCell ref="D35:E35"/>
    <mergeCell ref="G23:I23"/>
    <mergeCell ref="E20:F20"/>
    <mergeCell ref="I20:J20"/>
    <mergeCell ref="I21:J21"/>
    <mergeCell ref="G20:H20"/>
    <mergeCell ref="G24:I24"/>
    <mergeCell ref="C49:E49"/>
    <mergeCell ref="C50:E50"/>
    <mergeCell ref="E15:F15"/>
    <mergeCell ref="D11:G11"/>
    <mergeCell ref="G15:H15"/>
    <mergeCell ref="G26:I26"/>
    <mergeCell ref="G27:I27"/>
    <mergeCell ref="G29:I29"/>
    <mergeCell ref="G25:I25"/>
    <mergeCell ref="I19:J19"/>
    <mergeCell ref="E21:F21"/>
    <mergeCell ref="G21:H21"/>
    <mergeCell ref="G28:I28"/>
    <mergeCell ref="E18:F18"/>
    <mergeCell ref="E17:F17"/>
    <mergeCell ref="G17:H17"/>
    <mergeCell ref="I15:J15"/>
    <mergeCell ref="E16:F16"/>
    <mergeCell ref="D12:G12"/>
    <mergeCell ref="D13:G13"/>
    <mergeCell ref="B1:J1"/>
    <mergeCell ref="I16:J16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>
      <c r="A2" s="80" t="s">
        <v>7</v>
      </c>
      <c r="B2" s="79"/>
      <c r="C2" s="249"/>
      <c r="D2" s="249"/>
      <c r="E2" s="249"/>
      <c r="F2" s="249"/>
      <c r="G2" s="250"/>
    </row>
    <row r="3" spans="1:7" ht="24.95" customHeight="1">
      <c r="A3" s="80" t="s">
        <v>8</v>
      </c>
      <c r="B3" s="79"/>
      <c r="C3" s="249"/>
      <c r="D3" s="249"/>
      <c r="E3" s="249"/>
      <c r="F3" s="249"/>
      <c r="G3" s="250"/>
    </row>
    <row r="4" spans="1:7" ht="24.95" customHeight="1">
      <c r="A4" s="80" t="s">
        <v>9</v>
      </c>
      <c r="B4" s="79"/>
      <c r="C4" s="249"/>
      <c r="D4" s="249"/>
      <c r="E4" s="249"/>
      <c r="F4" s="249"/>
      <c r="G4" s="250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79" workbookViewId="0">
      <selection activeCell="C96" sqref="C96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0" max="20" width="9.140625" style="6"/>
    <col min="29" max="39" width="0" hidden="1" customWidth="1"/>
  </cols>
  <sheetData>
    <row r="1" spans="1:60" ht="15.75" customHeight="1">
      <c r="A1" s="251" t="s">
        <v>281</v>
      </c>
      <c r="B1" s="251"/>
      <c r="C1" s="251"/>
      <c r="D1" s="251"/>
      <c r="E1" s="251"/>
      <c r="F1" s="251"/>
      <c r="G1" s="251"/>
      <c r="AE1" t="s">
        <v>79</v>
      </c>
    </row>
    <row r="2" spans="1:60" ht="24.95" customHeight="1">
      <c r="A2" s="164" t="s">
        <v>7</v>
      </c>
      <c r="B2" s="79" t="s">
        <v>45</v>
      </c>
      <c r="C2" s="252" t="s">
        <v>46</v>
      </c>
      <c r="D2" s="253"/>
      <c r="E2" s="253"/>
      <c r="F2" s="253"/>
      <c r="G2" s="254"/>
      <c r="AE2" t="s">
        <v>80</v>
      </c>
    </row>
    <row r="3" spans="1:60" ht="24.95" customHeight="1">
      <c r="A3" s="164" t="s">
        <v>8</v>
      </c>
      <c r="B3" s="79" t="s">
        <v>40</v>
      </c>
      <c r="C3" s="252" t="s">
        <v>42</v>
      </c>
      <c r="D3" s="253"/>
      <c r="E3" s="253"/>
      <c r="F3" s="253"/>
      <c r="G3" s="254"/>
      <c r="AE3" t="s">
        <v>81</v>
      </c>
    </row>
    <row r="4" spans="1:60" ht="24.95" customHeight="1">
      <c r="A4" s="165" t="s">
        <v>9</v>
      </c>
      <c r="B4" s="166" t="s">
        <v>40</v>
      </c>
      <c r="C4" s="255" t="s">
        <v>41</v>
      </c>
      <c r="D4" s="256"/>
      <c r="E4" s="256"/>
      <c r="F4" s="256"/>
      <c r="G4" s="257"/>
      <c r="AE4" t="s">
        <v>82</v>
      </c>
    </row>
    <row r="5" spans="1:60">
      <c r="D5" s="163"/>
    </row>
    <row r="6" spans="1:60" ht="38.25">
      <c r="A6" s="173" t="s">
        <v>83</v>
      </c>
      <c r="B6" s="171" t="s">
        <v>84</v>
      </c>
      <c r="C6" s="171" t="s">
        <v>85</v>
      </c>
      <c r="D6" s="172" t="s">
        <v>86</v>
      </c>
      <c r="E6" s="173" t="s">
        <v>87</v>
      </c>
      <c r="F6" s="167" t="s">
        <v>88</v>
      </c>
      <c r="G6" s="173" t="s">
        <v>89</v>
      </c>
      <c r="H6" s="174" t="s">
        <v>31</v>
      </c>
      <c r="I6" s="174" t="s">
        <v>90</v>
      </c>
      <c r="J6" s="174" t="s">
        <v>32</v>
      </c>
      <c r="K6" s="174" t="s">
        <v>91</v>
      </c>
      <c r="L6" s="174" t="s">
        <v>92</v>
      </c>
      <c r="M6" s="174" t="s">
        <v>93</v>
      </c>
      <c r="N6" s="174" t="s">
        <v>94</v>
      </c>
      <c r="O6" s="174" t="s">
        <v>95</v>
      </c>
      <c r="P6" s="174" t="s">
        <v>96</v>
      </c>
      <c r="Q6" s="174" t="s">
        <v>97</v>
      </c>
      <c r="R6" s="174" t="s">
        <v>98</v>
      </c>
      <c r="S6" s="174" t="s">
        <v>99</v>
      </c>
    </row>
    <row r="7" spans="1:60">
      <c r="A7" s="175" t="s">
        <v>100</v>
      </c>
      <c r="B7" s="177" t="s">
        <v>52</v>
      </c>
      <c r="C7" s="178" t="s">
        <v>53</v>
      </c>
      <c r="D7" s="179"/>
      <c r="E7" s="185"/>
      <c r="F7" s="189"/>
      <c r="G7" s="189">
        <f>SUM(G8:G11)</f>
        <v>0</v>
      </c>
      <c r="H7" s="189"/>
      <c r="I7" s="189">
        <f>SUM(I8:I11)</f>
        <v>1063.04</v>
      </c>
      <c r="J7" s="189"/>
      <c r="K7" s="189">
        <f>SUM(K8:K11)</f>
        <v>29765.119999999999</v>
      </c>
      <c r="L7" s="189"/>
      <c r="M7" s="189">
        <f>SUM(M8:M11)</f>
        <v>0</v>
      </c>
      <c r="N7" s="189"/>
      <c r="O7" s="189">
        <f>SUM(O8:O11)</f>
        <v>0.8</v>
      </c>
      <c r="P7" s="189"/>
      <c r="Q7" s="189">
        <f>SUM(Q8:Q11)</f>
        <v>0</v>
      </c>
      <c r="R7" s="190"/>
      <c r="S7" s="189"/>
      <c r="AE7" t="s">
        <v>101</v>
      </c>
    </row>
    <row r="8" spans="1:60" ht="22.5" outlineLevel="1">
      <c r="A8" s="170">
        <v>1</v>
      </c>
      <c r="B8" s="180" t="s">
        <v>102</v>
      </c>
      <c r="C8" s="201" t="s">
        <v>103</v>
      </c>
      <c r="D8" s="182" t="s">
        <v>104</v>
      </c>
      <c r="E8" s="186">
        <v>33.22</v>
      </c>
      <c r="F8" s="191"/>
      <c r="G8" s="191">
        <f>ROUND(E8*F8,2)</f>
        <v>0</v>
      </c>
      <c r="H8" s="191">
        <v>0</v>
      </c>
      <c r="I8" s="191">
        <f>ROUND(E8*H8,2)</f>
        <v>0</v>
      </c>
      <c r="J8" s="191">
        <v>896</v>
      </c>
      <c r="K8" s="191">
        <f>ROUND(E8*J8,2)</f>
        <v>29765.119999999999</v>
      </c>
      <c r="L8" s="191">
        <v>21</v>
      </c>
      <c r="M8" s="191">
        <f>G8*(1+L8/100)</f>
        <v>0</v>
      </c>
      <c r="N8" s="191">
        <v>2.3980000000000001E-2</v>
      </c>
      <c r="O8" s="191">
        <f>ROUND(E8*N8,2)</f>
        <v>0.8</v>
      </c>
      <c r="P8" s="191">
        <v>0</v>
      </c>
      <c r="Q8" s="191">
        <f>ROUND(E8*P8,2)</f>
        <v>0</v>
      </c>
      <c r="R8" s="192" t="s">
        <v>105</v>
      </c>
      <c r="S8" s="191" t="s">
        <v>106</v>
      </c>
      <c r="T8" s="169" t="s">
        <v>265</v>
      </c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 t="s">
        <v>107</v>
      </c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70"/>
      <c r="B9" s="180"/>
      <c r="C9" s="202" t="s">
        <v>108</v>
      </c>
      <c r="D9" s="183"/>
      <c r="E9" s="187">
        <v>16.53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2"/>
      <c r="S9" s="191"/>
      <c r="T9" s="169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 t="s">
        <v>109</v>
      </c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70"/>
      <c r="B10" s="180"/>
      <c r="C10" s="202" t="s">
        <v>110</v>
      </c>
      <c r="D10" s="183"/>
      <c r="E10" s="187">
        <v>16.690000000000001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2"/>
      <c r="S10" s="191"/>
      <c r="T10" s="169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 t="s">
        <v>109</v>
      </c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outlineLevel="1">
      <c r="A11" s="170">
        <v>2</v>
      </c>
      <c r="B11" s="180" t="s">
        <v>111</v>
      </c>
      <c r="C11" s="201" t="s">
        <v>267</v>
      </c>
      <c r="D11" s="182" t="s">
        <v>104</v>
      </c>
      <c r="E11" s="186">
        <v>33.22</v>
      </c>
      <c r="F11" s="191"/>
      <c r="G11" s="191">
        <f>ROUND(E11*F11,2)</f>
        <v>0</v>
      </c>
      <c r="H11" s="191">
        <v>32</v>
      </c>
      <c r="I11" s="191">
        <f>ROUND(E11*H11,2)</f>
        <v>1063.04</v>
      </c>
      <c r="J11" s="191">
        <v>0</v>
      </c>
      <c r="K11" s="191">
        <f>ROUND(E11*J11,2)</f>
        <v>0</v>
      </c>
      <c r="L11" s="191">
        <v>21</v>
      </c>
      <c r="M11" s="191">
        <f>G11*(1+L11/100)</f>
        <v>0</v>
      </c>
      <c r="N11" s="191">
        <v>0</v>
      </c>
      <c r="O11" s="191">
        <f>ROUND(E11*N11,2)</f>
        <v>0</v>
      </c>
      <c r="P11" s="191">
        <v>0</v>
      </c>
      <c r="Q11" s="191">
        <f>ROUND(E11*P11,2)</f>
        <v>0</v>
      </c>
      <c r="R11" s="192"/>
      <c r="S11" s="191" t="s">
        <v>112</v>
      </c>
      <c r="T11" s="169" t="s">
        <v>266</v>
      </c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 t="s">
        <v>113</v>
      </c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>
      <c r="A12" s="176" t="s">
        <v>100</v>
      </c>
      <c r="B12" s="181" t="s">
        <v>54</v>
      </c>
      <c r="C12" s="203" t="s">
        <v>55</v>
      </c>
      <c r="D12" s="184"/>
      <c r="E12" s="188"/>
      <c r="F12" s="193"/>
      <c r="G12" s="193">
        <f>SUM(G13:G35)</f>
        <v>0</v>
      </c>
      <c r="H12" s="193"/>
      <c r="I12" s="193">
        <f>SUM(I13:I35)</f>
        <v>0</v>
      </c>
      <c r="J12" s="193"/>
      <c r="K12" s="193">
        <f>SUM(K13:K35)</f>
        <v>42543.72</v>
      </c>
      <c r="L12" s="193"/>
      <c r="M12" s="193">
        <f>SUM(M13:M35)</f>
        <v>0</v>
      </c>
      <c r="N12" s="193"/>
      <c r="O12" s="193">
        <f>SUM(O13:O35)</f>
        <v>5.7100000000000009</v>
      </c>
      <c r="P12" s="193"/>
      <c r="Q12" s="193">
        <f>SUM(Q13:Q35)</f>
        <v>0</v>
      </c>
      <c r="R12" s="194"/>
      <c r="S12" s="193"/>
      <c r="AE12" t="s">
        <v>101</v>
      </c>
    </row>
    <row r="13" spans="1:60" outlineLevel="1">
      <c r="A13" s="170">
        <v>3</v>
      </c>
      <c r="B13" s="180" t="s">
        <v>114</v>
      </c>
      <c r="C13" s="201" t="s">
        <v>115</v>
      </c>
      <c r="D13" s="182" t="s">
        <v>104</v>
      </c>
      <c r="E13" s="186">
        <v>7.0125000000000002</v>
      </c>
      <c r="F13" s="191"/>
      <c r="G13" s="191">
        <f>ROUND(E13*F13,2)</f>
        <v>0</v>
      </c>
      <c r="H13" s="191">
        <v>0</v>
      </c>
      <c r="I13" s="191">
        <f>ROUND(E13*H13,2)</f>
        <v>0</v>
      </c>
      <c r="J13" s="191">
        <v>40.200000000000003</v>
      </c>
      <c r="K13" s="191">
        <f>ROUND(E13*J13,2)</f>
        <v>281.89999999999998</v>
      </c>
      <c r="L13" s="191">
        <v>21</v>
      </c>
      <c r="M13" s="191">
        <f>G13*(1+L13/100)</f>
        <v>0</v>
      </c>
      <c r="N13" s="191">
        <v>4.0000000000000003E-5</v>
      </c>
      <c r="O13" s="191">
        <f>ROUND(E13*N13,2)</f>
        <v>0</v>
      </c>
      <c r="P13" s="191">
        <v>0</v>
      </c>
      <c r="Q13" s="191">
        <f>ROUND(E13*P13,2)</f>
        <v>0</v>
      </c>
      <c r="R13" s="192" t="s">
        <v>116</v>
      </c>
      <c r="S13" s="191" t="s">
        <v>106</v>
      </c>
      <c r="T13" s="169" t="s">
        <v>265</v>
      </c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 t="s">
        <v>117</v>
      </c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outlineLevel="1">
      <c r="A14" s="170"/>
      <c r="B14" s="180"/>
      <c r="C14" s="202" t="s">
        <v>118</v>
      </c>
      <c r="D14" s="183"/>
      <c r="E14" s="187">
        <v>2.0125000000000002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2"/>
      <c r="S14" s="191"/>
      <c r="T14" s="169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 t="s">
        <v>109</v>
      </c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outlineLevel="1">
      <c r="A15" s="170"/>
      <c r="B15" s="180"/>
      <c r="C15" s="202" t="s">
        <v>119</v>
      </c>
      <c r="D15" s="183"/>
      <c r="E15" s="187">
        <v>5</v>
      </c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2"/>
      <c r="S15" s="191"/>
      <c r="T15" s="169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 t="s">
        <v>109</v>
      </c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>
      <c r="A16" s="170">
        <v>4</v>
      </c>
      <c r="B16" s="180" t="s">
        <v>120</v>
      </c>
      <c r="C16" s="201" t="s">
        <v>121</v>
      </c>
      <c r="D16" s="182" t="s">
        <v>122</v>
      </c>
      <c r="E16" s="186">
        <v>78</v>
      </c>
      <c r="F16" s="191"/>
      <c r="G16" s="191">
        <f>ROUND(E16*F16,2)</f>
        <v>0</v>
      </c>
      <c r="H16" s="191">
        <v>0</v>
      </c>
      <c r="I16" s="191">
        <f>ROUND(E16*H16,2)</f>
        <v>0</v>
      </c>
      <c r="J16" s="191">
        <v>66.599999999999994</v>
      </c>
      <c r="K16" s="191">
        <f>ROUND(E16*J16,2)</f>
        <v>5194.8</v>
      </c>
      <c r="L16" s="191">
        <v>21</v>
      </c>
      <c r="M16" s="191">
        <f>G16*(1+L16/100)</f>
        <v>0</v>
      </c>
      <c r="N16" s="191">
        <v>3.7100000000000002E-3</v>
      </c>
      <c r="O16" s="191">
        <f>ROUND(E16*N16,2)</f>
        <v>0.28999999999999998</v>
      </c>
      <c r="P16" s="191">
        <v>0</v>
      </c>
      <c r="Q16" s="191">
        <f>ROUND(E16*P16,2)</f>
        <v>0</v>
      </c>
      <c r="R16" s="192" t="s">
        <v>123</v>
      </c>
      <c r="S16" s="191" t="s">
        <v>106</v>
      </c>
      <c r="T16" s="169" t="s">
        <v>265</v>
      </c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 t="s">
        <v>117</v>
      </c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outlineLevel="1">
      <c r="A17" s="170"/>
      <c r="B17" s="180"/>
      <c r="C17" s="202" t="s">
        <v>124</v>
      </c>
      <c r="D17" s="183"/>
      <c r="E17" s="187">
        <v>23.2</v>
      </c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2"/>
      <c r="S17" s="191"/>
      <c r="T17" s="169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 t="s">
        <v>109</v>
      </c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outlineLevel="1">
      <c r="A18" s="170"/>
      <c r="B18" s="180"/>
      <c r="C18" s="202" t="s">
        <v>125</v>
      </c>
      <c r="D18" s="183"/>
      <c r="E18" s="187">
        <v>25.6</v>
      </c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2"/>
      <c r="S18" s="191"/>
      <c r="T18" s="169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 t="s">
        <v>109</v>
      </c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outlineLevel="1">
      <c r="A19" s="170"/>
      <c r="B19" s="180"/>
      <c r="C19" s="202" t="s">
        <v>126</v>
      </c>
      <c r="D19" s="183"/>
      <c r="E19" s="187">
        <v>29.2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2"/>
      <c r="S19" s="191"/>
      <c r="T19" s="169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 t="s">
        <v>109</v>
      </c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ht="22.5" outlineLevel="1">
      <c r="A20" s="170">
        <v>5</v>
      </c>
      <c r="B20" s="180" t="s">
        <v>127</v>
      </c>
      <c r="C20" s="201" t="s">
        <v>128</v>
      </c>
      <c r="D20" s="182" t="s">
        <v>104</v>
      </c>
      <c r="E20" s="186">
        <v>92.2</v>
      </c>
      <c r="F20" s="191"/>
      <c r="G20" s="191">
        <f>ROUND(E20*F20,2)</f>
        <v>0</v>
      </c>
      <c r="H20" s="191">
        <v>0</v>
      </c>
      <c r="I20" s="191">
        <f>ROUND(E20*H20,2)</f>
        <v>0</v>
      </c>
      <c r="J20" s="191">
        <v>181</v>
      </c>
      <c r="K20" s="191">
        <f>ROUND(E20*J20,2)</f>
        <v>16688.2</v>
      </c>
      <c r="L20" s="191">
        <v>21</v>
      </c>
      <c r="M20" s="191">
        <f>G20*(1+L20/100)</f>
        <v>0</v>
      </c>
      <c r="N20" s="191">
        <v>1.038E-2</v>
      </c>
      <c r="O20" s="191">
        <f>ROUND(E20*N20,2)</f>
        <v>0.96</v>
      </c>
      <c r="P20" s="191">
        <v>0</v>
      </c>
      <c r="Q20" s="191">
        <f>ROUND(E20*P20,2)</f>
        <v>0</v>
      </c>
      <c r="R20" s="192" t="s">
        <v>123</v>
      </c>
      <c r="S20" s="191" t="s">
        <v>106</v>
      </c>
      <c r="T20" s="169" t="s">
        <v>265</v>
      </c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 t="s">
        <v>117</v>
      </c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outlineLevel="1">
      <c r="A21" s="170"/>
      <c r="B21" s="180"/>
      <c r="C21" s="202" t="s">
        <v>129</v>
      </c>
      <c r="D21" s="183"/>
      <c r="E21" s="187">
        <v>17.600000000000001</v>
      </c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2"/>
      <c r="S21" s="191"/>
      <c r="T21" s="169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 t="s">
        <v>109</v>
      </c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>
      <c r="A22" s="170"/>
      <c r="B22" s="180"/>
      <c r="C22" s="202" t="s">
        <v>130</v>
      </c>
      <c r="D22" s="183"/>
      <c r="E22" s="187">
        <v>28</v>
      </c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2"/>
      <c r="S22" s="191"/>
      <c r="T22" s="169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 t="s">
        <v>109</v>
      </c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70"/>
      <c r="B23" s="180"/>
      <c r="C23" s="202" t="s">
        <v>131</v>
      </c>
      <c r="D23" s="183"/>
      <c r="E23" s="187">
        <v>18.600000000000001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2"/>
      <c r="S23" s="191"/>
      <c r="T23" s="169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 t="s">
        <v>109</v>
      </c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70"/>
      <c r="B24" s="180"/>
      <c r="C24" s="202" t="s">
        <v>130</v>
      </c>
      <c r="D24" s="183"/>
      <c r="E24" s="187">
        <v>28</v>
      </c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2"/>
      <c r="S24" s="191"/>
      <c r="T24" s="169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 t="s">
        <v>109</v>
      </c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>
      <c r="A25" s="170">
        <v>6</v>
      </c>
      <c r="B25" s="180" t="s">
        <v>132</v>
      </c>
      <c r="C25" s="201" t="s">
        <v>133</v>
      </c>
      <c r="D25" s="182" t="s">
        <v>104</v>
      </c>
      <c r="E25" s="186">
        <v>3.48</v>
      </c>
      <c r="F25" s="191"/>
      <c r="G25" s="191">
        <f>ROUND(E25*F25,2)</f>
        <v>0</v>
      </c>
      <c r="H25" s="191">
        <v>0</v>
      </c>
      <c r="I25" s="191">
        <f>ROUND(E25*H25,2)</f>
        <v>0</v>
      </c>
      <c r="J25" s="191">
        <v>574</v>
      </c>
      <c r="K25" s="191">
        <f>ROUND(E25*J25,2)</f>
        <v>1997.52</v>
      </c>
      <c r="L25" s="191">
        <v>21</v>
      </c>
      <c r="M25" s="191">
        <f>G25*(1+L25/100)</f>
        <v>0</v>
      </c>
      <c r="N25" s="191">
        <v>5.3690000000000002E-2</v>
      </c>
      <c r="O25" s="191">
        <f>ROUND(E25*N25,2)</f>
        <v>0.19</v>
      </c>
      <c r="P25" s="191">
        <v>0</v>
      </c>
      <c r="Q25" s="191">
        <f>ROUND(E25*P25,2)</f>
        <v>0</v>
      </c>
      <c r="R25" s="192" t="s">
        <v>123</v>
      </c>
      <c r="S25" s="191" t="s">
        <v>106</v>
      </c>
      <c r="T25" s="169" t="s">
        <v>265</v>
      </c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 t="s">
        <v>117</v>
      </c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70"/>
      <c r="B26" s="180"/>
      <c r="C26" s="202" t="s">
        <v>134</v>
      </c>
      <c r="D26" s="183"/>
      <c r="E26" s="187">
        <v>3.48</v>
      </c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2"/>
      <c r="S26" s="191"/>
      <c r="T26" s="169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 t="s">
        <v>109</v>
      </c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>
      <c r="A27" s="170">
        <v>7</v>
      </c>
      <c r="B27" s="180" t="s">
        <v>135</v>
      </c>
      <c r="C27" s="201" t="s">
        <v>136</v>
      </c>
      <c r="D27" s="182" t="s">
        <v>104</v>
      </c>
      <c r="E27" s="186">
        <v>92.2</v>
      </c>
      <c r="F27" s="191"/>
      <c r="G27" s="191">
        <f>ROUND(E27*F27,2)</f>
        <v>0</v>
      </c>
      <c r="H27" s="191">
        <v>0</v>
      </c>
      <c r="I27" s="191">
        <f>ROUND(E27*H27,2)</f>
        <v>0</v>
      </c>
      <c r="J27" s="191">
        <v>161.5</v>
      </c>
      <c r="K27" s="191">
        <f>ROUND(E27*J27,2)</f>
        <v>14890.3</v>
      </c>
      <c r="L27" s="191">
        <v>21</v>
      </c>
      <c r="M27" s="191">
        <f>G27*(1+L27/100)</f>
        <v>0</v>
      </c>
      <c r="N27" s="191">
        <v>4.5580000000000002E-2</v>
      </c>
      <c r="O27" s="191">
        <f>ROUND(E27*N27,2)</f>
        <v>4.2</v>
      </c>
      <c r="P27" s="191">
        <v>0</v>
      </c>
      <c r="Q27" s="191">
        <f>ROUND(E27*P27,2)</f>
        <v>0</v>
      </c>
      <c r="R27" s="192" t="s">
        <v>116</v>
      </c>
      <c r="S27" s="191" t="s">
        <v>106</v>
      </c>
      <c r="T27" s="169" t="s">
        <v>265</v>
      </c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 t="s">
        <v>117</v>
      </c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70"/>
      <c r="B28" s="180"/>
      <c r="C28" s="202" t="s">
        <v>137</v>
      </c>
      <c r="D28" s="183"/>
      <c r="E28" s="187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2"/>
      <c r="S28" s="191"/>
      <c r="T28" s="169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 t="s">
        <v>109</v>
      </c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outlineLevel="1">
      <c r="A29" s="170"/>
      <c r="B29" s="180"/>
      <c r="C29" s="202" t="s">
        <v>138</v>
      </c>
      <c r="D29" s="183"/>
      <c r="E29" s="187">
        <v>17.600000000000001</v>
      </c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2"/>
      <c r="S29" s="191"/>
      <c r="T29" s="169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 t="s">
        <v>109</v>
      </c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outlineLevel="1">
      <c r="A30" s="170"/>
      <c r="B30" s="180"/>
      <c r="C30" s="202" t="s">
        <v>130</v>
      </c>
      <c r="D30" s="183"/>
      <c r="E30" s="187">
        <v>28</v>
      </c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2"/>
      <c r="S30" s="191"/>
      <c r="T30" s="169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 t="s">
        <v>109</v>
      </c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70"/>
      <c r="B31" s="180"/>
      <c r="C31" s="202" t="s">
        <v>131</v>
      </c>
      <c r="D31" s="183"/>
      <c r="E31" s="187">
        <v>18.600000000000001</v>
      </c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2"/>
      <c r="S31" s="191"/>
      <c r="T31" s="169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 t="s">
        <v>109</v>
      </c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>
      <c r="A32" s="170"/>
      <c r="B32" s="180"/>
      <c r="C32" s="202" t="s">
        <v>130</v>
      </c>
      <c r="D32" s="183"/>
      <c r="E32" s="187">
        <v>28</v>
      </c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2"/>
      <c r="S32" s="191"/>
      <c r="T32" s="169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 t="s">
        <v>109</v>
      </c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outlineLevel="1">
      <c r="A33" s="170">
        <v>8</v>
      </c>
      <c r="B33" s="180" t="s">
        <v>139</v>
      </c>
      <c r="C33" s="201" t="s">
        <v>140</v>
      </c>
      <c r="D33" s="182" t="s">
        <v>104</v>
      </c>
      <c r="E33" s="186">
        <v>33.090000000000003</v>
      </c>
      <c r="F33" s="191"/>
      <c r="G33" s="191">
        <f>ROUND(E33*F33,2)</f>
        <v>0</v>
      </c>
      <c r="H33" s="191">
        <v>0</v>
      </c>
      <c r="I33" s="191">
        <f>ROUND(E33*H33,2)</f>
        <v>0</v>
      </c>
      <c r="J33" s="191">
        <v>105.5</v>
      </c>
      <c r="K33" s="191">
        <f>ROUND(E33*J33,2)</f>
        <v>3491</v>
      </c>
      <c r="L33" s="191">
        <v>21</v>
      </c>
      <c r="M33" s="191">
        <f>G33*(1+L33/100)</f>
        <v>0</v>
      </c>
      <c r="N33" s="191">
        <v>2.1700000000000001E-3</v>
      </c>
      <c r="O33" s="191">
        <f>ROUND(E33*N33,2)</f>
        <v>7.0000000000000007E-2</v>
      </c>
      <c r="P33" s="191">
        <v>0</v>
      </c>
      <c r="Q33" s="191">
        <f>ROUND(E33*P33,2)</f>
        <v>0</v>
      </c>
      <c r="R33" s="192" t="s">
        <v>116</v>
      </c>
      <c r="S33" s="191" t="s">
        <v>106</v>
      </c>
      <c r="T33" s="169" t="s">
        <v>265</v>
      </c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 t="s">
        <v>117</v>
      </c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outlineLevel="1">
      <c r="A34" s="170"/>
      <c r="B34" s="180"/>
      <c r="C34" s="202" t="s">
        <v>141</v>
      </c>
      <c r="D34" s="183"/>
      <c r="E34" s="187">
        <v>16.63</v>
      </c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2"/>
      <c r="S34" s="191"/>
      <c r="T34" s="169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 t="s">
        <v>109</v>
      </c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>
      <c r="A35" s="170"/>
      <c r="B35" s="180"/>
      <c r="C35" s="202" t="s">
        <v>142</v>
      </c>
      <c r="D35" s="183"/>
      <c r="E35" s="187">
        <v>16.46</v>
      </c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2"/>
      <c r="S35" s="191"/>
      <c r="T35" s="169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 t="s">
        <v>109</v>
      </c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ht="25.5">
      <c r="A36" s="176" t="s">
        <v>100</v>
      </c>
      <c r="B36" s="181" t="s">
        <v>56</v>
      </c>
      <c r="C36" s="203" t="s">
        <v>57</v>
      </c>
      <c r="D36" s="184"/>
      <c r="E36" s="188"/>
      <c r="F36" s="193"/>
      <c r="G36" s="193">
        <f>SUM(G37:G38)</f>
        <v>0</v>
      </c>
      <c r="H36" s="193"/>
      <c r="I36" s="193">
        <f>SUM(I37:I38)</f>
        <v>0</v>
      </c>
      <c r="J36" s="193"/>
      <c r="K36" s="193">
        <f>SUM(K37:K38)</f>
        <v>3783</v>
      </c>
      <c r="L36" s="193"/>
      <c r="M36" s="193">
        <f>SUM(M37:M38)</f>
        <v>0</v>
      </c>
      <c r="N36" s="193"/>
      <c r="O36" s="193">
        <f>SUM(O37:O38)</f>
        <v>0</v>
      </c>
      <c r="P36" s="193"/>
      <c r="Q36" s="193">
        <f>SUM(Q37:Q38)</f>
        <v>0</v>
      </c>
      <c r="R36" s="194"/>
      <c r="S36" s="193"/>
      <c r="AE36" t="s">
        <v>101</v>
      </c>
    </row>
    <row r="37" spans="1:60" outlineLevel="1">
      <c r="A37" s="170">
        <v>9</v>
      </c>
      <c r="B37" s="180" t="s">
        <v>143</v>
      </c>
      <c r="C37" s="201" t="s">
        <v>144</v>
      </c>
      <c r="D37" s="182" t="s">
        <v>104</v>
      </c>
      <c r="E37" s="186">
        <v>39</v>
      </c>
      <c r="F37" s="191"/>
      <c r="G37" s="191">
        <f>ROUND(E37*F37,2)</f>
        <v>0</v>
      </c>
      <c r="H37" s="191">
        <v>0</v>
      </c>
      <c r="I37" s="191">
        <f>ROUND(E37*H37,2)</f>
        <v>0</v>
      </c>
      <c r="J37" s="191">
        <v>97</v>
      </c>
      <c r="K37" s="191">
        <f>ROUND(E37*J37,2)</f>
        <v>3783</v>
      </c>
      <c r="L37" s="191">
        <v>21</v>
      </c>
      <c r="M37" s="191">
        <f>G37*(1+L37/100)</f>
        <v>0</v>
      </c>
      <c r="N37" s="191">
        <v>4.0000000000000003E-5</v>
      </c>
      <c r="O37" s="191">
        <f>ROUND(E37*N37,2)</f>
        <v>0</v>
      </c>
      <c r="P37" s="191">
        <v>0</v>
      </c>
      <c r="Q37" s="191">
        <f>ROUND(E37*P37,2)</f>
        <v>0</v>
      </c>
      <c r="R37" s="192" t="s">
        <v>116</v>
      </c>
      <c r="S37" s="191" t="s">
        <v>106</v>
      </c>
      <c r="T37" s="169" t="s">
        <v>265</v>
      </c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 t="s">
        <v>117</v>
      </c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outlineLevel="1">
      <c r="A38" s="170"/>
      <c r="B38" s="180"/>
      <c r="C38" s="202" t="s">
        <v>145</v>
      </c>
      <c r="D38" s="183"/>
      <c r="E38" s="187">
        <v>39</v>
      </c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2"/>
      <c r="S38" s="191"/>
      <c r="T38" s="169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 t="s">
        <v>109</v>
      </c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>
      <c r="A39" s="176" t="s">
        <v>100</v>
      </c>
      <c r="B39" s="181" t="s">
        <v>58</v>
      </c>
      <c r="C39" s="203" t="s">
        <v>59</v>
      </c>
      <c r="D39" s="184"/>
      <c r="E39" s="188"/>
      <c r="F39" s="193"/>
      <c r="G39" s="193">
        <f>SUM(G40:G61)</f>
        <v>0</v>
      </c>
      <c r="H39" s="193"/>
      <c r="I39" s="193">
        <f>SUM(I40:I61)</f>
        <v>0</v>
      </c>
      <c r="J39" s="193"/>
      <c r="K39" s="193">
        <f>SUM(K40:K61)</f>
        <v>11834.57</v>
      </c>
      <c r="L39" s="193"/>
      <c r="M39" s="193">
        <f>SUM(M40:M61)</f>
        <v>0</v>
      </c>
      <c r="N39" s="193"/>
      <c r="O39" s="193">
        <f>SUM(O40:O61)</f>
        <v>0</v>
      </c>
      <c r="P39" s="193"/>
      <c r="Q39" s="193">
        <f>SUM(Q40:Q61)</f>
        <v>7.35</v>
      </c>
      <c r="R39" s="194"/>
      <c r="S39" s="193"/>
      <c r="AE39" t="s">
        <v>101</v>
      </c>
    </row>
    <row r="40" spans="1:60" outlineLevel="1">
      <c r="A40" s="170">
        <v>10</v>
      </c>
      <c r="B40" s="180" t="s">
        <v>146</v>
      </c>
      <c r="C40" s="201" t="s">
        <v>147</v>
      </c>
      <c r="D40" s="182" t="s">
        <v>104</v>
      </c>
      <c r="E40" s="186">
        <v>33.090000000000003</v>
      </c>
      <c r="F40" s="191"/>
      <c r="G40" s="191">
        <f>ROUND(E40*F40,2)</f>
        <v>0</v>
      </c>
      <c r="H40" s="191">
        <v>0</v>
      </c>
      <c r="I40" s="191">
        <f>ROUND(E40*H40,2)</f>
        <v>0</v>
      </c>
      <c r="J40" s="191">
        <v>53.6</v>
      </c>
      <c r="K40" s="191">
        <f>ROUND(E40*J40,2)</f>
        <v>1773.62</v>
      </c>
      <c r="L40" s="191">
        <v>21</v>
      </c>
      <c r="M40" s="191">
        <f>G40*(1+L40/100)</f>
        <v>0</v>
      </c>
      <c r="N40" s="191">
        <v>0</v>
      </c>
      <c r="O40" s="191">
        <f>ROUND(E40*N40,2)</f>
        <v>0</v>
      </c>
      <c r="P40" s="191">
        <v>0.02</v>
      </c>
      <c r="Q40" s="191">
        <f>ROUND(E40*P40,2)</f>
        <v>0.66</v>
      </c>
      <c r="R40" s="192" t="s">
        <v>148</v>
      </c>
      <c r="S40" s="191" t="s">
        <v>106</v>
      </c>
      <c r="T40" s="169" t="s">
        <v>265</v>
      </c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 t="s">
        <v>117</v>
      </c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 outlineLevel="1">
      <c r="A41" s="170"/>
      <c r="B41" s="180"/>
      <c r="C41" s="202" t="s">
        <v>141</v>
      </c>
      <c r="D41" s="183"/>
      <c r="E41" s="187">
        <v>16.63</v>
      </c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2"/>
      <c r="S41" s="191"/>
      <c r="T41" s="169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 t="s">
        <v>109</v>
      </c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>
      <c r="A42" s="170"/>
      <c r="B42" s="180"/>
      <c r="C42" s="202" t="s">
        <v>142</v>
      </c>
      <c r="D42" s="183"/>
      <c r="E42" s="187">
        <v>16.46</v>
      </c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2"/>
      <c r="S42" s="191"/>
      <c r="T42" s="169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 t="s">
        <v>109</v>
      </c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70">
        <v>11</v>
      </c>
      <c r="B43" s="180" t="s">
        <v>149</v>
      </c>
      <c r="C43" s="201" t="s">
        <v>150</v>
      </c>
      <c r="D43" s="182" t="s">
        <v>151</v>
      </c>
      <c r="E43" s="186">
        <v>3</v>
      </c>
      <c r="F43" s="191"/>
      <c r="G43" s="191">
        <f>ROUND(E43*F43,2)</f>
        <v>0</v>
      </c>
      <c r="H43" s="191">
        <v>0</v>
      </c>
      <c r="I43" s="191">
        <f>ROUND(E43*H43,2)</f>
        <v>0</v>
      </c>
      <c r="J43" s="191">
        <v>8</v>
      </c>
      <c r="K43" s="191">
        <f>ROUND(E43*J43,2)</f>
        <v>24</v>
      </c>
      <c r="L43" s="191">
        <v>21</v>
      </c>
      <c r="M43" s="191">
        <f>G43*(1+L43/100)</f>
        <v>0</v>
      </c>
      <c r="N43" s="191">
        <v>0</v>
      </c>
      <c r="O43" s="191">
        <f>ROUND(E43*N43,2)</f>
        <v>0</v>
      </c>
      <c r="P43" s="191">
        <v>0</v>
      </c>
      <c r="Q43" s="191">
        <f>ROUND(E43*P43,2)</f>
        <v>0</v>
      </c>
      <c r="R43" s="192" t="s">
        <v>148</v>
      </c>
      <c r="S43" s="191" t="s">
        <v>106</v>
      </c>
      <c r="T43" s="169" t="s">
        <v>265</v>
      </c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 t="s">
        <v>117</v>
      </c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>
      <c r="A44" s="170">
        <v>12</v>
      </c>
      <c r="B44" s="180" t="s">
        <v>152</v>
      </c>
      <c r="C44" s="201" t="s">
        <v>153</v>
      </c>
      <c r="D44" s="182" t="s">
        <v>151</v>
      </c>
      <c r="E44" s="186">
        <v>6</v>
      </c>
      <c r="F44" s="191"/>
      <c r="G44" s="191">
        <f>ROUND(E44*F44,2)</f>
        <v>0</v>
      </c>
      <c r="H44" s="191">
        <v>0</v>
      </c>
      <c r="I44" s="191">
        <f>ROUND(E44*H44,2)</f>
        <v>0</v>
      </c>
      <c r="J44" s="191">
        <v>13.2</v>
      </c>
      <c r="K44" s="191">
        <f>ROUND(E44*J44,2)</f>
        <v>79.2</v>
      </c>
      <c r="L44" s="191">
        <v>21</v>
      </c>
      <c r="M44" s="191">
        <f>G44*(1+L44/100)</f>
        <v>0</v>
      </c>
      <c r="N44" s="191">
        <v>0</v>
      </c>
      <c r="O44" s="191">
        <f>ROUND(E44*N44,2)</f>
        <v>0</v>
      </c>
      <c r="P44" s="191">
        <v>0</v>
      </c>
      <c r="Q44" s="191">
        <f>ROUND(E44*P44,2)</f>
        <v>0</v>
      </c>
      <c r="R44" s="192" t="s">
        <v>148</v>
      </c>
      <c r="S44" s="191" t="s">
        <v>106</v>
      </c>
      <c r="T44" s="169" t="s">
        <v>265</v>
      </c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 t="s">
        <v>117</v>
      </c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outlineLevel="1">
      <c r="A45" s="170">
        <v>13</v>
      </c>
      <c r="B45" s="180" t="s">
        <v>154</v>
      </c>
      <c r="C45" s="201" t="s">
        <v>155</v>
      </c>
      <c r="D45" s="182" t="s">
        <v>104</v>
      </c>
      <c r="E45" s="186">
        <v>0.69</v>
      </c>
      <c r="F45" s="191"/>
      <c r="G45" s="191">
        <f>ROUND(E45*F45,2)</f>
        <v>0</v>
      </c>
      <c r="H45" s="191">
        <v>0</v>
      </c>
      <c r="I45" s="191">
        <f>ROUND(E45*H45,2)</f>
        <v>0</v>
      </c>
      <c r="J45" s="191">
        <v>211</v>
      </c>
      <c r="K45" s="191">
        <f>ROUND(E45*J45,2)</f>
        <v>145.59</v>
      </c>
      <c r="L45" s="191">
        <v>21</v>
      </c>
      <c r="M45" s="191">
        <f>G45*(1+L45/100)</f>
        <v>0</v>
      </c>
      <c r="N45" s="191">
        <v>2.1900000000000001E-3</v>
      </c>
      <c r="O45" s="191">
        <f>ROUND(E45*N45,2)</f>
        <v>0</v>
      </c>
      <c r="P45" s="191">
        <v>4.1000000000000002E-2</v>
      </c>
      <c r="Q45" s="191">
        <f>ROUND(E45*P45,2)</f>
        <v>0.03</v>
      </c>
      <c r="R45" s="192" t="s">
        <v>148</v>
      </c>
      <c r="S45" s="191" t="s">
        <v>106</v>
      </c>
      <c r="T45" s="169" t="s">
        <v>265</v>
      </c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 t="s">
        <v>117</v>
      </c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outlineLevel="1">
      <c r="A46" s="170"/>
      <c r="B46" s="180"/>
      <c r="C46" s="202" t="s">
        <v>156</v>
      </c>
      <c r="D46" s="183"/>
      <c r="E46" s="187">
        <v>0.69</v>
      </c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2"/>
      <c r="S46" s="191"/>
      <c r="T46" s="169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 t="s">
        <v>109</v>
      </c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>
      <c r="A47" s="170">
        <v>14</v>
      </c>
      <c r="B47" s="180" t="s">
        <v>157</v>
      </c>
      <c r="C47" s="201" t="s">
        <v>158</v>
      </c>
      <c r="D47" s="182" t="s">
        <v>104</v>
      </c>
      <c r="E47" s="186">
        <v>1.3225</v>
      </c>
      <c r="F47" s="191"/>
      <c r="G47" s="191">
        <f>ROUND(E47*F47,2)</f>
        <v>0</v>
      </c>
      <c r="H47" s="191">
        <v>0</v>
      </c>
      <c r="I47" s="191">
        <f>ROUND(E47*H47,2)</f>
        <v>0</v>
      </c>
      <c r="J47" s="191">
        <v>124</v>
      </c>
      <c r="K47" s="191">
        <f>ROUND(E47*J47,2)</f>
        <v>163.99</v>
      </c>
      <c r="L47" s="191">
        <v>21</v>
      </c>
      <c r="M47" s="191">
        <f>G47*(1+L47/100)</f>
        <v>0</v>
      </c>
      <c r="N47" s="191">
        <v>1E-3</v>
      </c>
      <c r="O47" s="191">
        <f>ROUND(E47*N47,2)</f>
        <v>0</v>
      </c>
      <c r="P47" s="191">
        <v>3.1E-2</v>
      </c>
      <c r="Q47" s="191">
        <f>ROUND(E47*P47,2)</f>
        <v>0.04</v>
      </c>
      <c r="R47" s="192" t="s">
        <v>148</v>
      </c>
      <c r="S47" s="191" t="s">
        <v>106</v>
      </c>
      <c r="T47" s="169" t="s">
        <v>265</v>
      </c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 t="s">
        <v>117</v>
      </c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>
      <c r="A48" s="170"/>
      <c r="B48" s="180"/>
      <c r="C48" s="202" t="s">
        <v>159</v>
      </c>
      <c r="D48" s="183"/>
      <c r="E48" s="187">
        <v>1.3225</v>
      </c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2"/>
      <c r="S48" s="191"/>
      <c r="T48" s="169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 t="s">
        <v>109</v>
      </c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outlineLevel="1">
      <c r="A49" s="170">
        <v>15</v>
      </c>
      <c r="B49" s="180" t="s">
        <v>160</v>
      </c>
      <c r="C49" s="201" t="s">
        <v>161</v>
      </c>
      <c r="D49" s="182" t="s">
        <v>151</v>
      </c>
      <c r="E49" s="186">
        <v>2</v>
      </c>
      <c r="F49" s="191"/>
      <c r="G49" s="191">
        <f>ROUND(E49*F49,2)</f>
        <v>0</v>
      </c>
      <c r="H49" s="191">
        <v>0</v>
      </c>
      <c r="I49" s="191">
        <f>ROUND(E49*H49,2)</f>
        <v>0</v>
      </c>
      <c r="J49" s="191">
        <v>250</v>
      </c>
      <c r="K49" s="191">
        <f>ROUND(E49*J49,2)</f>
        <v>500</v>
      </c>
      <c r="L49" s="191">
        <v>21</v>
      </c>
      <c r="M49" s="191">
        <f>G49*(1+L49/100)</f>
        <v>0</v>
      </c>
      <c r="N49" s="191">
        <v>1.33E-3</v>
      </c>
      <c r="O49" s="191">
        <f>ROUND(E49*N49,2)</f>
        <v>0</v>
      </c>
      <c r="P49" s="191">
        <v>7.3999999999999996E-2</v>
      </c>
      <c r="Q49" s="191">
        <f>ROUND(E49*P49,2)</f>
        <v>0.15</v>
      </c>
      <c r="R49" s="192" t="s">
        <v>148</v>
      </c>
      <c r="S49" s="191" t="s">
        <v>106</v>
      </c>
      <c r="T49" s="169" t="s">
        <v>265</v>
      </c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 t="s">
        <v>117</v>
      </c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70">
        <v>16</v>
      </c>
      <c r="B50" s="180" t="s">
        <v>162</v>
      </c>
      <c r="C50" s="201" t="s">
        <v>163</v>
      </c>
      <c r="D50" s="182" t="s">
        <v>104</v>
      </c>
      <c r="E50" s="186">
        <v>92.2</v>
      </c>
      <c r="F50" s="191"/>
      <c r="G50" s="191">
        <f>ROUND(E50*F50,2)</f>
        <v>0</v>
      </c>
      <c r="H50" s="191">
        <v>0</v>
      </c>
      <c r="I50" s="191">
        <f>ROUND(E50*H50,2)</f>
        <v>0</v>
      </c>
      <c r="J50" s="191">
        <v>21.2</v>
      </c>
      <c r="K50" s="191">
        <f>ROUND(E50*J50,2)</f>
        <v>1954.64</v>
      </c>
      <c r="L50" s="191">
        <v>21</v>
      </c>
      <c r="M50" s="191">
        <f>G50*(1+L50/100)</f>
        <v>0</v>
      </c>
      <c r="N50" s="191">
        <v>0</v>
      </c>
      <c r="O50" s="191">
        <f>ROUND(E50*N50,2)</f>
        <v>0</v>
      </c>
      <c r="P50" s="191">
        <v>0.01</v>
      </c>
      <c r="Q50" s="191">
        <f>ROUND(E50*P50,2)</f>
        <v>0.92</v>
      </c>
      <c r="R50" s="192" t="s">
        <v>148</v>
      </c>
      <c r="S50" s="191" t="s">
        <v>106</v>
      </c>
      <c r="T50" s="169" t="s">
        <v>265</v>
      </c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 t="s">
        <v>117</v>
      </c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70"/>
      <c r="B51" s="180"/>
      <c r="C51" s="202" t="s">
        <v>129</v>
      </c>
      <c r="D51" s="183"/>
      <c r="E51" s="187">
        <v>17.600000000000001</v>
      </c>
      <c r="F51" s="191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2"/>
      <c r="S51" s="191"/>
      <c r="T51" s="169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 t="s">
        <v>109</v>
      </c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>
      <c r="A52" s="170"/>
      <c r="B52" s="180"/>
      <c r="C52" s="202" t="s">
        <v>130</v>
      </c>
      <c r="D52" s="183"/>
      <c r="E52" s="187">
        <v>28</v>
      </c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2"/>
      <c r="S52" s="191"/>
      <c r="T52" s="169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 t="s">
        <v>109</v>
      </c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70"/>
      <c r="B53" s="180"/>
      <c r="C53" s="202" t="s">
        <v>131</v>
      </c>
      <c r="D53" s="183"/>
      <c r="E53" s="187">
        <v>18.600000000000001</v>
      </c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2"/>
      <c r="S53" s="191"/>
      <c r="T53" s="169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 t="s">
        <v>109</v>
      </c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70"/>
      <c r="B54" s="180"/>
      <c r="C54" s="202" t="s">
        <v>130</v>
      </c>
      <c r="D54" s="183"/>
      <c r="E54" s="187">
        <v>28</v>
      </c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2"/>
      <c r="S54" s="191"/>
      <c r="T54" s="169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 t="s">
        <v>109</v>
      </c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outlineLevel="1">
      <c r="A55" s="170">
        <v>17</v>
      </c>
      <c r="B55" s="180" t="s">
        <v>164</v>
      </c>
      <c r="C55" s="201" t="s">
        <v>165</v>
      </c>
      <c r="D55" s="182" t="s">
        <v>104</v>
      </c>
      <c r="E55" s="186">
        <v>3.48</v>
      </c>
      <c r="F55" s="191"/>
      <c r="G55" s="191">
        <f>ROUND(E55*F55,2)</f>
        <v>0</v>
      </c>
      <c r="H55" s="191">
        <v>0</v>
      </c>
      <c r="I55" s="191">
        <f>ROUND(E55*H55,2)</f>
        <v>0</v>
      </c>
      <c r="J55" s="191">
        <v>68.900000000000006</v>
      </c>
      <c r="K55" s="191">
        <f>ROUND(E55*J55,2)</f>
        <v>239.77</v>
      </c>
      <c r="L55" s="191">
        <v>21</v>
      </c>
      <c r="M55" s="191">
        <f>G55*(1+L55/100)</f>
        <v>0</v>
      </c>
      <c r="N55" s="191">
        <v>0</v>
      </c>
      <c r="O55" s="191">
        <f>ROUND(E55*N55,2)</f>
        <v>0</v>
      </c>
      <c r="P55" s="191">
        <v>4.5999999999999999E-2</v>
      </c>
      <c r="Q55" s="191">
        <f>ROUND(E55*P55,2)</f>
        <v>0.16</v>
      </c>
      <c r="R55" s="192" t="s">
        <v>148</v>
      </c>
      <c r="S55" s="191" t="s">
        <v>106</v>
      </c>
      <c r="T55" s="169" t="s">
        <v>265</v>
      </c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 t="s">
        <v>117</v>
      </c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outlineLevel="1">
      <c r="A56" s="170"/>
      <c r="B56" s="180"/>
      <c r="C56" s="202" t="s">
        <v>166</v>
      </c>
      <c r="D56" s="183"/>
      <c r="E56" s="187">
        <v>3.48</v>
      </c>
      <c r="F56" s="19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1"/>
      <c r="R56" s="192"/>
      <c r="S56" s="191"/>
      <c r="T56" s="169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 t="s">
        <v>109</v>
      </c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outlineLevel="1">
      <c r="A57" s="170">
        <v>18</v>
      </c>
      <c r="B57" s="180" t="s">
        <v>167</v>
      </c>
      <c r="C57" s="201" t="s">
        <v>168</v>
      </c>
      <c r="D57" s="182" t="s">
        <v>104</v>
      </c>
      <c r="E57" s="186">
        <v>79.2</v>
      </c>
      <c r="F57" s="191"/>
      <c r="G57" s="191">
        <f>ROUND(E57*F57,2)</f>
        <v>0</v>
      </c>
      <c r="H57" s="191">
        <v>0</v>
      </c>
      <c r="I57" s="191">
        <f>ROUND(E57*H57,2)</f>
        <v>0</v>
      </c>
      <c r="J57" s="191">
        <v>87.8</v>
      </c>
      <c r="K57" s="191">
        <f>ROUND(E57*J57,2)</f>
        <v>6953.76</v>
      </c>
      <c r="L57" s="191">
        <v>21</v>
      </c>
      <c r="M57" s="191">
        <f>G57*(1+L57/100)</f>
        <v>0</v>
      </c>
      <c r="N57" s="191">
        <v>0</v>
      </c>
      <c r="O57" s="191">
        <f>ROUND(E57*N57,2)</f>
        <v>0</v>
      </c>
      <c r="P57" s="191">
        <v>6.8000000000000005E-2</v>
      </c>
      <c r="Q57" s="191">
        <f>ROUND(E57*P57,2)</f>
        <v>5.39</v>
      </c>
      <c r="R57" s="192" t="s">
        <v>148</v>
      </c>
      <c r="S57" s="191" t="s">
        <v>106</v>
      </c>
      <c r="T57" s="169" t="s">
        <v>265</v>
      </c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 t="s">
        <v>117</v>
      </c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outlineLevel="1">
      <c r="A58" s="170"/>
      <c r="B58" s="180"/>
      <c r="C58" s="202" t="s">
        <v>169</v>
      </c>
      <c r="D58" s="183"/>
      <c r="E58" s="187">
        <v>12.24</v>
      </c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2"/>
      <c r="S58" s="191"/>
      <c r="T58" s="169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 t="s">
        <v>109</v>
      </c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outlineLevel="1">
      <c r="A59" s="170"/>
      <c r="B59" s="180"/>
      <c r="C59" s="202" t="s">
        <v>170</v>
      </c>
      <c r="D59" s="183"/>
      <c r="E59" s="187">
        <v>23.4</v>
      </c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2"/>
      <c r="S59" s="191"/>
      <c r="T59" s="169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 t="s">
        <v>109</v>
      </c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outlineLevel="1">
      <c r="A60" s="170"/>
      <c r="B60" s="180"/>
      <c r="C60" s="202" t="s">
        <v>171</v>
      </c>
      <c r="D60" s="183"/>
      <c r="E60" s="187">
        <v>13.14</v>
      </c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2"/>
      <c r="S60" s="191"/>
      <c r="T60" s="169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 t="s">
        <v>109</v>
      </c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outlineLevel="1">
      <c r="A61" s="170"/>
      <c r="B61" s="180"/>
      <c r="C61" s="202" t="s">
        <v>172</v>
      </c>
      <c r="D61" s="183"/>
      <c r="E61" s="187">
        <v>30.42</v>
      </c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2"/>
      <c r="S61" s="191"/>
      <c r="T61" s="169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 t="s">
        <v>109</v>
      </c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>
      <c r="A62" s="176" t="s">
        <v>100</v>
      </c>
      <c r="B62" s="181" t="s">
        <v>60</v>
      </c>
      <c r="C62" s="203" t="s">
        <v>61</v>
      </c>
      <c r="D62" s="184"/>
      <c r="E62" s="188"/>
      <c r="F62" s="193"/>
      <c r="G62" s="193">
        <f>SUM(G63:G63)</f>
        <v>0</v>
      </c>
      <c r="H62" s="193"/>
      <c r="I62" s="193">
        <f>SUM(I63:I63)</f>
        <v>0</v>
      </c>
      <c r="J62" s="193"/>
      <c r="K62" s="193">
        <f>SUM(K63:K63)</f>
        <v>1751.61</v>
      </c>
      <c r="L62" s="193"/>
      <c r="M62" s="193">
        <f>SUM(M63:M63)</f>
        <v>0</v>
      </c>
      <c r="N62" s="193"/>
      <c r="O62" s="193">
        <f>SUM(O63:O63)</f>
        <v>0</v>
      </c>
      <c r="P62" s="193"/>
      <c r="Q62" s="193">
        <f>SUM(Q63:Q63)</f>
        <v>0</v>
      </c>
      <c r="R62" s="194"/>
      <c r="S62" s="193"/>
      <c r="AE62" t="s">
        <v>101</v>
      </c>
    </row>
    <row r="63" spans="1:60" outlineLevel="1">
      <c r="A63" s="170">
        <v>19</v>
      </c>
      <c r="B63" s="180" t="s">
        <v>173</v>
      </c>
      <c r="C63" s="201" t="s">
        <v>174</v>
      </c>
      <c r="D63" s="182" t="s">
        <v>175</v>
      </c>
      <c r="E63" s="186">
        <v>5.7148700000000003</v>
      </c>
      <c r="F63" s="191"/>
      <c r="G63" s="191">
        <f>ROUND(E63*F63,2)</f>
        <v>0</v>
      </c>
      <c r="H63" s="191">
        <v>0</v>
      </c>
      <c r="I63" s="191">
        <f>ROUND(E63*H63,2)</f>
        <v>0</v>
      </c>
      <c r="J63" s="191">
        <v>306.5</v>
      </c>
      <c r="K63" s="191">
        <f>ROUND(E63*J63,2)</f>
        <v>1751.61</v>
      </c>
      <c r="L63" s="191">
        <v>21</v>
      </c>
      <c r="M63" s="191">
        <f>G63*(1+L63/100)</f>
        <v>0</v>
      </c>
      <c r="N63" s="191">
        <v>0</v>
      </c>
      <c r="O63" s="191">
        <f>ROUND(E63*N63,2)</f>
        <v>0</v>
      </c>
      <c r="P63" s="191">
        <v>0</v>
      </c>
      <c r="Q63" s="191">
        <f>ROUND(E63*P63,2)</f>
        <v>0</v>
      </c>
      <c r="R63" s="192" t="s">
        <v>123</v>
      </c>
      <c r="S63" s="191" t="s">
        <v>106</v>
      </c>
      <c r="T63" s="169" t="s">
        <v>265</v>
      </c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 t="s">
        <v>176</v>
      </c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>
      <c r="A64" s="176" t="s">
        <v>100</v>
      </c>
      <c r="B64" s="181" t="s">
        <v>62</v>
      </c>
      <c r="C64" s="203" t="s">
        <v>63</v>
      </c>
      <c r="D64" s="184"/>
      <c r="E64" s="188"/>
      <c r="F64" s="193"/>
      <c r="G64" s="193">
        <f>SUM(G65:G71)</f>
        <v>0</v>
      </c>
      <c r="H64" s="193"/>
      <c r="I64" s="193">
        <f>SUM(I65:I71)</f>
        <v>0</v>
      </c>
      <c r="J64" s="193"/>
      <c r="K64" s="193">
        <f>SUM(K65:K71)</f>
        <v>17249.479999999996</v>
      </c>
      <c r="L64" s="193"/>
      <c r="M64" s="193">
        <f>SUM(M65:M71)</f>
        <v>0</v>
      </c>
      <c r="N64" s="193"/>
      <c r="O64" s="193">
        <f>SUM(O65:O71)</f>
        <v>0</v>
      </c>
      <c r="P64" s="193"/>
      <c r="Q64" s="193">
        <f>SUM(Q65:Q71)</f>
        <v>0</v>
      </c>
      <c r="R64" s="194"/>
      <c r="S64" s="193"/>
      <c r="AE64" t="s">
        <v>101</v>
      </c>
    </row>
    <row r="65" spans="1:60" outlineLevel="1">
      <c r="A65" s="170">
        <v>20</v>
      </c>
      <c r="B65" s="180" t="s">
        <v>177</v>
      </c>
      <c r="C65" s="201" t="s">
        <v>178</v>
      </c>
      <c r="D65" s="182" t="s">
        <v>175</v>
      </c>
      <c r="E65" s="186">
        <v>7.3467700000000002</v>
      </c>
      <c r="F65" s="191"/>
      <c r="G65" s="191">
        <f t="shared" ref="G65:G71" si="0">ROUND(E65*F65,2)</f>
        <v>0</v>
      </c>
      <c r="H65" s="191">
        <v>0</v>
      </c>
      <c r="I65" s="191">
        <f t="shared" ref="I65:I71" si="1">ROUND(E65*H65,2)</f>
        <v>0</v>
      </c>
      <c r="J65" s="191">
        <v>282.5</v>
      </c>
      <c r="K65" s="191">
        <f t="shared" ref="K65:K71" si="2">ROUND(E65*J65,2)</f>
        <v>2075.46</v>
      </c>
      <c r="L65" s="191">
        <v>21</v>
      </c>
      <c r="M65" s="191">
        <f t="shared" ref="M65:M71" si="3">G65*(1+L65/100)</f>
        <v>0</v>
      </c>
      <c r="N65" s="191">
        <v>0</v>
      </c>
      <c r="O65" s="191">
        <f t="shared" ref="O65:O71" si="4">ROUND(E65*N65,2)</f>
        <v>0</v>
      </c>
      <c r="P65" s="191">
        <v>0</v>
      </c>
      <c r="Q65" s="191">
        <f t="shared" ref="Q65:Q71" si="5">ROUND(E65*P65,2)</f>
        <v>0</v>
      </c>
      <c r="R65" s="192" t="s">
        <v>148</v>
      </c>
      <c r="S65" s="191" t="s">
        <v>106</v>
      </c>
      <c r="T65" s="169" t="s">
        <v>265</v>
      </c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 t="s">
        <v>179</v>
      </c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outlineLevel="1">
      <c r="A66" s="170">
        <v>21</v>
      </c>
      <c r="B66" s="180" t="s">
        <v>180</v>
      </c>
      <c r="C66" s="201" t="s">
        <v>181</v>
      </c>
      <c r="D66" s="182" t="s">
        <v>175</v>
      </c>
      <c r="E66" s="186">
        <v>7.3467700000000002</v>
      </c>
      <c r="F66" s="191"/>
      <c r="G66" s="191">
        <f t="shared" si="0"/>
        <v>0</v>
      </c>
      <c r="H66" s="191">
        <v>0</v>
      </c>
      <c r="I66" s="191">
        <f t="shared" si="1"/>
        <v>0</v>
      </c>
      <c r="J66" s="191">
        <v>188.5</v>
      </c>
      <c r="K66" s="191">
        <f t="shared" si="2"/>
        <v>1384.87</v>
      </c>
      <c r="L66" s="191">
        <v>21</v>
      </c>
      <c r="M66" s="191">
        <f t="shared" si="3"/>
        <v>0</v>
      </c>
      <c r="N66" s="191">
        <v>0</v>
      </c>
      <c r="O66" s="191">
        <f t="shared" si="4"/>
        <v>0</v>
      </c>
      <c r="P66" s="191">
        <v>0</v>
      </c>
      <c r="Q66" s="191">
        <f t="shared" si="5"/>
        <v>0</v>
      </c>
      <c r="R66" s="192" t="s">
        <v>148</v>
      </c>
      <c r="S66" s="191" t="s">
        <v>106</v>
      </c>
      <c r="T66" s="169" t="s">
        <v>265</v>
      </c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 t="s">
        <v>179</v>
      </c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>
      <c r="A67" s="170">
        <v>22</v>
      </c>
      <c r="B67" s="180" t="s">
        <v>182</v>
      </c>
      <c r="C67" s="201" t="s">
        <v>183</v>
      </c>
      <c r="D67" s="182" t="s">
        <v>175</v>
      </c>
      <c r="E67" s="186">
        <v>73.467669999999998</v>
      </c>
      <c r="F67" s="191"/>
      <c r="G67" s="191">
        <f t="shared" si="0"/>
        <v>0</v>
      </c>
      <c r="H67" s="191">
        <v>0</v>
      </c>
      <c r="I67" s="191">
        <f t="shared" si="1"/>
        <v>0</v>
      </c>
      <c r="J67" s="191">
        <v>15.1</v>
      </c>
      <c r="K67" s="191">
        <f t="shared" si="2"/>
        <v>1109.3599999999999</v>
      </c>
      <c r="L67" s="191">
        <v>21</v>
      </c>
      <c r="M67" s="191">
        <f t="shared" si="3"/>
        <v>0</v>
      </c>
      <c r="N67" s="191">
        <v>0</v>
      </c>
      <c r="O67" s="191">
        <f t="shared" si="4"/>
        <v>0</v>
      </c>
      <c r="P67" s="191">
        <v>0</v>
      </c>
      <c r="Q67" s="191">
        <f t="shared" si="5"/>
        <v>0</v>
      </c>
      <c r="R67" s="192" t="s">
        <v>148</v>
      </c>
      <c r="S67" s="191" t="s">
        <v>106</v>
      </c>
      <c r="T67" s="169" t="s">
        <v>265</v>
      </c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 t="s">
        <v>179</v>
      </c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70">
        <v>23</v>
      </c>
      <c r="B68" s="180" t="s">
        <v>184</v>
      </c>
      <c r="C68" s="201" t="s">
        <v>185</v>
      </c>
      <c r="D68" s="182" t="s">
        <v>175</v>
      </c>
      <c r="E68" s="186">
        <v>7.3467700000000002</v>
      </c>
      <c r="F68" s="191"/>
      <c r="G68" s="191">
        <f t="shared" si="0"/>
        <v>0</v>
      </c>
      <c r="H68" s="191">
        <v>0</v>
      </c>
      <c r="I68" s="191">
        <f t="shared" si="1"/>
        <v>0</v>
      </c>
      <c r="J68" s="191">
        <v>249.5</v>
      </c>
      <c r="K68" s="191">
        <f t="shared" si="2"/>
        <v>1833.02</v>
      </c>
      <c r="L68" s="191">
        <v>21</v>
      </c>
      <c r="M68" s="191">
        <f t="shared" si="3"/>
        <v>0</v>
      </c>
      <c r="N68" s="191">
        <v>0</v>
      </c>
      <c r="O68" s="191">
        <f t="shared" si="4"/>
        <v>0</v>
      </c>
      <c r="P68" s="191">
        <v>0</v>
      </c>
      <c r="Q68" s="191">
        <f t="shared" si="5"/>
        <v>0</v>
      </c>
      <c r="R68" s="192" t="s">
        <v>148</v>
      </c>
      <c r="S68" s="191" t="s">
        <v>106</v>
      </c>
      <c r="T68" s="169" t="s">
        <v>265</v>
      </c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 t="s">
        <v>179</v>
      </c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outlineLevel="1">
      <c r="A69" s="170">
        <v>24</v>
      </c>
      <c r="B69" s="180" t="s">
        <v>186</v>
      </c>
      <c r="C69" s="201" t="s">
        <v>187</v>
      </c>
      <c r="D69" s="182" t="s">
        <v>175</v>
      </c>
      <c r="E69" s="186">
        <v>44.080599999999997</v>
      </c>
      <c r="F69" s="191"/>
      <c r="G69" s="191">
        <f t="shared" si="0"/>
        <v>0</v>
      </c>
      <c r="H69" s="191">
        <v>0</v>
      </c>
      <c r="I69" s="191">
        <f t="shared" si="1"/>
        <v>0</v>
      </c>
      <c r="J69" s="191">
        <v>27.8</v>
      </c>
      <c r="K69" s="191">
        <f t="shared" si="2"/>
        <v>1225.44</v>
      </c>
      <c r="L69" s="191">
        <v>21</v>
      </c>
      <c r="M69" s="191">
        <f t="shared" si="3"/>
        <v>0</v>
      </c>
      <c r="N69" s="191">
        <v>0</v>
      </c>
      <c r="O69" s="191">
        <f t="shared" si="4"/>
        <v>0</v>
      </c>
      <c r="P69" s="191">
        <v>0</v>
      </c>
      <c r="Q69" s="191">
        <f t="shared" si="5"/>
        <v>0</v>
      </c>
      <c r="R69" s="192" t="s">
        <v>148</v>
      </c>
      <c r="S69" s="191" t="s">
        <v>106</v>
      </c>
      <c r="T69" s="169" t="s">
        <v>265</v>
      </c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 t="s">
        <v>179</v>
      </c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outlineLevel="1">
      <c r="A70" s="170">
        <v>25</v>
      </c>
      <c r="B70" s="180" t="s">
        <v>188</v>
      </c>
      <c r="C70" s="201" t="s">
        <v>189</v>
      </c>
      <c r="D70" s="182" t="s">
        <v>175</v>
      </c>
      <c r="E70" s="186">
        <v>7.3467700000000002</v>
      </c>
      <c r="F70" s="191"/>
      <c r="G70" s="191">
        <f t="shared" si="0"/>
        <v>0</v>
      </c>
      <c r="H70" s="191">
        <v>0</v>
      </c>
      <c r="I70" s="191">
        <f t="shared" si="1"/>
        <v>0</v>
      </c>
      <c r="J70" s="191">
        <v>1300</v>
      </c>
      <c r="K70" s="191">
        <f t="shared" si="2"/>
        <v>9550.7999999999993</v>
      </c>
      <c r="L70" s="191">
        <v>21</v>
      </c>
      <c r="M70" s="191">
        <f t="shared" si="3"/>
        <v>0</v>
      </c>
      <c r="N70" s="191">
        <v>0</v>
      </c>
      <c r="O70" s="191">
        <f t="shared" si="4"/>
        <v>0</v>
      </c>
      <c r="P70" s="191">
        <v>0</v>
      </c>
      <c r="Q70" s="191">
        <f t="shared" si="5"/>
        <v>0</v>
      </c>
      <c r="R70" s="192" t="s">
        <v>148</v>
      </c>
      <c r="S70" s="191" t="s">
        <v>106</v>
      </c>
      <c r="T70" s="169" t="s">
        <v>265</v>
      </c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 t="s">
        <v>179</v>
      </c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outlineLevel="1">
      <c r="A71" s="170">
        <v>26</v>
      </c>
      <c r="B71" s="180" t="s">
        <v>190</v>
      </c>
      <c r="C71" s="201" t="s">
        <v>191</v>
      </c>
      <c r="D71" s="182" t="s">
        <v>175</v>
      </c>
      <c r="E71" s="186">
        <v>7.3467700000000002</v>
      </c>
      <c r="F71" s="191"/>
      <c r="G71" s="191">
        <f t="shared" si="0"/>
        <v>0</v>
      </c>
      <c r="H71" s="191">
        <v>0</v>
      </c>
      <c r="I71" s="191">
        <f t="shared" si="1"/>
        <v>0</v>
      </c>
      <c r="J71" s="191">
        <v>9.6</v>
      </c>
      <c r="K71" s="191">
        <f t="shared" si="2"/>
        <v>70.53</v>
      </c>
      <c r="L71" s="191">
        <v>21</v>
      </c>
      <c r="M71" s="191">
        <f t="shared" si="3"/>
        <v>0</v>
      </c>
      <c r="N71" s="191">
        <v>0</v>
      </c>
      <c r="O71" s="191">
        <f t="shared" si="4"/>
        <v>0</v>
      </c>
      <c r="P71" s="191">
        <v>0</v>
      </c>
      <c r="Q71" s="191">
        <f t="shared" si="5"/>
        <v>0</v>
      </c>
      <c r="R71" s="192" t="s">
        <v>192</v>
      </c>
      <c r="S71" s="191" t="s">
        <v>106</v>
      </c>
      <c r="T71" s="169" t="s">
        <v>266</v>
      </c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 t="s">
        <v>179</v>
      </c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>
      <c r="A72" s="176" t="s">
        <v>100</v>
      </c>
      <c r="B72" s="181" t="s">
        <v>64</v>
      </c>
      <c r="C72" s="203" t="s">
        <v>65</v>
      </c>
      <c r="D72" s="184"/>
      <c r="E72" s="188"/>
      <c r="F72" s="193"/>
      <c r="G72" s="193">
        <f>SUM(G73:G87)</f>
        <v>0</v>
      </c>
      <c r="H72" s="193"/>
      <c r="I72" s="193">
        <f>SUM(I73:I87)</f>
        <v>89500</v>
      </c>
      <c r="J72" s="193"/>
      <c r="K72" s="193">
        <f>SUM(K73:K87)</f>
        <v>72286.61</v>
      </c>
      <c r="L72" s="193"/>
      <c r="M72" s="193">
        <f>SUM(M73:M87)</f>
        <v>0</v>
      </c>
      <c r="N72" s="193"/>
      <c r="O72" s="193">
        <f>SUM(O73:O87)</f>
        <v>0.17</v>
      </c>
      <c r="P72" s="193"/>
      <c r="Q72" s="193">
        <f>SUM(Q73:Q87)</f>
        <v>0</v>
      </c>
      <c r="R72" s="194"/>
      <c r="S72" s="193"/>
      <c r="AE72" t="s">
        <v>101</v>
      </c>
    </row>
    <row r="73" spans="1:60" ht="22.5" outlineLevel="1">
      <c r="A73" s="170">
        <v>27</v>
      </c>
      <c r="B73" s="180" t="s">
        <v>193</v>
      </c>
      <c r="C73" s="201" t="s">
        <v>268</v>
      </c>
      <c r="D73" s="182" t="s">
        <v>151</v>
      </c>
      <c r="E73" s="186">
        <v>1</v>
      </c>
      <c r="F73" s="191"/>
      <c r="G73" s="191">
        <f t="shared" ref="G73:G87" si="6">ROUND(E73*F73,2)</f>
        <v>0</v>
      </c>
      <c r="H73" s="191">
        <v>0</v>
      </c>
      <c r="I73" s="191">
        <f t="shared" ref="I73:I87" si="7">ROUND(E73*H73,2)</f>
        <v>0</v>
      </c>
      <c r="J73" s="191">
        <v>243.5</v>
      </c>
      <c r="K73" s="191">
        <f t="shared" ref="K73:K87" si="8">ROUND(E73*J73,2)</f>
        <v>243.5</v>
      </c>
      <c r="L73" s="191">
        <v>21</v>
      </c>
      <c r="M73" s="191">
        <f t="shared" ref="M73:M87" si="9">G73*(1+L73/100)</f>
        <v>0</v>
      </c>
      <c r="N73" s="191">
        <v>1.17E-3</v>
      </c>
      <c r="O73" s="191">
        <f t="shared" ref="O73:O87" si="10">ROUND(E73*N73,2)</f>
        <v>0</v>
      </c>
      <c r="P73" s="191">
        <v>0</v>
      </c>
      <c r="Q73" s="191">
        <f t="shared" ref="Q73:Q87" si="11">ROUND(E73*P73,2)</f>
        <v>0</v>
      </c>
      <c r="R73" s="192" t="s">
        <v>194</v>
      </c>
      <c r="S73" s="191" t="s">
        <v>106</v>
      </c>
      <c r="T73" s="169" t="s">
        <v>265</v>
      </c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 t="s">
        <v>117</v>
      </c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 ht="22.5" outlineLevel="1">
      <c r="A74" s="170">
        <v>28</v>
      </c>
      <c r="B74" s="180" t="s">
        <v>195</v>
      </c>
      <c r="C74" s="201" t="s">
        <v>269</v>
      </c>
      <c r="D74" s="182" t="s">
        <v>151</v>
      </c>
      <c r="E74" s="186">
        <v>1</v>
      </c>
      <c r="F74" s="191"/>
      <c r="G74" s="191">
        <f t="shared" si="6"/>
        <v>0</v>
      </c>
      <c r="H74" s="191">
        <v>0</v>
      </c>
      <c r="I74" s="191">
        <f t="shared" si="7"/>
        <v>0</v>
      </c>
      <c r="J74" s="191">
        <v>316.5</v>
      </c>
      <c r="K74" s="191">
        <f t="shared" si="8"/>
        <v>316.5</v>
      </c>
      <c r="L74" s="191">
        <v>21</v>
      </c>
      <c r="M74" s="191">
        <f t="shared" si="9"/>
        <v>0</v>
      </c>
      <c r="N74" s="191">
        <v>1.58E-3</v>
      </c>
      <c r="O74" s="191">
        <f t="shared" si="10"/>
        <v>0</v>
      </c>
      <c r="P74" s="191">
        <v>0</v>
      </c>
      <c r="Q74" s="191">
        <f t="shared" si="11"/>
        <v>0</v>
      </c>
      <c r="R74" s="192" t="s">
        <v>194</v>
      </c>
      <c r="S74" s="191" t="s">
        <v>106</v>
      </c>
      <c r="T74" s="169" t="s">
        <v>265</v>
      </c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 t="s">
        <v>117</v>
      </c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 outlineLevel="1">
      <c r="A75" s="170">
        <v>29</v>
      </c>
      <c r="B75" s="180" t="s">
        <v>196</v>
      </c>
      <c r="C75" s="201" t="s">
        <v>197</v>
      </c>
      <c r="D75" s="182" t="s">
        <v>151</v>
      </c>
      <c r="E75" s="186">
        <v>1</v>
      </c>
      <c r="F75" s="191"/>
      <c r="G75" s="191">
        <f t="shared" si="6"/>
        <v>0</v>
      </c>
      <c r="H75" s="191">
        <v>0</v>
      </c>
      <c r="I75" s="191">
        <f t="shared" si="7"/>
        <v>0</v>
      </c>
      <c r="J75" s="191">
        <v>519</v>
      </c>
      <c r="K75" s="191">
        <f t="shared" si="8"/>
        <v>519</v>
      </c>
      <c r="L75" s="191">
        <v>21</v>
      </c>
      <c r="M75" s="191">
        <f t="shared" si="9"/>
        <v>0</v>
      </c>
      <c r="N75" s="191">
        <v>0</v>
      </c>
      <c r="O75" s="191">
        <f t="shared" si="10"/>
        <v>0</v>
      </c>
      <c r="P75" s="191">
        <v>0</v>
      </c>
      <c r="Q75" s="191">
        <f t="shared" si="11"/>
        <v>0</v>
      </c>
      <c r="R75" s="192" t="s">
        <v>194</v>
      </c>
      <c r="S75" s="191" t="s">
        <v>106</v>
      </c>
      <c r="T75" s="169" t="s">
        <v>265</v>
      </c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 t="s">
        <v>117</v>
      </c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outlineLevel="1">
      <c r="A76" s="170">
        <v>30</v>
      </c>
      <c r="B76" s="180" t="s">
        <v>198</v>
      </c>
      <c r="C76" s="201" t="s">
        <v>199</v>
      </c>
      <c r="D76" s="182" t="s">
        <v>151</v>
      </c>
      <c r="E76" s="186">
        <v>5</v>
      </c>
      <c r="F76" s="191"/>
      <c r="G76" s="191">
        <f t="shared" si="6"/>
        <v>0</v>
      </c>
      <c r="H76" s="191">
        <v>0</v>
      </c>
      <c r="I76" s="191">
        <f t="shared" si="7"/>
        <v>0</v>
      </c>
      <c r="J76" s="191">
        <v>537</v>
      </c>
      <c r="K76" s="191">
        <f t="shared" si="8"/>
        <v>2685</v>
      </c>
      <c r="L76" s="191">
        <v>21</v>
      </c>
      <c r="M76" s="191">
        <f t="shared" si="9"/>
        <v>0</v>
      </c>
      <c r="N76" s="191">
        <v>0</v>
      </c>
      <c r="O76" s="191">
        <f t="shared" si="10"/>
        <v>0</v>
      </c>
      <c r="P76" s="191">
        <v>0</v>
      </c>
      <c r="Q76" s="191">
        <f t="shared" si="11"/>
        <v>0</v>
      </c>
      <c r="R76" s="192" t="s">
        <v>194</v>
      </c>
      <c r="S76" s="191" t="s">
        <v>106</v>
      </c>
      <c r="T76" s="169" t="s">
        <v>265</v>
      </c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 t="s">
        <v>117</v>
      </c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outlineLevel="1">
      <c r="A77" s="170">
        <v>31</v>
      </c>
      <c r="B77" s="180" t="s">
        <v>200</v>
      </c>
      <c r="C77" s="201" t="s">
        <v>201</v>
      </c>
      <c r="D77" s="182" t="s">
        <v>151</v>
      </c>
      <c r="E77" s="186">
        <v>2</v>
      </c>
      <c r="F77" s="191"/>
      <c r="G77" s="191">
        <f t="shared" si="6"/>
        <v>0</v>
      </c>
      <c r="H77" s="191">
        <v>0</v>
      </c>
      <c r="I77" s="191">
        <f t="shared" si="7"/>
        <v>0</v>
      </c>
      <c r="J77" s="191">
        <v>199.5</v>
      </c>
      <c r="K77" s="191">
        <f t="shared" si="8"/>
        <v>399</v>
      </c>
      <c r="L77" s="191">
        <v>21</v>
      </c>
      <c r="M77" s="191">
        <f t="shared" si="9"/>
        <v>0</v>
      </c>
      <c r="N77" s="191">
        <v>1.0000000000000001E-5</v>
      </c>
      <c r="O77" s="191">
        <f t="shared" si="10"/>
        <v>0</v>
      </c>
      <c r="P77" s="191">
        <v>0</v>
      </c>
      <c r="Q77" s="191">
        <f t="shared" si="11"/>
        <v>0</v>
      </c>
      <c r="R77" s="192" t="s">
        <v>194</v>
      </c>
      <c r="S77" s="191" t="s">
        <v>106</v>
      </c>
      <c r="T77" s="169" t="s">
        <v>265</v>
      </c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 t="s">
        <v>117</v>
      </c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ht="22.5" outlineLevel="1">
      <c r="A78" s="170">
        <v>32</v>
      </c>
      <c r="B78" s="180" t="s">
        <v>202</v>
      </c>
      <c r="C78" s="201" t="s">
        <v>203</v>
      </c>
      <c r="D78" s="182" t="s">
        <v>151</v>
      </c>
      <c r="E78" s="186">
        <v>1</v>
      </c>
      <c r="F78" s="191"/>
      <c r="G78" s="191">
        <f t="shared" si="6"/>
        <v>0</v>
      </c>
      <c r="H78" s="191">
        <v>0</v>
      </c>
      <c r="I78" s="191">
        <f t="shared" si="7"/>
        <v>0</v>
      </c>
      <c r="J78" s="191">
        <v>68000</v>
      </c>
      <c r="K78" s="191">
        <f t="shared" si="8"/>
        <v>68000</v>
      </c>
      <c r="L78" s="191">
        <v>21</v>
      </c>
      <c r="M78" s="191">
        <f t="shared" si="9"/>
        <v>0</v>
      </c>
      <c r="N78" s="191">
        <v>0</v>
      </c>
      <c r="O78" s="191">
        <f t="shared" si="10"/>
        <v>0</v>
      </c>
      <c r="P78" s="191">
        <v>0</v>
      </c>
      <c r="Q78" s="191">
        <f t="shared" si="11"/>
        <v>0</v>
      </c>
      <c r="R78" s="192"/>
      <c r="S78" s="191" t="s">
        <v>112</v>
      </c>
      <c r="T78" s="169" t="s">
        <v>266</v>
      </c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 t="s">
        <v>117</v>
      </c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outlineLevel="1">
      <c r="A79" s="170">
        <v>33</v>
      </c>
      <c r="B79" s="180" t="s">
        <v>204</v>
      </c>
      <c r="C79" s="201" t="s">
        <v>205</v>
      </c>
      <c r="D79" s="182" t="s">
        <v>151</v>
      </c>
      <c r="E79" s="186">
        <v>3</v>
      </c>
      <c r="F79" s="191"/>
      <c r="G79" s="191">
        <f t="shared" si="6"/>
        <v>0</v>
      </c>
      <c r="H79" s="191">
        <v>200</v>
      </c>
      <c r="I79" s="191">
        <f t="shared" si="7"/>
        <v>600</v>
      </c>
      <c r="J79" s="191">
        <v>0</v>
      </c>
      <c r="K79" s="191">
        <f t="shared" si="8"/>
        <v>0</v>
      </c>
      <c r="L79" s="191">
        <v>21</v>
      </c>
      <c r="M79" s="191">
        <f t="shared" si="9"/>
        <v>0</v>
      </c>
      <c r="N79" s="191">
        <v>0</v>
      </c>
      <c r="O79" s="191">
        <f t="shared" si="10"/>
        <v>0</v>
      </c>
      <c r="P79" s="191">
        <v>0</v>
      </c>
      <c r="Q79" s="191">
        <f t="shared" si="11"/>
        <v>0</v>
      </c>
      <c r="R79" s="192"/>
      <c r="S79" s="191" t="s">
        <v>112</v>
      </c>
      <c r="T79" s="169" t="s">
        <v>266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 t="s">
        <v>113</v>
      </c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70">
        <v>34</v>
      </c>
      <c r="B80" s="180" t="s">
        <v>206</v>
      </c>
      <c r="C80" s="201" t="s">
        <v>207</v>
      </c>
      <c r="D80" s="182" t="s">
        <v>151</v>
      </c>
      <c r="E80" s="186">
        <v>3</v>
      </c>
      <c r="F80" s="191"/>
      <c r="G80" s="191">
        <f t="shared" si="6"/>
        <v>0</v>
      </c>
      <c r="H80" s="191">
        <v>1300</v>
      </c>
      <c r="I80" s="191">
        <f t="shared" si="7"/>
        <v>3900</v>
      </c>
      <c r="J80" s="191">
        <v>0</v>
      </c>
      <c r="K80" s="191">
        <f t="shared" si="8"/>
        <v>0</v>
      </c>
      <c r="L80" s="191">
        <v>21</v>
      </c>
      <c r="M80" s="191">
        <f t="shared" si="9"/>
        <v>0</v>
      </c>
      <c r="N80" s="191">
        <v>0</v>
      </c>
      <c r="O80" s="191">
        <f t="shared" si="10"/>
        <v>0</v>
      </c>
      <c r="P80" s="191">
        <v>0</v>
      </c>
      <c r="Q80" s="191">
        <f t="shared" si="11"/>
        <v>0</v>
      </c>
      <c r="R80" s="192"/>
      <c r="S80" s="191" t="s">
        <v>112</v>
      </c>
      <c r="T80" s="169" t="s">
        <v>266</v>
      </c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 t="s">
        <v>113</v>
      </c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ht="22.5" outlineLevel="1">
      <c r="A81" s="170">
        <v>35</v>
      </c>
      <c r="B81" s="180" t="s">
        <v>208</v>
      </c>
      <c r="C81" s="201" t="s">
        <v>279</v>
      </c>
      <c r="D81" s="182" t="s">
        <v>151</v>
      </c>
      <c r="E81" s="186">
        <v>1</v>
      </c>
      <c r="F81" s="191"/>
      <c r="G81" s="191">
        <f t="shared" si="6"/>
        <v>0</v>
      </c>
      <c r="H81" s="191">
        <v>2950</v>
      </c>
      <c r="I81" s="191">
        <f t="shared" si="7"/>
        <v>2950</v>
      </c>
      <c r="J81" s="191">
        <v>0</v>
      </c>
      <c r="K81" s="191">
        <f t="shared" si="8"/>
        <v>0</v>
      </c>
      <c r="L81" s="191">
        <v>21</v>
      </c>
      <c r="M81" s="191">
        <f t="shared" si="9"/>
        <v>0</v>
      </c>
      <c r="N81" s="191">
        <v>1.2E-2</v>
      </c>
      <c r="O81" s="191">
        <f t="shared" si="10"/>
        <v>0.01</v>
      </c>
      <c r="P81" s="191">
        <v>0</v>
      </c>
      <c r="Q81" s="191">
        <f t="shared" si="11"/>
        <v>0</v>
      </c>
      <c r="R81" s="192" t="s">
        <v>209</v>
      </c>
      <c r="S81" s="191" t="s">
        <v>106</v>
      </c>
      <c r="T81" s="169" t="s">
        <v>266</v>
      </c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 t="s">
        <v>113</v>
      </c>
      <c r="AF81" s="168"/>
      <c r="AG81" s="168"/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ht="22.5" outlineLevel="1">
      <c r="A82" s="170">
        <v>36</v>
      </c>
      <c r="B82" s="180" t="s">
        <v>210</v>
      </c>
      <c r="C82" s="201" t="s">
        <v>280</v>
      </c>
      <c r="D82" s="182" t="s">
        <v>151</v>
      </c>
      <c r="E82" s="186">
        <v>1</v>
      </c>
      <c r="F82" s="191"/>
      <c r="G82" s="191">
        <f t="shared" si="6"/>
        <v>0</v>
      </c>
      <c r="H82" s="191">
        <v>4900</v>
      </c>
      <c r="I82" s="191">
        <f t="shared" si="7"/>
        <v>4900</v>
      </c>
      <c r="J82" s="191">
        <v>0</v>
      </c>
      <c r="K82" s="191">
        <f t="shared" si="8"/>
        <v>0</v>
      </c>
      <c r="L82" s="191">
        <v>21</v>
      </c>
      <c r="M82" s="191">
        <f t="shared" si="9"/>
        <v>0</v>
      </c>
      <c r="N82" s="191">
        <v>2.1000000000000001E-2</v>
      </c>
      <c r="O82" s="191">
        <f t="shared" si="10"/>
        <v>0.02</v>
      </c>
      <c r="P82" s="191">
        <v>0</v>
      </c>
      <c r="Q82" s="191">
        <f t="shared" si="11"/>
        <v>0</v>
      </c>
      <c r="R82" s="192"/>
      <c r="S82" s="191" t="s">
        <v>112</v>
      </c>
      <c r="T82" s="169" t="s">
        <v>266</v>
      </c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 t="s">
        <v>113</v>
      </c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outlineLevel="1">
      <c r="A83" s="170">
        <v>37</v>
      </c>
      <c r="B83" s="180" t="s">
        <v>211</v>
      </c>
      <c r="C83" s="201" t="s">
        <v>277</v>
      </c>
      <c r="D83" s="182" t="s">
        <v>151</v>
      </c>
      <c r="E83" s="186">
        <v>1</v>
      </c>
      <c r="F83" s="191"/>
      <c r="G83" s="191">
        <f t="shared" si="6"/>
        <v>0</v>
      </c>
      <c r="H83" s="191">
        <v>2050</v>
      </c>
      <c r="I83" s="191">
        <f t="shared" si="7"/>
        <v>2050</v>
      </c>
      <c r="J83" s="191">
        <v>0</v>
      </c>
      <c r="K83" s="191">
        <f t="shared" si="8"/>
        <v>0</v>
      </c>
      <c r="L83" s="191">
        <v>21</v>
      </c>
      <c r="M83" s="191">
        <f t="shared" si="9"/>
        <v>0</v>
      </c>
      <c r="N83" s="191">
        <v>1.9E-2</v>
      </c>
      <c r="O83" s="191">
        <f t="shared" si="10"/>
        <v>0.02</v>
      </c>
      <c r="P83" s="191">
        <v>0</v>
      </c>
      <c r="Q83" s="191">
        <f t="shared" si="11"/>
        <v>0</v>
      </c>
      <c r="R83" s="192"/>
      <c r="S83" s="191" t="s">
        <v>112</v>
      </c>
      <c r="T83" s="169" t="s">
        <v>266</v>
      </c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 t="s">
        <v>113</v>
      </c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ht="33.75" outlineLevel="1">
      <c r="A84" s="170">
        <v>38</v>
      </c>
      <c r="B84" s="180" t="s">
        <v>212</v>
      </c>
      <c r="C84" s="201" t="s">
        <v>283</v>
      </c>
      <c r="D84" s="182" t="s">
        <v>151</v>
      </c>
      <c r="E84" s="186">
        <v>5</v>
      </c>
      <c r="F84" s="191"/>
      <c r="G84" s="191">
        <f t="shared" si="6"/>
        <v>0</v>
      </c>
      <c r="H84" s="191">
        <v>2100</v>
      </c>
      <c r="I84" s="191">
        <f t="shared" si="7"/>
        <v>10500</v>
      </c>
      <c r="J84" s="191">
        <v>0</v>
      </c>
      <c r="K84" s="191">
        <f t="shared" si="8"/>
        <v>0</v>
      </c>
      <c r="L84" s="191">
        <v>21</v>
      </c>
      <c r="M84" s="191">
        <f t="shared" si="9"/>
        <v>0</v>
      </c>
      <c r="N84" s="191">
        <v>2.1000000000000001E-2</v>
      </c>
      <c r="O84" s="191">
        <f t="shared" si="10"/>
        <v>0.11</v>
      </c>
      <c r="P84" s="191">
        <v>0</v>
      </c>
      <c r="Q84" s="191">
        <f t="shared" si="11"/>
        <v>0</v>
      </c>
      <c r="R84" s="192"/>
      <c r="S84" s="191" t="s">
        <v>112</v>
      </c>
      <c r="T84" s="169" t="s">
        <v>266</v>
      </c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 t="s">
        <v>113</v>
      </c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ht="22.5" outlineLevel="1">
      <c r="A85" s="170">
        <v>39</v>
      </c>
      <c r="B85" s="180" t="s">
        <v>213</v>
      </c>
      <c r="C85" s="201" t="s">
        <v>278</v>
      </c>
      <c r="D85" s="182" t="s">
        <v>151</v>
      </c>
      <c r="E85" s="186">
        <v>2</v>
      </c>
      <c r="F85" s="191"/>
      <c r="G85" s="191">
        <f t="shared" si="6"/>
        <v>0</v>
      </c>
      <c r="H85" s="191">
        <v>300</v>
      </c>
      <c r="I85" s="191">
        <f t="shared" si="7"/>
        <v>600</v>
      </c>
      <c r="J85" s="191">
        <v>0</v>
      </c>
      <c r="K85" s="191">
        <f t="shared" si="8"/>
        <v>0</v>
      </c>
      <c r="L85" s="191">
        <v>21</v>
      </c>
      <c r="M85" s="191">
        <f t="shared" si="9"/>
        <v>0</v>
      </c>
      <c r="N85" s="191">
        <v>3.3E-3</v>
      </c>
      <c r="O85" s="191">
        <f t="shared" si="10"/>
        <v>0.01</v>
      </c>
      <c r="P85" s="191">
        <v>0</v>
      </c>
      <c r="Q85" s="191">
        <f t="shared" si="11"/>
        <v>0</v>
      </c>
      <c r="R85" s="192" t="s">
        <v>209</v>
      </c>
      <c r="S85" s="191" t="s">
        <v>106</v>
      </c>
      <c r="T85" s="169" t="s">
        <v>266</v>
      </c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 t="s">
        <v>113</v>
      </c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ht="22.5" outlineLevel="1">
      <c r="A86" s="170">
        <v>40</v>
      </c>
      <c r="B86" s="180" t="s">
        <v>214</v>
      </c>
      <c r="C86" s="201" t="s">
        <v>215</v>
      </c>
      <c r="D86" s="182" t="s">
        <v>151</v>
      </c>
      <c r="E86" s="186">
        <v>1</v>
      </c>
      <c r="F86" s="191"/>
      <c r="G86" s="191">
        <f t="shared" si="6"/>
        <v>0</v>
      </c>
      <c r="H86" s="191">
        <v>64000</v>
      </c>
      <c r="I86" s="191">
        <f t="shared" si="7"/>
        <v>64000</v>
      </c>
      <c r="J86" s="191">
        <v>0</v>
      </c>
      <c r="K86" s="191">
        <f t="shared" si="8"/>
        <v>0</v>
      </c>
      <c r="L86" s="191">
        <v>21</v>
      </c>
      <c r="M86" s="191">
        <f t="shared" si="9"/>
        <v>0</v>
      </c>
      <c r="N86" s="191">
        <v>0</v>
      </c>
      <c r="O86" s="191">
        <f t="shared" si="10"/>
        <v>0</v>
      </c>
      <c r="P86" s="191">
        <v>0</v>
      </c>
      <c r="Q86" s="191">
        <f t="shared" si="11"/>
        <v>0</v>
      </c>
      <c r="R86" s="192"/>
      <c r="S86" s="191" t="s">
        <v>112</v>
      </c>
      <c r="T86" s="169" t="s">
        <v>266</v>
      </c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 t="s">
        <v>113</v>
      </c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70">
        <v>41</v>
      </c>
      <c r="B87" s="180" t="s">
        <v>216</v>
      </c>
      <c r="C87" s="201" t="s">
        <v>217</v>
      </c>
      <c r="D87" s="182" t="s">
        <v>175</v>
      </c>
      <c r="E87" s="186">
        <v>0.16636999999999999</v>
      </c>
      <c r="F87" s="191"/>
      <c r="G87" s="191">
        <f t="shared" si="6"/>
        <v>0</v>
      </c>
      <c r="H87" s="191">
        <v>0</v>
      </c>
      <c r="I87" s="191">
        <f t="shared" si="7"/>
        <v>0</v>
      </c>
      <c r="J87" s="191">
        <v>743</v>
      </c>
      <c r="K87" s="191">
        <f t="shared" si="8"/>
        <v>123.61</v>
      </c>
      <c r="L87" s="191">
        <v>21</v>
      </c>
      <c r="M87" s="191">
        <f t="shared" si="9"/>
        <v>0</v>
      </c>
      <c r="N87" s="191">
        <v>0</v>
      </c>
      <c r="O87" s="191">
        <f t="shared" si="10"/>
        <v>0</v>
      </c>
      <c r="P87" s="191">
        <v>0</v>
      </c>
      <c r="Q87" s="191">
        <f t="shared" si="11"/>
        <v>0</v>
      </c>
      <c r="R87" s="192" t="s">
        <v>194</v>
      </c>
      <c r="S87" s="191" t="s">
        <v>106</v>
      </c>
      <c r="T87" s="169" t="s">
        <v>265</v>
      </c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 t="s">
        <v>176</v>
      </c>
      <c r="AF87" s="168"/>
      <c r="AG87" s="168"/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>
      <c r="A88" s="176" t="s">
        <v>100</v>
      </c>
      <c r="B88" s="181" t="s">
        <v>66</v>
      </c>
      <c r="C88" s="203" t="s">
        <v>67</v>
      </c>
      <c r="D88" s="184"/>
      <c r="E88" s="188"/>
      <c r="F88" s="193"/>
      <c r="G88" s="193">
        <f>SUM(G89:G93)</f>
        <v>0</v>
      </c>
      <c r="H88" s="193"/>
      <c r="I88" s="193">
        <f>SUM(I89:I93)</f>
        <v>3150</v>
      </c>
      <c r="J88" s="193"/>
      <c r="K88" s="193">
        <f>SUM(K89:K93)</f>
        <v>9252.16</v>
      </c>
      <c r="L88" s="193"/>
      <c r="M88" s="193">
        <f>SUM(M89:M93)</f>
        <v>0</v>
      </c>
      <c r="N88" s="193"/>
      <c r="O88" s="193">
        <f>SUM(O89:O93)</f>
        <v>0.01</v>
      </c>
      <c r="P88" s="193"/>
      <c r="Q88" s="193">
        <f>SUM(Q89:Q93)</f>
        <v>0.51</v>
      </c>
      <c r="R88" s="194"/>
      <c r="S88" s="193"/>
      <c r="AE88" t="s">
        <v>101</v>
      </c>
    </row>
    <row r="89" spans="1:60" outlineLevel="1">
      <c r="A89" s="170">
        <v>42</v>
      </c>
      <c r="B89" s="180" t="s">
        <v>218</v>
      </c>
      <c r="C89" s="201" t="s">
        <v>219</v>
      </c>
      <c r="D89" s="182" t="s">
        <v>104</v>
      </c>
      <c r="E89" s="186">
        <v>28.392499999999998</v>
      </c>
      <c r="F89" s="191"/>
      <c r="G89" s="191">
        <f>ROUND(E89*F89,2)</f>
        <v>0</v>
      </c>
      <c r="H89" s="191">
        <v>0</v>
      </c>
      <c r="I89" s="191">
        <f>ROUND(E89*H89,2)</f>
        <v>0</v>
      </c>
      <c r="J89" s="191">
        <v>312.5</v>
      </c>
      <c r="K89" s="191">
        <f>ROUND(E89*J89,2)</f>
        <v>8872.66</v>
      </c>
      <c r="L89" s="191">
        <v>21</v>
      </c>
      <c r="M89" s="191">
        <f>G89*(1+L89/100)</f>
        <v>0</v>
      </c>
      <c r="N89" s="191">
        <v>0</v>
      </c>
      <c r="O89" s="191">
        <f>ROUND(E89*N89,2)</f>
        <v>0</v>
      </c>
      <c r="P89" s="191">
        <v>1.7999999999999999E-2</v>
      </c>
      <c r="Q89" s="191">
        <f>ROUND(E89*P89,2)</f>
        <v>0.51</v>
      </c>
      <c r="R89" s="192" t="s">
        <v>220</v>
      </c>
      <c r="S89" s="191" t="s">
        <v>106</v>
      </c>
      <c r="T89" s="169" t="s">
        <v>265</v>
      </c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 t="s">
        <v>117</v>
      </c>
      <c r="AF89" s="168"/>
      <c r="AG89" s="168"/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70"/>
      <c r="B90" s="180"/>
      <c r="C90" s="202" t="s">
        <v>221</v>
      </c>
      <c r="D90" s="183"/>
      <c r="E90" s="187">
        <v>16.092500000000001</v>
      </c>
      <c r="F90" s="191"/>
      <c r="G90" s="191"/>
      <c r="H90" s="191"/>
      <c r="I90" s="191"/>
      <c r="J90" s="191"/>
      <c r="K90" s="191"/>
      <c r="L90" s="191"/>
      <c r="M90" s="191"/>
      <c r="N90" s="191"/>
      <c r="O90" s="191"/>
      <c r="P90" s="191"/>
      <c r="Q90" s="191"/>
      <c r="R90" s="192"/>
      <c r="S90" s="191"/>
      <c r="T90" s="169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 t="s">
        <v>109</v>
      </c>
      <c r="AF90" s="168"/>
      <c r="AG90" s="168"/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outlineLevel="1">
      <c r="A91" s="170"/>
      <c r="B91" s="180"/>
      <c r="C91" s="202" t="s">
        <v>222</v>
      </c>
      <c r="D91" s="183"/>
      <c r="E91" s="187">
        <v>12.3</v>
      </c>
      <c r="F91" s="191"/>
      <c r="G91" s="191"/>
      <c r="H91" s="191"/>
      <c r="I91" s="191"/>
      <c r="J91" s="191"/>
      <c r="K91" s="191"/>
      <c r="L91" s="191"/>
      <c r="M91" s="191"/>
      <c r="N91" s="191"/>
      <c r="O91" s="191"/>
      <c r="P91" s="191"/>
      <c r="Q91" s="191"/>
      <c r="R91" s="192"/>
      <c r="S91" s="191"/>
      <c r="T91" s="169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 t="s">
        <v>109</v>
      </c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outlineLevel="1">
      <c r="A92" s="170">
        <v>43</v>
      </c>
      <c r="B92" s="180" t="s">
        <v>223</v>
      </c>
      <c r="C92" s="201" t="s">
        <v>224</v>
      </c>
      <c r="D92" s="182" t="s">
        <v>151</v>
      </c>
      <c r="E92" s="186">
        <v>3</v>
      </c>
      <c r="F92" s="191"/>
      <c r="G92" s="191">
        <f>ROUND(E92*F92,2)</f>
        <v>0</v>
      </c>
      <c r="H92" s="191">
        <v>0</v>
      </c>
      <c r="I92" s="191">
        <f>ROUND(E92*H92,2)</f>
        <v>0</v>
      </c>
      <c r="J92" s="191">
        <v>126.5</v>
      </c>
      <c r="K92" s="191">
        <f>ROUND(E92*J92,2)</f>
        <v>379.5</v>
      </c>
      <c r="L92" s="191">
        <v>21</v>
      </c>
      <c r="M92" s="191">
        <f>G92*(1+L92/100)</f>
        <v>0</v>
      </c>
      <c r="N92" s="191">
        <v>1.0000000000000001E-5</v>
      </c>
      <c r="O92" s="191">
        <f>ROUND(E92*N92,2)</f>
        <v>0</v>
      </c>
      <c r="P92" s="191">
        <v>0</v>
      </c>
      <c r="Q92" s="191">
        <f>ROUND(E92*P92,2)</f>
        <v>0</v>
      </c>
      <c r="R92" s="192" t="s">
        <v>220</v>
      </c>
      <c r="S92" s="191" t="s">
        <v>106</v>
      </c>
      <c r="T92" s="169" t="s">
        <v>265</v>
      </c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 t="s">
        <v>117</v>
      </c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outlineLevel="1">
      <c r="A93" s="170">
        <v>44</v>
      </c>
      <c r="B93" s="180" t="s">
        <v>225</v>
      </c>
      <c r="C93" s="201" t="s">
        <v>226</v>
      </c>
      <c r="D93" s="182" t="s">
        <v>151</v>
      </c>
      <c r="E93" s="186">
        <v>3</v>
      </c>
      <c r="F93" s="191"/>
      <c r="G93" s="191">
        <f>ROUND(E93*F93,2)</f>
        <v>0</v>
      </c>
      <c r="H93" s="191">
        <v>1050</v>
      </c>
      <c r="I93" s="191">
        <f>ROUND(E93*H93,2)</f>
        <v>3150</v>
      </c>
      <c r="J93" s="191">
        <v>0</v>
      </c>
      <c r="K93" s="191">
        <f>ROUND(E93*J93,2)</f>
        <v>0</v>
      </c>
      <c r="L93" s="191">
        <v>21</v>
      </c>
      <c r="M93" s="191">
        <f>G93*(1+L93/100)</f>
        <v>0</v>
      </c>
      <c r="N93" s="191">
        <v>2.3400000000000001E-3</v>
      </c>
      <c r="O93" s="191">
        <f>ROUND(E93*N93,2)</f>
        <v>0.01</v>
      </c>
      <c r="P93" s="191">
        <v>0</v>
      </c>
      <c r="Q93" s="191">
        <f>ROUND(E93*P93,2)</f>
        <v>0</v>
      </c>
      <c r="R93" s="192"/>
      <c r="S93" s="191" t="s">
        <v>112</v>
      </c>
      <c r="T93" s="169" t="s">
        <v>266</v>
      </c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 t="s">
        <v>113</v>
      </c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>
      <c r="A94" s="176" t="s">
        <v>100</v>
      </c>
      <c r="B94" s="181" t="s">
        <v>68</v>
      </c>
      <c r="C94" s="203" t="s">
        <v>270</v>
      </c>
      <c r="D94" s="184"/>
      <c r="E94" s="188"/>
      <c r="F94" s="193"/>
      <c r="G94" s="193">
        <f>SUM(G95:G103)</f>
        <v>0</v>
      </c>
      <c r="H94" s="193"/>
      <c r="I94" s="193">
        <f>SUM(I95:I103)</f>
        <v>14800</v>
      </c>
      <c r="J94" s="193"/>
      <c r="K94" s="193">
        <f>SUM(K95:K103)</f>
        <v>17934.140000000003</v>
      </c>
      <c r="L94" s="193"/>
      <c r="M94" s="193">
        <f>SUM(M95:M103)</f>
        <v>0</v>
      </c>
      <c r="N94" s="193"/>
      <c r="O94" s="193">
        <f>SUM(O95:O103)</f>
        <v>0.69000000000000006</v>
      </c>
      <c r="P94" s="193"/>
      <c r="Q94" s="193">
        <f>SUM(Q95:Q103)</f>
        <v>0</v>
      </c>
      <c r="R94" s="194"/>
      <c r="S94" s="193"/>
      <c r="AE94" t="s">
        <v>101</v>
      </c>
    </row>
    <row r="95" spans="1:60" ht="22.5" outlineLevel="1">
      <c r="A95" s="170">
        <v>45</v>
      </c>
      <c r="B95" s="180" t="s">
        <v>227</v>
      </c>
      <c r="C95" s="201" t="s">
        <v>284</v>
      </c>
      <c r="D95" s="182" t="s">
        <v>104</v>
      </c>
      <c r="E95" s="186">
        <v>33.090000000000003</v>
      </c>
      <c r="F95" s="191"/>
      <c r="G95" s="191">
        <f>ROUND(E95*F95,2)</f>
        <v>0</v>
      </c>
      <c r="H95" s="191">
        <v>0</v>
      </c>
      <c r="I95" s="191">
        <f>ROUND(E95*H95,2)</f>
        <v>0</v>
      </c>
      <c r="J95" s="191">
        <v>462</v>
      </c>
      <c r="K95" s="191">
        <f>ROUND(E95*J95,2)</f>
        <v>15287.58</v>
      </c>
      <c r="L95" s="191">
        <v>21</v>
      </c>
      <c r="M95" s="191">
        <f>G95*(1+L95/100)</f>
        <v>0</v>
      </c>
      <c r="N95" s="191">
        <v>4.8300000000000001E-3</v>
      </c>
      <c r="O95" s="191">
        <f>ROUND(E95*N95,2)</f>
        <v>0.16</v>
      </c>
      <c r="P95" s="191">
        <v>0</v>
      </c>
      <c r="Q95" s="191">
        <f>ROUND(E95*P95,2)</f>
        <v>0</v>
      </c>
      <c r="R95" s="192" t="s">
        <v>228</v>
      </c>
      <c r="S95" s="191" t="s">
        <v>106</v>
      </c>
      <c r="T95" s="169" t="s">
        <v>265</v>
      </c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 t="s">
        <v>117</v>
      </c>
      <c r="AF95" s="168"/>
      <c r="AG95" s="168"/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outlineLevel="1">
      <c r="A96" s="170"/>
      <c r="B96" s="180"/>
      <c r="C96" s="202" t="s">
        <v>141</v>
      </c>
      <c r="D96" s="183"/>
      <c r="E96" s="187">
        <v>16.63</v>
      </c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2"/>
      <c r="S96" s="191"/>
      <c r="T96" s="169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 t="s">
        <v>109</v>
      </c>
      <c r="AF96" s="168"/>
      <c r="AG96" s="168"/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 outlineLevel="1">
      <c r="A97" s="170"/>
      <c r="B97" s="180"/>
      <c r="C97" s="202" t="s">
        <v>142</v>
      </c>
      <c r="D97" s="183"/>
      <c r="E97" s="187">
        <v>16.46</v>
      </c>
      <c r="F97" s="191"/>
      <c r="G97" s="191"/>
      <c r="H97" s="191"/>
      <c r="I97" s="191"/>
      <c r="J97" s="191"/>
      <c r="K97" s="191"/>
      <c r="L97" s="191"/>
      <c r="M97" s="191"/>
      <c r="N97" s="191"/>
      <c r="O97" s="191"/>
      <c r="P97" s="191"/>
      <c r="Q97" s="191"/>
      <c r="R97" s="192"/>
      <c r="S97" s="191"/>
      <c r="T97" s="169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 t="s">
        <v>109</v>
      </c>
      <c r="AF97" s="168"/>
      <c r="AG97" s="168"/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</row>
    <row r="98" spans="1:60" outlineLevel="1">
      <c r="A98" s="170">
        <v>46</v>
      </c>
      <c r="B98" s="180" t="s">
        <v>229</v>
      </c>
      <c r="C98" s="201" t="s">
        <v>230</v>
      </c>
      <c r="D98" s="182" t="s">
        <v>122</v>
      </c>
      <c r="E98" s="186">
        <v>51.9</v>
      </c>
      <c r="F98" s="191"/>
      <c r="G98" s="191">
        <f>ROUND(E98*F98,2)</f>
        <v>0</v>
      </c>
      <c r="H98" s="191">
        <v>0</v>
      </c>
      <c r="I98" s="191">
        <f>ROUND(E98*H98,2)</f>
        <v>0</v>
      </c>
      <c r="J98" s="191">
        <v>44.2</v>
      </c>
      <c r="K98" s="191">
        <f>ROUND(E98*J98,2)</f>
        <v>2293.98</v>
      </c>
      <c r="L98" s="191">
        <v>21</v>
      </c>
      <c r="M98" s="191">
        <f>G98*(1+L98/100)</f>
        <v>0</v>
      </c>
      <c r="N98" s="191">
        <v>4.0000000000000003E-5</v>
      </c>
      <c r="O98" s="191">
        <f>ROUND(E98*N98,2)</f>
        <v>0</v>
      </c>
      <c r="P98" s="191">
        <v>0</v>
      </c>
      <c r="Q98" s="191">
        <f>ROUND(E98*P98,2)</f>
        <v>0</v>
      </c>
      <c r="R98" s="192" t="s">
        <v>228</v>
      </c>
      <c r="S98" s="191" t="s">
        <v>106</v>
      </c>
      <c r="T98" s="169" t="s">
        <v>265</v>
      </c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 t="s">
        <v>117</v>
      </c>
      <c r="AF98" s="168"/>
      <c r="AG98" s="168"/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outlineLevel="1">
      <c r="A99" s="170"/>
      <c r="B99" s="180"/>
      <c r="C99" s="202" t="s">
        <v>231</v>
      </c>
      <c r="D99" s="183"/>
      <c r="E99" s="187">
        <v>22.8</v>
      </c>
      <c r="F99" s="191"/>
      <c r="G99" s="191"/>
      <c r="H99" s="191"/>
      <c r="I99" s="191"/>
      <c r="J99" s="191"/>
      <c r="K99" s="191"/>
      <c r="L99" s="191"/>
      <c r="M99" s="191"/>
      <c r="N99" s="191"/>
      <c r="O99" s="191"/>
      <c r="P99" s="191"/>
      <c r="Q99" s="191"/>
      <c r="R99" s="192"/>
      <c r="S99" s="191"/>
      <c r="T99" s="169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 t="s">
        <v>109</v>
      </c>
      <c r="AF99" s="168"/>
      <c r="AG99" s="168"/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outlineLevel="1">
      <c r="A100" s="170"/>
      <c r="B100" s="180"/>
      <c r="C100" s="202" t="s">
        <v>232</v>
      </c>
      <c r="D100" s="183"/>
      <c r="E100" s="187">
        <v>29.1</v>
      </c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2"/>
      <c r="S100" s="191"/>
      <c r="T100" s="169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 t="s">
        <v>109</v>
      </c>
      <c r="AF100" s="168"/>
      <c r="AG100" s="168"/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outlineLevel="1">
      <c r="A101" s="170">
        <v>47</v>
      </c>
      <c r="B101" s="180" t="s">
        <v>233</v>
      </c>
      <c r="C101" s="201" t="s">
        <v>273</v>
      </c>
      <c r="D101" s="182" t="s">
        <v>104</v>
      </c>
      <c r="E101" s="186">
        <v>37</v>
      </c>
      <c r="F101" s="191"/>
      <c r="G101" s="191">
        <f>ROUND(E101*F101,2)</f>
        <v>0</v>
      </c>
      <c r="H101" s="191">
        <v>400</v>
      </c>
      <c r="I101" s="191">
        <f>ROUND(E101*H101,2)</f>
        <v>14800</v>
      </c>
      <c r="J101" s="191">
        <v>0</v>
      </c>
      <c r="K101" s="191">
        <f>ROUND(E101*J101,2)</f>
        <v>0</v>
      </c>
      <c r="L101" s="191">
        <v>21</v>
      </c>
      <c r="M101" s="191">
        <f>G101*(1+L101/100)</f>
        <v>0</v>
      </c>
      <c r="N101" s="191">
        <v>1.4200000000000001E-2</v>
      </c>
      <c r="O101" s="191">
        <f>ROUND(E101*N101,2)</f>
        <v>0.53</v>
      </c>
      <c r="P101" s="191">
        <v>0</v>
      </c>
      <c r="Q101" s="191">
        <f>ROUND(E101*P101,2)</f>
        <v>0</v>
      </c>
      <c r="R101" s="192" t="s">
        <v>209</v>
      </c>
      <c r="S101" s="191" t="s">
        <v>106</v>
      </c>
      <c r="T101" s="169" t="s">
        <v>266</v>
      </c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 t="s">
        <v>113</v>
      </c>
      <c r="AF101" s="168"/>
      <c r="AG101" s="168"/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outlineLevel="1">
      <c r="A102" s="170"/>
      <c r="B102" s="180"/>
      <c r="C102" s="202" t="s">
        <v>234</v>
      </c>
      <c r="D102" s="183"/>
      <c r="E102" s="187">
        <v>37</v>
      </c>
      <c r="F102" s="191"/>
      <c r="G102" s="191"/>
      <c r="H102" s="191"/>
      <c r="I102" s="191"/>
      <c r="J102" s="191"/>
      <c r="K102" s="191"/>
      <c r="L102" s="191"/>
      <c r="M102" s="191"/>
      <c r="N102" s="191"/>
      <c r="O102" s="191"/>
      <c r="P102" s="191"/>
      <c r="Q102" s="191"/>
      <c r="R102" s="192"/>
      <c r="S102" s="191"/>
      <c r="T102" s="169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 t="s">
        <v>109</v>
      </c>
      <c r="AF102" s="168"/>
      <c r="AG102" s="168"/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outlineLevel="1">
      <c r="A103" s="170">
        <v>48</v>
      </c>
      <c r="B103" s="180" t="s">
        <v>235</v>
      </c>
      <c r="C103" s="201" t="s">
        <v>236</v>
      </c>
      <c r="D103" s="182" t="s">
        <v>175</v>
      </c>
      <c r="E103" s="186">
        <v>0.68730000000000002</v>
      </c>
      <c r="F103" s="191"/>
      <c r="G103" s="191">
        <f>ROUND(E103*F103,2)</f>
        <v>0</v>
      </c>
      <c r="H103" s="191">
        <v>0</v>
      </c>
      <c r="I103" s="191">
        <f>ROUND(E103*H103,2)</f>
        <v>0</v>
      </c>
      <c r="J103" s="191">
        <v>513</v>
      </c>
      <c r="K103" s="191">
        <f>ROUND(E103*J103,2)</f>
        <v>352.58</v>
      </c>
      <c r="L103" s="191">
        <v>21</v>
      </c>
      <c r="M103" s="191">
        <f>G103*(1+L103/100)</f>
        <v>0</v>
      </c>
      <c r="N103" s="191">
        <v>0</v>
      </c>
      <c r="O103" s="191">
        <f>ROUND(E103*N103,2)</f>
        <v>0</v>
      </c>
      <c r="P103" s="191">
        <v>0</v>
      </c>
      <c r="Q103" s="191">
        <f>ROUND(E103*P103,2)</f>
        <v>0</v>
      </c>
      <c r="R103" s="192" t="s">
        <v>228</v>
      </c>
      <c r="S103" s="191" t="s">
        <v>106</v>
      </c>
      <c r="T103" s="169" t="s">
        <v>265</v>
      </c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 t="s">
        <v>176</v>
      </c>
      <c r="AF103" s="168"/>
      <c r="AG103" s="168"/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>
      <c r="A104" s="176" t="s">
        <v>100</v>
      </c>
      <c r="B104" s="181" t="s">
        <v>69</v>
      </c>
      <c r="C104" s="203" t="s">
        <v>70</v>
      </c>
      <c r="D104" s="184"/>
      <c r="E104" s="188"/>
      <c r="F104" s="193"/>
      <c r="G104" s="193">
        <f>SUM(G105:G107)</f>
        <v>0</v>
      </c>
      <c r="H104" s="193"/>
      <c r="I104" s="193">
        <f>SUM(I105:I107)</f>
        <v>0</v>
      </c>
      <c r="J104" s="193"/>
      <c r="K104" s="193">
        <f>SUM(K105:K107)</f>
        <v>7114.35</v>
      </c>
      <c r="L104" s="193"/>
      <c r="M104" s="193">
        <f>SUM(M105:M107)</f>
        <v>0</v>
      </c>
      <c r="N104" s="193"/>
      <c r="O104" s="193">
        <f>SUM(O105:O107)</f>
        <v>0.13</v>
      </c>
      <c r="P104" s="193"/>
      <c r="Q104" s="193">
        <f>SUM(Q105:Q107)</f>
        <v>0</v>
      </c>
      <c r="R104" s="194"/>
      <c r="S104" s="193"/>
      <c r="AE104" t="s">
        <v>101</v>
      </c>
    </row>
    <row r="105" spans="1:60" outlineLevel="1">
      <c r="A105" s="170">
        <v>49</v>
      </c>
      <c r="B105" s="180" t="s">
        <v>237</v>
      </c>
      <c r="C105" s="201" t="s">
        <v>238</v>
      </c>
      <c r="D105" s="182" t="s">
        <v>104</v>
      </c>
      <c r="E105" s="186">
        <v>33.090000000000003</v>
      </c>
      <c r="F105" s="191"/>
      <c r="G105" s="191">
        <f>ROUND(E105*F105,2)</f>
        <v>0</v>
      </c>
      <c r="H105" s="191">
        <v>0</v>
      </c>
      <c r="I105" s="191">
        <f>ROUND(E105*H105,2)</f>
        <v>0</v>
      </c>
      <c r="J105" s="191">
        <v>215</v>
      </c>
      <c r="K105" s="191">
        <f>ROUND(E105*J105,2)</f>
        <v>7114.35</v>
      </c>
      <c r="L105" s="191">
        <v>21</v>
      </c>
      <c r="M105" s="191">
        <f>G105*(1+L105/100)</f>
        <v>0</v>
      </c>
      <c r="N105" s="191">
        <v>4.0400000000000002E-3</v>
      </c>
      <c r="O105" s="191">
        <f>ROUND(E105*N105,2)</f>
        <v>0.13</v>
      </c>
      <c r="P105" s="191">
        <v>0</v>
      </c>
      <c r="Q105" s="191">
        <f>ROUND(E105*P105,2)</f>
        <v>0</v>
      </c>
      <c r="R105" s="192" t="s">
        <v>239</v>
      </c>
      <c r="S105" s="191" t="s">
        <v>106</v>
      </c>
      <c r="T105" s="169" t="s">
        <v>265</v>
      </c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 t="s">
        <v>117</v>
      </c>
      <c r="AF105" s="168"/>
      <c r="AG105" s="168"/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outlineLevel="1">
      <c r="A106" s="170"/>
      <c r="B106" s="180"/>
      <c r="C106" s="202" t="s">
        <v>141</v>
      </c>
      <c r="D106" s="183"/>
      <c r="E106" s="187">
        <v>16.63</v>
      </c>
      <c r="F106" s="191"/>
      <c r="G106" s="191"/>
      <c r="H106" s="191"/>
      <c r="I106" s="191"/>
      <c r="J106" s="191"/>
      <c r="K106" s="191"/>
      <c r="L106" s="191"/>
      <c r="M106" s="191"/>
      <c r="N106" s="191"/>
      <c r="O106" s="191"/>
      <c r="P106" s="191"/>
      <c r="Q106" s="191"/>
      <c r="R106" s="192"/>
      <c r="S106" s="191"/>
      <c r="T106" s="169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 t="s">
        <v>109</v>
      </c>
      <c r="AF106" s="168"/>
      <c r="AG106" s="168"/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outlineLevel="1">
      <c r="A107" s="170"/>
      <c r="B107" s="180"/>
      <c r="C107" s="202" t="s">
        <v>142</v>
      </c>
      <c r="D107" s="183"/>
      <c r="E107" s="187">
        <v>16.46</v>
      </c>
      <c r="F107" s="191"/>
      <c r="G107" s="191"/>
      <c r="H107" s="191"/>
      <c r="I107" s="191"/>
      <c r="J107" s="191"/>
      <c r="K107" s="191"/>
      <c r="L107" s="191"/>
      <c r="M107" s="191"/>
      <c r="N107" s="191"/>
      <c r="O107" s="191"/>
      <c r="P107" s="191"/>
      <c r="Q107" s="191"/>
      <c r="R107" s="192"/>
      <c r="S107" s="191"/>
      <c r="T107" s="169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 t="s">
        <v>109</v>
      </c>
      <c r="AF107" s="168"/>
      <c r="AG107" s="168"/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>
      <c r="A108" s="176" t="s">
        <v>100</v>
      </c>
      <c r="B108" s="181" t="s">
        <v>71</v>
      </c>
      <c r="C108" s="203" t="s">
        <v>72</v>
      </c>
      <c r="D108" s="184"/>
      <c r="E108" s="188"/>
      <c r="F108" s="193"/>
      <c r="G108" s="193">
        <f>SUM(G109:G116)</f>
        <v>0</v>
      </c>
      <c r="H108" s="193"/>
      <c r="I108" s="193">
        <f>SUM(I109:I116)</f>
        <v>43260</v>
      </c>
      <c r="J108" s="193"/>
      <c r="K108" s="193">
        <f>SUM(K109:K116)</f>
        <v>54817.61</v>
      </c>
      <c r="L108" s="193"/>
      <c r="M108" s="193">
        <f>SUM(M109:M116)</f>
        <v>0</v>
      </c>
      <c r="N108" s="193"/>
      <c r="O108" s="193">
        <f>SUM(O109:O116)</f>
        <v>1.85</v>
      </c>
      <c r="P108" s="193"/>
      <c r="Q108" s="193">
        <f>SUM(Q109:Q116)</f>
        <v>0</v>
      </c>
      <c r="R108" s="194"/>
      <c r="S108" s="193"/>
      <c r="AE108" t="s">
        <v>101</v>
      </c>
    </row>
    <row r="109" spans="1:60" outlineLevel="1">
      <c r="A109" s="170">
        <v>50</v>
      </c>
      <c r="B109" s="180" t="s">
        <v>240</v>
      </c>
      <c r="C109" s="201" t="s">
        <v>271</v>
      </c>
      <c r="D109" s="182" t="s">
        <v>104</v>
      </c>
      <c r="E109" s="186">
        <v>93.2</v>
      </c>
      <c r="F109" s="191"/>
      <c r="G109" s="191">
        <f>ROUND(E109*F109,2)</f>
        <v>0</v>
      </c>
      <c r="H109" s="191">
        <v>0</v>
      </c>
      <c r="I109" s="191">
        <f>ROUND(E109*H109,2)</f>
        <v>0</v>
      </c>
      <c r="J109" s="191">
        <v>578</v>
      </c>
      <c r="K109" s="191">
        <f>ROUND(E109*J109,2)</f>
        <v>53869.599999999999</v>
      </c>
      <c r="L109" s="191">
        <v>21</v>
      </c>
      <c r="M109" s="191">
        <f>G109*(1+L109/100)</f>
        <v>0</v>
      </c>
      <c r="N109" s="191">
        <v>5.2399999999999999E-3</v>
      </c>
      <c r="O109" s="191">
        <f>ROUND(E109*N109,2)</f>
        <v>0.49</v>
      </c>
      <c r="P109" s="191">
        <v>0</v>
      </c>
      <c r="Q109" s="191">
        <f>ROUND(E109*P109,2)</f>
        <v>0</v>
      </c>
      <c r="R109" s="192" t="s">
        <v>228</v>
      </c>
      <c r="S109" s="191" t="s">
        <v>106</v>
      </c>
      <c r="T109" s="169" t="s">
        <v>265</v>
      </c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 t="s">
        <v>117</v>
      </c>
      <c r="AF109" s="168"/>
      <c r="AG109" s="168"/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 outlineLevel="1">
      <c r="A110" s="170"/>
      <c r="B110" s="180"/>
      <c r="C110" s="202" t="s">
        <v>241</v>
      </c>
      <c r="D110" s="183"/>
      <c r="E110" s="187">
        <v>14.48</v>
      </c>
      <c r="F110" s="191"/>
      <c r="G110" s="191"/>
      <c r="H110" s="191"/>
      <c r="I110" s="191"/>
      <c r="J110" s="191"/>
      <c r="K110" s="191"/>
      <c r="L110" s="191"/>
      <c r="M110" s="191"/>
      <c r="N110" s="191"/>
      <c r="O110" s="191"/>
      <c r="P110" s="191"/>
      <c r="Q110" s="191"/>
      <c r="R110" s="192"/>
      <c r="S110" s="191"/>
      <c r="T110" s="169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 t="s">
        <v>109</v>
      </c>
      <c r="AF110" s="168"/>
      <c r="AG110" s="168"/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outlineLevel="1">
      <c r="A111" s="170"/>
      <c r="B111" s="180"/>
      <c r="C111" s="202" t="s">
        <v>242</v>
      </c>
      <c r="D111" s="183"/>
      <c r="E111" s="187">
        <v>27.4</v>
      </c>
      <c r="F111" s="191"/>
      <c r="G111" s="191"/>
      <c r="H111" s="191"/>
      <c r="I111" s="191"/>
      <c r="J111" s="191"/>
      <c r="K111" s="191"/>
      <c r="L111" s="191"/>
      <c r="M111" s="191"/>
      <c r="N111" s="191"/>
      <c r="O111" s="191"/>
      <c r="P111" s="191"/>
      <c r="Q111" s="191"/>
      <c r="R111" s="192"/>
      <c r="S111" s="191"/>
      <c r="T111" s="169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 t="s">
        <v>109</v>
      </c>
      <c r="AF111" s="168"/>
      <c r="AG111" s="168"/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70"/>
      <c r="B112" s="180"/>
      <c r="C112" s="202" t="s">
        <v>243</v>
      </c>
      <c r="D112" s="183"/>
      <c r="E112" s="187">
        <v>15.53</v>
      </c>
      <c r="F112" s="191"/>
      <c r="G112" s="191"/>
      <c r="H112" s="191"/>
      <c r="I112" s="191"/>
      <c r="J112" s="191"/>
      <c r="K112" s="191"/>
      <c r="L112" s="191"/>
      <c r="M112" s="191"/>
      <c r="N112" s="191"/>
      <c r="O112" s="191"/>
      <c r="P112" s="191"/>
      <c r="Q112" s="191"/>
      <c r="R112" s="192"/>
      <c r="S112" s="191"/>
      <c r="T112" s="169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 t="s">
        <v>109</v>
      </c>
      <c r="AF112" s="168"/>
      <c r="AG112" s="168"/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outlineLevel="1">
      <c r="A113" s="170"/>
      <c r="B113" s="180"/>
      <c r="C113" s="202" t="s">
        <v>244</v>
      </c>
      <c r="D113" s="183"/>
      <c r="E113" s="187">
        <v>35.79</v>
      </c>
      <c r="F113" s="191"/>
      <c r="G113" s="191"/>
      <c r="H113" s="191"/>
      <c r="I113" s="191"/>
      <c r="J113" s="191"/>
      <c r="K113" s="191"/>
      <c r="L113" s="191"/>
      <c r="M113" s="191"/>
      <c r="N113" s="191"/>
      <c r="O113" s="191"/>
      <c r="P113" s="191"/>
      <c r="Q113" s="191"/>
      <c r="R113" s="192"/>
      <c r="S113" s="191"/>
      <c r="T113" s="169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 t="s">
        <v>109</v>
      </c>
      <c r="AF113" s="168"/>
      <c r="AG113" s="168"/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70">
        <v>51</v>
      </c>
      <c r="B114" s="180" t="s">
        <v>245</v>
      </c>
      <c r="C114" s="201" t="s">
        <v>272</v>
      </c>
      <c r="D114" s="182" t="s">
        <v>104</v>
      </c>
      <c r="E114" s="186">
        <v>103</v>
      </c>
      <c r="F114" s="191"/>
      <c r="G114" s="191">
        <f>ROUND(E114*F114,2)</f>
        <v>0</v>
      </c>
      <c r="H114" s="191">
        <v>420</v>
      </c>
      <c r="I114" s="191">
        <f>ROUND(E114*H114,2)</f>
        <v>43260</v>
      </c>
      <c r="J114" s="191">
        <v>0</v>
      </c>
      <c r="K114" s="191">
        <f>ROUND(E114*J114,2)</f>
        <v>0</v>
      </c>
      <c r="L114" s="191">
        <v>21</v>
      </c>
      <c r="M114" s="191">
        <f>G114*(1+L114/100)</f>
        <v>0</v>
      </c>
      <c r="N114" s="191">
        <v>1.32E-2</v>
      </c>
      <c r="O114" s="191">
        <f>ROUND(E114*N114,2)</f>
        <v>1.36</v>
      </c>
      <c r="P114" s="191">
        <v>0</v>
      </c>
      <c r="Q114" s="191">
        <f>ROUND(E114*P114,2)</f>
        <v>0</v>
      </c>
      <c r="R114" s="192" t="s">
        <v>209</v>
      </c>
      <c r="S114" s="191" t="s">
        <v>106</v>
      </c>
      <c r="T114" s="169" t="s">
        <v>266</v>
      </c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 t="s">
        <v>113</v>
      </c>
      <c r="AF114" s="168"/>
      <c r="AG114" s="168"/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outlineLevel="1">
      <c r="A115" s="170"/>
      <c r="B115" s="180"/>
      <c r="C115" s="202" t="s">
        <v>246</v>
      </c>
      <c r="D115" s="183"/>
      <c r="E115" s="187">
        <v>103</v>
      </c>
      <c r="F115" s="191"/>
      <c r="G115" s="191"/>
      <c r="H115" s="191"/>
      <c r="I115" s="191"/>
      <c r="J115" s="191"/>
      <c r="K115" s="191"/>
      <c r="L115" s="191"/>
      <c r="M115" s="191"/>
      <c r="N115" s="191"/>
      <c r="O115" s="191"/>
      <c r="P115" s="191"/>
      <c r="Q115" s="191"/>
      <c r="R115" s="192"/>
      <c r="S115" s="191"/>
      <c r="T115" s="169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 t="s">
        <v>109</v>
      </c>
      <c r="AF115" s="168"/>
      <c r="AG115" s="168"/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70">
        <v>52</v>
      </c>
      <c r="B116" s="180" t="s">
        <v>247</v>
      </c>
      <c r="C116" s="201" t="s">
        <v>248</v>
      </c>
      <c r="D116" s="182" t="s">
        <v>175</v>
      </c>
      <c r="E116" s="186">
        <v>1.8479699999999999</v>
      </c>
      <c r="F116" s="191"/>
      <c r="G116" s="191">
        <f>ROUND(E116*F116,2)</f>
        <v>0</v>
      </c>
      <c r="H116" s="191">
        <v>0</v>
      </c>
      <c r="I116" s="191">
        <f>ROUND(E116*H116,2)</f>
        <v>0</v>
      </c>
      <c r="J116" s="191">
        <v>513</v>
      </c>
      <c r="K116" s="191">
        <f>ROUND(E116*J116,2)</f>
        <v>948.01</v>
      </c>
      <c r="L116" s="191">
        <v>21</v>
      </c>
      <c r="M116" s="191">
        <f>G116*(1+L116/100)</f>
        <v>0</v>
      </c>
      <c r="N116" s="191">
        <v>0</v>
      </c>
      <c r="O116" s="191">
        <f>ROUND(E116*N116,2)</f>
        <v>0</v>
      </c>
      <c r="P116" s="191">
        <v>0</v>
      </c>
      <c r="Q116" s="191">
        <f>ROUND(E116*P116,2)</f>
        <v>0</v>
      </c>
      <c r="R116" s="192" t="s">
        <v>228</v>
      </c>
      <c r="S116" s="191" t="s">
        <v>106</v>
      </c>
      <c r="T116" s="169" t="s">
        <v>265</v>
      </c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 t="s">
        <v>176</v>
      </c>
      <c r="AF116" s="168"/>
      <c r="AG116" s="168"/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>
      <c r="A117" s="176" t="s">
        <v>100</v>
      </c>
      <c r="B117" s="181" t="s">
        <v>73</v>
      </c>
      <c r="C117" s="203" t="s">
        <v>74</v>
      </c>
      <c r="D117" s="184"/>
      <c r="E117" s="188"/>
      <c r="F117" s="193"/>
      <c r="G117" s="193">
        <f>SUM(G118:G119)</f>
        <v>0</v>
      </c>
      <c r="H117" s="193"/>
      <c r="I117" s="193">
        <f>SUM(I118:I119)</f>
        <v>0</v>
      </c>
      <c r="J117" s="193"/>
      <c r="K117" s="193">
        <f>SUM(K118:K119)</f>
        <v>777</v>
      </c>
      <c r="L117" s="193"/>
      <c r="M117" s="193">
        <f>SUM(M118:M119)</f>
        <v>0</v>
      </c>
      <c r="N117" s="193"/>
      <c r="O117" s="193">
        <f>SUM(O118:O119)</f>
        <v>0</v>
      </c>
      <c r="P117" s="193"/>
      <c r="Q117" s="193">
        <f>SUM(Q118:Q119)</f>
        <v>0</v>
      </c>
      <c r="R117" s="194"/>
      <c r="S117" s="193"/>
      <c r="AE117" t="s">
        <v>101</v>
      </c>
    </row>
    <row r="118" spans="1:60" outlineLevel="1">
      <c r="A118" s="170">
        <v>53</v>
      </c>
      <c r="B118" s="180" t="s">
        <v>249</v>
      </c>
      <c r="C118" s="201" t="s">
        <v>250</v>
      </c>
      <c r="D118" s="182" t="s">
        <v>104</v>
      </c>
      <c r="E118" s="186">
        <v>6</v>
      </c>
      <c r="F118" s="191"/>
      <c r="G118" s="191">
        <f>ROUND(E118*F118,2)</f>
        <v>0</v>
      </c>
      <c r="H118" s="191">
        <v>0</v>
      </c>
      <c r="I118" s="191">
        <f>ROUND(E118*H118,2)</f>
        <v>0</v>
      </c>
      <c r="J118" s="191">
        <v>129.5</v>
      </c>
      <c r="K118" s="191">
        <f>ROUND(E118*J118,2)</f>
        <v>777</v>
      </c>
      <c r="L118" s="191">
        <v>21</v>
      </c>
      <c r="M118" s="191">
        <f>G118*(1+L118/100)</f>
        <v>0</v>
      </c>
      <c r="N118" s="191">
        <v>2.4000000000000001E-4</v>
      </c>
      <c r="O118" s="191">
        <f>ROUND(E118*N118,2)</f>
        <v>0</v>
      </c>
      <c r="P118" s="191">
        <v>0</v>
      </c>
      <c r="Q118" s="191">
        <f>ROUND(E118*P118,2)</f>
        <v>0</v>
      </c>
      <c r="R118" s="192" t="s">
        <v>251</v>
      </c>
      <c r="S118" s="191" t="s">
        <v>106</v>
      </c>
      <c r="T118" s="169" t="s">
        <v>265</v>
      </c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 t="s">
        <v>117</v>
      </c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outlineLevel="1">
      <c r="A119" s="170"/>
      <c r="B119" s="180"/>
      <c r="C119" s="202" t="s">
        <v>252</v>
      </c>
      <c r="D119" s="183"/>
      <c r="E119" s="187">
        <v>6</v>
      </c>
      <c r="F119" s="191"/>
      <c r="G119" s="191"/>
      <c r="H119" s="191"/>
      <c r="I119" s="191"/>
      <c r="J119" s="191"/>
      <c r="K119" s="191"/>
      <c r="L119" s="191"/>
      <c r="M119" s="191"/>
      <c r="N119" s="191"/>
      <c r="O119" s="191"/>
      <c r="P119" s="191"/>
      <c r="Q119" s="191"/>
      <c r="R119" s="192"/>
      <c r="S119" s="191"/>
      <c r="T119" s="169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 t="s">
        <v>109</v>
      </c>
      <c r="AF119" s="168"/>
      <c r="AG119" s="168"/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>
      <c r="A120" s="176" t="s">
        <v>100</v>
      </c>
      <c r="B120" s="181" t="s">
        <v>75</v>
      </c>
      <c r="C120" s="203" t="s">
        <v>76</v>
      </c>
      <c r="D120" s="184"/>
      <c r="E120" s="188"/>
      <c r="F120" s="193"/>
      <c r="G120" s="193">
        <f>SUM(G121:G129)</f>
        <v>0</v>
      </c>
      <c r="H120" s="193"/>
      <c r="I120" s="193">
        <f>SUM(I121:I129)</f>
        <v>0</v>
      </c>
      <c r="J120" s="193"/>
      <c r="K120" s="193">
        <f>SUM(K121:K129)</f>
        <v>7813.67</v>
      </c>
      <c r="L120" s="193"/>
      <c r="M120" s="193">
        <f>SUM(M121:M129)</f>
        <v>0</v>
      </c>
      <c r="N120" s="193"/>
      <c r="O120" s="193">
        <f>SUM(O121:O129)</f>
        <v>0.08</v>
      </c>
      <c r="P120" s="193"/>
      <c r="Q120" s="193">
        <f>SUM(Q121:Q129)</f>
        <v>0</v>
      </c>
      <c r="R120" s="194"/>
      <c r="S120" s="193"/>
      <c r="AE120" t="s">
        <v>101</v>
      </c>
    </row>
    <row r="121" spans="1:60" outlineLevel="1">
      <c r="A121" s="170">
        <v>54</v>
      </c>
      <c r="B121" s="180" t="s">
        <v>253</v>
      </c>
      <c r="C121" s="201" t="s">
        <v>275</v>
      </c>
      <c r="D121" s="182" t="s">
        <v>104</v>
      </c>
      <c r="E121" s="186">
        <v>125.42</v>
      </c>
      <c r="F121" s="191"/>
      <c r="G121" s="191">
        <f>ROUND(E121*F121,2)</f>
        <v>0</v>
      </c>
      <c r="H121" s="191">
        <v>0</v>
      </c>
      <c r="I121" s="191">
        <f>ROUND(E121*H121,2)</f>
        <v>0</v>
      </c>
      <c r="J121" s="191">
        <v>17.3</v>
      </c>
      <c r="K121" s="191">
        <f>ROUND(E121*J121,2)</f>
        <v>2169.77</v>
      </c>
      <c r="L121" s="191">
        <v>21</v>
      </c>
      <c r="M121" s="191">
        <f>G121*(1+L121/100)</f>
        <v>0</v>
      </c>
      <c r="N121" s="191">
        <v>1.7000000000000001E-4</v>
      </c>
      <c r="O121" s="191">
        <f>ROUND(E121*N121,2)</f>
        <v>0.02</v>
      </c>
      <c r="P121" s="191">
        <v>0</v>
      </c>
      <c r="Q121" s="191">
        <f>ROUND(E121*P121,2)</f>
        <v>0</v>
      </c>
      <c r="R121" s="192" t="s">
        <v>254</v>
      </c>
      <c r="S121" s="191" t="s">
        <v>106</v>
      </c>
      <c r="T121" s="169" t="s">
        <v>265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 t="s">
        <v>117</v>
      </c>
      <c r="AF121" s="168"/>
      <c r="AG121" s="168"/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70"/>
      <c r="B122" s="180"/>
      <c r="C122" s="202" t="s">
        <v>255</v>
      </c>
      <c r="D122" s="183"/>
      <c r="E122" s="187"/>
      <c r="F122" s="191"/>
      <c r="G122" s="191"/>
      <c r="H122" s="191"/>
      <c r="I122" s="191"/>
      <c r="J122" s="191"/>
      <c r="K122" s="191"/>
      <c r="L122" s="191"/>
      <c r="M122" s="191"/>
      <c r="N122" s="191"/>
      <c r="O122" s="191"/>
      <c r="P122" s="191"/>
      <c r="Q122" s="191"/>
      <c r="R122" s="192"/>
      <c r="S122" s="191"/>
      <c r="T122" s="169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 t="s">
        <v>109</v>
      </c>
      <c r="AF122" s="168"/>
      <c r="AG122" s="168"/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outlineLevel="1">
      <c r="A123" s="170"/>
      <c r="B123" s="180"/>
      <c r="C123" s="202" t="s">
        <v>129</v>
      </c>
      <c r="D123" s="183"/>
      <c r="E123" s="187">
        <v>17.600000000000001</v>
      </c>
      <c r="F123" s="191"/>
      <c r="G123" s="191"/>
      <c r="H123" s="191"/>
      <c r="I123" s="191"/>
      <c r="J123" s="191"/>
      <c r="K123" s="191"/>
      <c r="L123" s="191"/>
      <c r="M123" s="191"/>
      <c r="N123" s="191"/>
      <c r="O123" s="191"/>
      <c r="P123" s="191"/>
      <c r="Q123" s="191"/>
      <c r="R123" s="192"/>
      <c r="S123" s="191"/>
      <c r="T123" s="169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 t="s">
        <v>109</v>
      </c>
      <c r="AF123" s="168"/>
      <c r="AG123" s="168"/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 outlineLevel="1">
      <c r="A124" s="170"/>
      <c r="B124" s="180"/>
      <c r="C124" s="202" t="s">
        <v>130</v>
      </c>
      <c r="D124" s="183"/>
      <c r="E124" s="187">
        <v>28</v>
      </c>
      <c r="F124" s="191"/>
      <c r="G124" s="191"/>
      <c r="H124" s="191"/>
      <c r="I124" s="191"/>
      <c r="J124" s="191"/>
      <c r="K124" s="191"/>
      <c r="L124" s="191"/>
      <c r="M124" s="191"/>
      <c r="N124" s="191"/>
      <c r="O124" s="191"/>
      <c r="P124" s="191"/>
      <c r="Q124" s="191"/>
      <c r="R124" s="192"/>
      <c r="S124" s="191"/>
      <c r="T124" s="169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 t="s">
        <v>109</v>
      </c>
      <c r="AF124" s="168"/>
      <c r="AG124" s="168"/>
      <c r="AH124" s="168"/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70"/>
      <c r="B125" s="180"/>
      <c r="C125" s="202" t="s">
        <v>131</v>
      </c>
      <c r="D125" s="183"/>
      <c r="E125" s="187">
        <v>18.600000000000001</v>
      </c>
      <c r="F125" s="191"/>
      <c r="G125" s="191"/>
      <c r="H125" s="191"/>
      <c r="I125" s="191"/>
      <c r="J125" s="191"/>
      <c r="K125" s="191"/>
      <c r="L125" s="191"/>
      <c r="M125" s="191"/>
      <c r="N125" s="191"/>
      <c r="O125" s="191"/>
      <c r="P125" s="191"/>
      <c r="Q125" s="191"/>
      <c r="R125" s="192"/>
      <c r="S125" s="191"/>
      <c r="T125" s="169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 t="s">
        <v>109</v>
      </c>
      <c r="AF125" s="168"/>
      <c r="AG125" s="168"/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outlineLevel="1">
      <c r="A126" s="170"/>
      <c r="B126" s="180"/>
      <c r="C126" s="202" t="s">
        <v>130</v>
      </c>
      <c r="D126" s="183"/>
      <c r="E126" s="187">
        <v>28</v>
      </c>
      <c r="F126" s="191"/>
      <c r="G126" s="191"/>
      <c r="H126" s="191"/>
      <c r="I126" s="191"/>
      <c r="J126" s="191"/>
      <c r="K126" s="191"/>
      <c r="L126" s="191"/>
      <c r="M126" s="191"/>
      <c r="N126" s="191"/>
      <c r="O126" s="191"/>
      <c r="P126" s="191"/>
      <c r="Q126" s="191"/>
      <c r="R126" s="192"/>
      <c r="S126" s="191"/>
      <c r="T126" s="169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 t="s">
        <v>109</v>
      </c>
      <c r="AF126" s="168"/>
      <c r="AG126" s="168"/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outlineLevel="1">
      <c r="A127" s="170"/>
      <c r="B127" s="180"/>
      <c r="C127" s="202" t="s">
        <v>256</v>
      </c>
      <c r="D127" s="183"/>
      <c r="E127" s="187">
        <v>16.53</v>
      </c>
      <c r="F127" s="191"/>
      <c r="G127" s="191"/>
      <c r="H127" s="191"/>
      <c r="I127" s="191"/>
      <c r="J127" s="191"/>
      <c r="K127" s="191"/>
      <c r="L127" s="191"/>
      <c r="M127" s="191"/>
      <c r="N127" s="191"/>
      <c r="O127" s="191"/>
      <c r="P127" s="191"/>
      <c r="Q127" s="191"/>
      <c r="R127" s="192"/>
      <c r="S127" s="191"/>
      <c r="T127" s="169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 t="s">
        <v>109</v>
      </c>
      <c r="AF127" s="168"/>
      <c r="AG127" s="168"/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outlineLevel="1">
      <c r="A128" s="170"/>
      <c r="B128" s="180"/>
      <c r="C128" s="202" t="s">
        <v>110</v>
      </c>
      <c r="D128" s="183"/>
      <c r="E128" s="187">
        <v>16.690000000000001</v>
      </c>
      <c r="F128" s="191"/>
      <c r="G128" s="191"/>
      <c r="H128" s="191"/>
      <c r="I128" s="191"/>
      <c r="J128" s="191"/>
      <c r="K128" s="191"/>
      <c r="L128" s="191"/>
      <c r="M128" s="191"/>
      <c r="N128" s="191"/>
      <c r="O128" s="191"/>
      <c r="P128" s="191"/>
      <c r="Q128" s="191"/>
      <c r="R128" s="192"/>
      <c r="S128" s="191"/>
      <c r="T128" s="169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 t="s">
        <v>109</v>
      </c>
      <c r="AF128" s="168"/>
      <c r="AG128" s="168"/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70">
        <v>55</v>
      </c>
      <c r="B129" s="180" t="s">
        <v>257</v>
      </c>
      <c r="C129" s="201" t="s">
        <v>276</v>
      </c>
      <c r="D129" s="182" t="s">
        <v>104</v>
      </c>
      <c r="E129" s="186">
        <v>125.42</v>
      </c>
      <c r="F129" s="191"/>
      <c r="G129" s="191">
        <f>ROUND(E129*F129,2)</f>
        <v>0</v>
      </c>
      <c r="H129" s="191">
        <v>0</v>
      </c>
      <c r="I129" s="191">
        <f>ROUND(E129*H129,2)</f>
        <v>0</v>
      </c>
      <c r="J129" s="191">
        <v>45</v>
      </c>
      <c r="K129" s="191">
        <f>ROUND(E129*J129,2)</f>
        <v>5643.9</v>
      </c>
      <c r="L129" s="191">
        <v>21</v>
      </c>
      <c r="M129" s="191">
        <f>G129*(1+L129/100)</f>
        <v>0</v>
      </c>
      <c r="N129" s="191">
        <v>4.6000000000000001E-4</v>
      </c>
      <c r="O129" s="191">
        <f>ROUND(E129*N129,2)</f>
        <v>0.06</v>
      </c>
      <c r="P129" s="191">
        <v>0</v>
      </c>
      <c r="Q129" s="191">
        <f>ROUND(E129*P129,2)</f>
        <v>0</v>
      </c>
      <c r="R129" s="192" t="s">
        <v>254</v>
      </c>
      <c r="S129" s="191" t="s">
        <v>106</v>
      </c>
      <c r="T129" s="169" t="s">
        <v>265</v>
      </c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 t="s">
        <v>117</v>
      </c>
      <c r="AF129" s="168"/>
      <c r="AG129" s="168"/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>
      <c r="A130" s="176" t="s">
        <v>100</v>
      </c>
      <c r="B130" s="181" t="s">
        <v>77</v>
      </c>
      <c r="C130" s="203" t="s">
        <v>28</v>
      </c>
      <c r="D130" s="184"/>
      <c r="E130" s="188"/>
      <c r="F130" s="193"/>
      <c r="G130" s="193">
        <f>SUM(G131:G131)</f>
        <v>0</v>
      </c>
      <c r="H130" s="193"/>
      <c r="I130" s="193">
        <f>SUM(I131:I131)</f>
        <v>0</v>
      </c>
      <c r="J130" s="193"/>
      <c r="K130" s="193">
        <f>SUM(K131:K131)</f>
        <v>8573.92</v>
      </c>
      <c r="L130" s="193"/>
      <c r="M130" s="193">
        <f>SUM(M131:M131)</f>
        <v>0</v>
      </c>
      <c r="N130" s="193"/>
      <c r="O130" s="193">
        <f>SUM(O131:O131)</f>
        <v>0</v>
      </c>
      <c r="P130" s="193"/>
      <c r="Q130" s="193">
        <f>SUM(Q131:Q131)</f>
        <v>0</v>
      </c>
      <c r="R130" s="194"/>
      <c r="S130" s="193"/>
      <c r="AE130" t="s">
        <v>101</v>
      </c>
    </row>
    <row r="131" spans="1:60" outlineLevel="1">
      <c r="A131" s="195">
        <v>56</v>
      </c>
      <c r="B131" s="196" t="s">
        <v>258</v>
      </c>
      <c r="C131" s="204" t="s">
        <v>259</v>
      </c>
      <c r="D131" s="197" t="s">
        <v>260</v>
      </c>
      <c r="E131" s="198">
        <v>1</v>
      </c>
      <c r="F131" s="199"/>
      <c r="G131" s="199">
        <f>ROUND(E131*F131,2)</f>
        <v>0</v>
      </c>
      <c r="H131" s="199">
        <v>0</v>
      </c>
      <c r="I131" s="199">
        <f>ROUND(E131*H131,2)</f>
        <v>0</v>
      </c>
      <c r="J131" s="199">
        <v>8573.92</v>
      </c>
      <c r="K131" s="199">
        <f>ROUND(E131*J131,2)</f>
        <v>8573.92</v>
      </c>
      <c r="L131" s="199">
        <v>21</v>
      </c>
      <c r="M131" s="199">
        <f>G131*(1+L131/100)</f>
        <v>0</v>
      </c>
      <c r="N131" s="199">
        <v>0</v>
      </c>
      <c r="O131" s="199">
        <f>ROUND(E131*N131,2)</f>
        <v>0</v>
      </c>
      <c r="P131" s="199">
        <v>0</v>
      </c>
      <c r="Q131" s="199">
        <f>ROUND(E131*P131,2)</f>
        <v>0</v>
      </c>
      <c r="R131" s="200" t="s">
        <v>261</v>
      </c>
      <c r="S131" s="199" t="s">
        <v>106</v>
      </c>
      <c r="T131" s="169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 t="s">
        <v>262</v>
      </c>
      <c r="AF131" s="168"/>
      <c r="AG131" s="168"/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>
      <c r="A132" s="6"/>
      <c r="B132" s="7" t="s">
        <v>263</v>
      </c>
      <c r="C132" s="205" t="s">
        <v>263</v>
      </c>
      <c r="D132" s="9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AC132">
        <v>15</v>
      </c>
      <c r="AD132">
        <v>21</v>
      </c>
    </row>
    <row r="133" spans="1:60">
      <c r="C133" s="206"/>
      <c r="D133" s="163"/>
      <c r="AE133" t="s">
        <v>264</v>
      </c>
    </row>
    <row r="134" spans="1:60">
      <c r="D134" s="163"/>
    </row>
    <row r="135" spans="1:60">
      <c r="D135" s="163"/>
    </row>
    <row r="136" spans="1:60">
      <c r="D136" s="163"/>
    </row>
    <row r="137" spans="1:60">
      <c r="D137" s="163"/>
    </row>
    <row r="138" spans="1:60">
      <c r="D138" s="163"/>
    </row>
    <row r="139" spans="1:60">
      <c r="D139" s="163"/>
    </row>
    <row r="140" spans="1:60">
      <c r="D140" s="163"/>
    </row>
    <row r="141" spans="1:60">
      <c r="D141" s="163"/>
    </row>
    <row r="142" spans="1:60">
      <c r="D142" s="163"/>
    </row>
    <row r="143" spans="1:60">
      <c r="D143" s="163"/>
    </row>
    <row r="144" spans="1:60">
      <c r="D144" s="163"/>
    </row>
    <row r="145" spans="4:4">
      <c r="D145" s="163"/>
    </row>
    <row r="146" spans="4:4">
      <c r="D146" s="163"/>
    </row>
    <row r="147" spans="4:4">
      <c r="D147" s="163"/>
    </row>
    <row r="148" spans="4:4">
      <c r="D148" s="163"/>
    </row>
    <row r="149" spans="4:4">
      <c r="D149" s="163"/>
    </row>
    <row r="150" spans="4:4">
      <c r="D150" s="163"/>
    </row>
    <row r="151" spans="4:4">
      <c r="D151" s="163"/>
    </row>
    <row r="152" spans="4:4">
      <c r="D152" s="163"/>
    </row>
    <row r="153" spans="4:4">
      <c r="D153" s="163"/>
    </row>
    <row r="154" spans="4:4">
      <c r="D154" s="163"/>
    </row>
    <row r="155" spans="4:4">
      <c r="D155" s="163"/>
    </row>
    <row r="156" spans="4:4">
      <c r="D156" s="163"/>
    </row>
    <row r="157" spans="4:4">
      <c r="D157" s="163"/>
    </row>
    <row r="158" spans="4:4">
      <c r="D158" s="163"/>
    </row>
    <row r="159" spans="4:4">
      <c r="D159" s="163"/>
    </row>
    <row r="160" spans="4:4">
      <c r="D160" s="163"/>
    </row>
    <row r="161" spans="4:4">
      <c r="D161" s="163"/>
    </row>
    <row r="162" spans="4:4">
      <c r="D162" s="163"/>
    </row>
    <row r="163" spans="4:4">
      <c r="D163" s="163"/>
    </row>
    <row r="164" spans="4:4">
      <c r="D164" s="163"/>
    </row>
    <row r="165" spans="4:4">
      <c r="D165" s="163"/>
    </row>
    <row r="166" spans="4:4">
      <c r="D166" s="163"/>
    </row>
    <row r="167" spans="4:4">
      <c r="D167" s="163"/>
    </row>
    <row r="168" spans="4:4">
      <c r="D168" s="163"/>
    </row>
    <row r="169" spans="4:4">
      <c r="D169" s="163"/>
    </row>
    <row r="170" spans="4:4">
      <c r="D170" s="163"/>
    </row>
    <row r="171" spans="4:4">
      <c r="D171" s="163"/>
    </row>
    <row r="172" spans="4:4">
      <c r="D172" s="163"/>
    </row>
    <row r="173" spans="4:4">
      <c r="D173" s="163"/>
    </row>
    <row r="174" spans="4:4">
      <c r="D174" s="163"/>
    </row>
    <row r="175" spans="4:4">
      <c r="D175" s="163"/>
    </row>
    <row r="176" spans="4:4">
      <c r="D176" s="163"/>
    </row>
    <row r="177" spans="4:4">
      <c r="D177" s="163"/>
    </row>
    <row r="178" spans="4:4">
      <c r="D178" s="163"/>
    </row>
    <row r="179" spans="4:4">
      <c r="D179" s="163"/>
    </row>
    <row r="180" spans="4:4">
      <c r="D180" s="163"/>
    </row>
    <row r="181" spans="4:4">
      <c r="D181" s="163"/>
    </row>
    <row r="182" spans="4:4">
      <c r="D182" s="163"/>
    </row>
    <row r="183" spans="4:4">
      <c r="D183" s="163"/>
    </row>
    <row r="184" spans="4:4">
      <c r="D184" s="163"/>
    </row>
    <row r="185" spans="4:4">
      <c r="D185" s="163"/>
    </row>
    <row r="186" spans="4:4">
      <c r="D186" s="163"/>
    </row>
    <row r="187" spans="4:4">
      <c r="D187" s="163"/>
    </row>
    <row r="188" spans="4:4">
      <c r="D188" s="163"/>
    </row>
    <row r="189" spans="4:4">
      <c r="D189" s="163"/>
    </row>
    <row r="190" spans="4:4">
      <c r="D190" s="163"/>
    </row>
    <row r="191" spans="4:4">
      <c r="D191" s="163"/>
    </row>
    <row r="192" spans="4:4">
      <c r="D192" s="163"/>
    </row>
    <row r="193" spans="4:4">
      <c r="D193" s="163"/>
    </row>
    <row r="194" spans="4:4">
      <c r="D194" s="163"/>
    </row>
    <row r="195" spans="4:4">
      <c r="D195" s="163"/>
    </row>
    <row r="196" spans="4:4">
      <c r="D196" s="163"/>
    </row>
    <row r="197" spans="4:4">
      <c r="D197" s="163"/>
    </row>
    <row r="198" spans="4:4">
      <c r="D198" s="163"/>
    </row>
    <row r="199" spans="4:4">
      <c r="D199" s="163"/>
    </row>
    <row r="200" spans="4:4">
      <c r="D200" s="163"/>
    </row>
    <row r="201" spans="4:4">
      <c r="D201" s="163"/>
    </row>
    <row r="202" spans="4:4">
      <c r="D202" s="163"/>
    </row>
    <row r="203" spans="4:4">
      <c r="D203" s="163"/>
    </row>
    <row r="204" spans="4:4">
      <c r="D204" s="163"/>
    </row>
    <row r="205" spans="4:4">
      <c r="D205" s="163"/>
    </row>
    <row r="206" spans="4:4">
      <c r="D206" s="163"/>
    </row>
    <row r="207" spans="4:4">
      <c r="D207" s="163"/>
    </row>
    <row r="208" spans="4:4">
      <c r="D208" s="163"/>
    </row>
    <row r="209" spans="4:4">
      <c r="D209" s="163"/>
    </row>
    <row r="210" spans="4:4">
      <c r="D210" s="163"/>
    </row>
    <row r="211" spans="4:4">
      <c r="D211" s="163"/>
    </row>
    <row r="212" spans="4:4">
      <c r="D212" s="163"/>
    </row>
    <row r="213" spans="4:4">
      <c r="D213" s="163"/>
    </row>
    <row r="214" spans="4:4">
      <c r="D214" s="163"/>
    </row>
    <row r="215" spans="4:4">
      <c r="D215" s="163"/>
    </row>
    <row r="216" spans="4:4">
      <c r="D216" s="163"/>
    </row>
    <row r="217" spans="4:4">
      <c r="D217" s="163"/>
    </row>
    <row r="218" spans="4:4">
      <c r="D218" s="163"/>
    </row>
    <row r="219" spans="4:4">
      <c r="D219" s="163"/>
    </row>
    <row r="220" spans="4:4">
      <c r="D220" s="163"/>
    </row>
    <row r="221" spans="4:4">
      <c r="D221" s="163"/>
    </row>
    <row r="222" spans="4:4">
      <c r="D222" s="163"/>
    </row>
    <row r="223" spans="4:4">
      <c r="D223" s="163"/>
    </row>
    <row r="224" spans="4:4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Uzivatel</cp:lastModifiedBy>
  <cp:lastPrinted>2018-03-16T12:47:32Z</cp:lastPrinted>
  <dcterms:created xsi:type="dcterms:W3CDTF">2009-04-08T07:15:50Z</dcterms:created>
  <dcterms:modified xsi:type="dcterms:W3CDTF">2018-03-16T12:57:07Z</dcterms:modified>
</cp:coreProperties>
</file>