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22635" windowHeight="9465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'Položky'!$A$1:$G$94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<sst xmlns="http://schemas.openxmlformats.org/spreadsheetml/2006/main" count="309" uniqueCount="204">
  <si>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</si>
  <si>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</si>
  <si>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</si>
  <si>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</si>
  <si>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</si>
  <si>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</si>
  <si>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</si>
  <si>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</si>
  <si>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</si>
  <si>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</si>
  <si>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</si>
  <si>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</si>
  <si>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</si>
  <si>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</si>
  <si>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</si>
  <si>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</si>
  <si>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</si>
  <si>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</si>
  <si>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</si>
  <si>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</si>
  <si>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</si>
  <si>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</si>
  <si>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</si>
  <si>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</si>
  <si>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</si>
  <si>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</si>
  <si>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</si>
  <si>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</si>
  <si>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</si>
  <si>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</si>
  <si>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</si>
  <si>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</si>
  <si>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</si>
  <si>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</si>
  <si>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</si>
  <si>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</si>
  <si>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</si>
  <si>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</si>
  <si>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</si>
  <si>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</si>
  <si>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</si>
  <si>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</si>
  <si>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</si>
  <si>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</si>
  <si>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</si>
  <si>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</si>
  <si>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</si>
  <si>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</si>
  <si>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</si>
  <si>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</si>
  <si>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</si>
  <si>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</si>
  <si>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</si>
  <si>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</si>
  <si>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</si>
  <si>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</si>
  <si>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</si>
  <si>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</si>
  <si>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</si>
  <si>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</si>
  <si>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</si>
  <si>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</si>
  <si>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</si>
  <si>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</si>
  <si>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</si>
  <si>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</si>
  <si>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</si>
  <si>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</si>
  <si>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</si>
  <si>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</si>
  <si>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</si>
  <si>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</si>
  <si>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</si>
  <si>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</si>
  <si>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</si>
  <si>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</si>
  <si>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</si>
  <si>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</si>
  <si>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H-2016.02</t>
  </si>
  <si>
    <t>Výměna podlahy v kuchyni ZŠ Týnská</t>
  </si>
  <si>
    <t>01</t>
  </si>
  <si>
    <t>Výměna podlahy</t>
  </si>
  <si>
    <t>63</t>
  </si>
  <si>
    <t>Podlahy a podlahové konstrukce</t>
  </si>
  <si>
    <t>632416230RT3</t>
  </si>
  <si>
    <t>Potěr betonový vysokopevnostní, tl. 30 mm pro osazení vpustí</t>
  </si>
  <si>
    <t>m2</t>
  </si>
  <si>
    <t>0,4*0,4*2</t>
  </si>
  <si>
    <t>0,4*1</t>
  </si>
  <si>
    <t>0,4*2,7</t>
  </si>
  <si>
    <t>633811111U00</t>
  </si>
  <si>
    <t xml:space="preserve">Broušení podlah beton -2mm </t>
  </si>
  <si>
    <t>Cad:121,8</t>
  </si>
  <si>
    <t>633811119U00</t>
  </si>
  <si>
    <t xml:space="preserve">Přípl broušení bet podlah ZKD 1mm </t>
  </si>
  <si>
    <t>121,8*3</t>
  </si>
  <si>
    <t>95</t>
  </si>
  <si>
    <t>Dokončovací konstrukce na pozemních stavbách</t>
  </si>
  <si>
    <t>952901111R00</t>
  </si>
  <si>
    <t xml:space="preserve">Vyčištění budov o výšce podlaží do 4 m </t>
  </si>
  <si>
    <t>121,8</t>
  </si>
  <si>
    <t>95.01</t>
  </si>
  <si>
    <t>Demontáž (odpojení) zařizovacích předmětů kuchyně pro zpětné zapojení</t>
  </si>
  <si>
    <t>kpl.</t>
  </si>
  <si>
    <t>95.02</t>
  </si>
  <si>
    <t>Přesunutí zařizovacích předmětu na jednu stranu kuchyně, 2x dle etap</t>
  </si>
  <si>
    <t>2</t>
  </si>
  <si>
    <t>95.03</t>
  </si>
  <si>
    <t>Zpětné osazení a připojení zařizovacích předmětu vč. případných úprav</t>
  </si>
  <si>
    <t>95.04</t>
  </si>
  <si>
    <t>Zabezpečení vybavení kuchyně proti prachu (2x - nutno přesunout na II. etapu )</t>
  </si>
  <si>
    <t>96</t>
  </si>
  <si>
    <t>Bourání konstrukcí</t>
  </si>
  <si>
    <t>965042121RT2</t>
  </si>
  <si>
    <t>Bourání mazanin betonových tl. 10 cm, pl. 1 m2 ručně tl. mazaniny 8 - 10 cm</t>
  </si>
  <si>
    <t>m3</t>
  </si>
  <si>
    <t>965081713RT1</t>
  </si>
  <si>
    <t>Bourání dlaždic keramických tl. 1 cm, nad 1 m2 ručně dlaždice keramické</t>
  </si>
  <si>
    <t>99</t>
  </si>
  <si>
    <t>Staveništní 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</si>
  <si>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</si>
  <si>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</si>
  <si>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</si>
  <si>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</si>
  <si>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</si>
  <si>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711212002RT1</t>
  </si>
  <si>
    <t>Stěrka hydroizolační těsnicí hmotou - okolo vpustí např. Schomburg, proti vlhkosti</t>
  </si>
  <si>
    <t>0,5*0,5*2</t>
  </si>
  <si>
    <t>0,4*1,2</t>
  </si>
  <si>
    <t>0,5*2,9</t>
  </si>
  <si>
    <t>998711101R00</t>
  </si>
  <si>
    <t xml:space="preserve">Přesun hmot pro izolace proti vodě, výšky do 6 m </t>
  </si>
  <si>
    <t>721</t>
  </si>
  <si>
    <t>Vnitřní kanalizace</t>
  </si>
  <si>
    <t>721210820R00</t>
  </si>
  <si>
    <t xml:space="preserve">Demontáž podlahové vpusti  DN 100 </t>
  </si>
  <si>
    <t>kus</t>
  </si>
  <si>
    <t>4</t>
  </si>
  <si>
    <t>721223428RT1</t>
  </si>
  <si>
    <t>Vpusť podlahová nerozová s roštem Jiva 300*300 mm vč. spodního dílu se zápachovou uzávěrkou - D+M</t>
  </si>
  <si>
    <t>721223429RT1</t>
  </si>
  <si>
    <t>Vpusť podlahová nerozová s roštem Jiva 300*1000 mm vč. spodního dílu se zápachovou uzávěrkou - D+M</t>
  </si>
  <si>
    <t>721223430RT1</t>
  </si>
  <si>
    <t>Vpusť podlahová nerozová s roštem Jiva 300*2500 mm vč. spodního dílu se zápachovou uzávěrkou - D+M</t>
  </si>
  <si>
    <t>721.01</t>
  </si>
  <si>
    <t xml:space="preserve">Další nutné úpravy pro osazení nových vpustí </t>
  </si>
  <si>
    <t>771</t>
  </si>
  <si>
    <t>Podlahy z dlaždic a obklady</t>
  </si>
  <si>
    <t>771111121R00</t>
  </si>
  <si>
    <t xml:space="preserve">Montáž podlahových lišt dilatačních, přechodových </t>
  </si>
  <si>
    <t>m</t>
  </si>
  <si>
    <t>6,65</t>
  </si>
  <si>
    <t>771575109RT6</t>
  </si>
  <si>
    <t xml:space="preserve">Montáž podlah keram.,hladké, tmel, 30x30 cm </t>
  </si>
  <si>
    <t>771579793RT1</t>
  </si>
  <si>
    <t xml:space="preserve">Příplatek za spárovací hmotu - plošně </t>
  </si>
  <si>
    <t>771591115U00</t>
  </si>
  <si>
    <t xml:space="preserve">Spárování dlažby silikonem </t>
  </si>
  <si>
    <t>6,65*2+18,085*2+3,6*2</t>
  </si>
  <si>
    <t>0,03</t>
  </si>
  <si>
    <t>771990113U00</t>
  </si>
  <si>
    <t xml:space="preserve">Vyrovnání samonivelační stěrkou tl.4mm </t>
  </si>
  <si>
    <t>771990193U00</t>
  </si>
  <si>
    <t xml:space="preserve">Přípl. vyrovnání stěrkou 1mm </t>
  </si>
  <si>
    <t>553420180</t>
  </si>
  <si>
    <t>Lišta dilatační nerezová</t>
  </si>
  <si>
    <t>6,65*1,02</t>
  </si>
  <si>
    <t>0,017</t>
  </si>
  <si>
    <t>59764210</t>
  </si>
  <si>
    <t>Dlažba keramická protiskl. 300x300x9 mm, R 12 předb. cena</t>
  </si>
  <si>
    <t>121,8*1,05</t>
  </si>
  <si>
    <t>0,01</t>
  </si>
  <si>
    <t>998771101R00</t>
  </si>
  <si>
    <t xml:space="preserve">Přesun hmot pro podlahy z dlaždic, výšky do 6 m </t>
  </si>
  <si>
    <t>D96</t>
  </si>
  <si>
    <t>Přesuny suti a vybouraných hmot</t>
  </si>
  <si>
    <t>979011313R00</t>
  </si>
  <si>
    <t xml:space="preserve">Nájem za shozy </t>
  </si>
  <si>
    <t>Kč/den</t>
  </si>
  <si>
    <t>8</t>
  </si>
  <si>
    <t>979011311R00</t>
  </si>
  <si>
    <t xml:space="preserve">Svislá doprava suti a vybouraných hmot shozem </t>
  </si>
  <si>
    <t>979012119R00</t>
  </si>
  <si>
    <t xml:space="preserve">Příplatek k suti za každých dalších 3,5 m výšky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</si>
  <si>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</si>
  <si>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</si>
  <si>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</si>
  <si>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</si>
  <si>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979086112R00</t>
  </si>
  <si>
    <t xml:space="preserve">Nakládání suti a vybouraných hmot </t>
  </si>
  <si>
    <t>979087311R00</t>
  </si>
  <si>
    <t xml:space="preserve">Vodorovné přemístění suti nošením do 10 m </t>
  </si>
  <si>
    <t>979087391R00</t>
  </si>
  <si>
    <t xml:space="preserve">Příplatek za nošení suti každých dalších 10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</si>
  <si>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</si>
  <si>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</si>
  <si>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</si>
  <si>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</si>
  <si>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</si>
  <si>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>Poplatek za skládku stavební suti ( beton, ker. dlažba )</t>
  </si>
  <si>
    <t>Ztížené výrobní podmínky</t>
  </si>
  <si>
    <t>Přesun stavebních kapacit</t>
  </si>
  <si>
    <t>Zařízení staveniště</t>
  </si>
  <si>
    <t>Provoz investora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</si>
</sst>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49" xfId="47" applyFont="1" applyBorder="1">
      <alignment/>
      <protection/>
    </xf>
    <xf numFmtId="0" fontId="23" fillId="0" borderId="49" xfId="47" applyFont="1" applyBorder="1">
      <alignment/>
      <protection/>
    </xf>
    <xf numFmtId="0" fontId="23" fillId="0" borderId="49" xfId="47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0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0" fontId="24" fillId="0" borderId="52" xfId="47" applyFont="1" applyBorder="1">
      <alignment/>
      <protection/>
    </xf>
    <xf numFmtId="0" fontId="23" fillId="0" borderId="52" xfId="47" applyFont="1" applyBorder="1">
      <alignment/>
      <protection/>
    </xf>
    <xf numFmtId="0" fontId="23" fillId="0" borderId="52" xfId="47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0" xfId="47" applyFont="1" applyBorder="1" applyAlignment="1">
      <alignment horizontal="right"/>
      <protection/>
    </xf>
    <xf numFmtId="0" fontId="23" fillId="0" borderId="49" xfId="47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8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58" xfId="47" applyNumberFormat="1" applyFont="1" applyBorder="1" applyAlignment="1">
      <alignment horizontal="right"/>
      <protection/>
    </xf>
    <xf numFmtId="4" fontId="37" fillId="19" borderId="61" xfId="47" applyNumberFormat="1" applyFont="1" applyFill="1" applyBorder="1" applyAlignment="1">
      <alignment horizontal="right" wrapText="1"/>
      <protection/>
    </xf>
    <xf numFmtId="0" fontId="37" fillId="19" borderId="42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3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9" xfId="47" applyFont="1" applyBorder="1" applyAlignment="1">
      <alignment horizontal="left"/>
      <protection/>
    </xf>
    <xf numFmtId="49" fontId="37" fillId="19" borderId="70" xfId="47" applyNumberFormat="1" applyFont="1" applyFill="1" applyBorder="1" applyAlignment="1">
      <alignment horizontal="left" wrapText="1"/>
      <protection/>
    </xf>
    <xf numFmtId="49" fontId="38" fillId="0" borderId="71" xfId="0" applyNumberFormat="1" applyFont="1" applyBorder="1" applyAlignment="1">
      <alignment horizontal="left" wrapText="1"/>
    </xf>
    <xf numFmtId="0" fontId="31" fillId="0" borderId="0" xfId="47" applyFont="1" applyAlignment="1">
      <alignment horizontal="center"/>
      <protection/>
    </xf>
    <xf numFmtId="49" fontId="23" fillId="0" borderId="66" xfId="47" applyNumberFormat="1" applyFont="1" applyBorder="1" applyAlignment="1">
      <alignment horizontal="center"/>
      <protection/>
    </xf>
    <xf numFmtId="0" fontId="23" fillId="0" borderId="68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9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1</v>
      </c>
      <c r="D2" s="5" t="str">
        <f>Rekapitulace!G2</f>
        <v>Výměna podlahy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80</v>
      </c>
      <c r="B5" s="16"/>
      <c r="C5" s="17" t="s">
        <v>81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3"/>
      <c r="D8" s="203"/>
      <c r="E8" s="204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3">
        <f>Projektant</f>
        <v>0</v>
      </c>
      <c r="D9" s="203"/>
      <c r="E9" s="204"/>
      <c r="F9" s="11"/>
      <c r="G9" s="33"/>
      <c r="H9" s="34"/>
    </row>
    <row r="10" spans="1:8" ht="12.75">
      <c r="A10" s="28" t="s">
        <v>15</v>
      </c>
      <c r="B10" s="11"/>
      <c r="C10" s="203"/>
      <c r="D10" s="203"/>
      <c r="E10" s="203"/>
      <c r="F10" s="35"/>
      <c r="G10" s="36"/>
      <c r="H10" s="37"/>
    </row>
    <row r="11" spans="1:57" ht="13.5" customHeight="1">
      <c r="A11" s="28" t="s">
        <v>16</v>
      </c>
      <c r="B11" s="11"/>
      <c r="C11" s="203"/>
      <c r="D11" s="203"/>
      <c r="E11" s="203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5"/>
      <c r="D12" s="205"/>
      <c r="E12" s="205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Rekapitulace!A20</f>
        <v>Ztížené výrobní podmínky</v>
      </c>
      <c r="E15" s="57"/>
      <c r="F15" s="58"/>
      <c r="G15" s="55">
        <f>Rekapitulace!I20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 t="str">
        <f>Rekapitulace!A21</f>
        <v>Přesun stavebních kapacit</v>
      </c>
      <c r="E16" s="59"/>
      <c r="F16" s="60"/>
      <c r="G16" s="55">
        <f>Rekapitulace!I21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 t="str">
        <f>Rekapitulace!A22</f>
        <v>Zařízení staveniště</v>
      </c>
      <c r="E17" s="59"/>
      <c r="F17" s="60"/>
      <c r="G17" s="55">
        <f>Rekapitulace!I22</f>
        <v>0</v>
      </c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 t="str">
        <f>Rekapitulace!A23</f>
        <v>Provoz investora</v>
      </c>
      <c r="E18" s="59"/>
      <c r="F18" s="60"/>
      <c r="G18" s="55">
        <f>Rekapitulace!I23</f>
        <v>0</v>
      </c>
    </row>
    <row r="19" spans="1:7" ht="15.75" customHeight="1">
      <c r="A19" s="63" t="s">
        <v>30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31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206" t="s">
        <v>34</v>
      </c>
      <c r="B23" s="207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208">
        <f>C23-F32</f>
        <v>0</v>
      </c>
      <c r="G30" s="209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208">
        <f>ROUND(PRODUCT(F30,C31/100),0)</f>
        <v>0</v>
      </c>
      <c r="G31" s="209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8">
        <v>0</v>
      </c>
      <c r="G32" s="209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08">
        <f>ROUND(PRODUCT(F32,C33/100),0)</f>
        <v>0</v>
      </c>
      <c r="G33" s="209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10">
        <f>ROUND(SUM(F30:F33),0)</f>
        <v>0</v>
      </c>
      <c r="G34" s="211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2"/>
      <c r="C37" s="202"/>
      <c r="D37" s="202"/>
      <c r="E37" s="202"/>
      <c r="F37" s="202"/>
      <c r="G37" s="202"/>
      <c r="H37" t="s">
        <v>6</v>
      </c>
    </row>
    <row r="38" spans="1:8" ht="12.75" customHeight="1">
      <c r="A38" s="95"/>
      <c r="B38" s="202"/>
      <c r="C38" s="202"/>
      <c r="D38" s="202"/>
      <c r="E38" s="202"/>
      <c r="F38" s="202"/>
      <c r="G38" s="202"/>
      <c r="H38" t="s">
        <v>6</v>
      </c>
    </row>
    <row r="39" spans="1:8" ht="12.75">
      <c r="A39" s="95"/>
      <c r="B39" s="202"/>
      <c r="C39" s="202"/>
      <c r="D39" s="202"/>
      <c r="E39" s="202"/>
      <c r="F39" s="202"/>
      <c r="G39" s="202"/>
      <c r="H39" t="s">
        <v>6</v>
      </c>
    </row>
    <row r="40" spans="1:8" ht="12.75">
      <c r="A40" s="95"/>
      <c r="B40" s="202"/>
      <c r="C40" s="202"/>
      <c r="D40" s="202"/>
      <c r="E40" s="202"/>
      <c r="F40" s="202"/>
      <c r="G40" s="202"/>
      <c r="H40" t="s">
        <v>6</v>
      </c>
    </row>
    <row r="41" spans="1:8" ht="12.75">
      <c r="A41" s="95"/>
      <c r="B41" s="202"/>
      <c r="C41" s="202"/>
      <c r="D41" s="202"/>
      <c r="E41" s="202"/>
      <c r="F41" s="202"/>
      <c r="G41" s="202"/>
      <c r="H41" t="s">
        <v>6</v>
      </c>
    </row>
    <row r="42" spans="1:8" ht="12.75">
      <c r="A42" s="95"/>
      <c r="B42" s="202"/>
      <c r="C42" s="202"/>
      <c r="D42" s="202"/>
      <c r="E42" s="202"/>
      <c r="F42" s="202"/>
      <c r="G42" s="202"/>
      <c r="H42" t="s">
        <v>6</v>
      </c>
    </row>
    <row r="43" spans="1:8" ht="12.75">
      <c r="A43" s="95"/>
      <c r="B43" s="202"/>
      <c r="C43" s="202"/>
      <c r="D43" s="202"/>
      <c r="E43" s="202"/>
      <c r="F43" s="202"/>
      <c r="G43" s="202"/>
      <c r="H43" t="s">
        <v>6</v>
      </c>
    </row>
    <row r="44" spans="1:8" ht="12.75">
      <c r="A44" s="95"/>
      <c r="B44" s="202"/>
      <c r="C44" s="202"/>
      <c r="D44" s="202"/>
      <c r="E44" s="202"/>
      <c r="F44" s="202"/>
      <c r="G44" s="202"/>
      <c r="H44" t="s">
        <v>6</v>
      </c>
    </row>
    <row r="45" spans="1:8" ht="0.75" customHeight="1">
      <c r="A45" s="95"/>
      <c r="B45" s="202"/>
      <c r="C45" s="202"/>
      <c r="D45" s="202"/>
      <c r="E45" s="202"/>
      <c r="F45" s="202"/>
      <c r="G45" s="202"/>
      <c r="H45" t="s">
        <v>6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  <row r="52" spans="2:7" ht="12.75">
      <c r="B52" s="201"/>
      <c r="C52" s="201"/>
      <c r="D52" s="201"/>
      <c r="E52" s="201"/>
      <c r="F52" s="201"/>
      <c r="G52" s="201"/>
    </row>
    <row r="53" spans="2:7" ht="12.75">
      <c r="B53" s="201"/>
      <c r="C53" s="201"/>
      <c r="D53" s="201"/>
      <c r="E53" s="201"/>
      <c r="F53" s="201"/>
      <c r="G53" s="201"/>
    </row>
    <row r="54" spans="2:7" ht="12.75">
      <c r="B54" s="201"/>
      <c r="C54" s="201"/>
      <c r="D54" s="201"/>
      <c r="E54" s="201"/>
      <c r="F54" s="201"/>
      <c r="G54" s="201"/>
    </row>
    <row r="55" spans="2:7" ht="12.75">
      <c r="B55" s="201"/>
      <c r="C55" s="201"/>
      <c r="D55" s="201"/>
      <c r="E55" s="201"/>
      <c r="F55" s="201"/>
      <c r="G55" s="201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tabSelected="1" zoomScalePageLayoutView="0" workbookViewId="0" topLeftCell="A1">
      <selection activeCell="N29" sqref="N2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4" t="s">
        <v>49</v>
      </c>
      <c r="B1" s="215"/>
      <c r="C1" s="96" t="str">
        <f>CONCATENATE(cislostavby," ",nazevstavby)</f>
        <v>H-2016.02 Výměna podlahy v kuchyni ZŠ Týnská</v>
      </c>
      <c r="D1" s="97"/>
      <c r="E1" s="98"/>
      <c r="F1" s="97"/>
      <c r="G1" s="99" t="s">
        <v>50</v>
      </c>
      <c r="H1" s="100">
        <v>1</v>
      </c>
      <c r="I1" s="101"/>
    </row>
    <row r="2" spans="1:9" ht="13.5" thickBot="1">
      <c r="A2" s="216" t="s">
        <v>51</v>
      </c>
      <c r="B2" s="217"/>
      <c r="C2" s="102" t="str">
        <f>CONCATENATE(cisloobjektu," ",nazevobjektu)</f>
        <v>01 Výměna podlahy</v>
      </c>
      <c r="D2" s="103"/>
      <c r="E2" s="104"/>
      <c r="F2" s="103"/>
      <c r="G2" s="218" t="s">
        <v>81</v>
      </c>
      <c r="H2" s="219"/>
      <c r="I2" s="220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7" t="str">
        <f>Položky!B7</f>
        <v>63</v>
      </c>
      <c r="B7" s="114" t="str">
        <f>Položky!C7</f>
        <v>Podlahy a podlahové konstrukce</v>
      </c>
      <c r="C7" s="65"/>
      <c r="D7" s="115"/>
      <c r="E7" s="198">
        <f>Položky!BA16</f>
        <v>0</v>
      </c>
      <c r="F7" s="199">
        <f>Položky!BB16</f>
        <v>0</v>
      </c>
      <c r="G7" s="199">
        <f>Položky!BC16</f>
        <v>0</v>
      </c>
      <c r="H7" s="199">
        <f>Položky!BD16</f>
        <v>0</v>
      </c>
      <c r="I7" s="200">
        <f>Položky!BE16</f>
        <v>0</v>
      </c>
    </row>
    <row r="8" spans="1:9" s="34" customFormat="1" ht="12.75">
      <c r="A8" s="197" t="str">
        <f>Položky!B17</f>
        <v>95</v>
      </c>
      <c r="B8" s="114" t="str">
        <f>Položky!C17</f>
        <v>Dokončovací konstrukce na pozemních stavbách</v>
      </c>
      <c r="C8" s="65"/>
      <c r="D8" s="115"/>
      <c r="E8" s="198">
        <f>Položky!BA28</f>
        <v>0</v>
      </c>
      <c r="F8" s="199">
        <f>Položky!BB28</f>
        <v>0</v>
      </c>
      <c r="G8" s="199">
        <f>Položky!BC28</f>
        <v>0</v>
      </c>
      <c r="H8" s="199">
        <f>Položky!BD28</f>
        <v>0</v>
      </c>
      <c r="I8" s="200">
        <f>Položky!BE28</f>
        <v>0</v>
      </c>
    </row>
    <row r="9" spans="1:9" s="34" customFormat="1" ht="12.75">
      <c r="A9" s="197" t="str">
        <f>Položky!B29</f>
        <v>96</v>
      </c>
      <c r="B9" s="114" t="str">
        <f>Položky!C29</f>
        <v>Bourání konstrukcí</v>
      </c>
      <c r="C9" s="65"/>
      <c r="D9" s="115"/>
      <c r="E9" s="198">
        <f>Položky!BA36</f>
        <v>0</v>
      </c>
      <c r="F9" s="199">
        <f>Položky!BB36</f>
        <v>0</v>
      </c>
      <c r="G9" s="199">
        <f>Položky!BC36</f>
        <v>0</v>
      </c>
      <c r="H9" s="199">
        <f>Položky!BD36</f>
        <v>0</v>
      </c>
      <c r="I9" s="200">
        <f>Položky!BE36</f>
        <v>0</v>
      </c>
    </row>
    <row r="10" spans="1:9" s="34" customFormat="1" ht="12.75">
      <c r="A10" s="197" t="str">
        <f>Položky!B37</f>
        <v>99</v>
      </c>
      <c r="B10" s="114" t="str">
        <f>Položky!C37</f>
        <v>Staveništní přesun hmot</v>
      </c>
      <c r="C10" s="65"/>
      <c r="D10" s="115"/>
      <c r="E10" s="198">
        <f>Položky!BA39</f>
        <v>0</v>
      </c>
      <c r="F10" s="199">
        <f>Položky!BB39</f>
        <v>0</v>
      </c>
      <c r="G10" s="199">
        <f>Položky!BC39</f>
        <v>0</v>
      </c>
      <c r="H10" s="199">
        <f>Položky!BD39</f>
        <v>0</v>
      </c>
      <c r="I10" s="200">
        <f>Položky!BE39</f>
        <v>0</v>
      </c>
    </row>
    <row r="11" spans="1:9" s="34" customFormat="1" ht="12.75">
      <c r="A11" s="197" t="str">
        <f>Položky!B40</f>
        <v>711</v>
      </c>
      <c r="B11" s="114" t="str">
        <f>Položky!C40</f>
        <v>Izolace proti vodě</v>
      </c>
      <c r="C11" s="65"/>
      <c r="D11" s="115"/>
      <c r="E11" s="198">
        <f>Položky!BA46</f>
        <v>0</v>
      </c>
      <c r="F11" s="199">
        <f>Položky!BB46</f>
        <v>0</v>
      </c>
      <c r="G11" s="199">
        <f>Položky!BC46</f>
        <v>0</v>
      </c>
      <c r="H11" s="199">
        <f>Položky!BD46</f>
        <v>0</v>
      </c>
      <c r="I11" s="200">
        <f>Položky!BE46</f>
        <v>0</v>
      </c>
    </row>
    <row r="12" spans="1:9" s="34" customFormat="1" ht="12.75">
      <c r="A12" s="197" t="str">
        <f>Položky!B47</f>
        <v>721</v>
      </c>
      <c r="B12" s="114" t="str">
        <f>Položky!C47</f>
        <v>Vnitřní kanalizace</v>
      </c>
      <c r="C12" s="65"/>
      <c r="D12" s="115"/>
      <c r="E12" s="198">
        <f>Položky!BA58</f>
        <v>0</v>
      </c>
      <c r="F12" s="199">
        <f>Položky!BB58</f>
        <v>0</v>
      </c>
      <c r="G12" s="199">
        <f>Položky!BC58</f>
        <v>0</v>
      </c>
      <c r="H12" s="199">
        <f>Položky!BD58</f>
        <v>0</v>
      </c>
      <c r="I12" s="200">
        <f>Položky!BE58</f>
        <v>0</v>
      </c>
    </row>
    <row r="13" spans="1:9" s="34" customFormat="1" ht="12.75">
      <c r="A13" s="197" t="str">
        <f>Položky!B59</f>
        <v>771</v>
      </c>
      <c r="B13" s="114" t="str">
        <f>Položky!C59</f>
        <v>Podlahy z dlaždic a obklady</v>
      </c>
      <c r="C13" s="65"/>
      <c r="D13" s="115"/>
      <c r="E13" s="198">
        <f>Položky!BA80</f>
        <v>0</v>
      </c>
      <c r="F13" s="199">
        <f>Položky!BB80</f>
        <v>0</v>
      </c>
      <c r="G13" s="199">
        <f>Položky!BC80</f>
        <v>0</v>
      </c>
      <c r="H13" s="199">
        <f>Položky!BD80</f>
        <v>0</v>
      </c>
      <c r="I13" s="200">
        <f>Položky!BE80</f>
        <v>0</v>
      </c>
    </row>
    <row r="14" spans="1:9" s="34" customFormat="1" ht="13.5" thickBot="1">
      <c r="A14" s="197" t="str">
        <f>Položky!B81</f>
        <v>D96</v>
      </c>
      <c r="B14" s="114" t="str">
        <f>Položky!C81</f>
        <v>Přesuny suti a vybouraných hmot</v>
      </c>
      <c r="C14" s="65"/>
      <c r="D14" s="115"/>
      <c r="E14" s="198">
        <f>Položky!BA94</f>
        <v>0</v>
      </c>
      <c r="F14" s="199">
        <f>Položky!BB94</f>
        <v>0</v>
      </c>
      <c r="G14" s="199">
        <f>Položky!BC94</f>
        <v>0</v>
      </c>
      <c r="H14" s="199">
        <f>Položky!BD94</f>
        <v>0</v>
      </c>
      <c r="I14" s="200">
        <f>Položky!BE94</f>
        <v>0</v>
      </c>
    </row>
    <row r="15" spans="1:9" s="122" customFormat="1" ht="13.5" thickBot="1">
      <c r="A15" s="116"/>
      <c r="B15" s="117" t="s">
        <v>58</v>
      </c>
      <c r="C15" s="117"/>
      <c r="D15" s="118"/>
      <c r="E15" s="119">
        <f>SUM(E7:E14)</f>
        <v>0</v>
      </c>
      <c r="F15" s="120">
        <f>SUM(F7:F14)</f>
        <v>0</v>
      </c>
      <c r="G15" s="120">
        <f>SUM(G7:G14)</f>
        <v>0</v>
      </c>
      <c r="H15" s="120">
        <f>SUM(H7:H14)</f>
        <v>0</v>
      </c>
      <c r="I15" s="121">
        <f>SUM(I7:I14)</f>
        <v>0</v>
      </c>
    </row>
    <row r="16" spans="1:9" ht="12.75">
      <c r="A16" s="65"/>
      <c r="B16" s="65"/>
      <c r="C16" s="65"/>
      <c r="D16" s="65"/>
      <c r="E16" s="65"/>
      <c r="F16" s="65"/>
      <c r="G16" s="65"/>
      <c r="H16" s="65"/>
      <c r="I16" s="65"/>
    </row>
    <row r="17" spans="1:57" ht="19.5" customHeight="1">
      <c r="A17" s="106" t="s">
        <v>59</v>
      </c>
      <c r="B17" s="106"/>
      <c r="C17" s="106"/>
      <c r="D17" s="106"/>
      <c r="E17" s="106"/>
      <c r="F17" s="106"/>
      <c r="G17" s="123"/>
      <c r="H17" s="106"/>
      <c r="I17" s="106"/>
      <c r="BA17" s="40"/>
      <c r="BB17" s="40"/>
      <c r="BC17" s="40"/>
      <c r="BD17" s="40"/>
      <c r="BE17" s="40"/>
    </row>
    <row r="18" spans="1:9" ht="13.5" thickBot="1">
      <c r="A18" s="76"/>
      <c r="B18" s="76"/>
      <c r="C18" s="76"/>
      <c r="D18" s="76"/>
      <c r="E18" s="76"/>
      <c r="F18" s="76"/>
      <c r="G18" s="76"/>
      <c r="H18" s="76"/>
      <c r="I18" s="76"/>
    </row>
    <row r="19" spans="1:9" ht="12.75">
      <c r="A19" s="70" t="s">
        <v>60</v>
      </c>
      <c r="B19" s="71"/>
      <c r="C19" s="71"/>
      <c r="D19" s="124"/>
      <c r="E19" s="125" t="s">
        <v>61</v>
      </c>
      <c r="F19" s="126" t="s">
        <v>62</v>
      </c>
      <c r="G19" s="127" t="s">
        <v>63</v>
      </c>
      <c r="H19" s="128"/>
      <c r="I19" s="129" t="s">
        <v>61</v>
      </c>
    </row>
    <row r="20" spans="1:53" ht="12.75">
      <c r="A20" s="63" t="s">
        <v>200</v>
      </c>
      <c r="B20" s="54"/>
      <c r="C20" s="54"/>
      <c r="D20" s="130"/>
      <c r="E20" s="131">
        <v>0</v>
      </c>
      <c r="F20" s="132">
        <v>0</v>
      </c>
      <c r="G20" s="133">
        <f>CHOOSE(BA20+1,HSV+PSV,HSV+PSV+Mont,HSV+PSV+Dodavka+Mont,HSV,PSV,Mont,Dodavka,Mont+Dodavka,0)</f>
        <v>0</v>
      </c>
      <c r="H20" s="134"/>
      <c r="I20" s="135">
        <f>E20+F20*G20/100</f>
        <v>0</v>
      </c>
      <c r="BA20">
        <v>2</v>
      </c>
    </row>
    <row r="21" spans="1:53" ht="12.75">
      <c r="A21" s="63" t="s">
        <v>201</v>
      </c>
      <c r="B21" s="54"/>
      <c r="C21" s="54"/>
      <c r="D21" s="130"/>
      <c r="E21" s="131">
        <v>0</v>
      </c>
      <c r="F21" s="132">
        <v>0</v>
      </c>
      <c r="G21" s="133">
        <f>CHOOSE(BA21+1,HSV+PSV,HSV+PSV+Mont,HSV+PSV+Dodavka+Mont,HSV,PSV,Mont,Dodavka,Mont+Dodavka,0)</f>
        <v>0</v>
      </c>
      <c r="H21" s="134"/>
      <c r="I21" s="135">
        <f>E21+F21*G21/100</f>
        <v>0</v>
      </c>
      <c r="BA21">
        <v>2</v>
      </c>
    </row>
    <row r="22" spans="1:53" ht="12.75">
      <c r="A22" s="63" t="s">
        <v>202</v>
      </c>
      <c r="B22" s="54"/>
      <c r="C22" s="54"/>
      <c r="D22" s="130"/>
      <c r="E22" s="131">
        <v>0</v>
      </c>
      <c r="F22" s="132">
        <v>0</v>
      </c>
      <c r="G22" s="133">
        <f>CHOOSE(BA22+1,HSV+PSV,HSV+PSV+Mont,HSV+PSV+Dodavka+Mont,HSV,PSV,Mont,Dodavka,Mont+Dodavka,0)</f>
        <v>0</v>
      </c>
      <c r="H22" s="134"/>
      <c r="I22" s="135">
        <f>E22+F22*G22/100</f>
        <v>0</v>
      </c>
      <c r="BA22">
        <v>2</v>
      </c>
    </row>
    <row r="23" spans="1:53" ht="12.75">
      <c r="A23" s="63" t="s">
        <v>203</v>
      </c>
      <c r="B23" s="54"/>
      <c r="C23" s="54"/>
      <c r="D23" s="130"/>
      <c r="E23" s="131">
        <v>0</v>
      </c>
      <c r="F23" s="132">
        <v>0</v>
      </c>
      <c r="G23" s="133">
        <f>CHOOSE(BA23+1,HSV+PSV,HSV+PSV+Mont,HSV+PSV+Dodavka+Mont,HSV,PSV,Mont,Dodavka,Mont+Dodavka,0)</f>
        <v>0</v>
      </c>
      <c r="H23" s="134"/>
      <c r="I23" s="135">
        <f>E23+F23*G23/100</f>
        <v>0</v>
      </c>
      <c r="BA23">
        <v>1</v>
      </c>
    </row>
    <row r="24" spans="1:9" ht="13.5" thickBot="1">
      <c r="A24" s="136"/>
      <c r="B24" s="137" t="s">
        <v>64</v>
      </c>
      <c r="C24" s="138"/>
      <c r="D24" s="139"/>
      <c r="E24" s="140"/>
      <c r="F24" s="141"/>
      <c r="G24" s="141"/>
      <c r="H24" s="212">
        <f>SUM(I20:I23)</f>
        <v>0</v>
      </c>
      <c r="I24" s="213"/>
    </row>
    <row r="26" spans="2:9" ht="12.75">
      <c r="B26" s="122"/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</sheetData>
  <sheetProtection/>
  <mergeCells count="4">
    <mergeCell ref="H24:I24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7"/>
  <sheetViews>
    <sheetView showGridLines="0" showZeros="0" zoomScalePageLayoutView="0" workbookViewId="0" topLeftCell="A1">
      <selection activeCell="F8" sqref="F8:F104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3" t="s">
        <v>65</v>
      </c>
      <c r="B1" s="223"/>
      <c r="C1" s="223"/>
      <c r="D1" s="223"/>
      <c r="E1" s="223"/>
      <c r="F1" s="223"/>
      <c r="G1" s="223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4" t="s">
        <v>49</v>
      </c>
      <c r="B3" s="215"/>
      <c r="C3" s="96" t="str">
        <f>CONCATENATE(cislostavby," ",nazevstavby)</f>
        <v>H-2016.02 Výměna podlahy v kuchyni ZŠ Týnská</v>
      </c>
      <c r="D3" s="97"/>
      <c r="E3" s="150" t="s">
        <v>66</v>
      </c>
      <c r="F3" s="151">
        <f>Rekapitulace!H1</f>
        <v>1</v>
      </c>
      <c r="G3" s="152"/>
    </row>
    <row r="4" spans="1:7" ht="13.5" thickBot="1">
      <c r="A4" s="224" t="s">
        <v>51</v>
      </c>
      <c r="B4" s="217"/>
      <c r="C4" s="102" t="str">
        <f>CONCATENATE(cisloobjektu," ",nazevobjektu)</f>
        <v>01 Výměna podlahy</v>
      </c>
      <c r="D4" s="103"/>
      <c r="E4" s="225" t="str">
        <f>Rekapitulace!G2</f>
        <v>Výměna podlahy</v>
      </c>
      <c r="F4" s="226"/>
      <c r="G4" s="227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82</v>
      </c>
      <c r="C7" s="162" t="s">
        <v>83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84</v>
      </c>
      <c r="C8" s="170" t="s">
        <v>85</v>
      </c>
      <c r="D8" s="171" t="s">
        <v>86</v>
      </c>
      <c r="E8" s="172">
        <v>1.8</v>
      </c>
      <c r="F8" s="172"/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0.06066</v>
      </c>
    </row>
    <row r="9" spans="1:15" ht="12.75">
      <c r="A9" s="175"/>
      <c r="B9" s="177"/>
      <c r="C9" s="221" t="s">
        <v>87</v>
      </c>
      <c r="D9" s="222"/>
      <c r="E9" s="178">
        <v>0.32</v>
      </c>
      <c r="F9" s="179"/>
      <c r="G9" s="180"/>
      <c r="M9" s="176" t="s">
        <v>87</v>
      </c>
      <c r="O9" s="167"/>
    </row>
    <row r="10" spans="1:15" ht="12.75">
      <c r="A10" s="175"/>
      <c r="B10" s="177"/>
      <c r="C10" s="221" t="s">
        <v>88</v>
      </c>
      <c r="D10" s="222"/>
      <c r="E10" s="178">
        <v>0.4</v>
      </c>
      <c r="F10" s="179"/>
      <c r="G10" s="180"/>
      <c r="M10" s="176" t="s">
        <v>88</v>
      </c>
      <c r="O10" s="167"/>
    </row>
    <row r="11" spans="1:15" ht="12.75">
      <c r="A11" s="175"/>
      <c r="B11" s="177"/>
      <c r="C11" s="221" t="s">
        <v>89</v>
      </c>
      <c r="D11" s="222"/>
      <c r="E11" s="178">
        <v>1.08</v>
      </c>
      <c r="F11" s="179"/>
      <c r="G11" s="180"/>
      <c r="M11" s="176" t="s">
        <v>89</v>
      </c>
      <c r="O11" s="167"/>
    </row>
    <row r="12" spans="1:104" ht="12.75">
      <c r="A12" s="168">
        <v>2</v>
      </c>
      <c r="B12" s="169" t="s">
        <v>90</v>
      </c>
      <c r="C12" s="170" t="s">
        <v>91</v>
      </c>
      <c r="D12" s="171" t="s">
        <v>86</v>
      </c>
      <c r="E12" s="172">
        <v>121.8</v>
      </c>
      <c r="F12" s="172"/>
      <c r="G12" s="173">
        <f>E12*F12</f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4">
        <v>1</v>
      </c>
      <c r="CB12" s="174">
        <v>1</v>
      </c>
      <c r="CZ12" s="145">
        <v>0</v>
      </c>
    </row>
    <row r="13" spans="1:15" ht="12.75">
      <c r="A13" s="175"/>
      <c r="B13" s="177"/>
      <c r="C13" s="221" t="s">
        <v>92</v>
      </c>
      <c r="D13" s="222"/>
      <c r="E13" s="178">
        <v>121.8</v>
      </c>
      <c r="F13" s="179"/>
      <c r="G13" s="180"/>
      <c r="M13" s="176" t="s">
        <v>92</v>
      </c>
      <c r="O13" s="167"/>
    </row>
    <row r="14" spans="1:104" ht="12.75">
      <c r="A14" s="168">
        <v>3</v>
      </c>
      <c r="B14" s="169" t="s">
        <v>93</v>
      </c>
      <c r="C14" s="170" t="s">
        <v>94</v>
      </c>
      <c r="D14" s="171" t="s">
        <v>86</v>
      </c>
      <c r="E14" s="172">
        <v>365.4</v>
      </c>
      <c r="F14" s="172"/>
      <c r="G14" s="173">
        <f>E14*F14</f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1</v>
      </c>
      <c r="CZ14" s="145">
        <v>0</v>
      </c>
    </row>
    <row r="15" spans="1:15" ht="12.75">
      <c r="A15" s="175"/>
      <c r="B15" s="177"/>
      <c r="C15" s="221" t="s">
        <v>95</v>
      </c>
      <c r="D15" s="222"/>
      <c r="E15" s="178">
        <v>365.4</v>
      </c>
      <c r="F15" s="179"/>
      <c r="G15" s="180"/>
      <c r="M15" s="176" t="s">
        <v>95</v>
      </c>
      <c r="O15" s="167"/>
    </row>
    <row r="16" spans="1:57" ht="12.75">
      <c r="A16" s="181"/>
      <c r="B16" s="182" t="s">
        <v>77</v>
      </c>
      <c r="C16" s="183" t="str">
        <f>CONCATENATE(B7," ",C7)</f>
        <v>63 Podlahy a podlahové konstrukce</v>
      </c>
      <c r="D16" s="184"/>
      <c r="E16" s="185"/>
      <c r="F16" s="186"/>
      <c r="G16" s="187">
        <f>SUM(G7:G15)</f>
        <v>0</v>
      </c>
      <c r="O16" s="167">
        <v>4</v>
      </c>
      <c r="BA16" s="188">
        <f>SUM(BA7:BA15)</f>
        <v>0</v>
      </c>
      <c r="BB16" s="188">
        <f>SUM(BB7:BB15)</f>
        <v>0</v>
      </c>
      <c r="BC16" s="188">
        <f>SUM(BC7:BC15)</f>
        <v>0</v>
      </c>
      <c r="BD16" s="188">
        <f>SUM(BD7:BD15)</f>
        <v>0</v>
      </c>
      <c r="BE16" s="188">
        <f>SUM(BE7:BE15)</f>
        <v>0</v>
      </c>
    </row>
    <row r="17" spans="1:15" ht="12.75">
      <c r="A17" s="160" t="s">
        <v>74</v>
      </c>
      <c r="B17" s="161" t="s">
        <v>96</v>
      </c>
      <c r="C17" s="162" t="s">
        <v>97</v>
      </c>
      <c r="D17" s="163"/>
      <c r="E17" s="164"/>
      <c r="F17" s="164"/>
      <c r="G17" s="165"/>
      <c r="H17" s="166"/>
      <c r="I17" s="166"/>
      <c r="O17" s="167">
        <v>1</v>
      </c>
    </row>
    <row r="18" spans="1:104" ht="12.75">
      <c r="A18" s="168">
        <v>4</v>
      </c>
      <c r="B18" s="169" t="s">
        <v>98</v>
      </c>
      <c r="C18" s="170" t="s">
        <v>99</v>
      </c>
      <c r="D18" s="171" t="s">
        <v>86</v>
      </c>
      <c r="E18" s="172">
        <v>121.8</v>
      </c>
      <c r="F18" s="172"/>
      <c r="G18" s="173">
        <f>E18*F18</f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</v>
      </c>
      <c r="CB18" s="174">
        <v>1</v>
      </c>
      <c r="CZ18" s="145">
        <v>4E-05</v>
      </c>
    </row>
    <row r="19" spans="1:15" ht="12.75">
      <c r="A19" s="175"/>
      <c r="B19" s="177"/>
      <c r="C19" s="221" t="s">
        <v>100</v>
      </c>
      <c r="D19" s="222"/>
      <c r="E19" s="178">
        <v>121.8</v>
      </c>
      <c r="F19" s="179"/>
      <c r="G19" s="180"/>
      <c r="M19" s="176" t="s">
        <v>100</v>
      </c>
      <c r="O19" s="167"/>
    </row>
    <row r="20" spans="1:104" ht="22.5">
      <c r="A20" s="168">
        <v>5</v>
      </c>
      <c r="B20" s="169" t="s">
        <v>101</v>
      </c>
      <c r="C20" s="170" t="s">
        <v>102</v>
      </c>
      <c r="D20" s="171" t="s">
        <v>103</v>
      </c>
      <c r="E20" s="172">
        <v>1</v>
      </c>
      <c r="F20" s="172"/>
      <c r="G20" s="173">
        <f>E20*F20</f>
        <v>0</v>
      </c>
      <c r="O20" s="167">
        <v>2</v>
      </c>
      <c r="AA20" s="145">
        <v>12</v>
      </c>
      <c r="AB20" s="145">
        <v>0</v>
      </c>
      <c r="AC20" s="145">
        <v>2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12</v>
      </c>
      <c r="CB20" s="174">
        <v>0</v>
      </c>
      <c r="CZ20" s="145">
        <v>0</v>
      </c>
    </row>
    <row r="21" spans="1:15" ht="12.75">
      <c r="A21" s="175"/>
      <c r="B21" s="177"/>
      <c r="C21" s="221" t="s">
        <v>75</v>
      </c>
      <c r="D21" s="222"/>
      <c r="E21" s="178">
        <v>1</v>
      </c>
      <c r="F21" s="179"/>
      <c r="G21" s="180"/>
      <c r="M21" s="176">
        <v>1</v>
      </c>
      <c r="O21" s="167"/>
    </row>
    <row r="22" spans="1:104" ht="22.5">
      <c r="A22" s="168">
        <v>6</v>
      </c>
      <c r="B22" s="169" t="s">
        <v>104</v>
      </c>
      <c r="C22" s="170" t="s">
        <v>105</v>
      </c>
      <c r="D22" s="171" t="s">
        <v>103</v>
      </c>
      <c r="E22" s="172">
        <v>2</v>
      </c>
      <c r="F22" s="172"/>
      <c r="G22" s="173">
        <f>E22*F22</f>
        <v>0</v>
      </c>
      <c r="O22" s="167">
        <v>2</v>
      </c>
      <c r="AA22" s="145">
        <v>12</v>
      </c>
      <c r="AB22" s="145">
        <v>0</v>
      </c>
      <c r="AC22" s="145">
        <v>3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4">
        <v>12</v>
      </c>
      <c r="CB22" s="174">
        <v>0</v>
      </c>
      <c r="CZ22" s="145">
        <v>0</v>
      </c>
    </row>
    <row r="23" spans="1:15" ht="12.75">
      <c r="A23" s="175"/>
      <c r="B23" s="177"/>
      <c r="C23" s="221" t="s">
        <v>106</v>
      </c>
      <c r="D23" s="222"/>
      <c r="E23" s="178">
        <v>2</v>
      </c>
      <c r="F23" s="179"/>
      <c r="G23" s="180"/>
      <c r="M23" s="176">
        <v>2</v>
      </c>
      <c r="O23" s="167"/>
    </row>
    <row r="24" spans="1:104" ht="22.5">
      <c r="A24" s="168">
        <v>7</v>
      </c>
      <c r="B24" s="169" t="s">
        <v>107</v>
      </c>
      <c r="C24" s="170" t="s">
        <v>108</v>
      </c>
      <c r="D24" s="171" t="s">
        <v>103</v>
      </c>
      <c r="E24" s="172">
        <v>1</v>
      </c>
      <c r="F24" s="172"/>
      <c r="G24" s="173">
        <f>E24*F24</f>
        <v>0</v>
      </c>
      <c r="O24" s="167">
        <v>2</v>
      </c>
      <c r="AA24" s="145">
        <v>12</v>
      </c>
      <c r="AB24" s="145">
        <v>0</v>
      </c>
      <c r="AC24" s="145">
        <v>4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74">
        <v>12</v>
      </c>
      <c r="CB24" s="174">
        <v>0</v>
      </c>
      <c r="CZ24" s="145">
        <v>0</v>
      </c>
    </row>
    <row r="25" spans="1:15" ht="12.75">
      <c r="A25" s="175"/>
      <c r="B25" s="177"/>
      <c r="C25" s="221" t="s">
        <v>75</v>
      </c>
      <c r="D25" s="222"/>
      <c r="E25" s="178">
        <v>1</v>
      </c>
      <c r="F25" s="179"/>
      <c r="G25" s="180"/>
      <c r="M25" s="176">
        <v>1</v>
      </c>
      <c r="O25" s="167"/>
    </row>
    <row r="26" spans="1:104" ht="22.5">
      <c r="A26" s="168">
        <v>8</v>
      </c>
      <c r="B26" s="169" t="s">
        <v>109</v>
      </c>
      <c r="C26" s="170" t="s">
        <v>110</v>
      </c>
      <c r="D26" s="171" t="s">
        <v>103</v>
      </c>
      <c r="E26" s="172">
        <v>1</v>
      </c>
      <c r="F26" s="172"/>
      <c r="G26" s="173">
        <f>E26*F26</f>
        <v>0</v>
      </c>
      <c r="O26" s="167">
        <v>2</v>
      </c>
      <c r="AA26" s="145">
        <v>12</v>
      </c>
      <c r="AB26" s="145">
        <v>0</v>
      </c>
      <c r="AC26" s="145">
        <v>21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4">
        <v>12</v>
      </c>
      <c r="CB26" s="174">
        <v>0</v>
      </c>
      <c r="CZ26" s="145">
        <v>0</v>
      </c>
    </row>
    <row r="27" spans="1:15" ht="12.75">
      <c r="A27" s="175"/>
      <c r="B27" s="177"/>
      <c r="C27" s="221" t="s">
        <v>75</v>
      </c>
      <c r="D27" s="222"/>
      <c r="E27" s="178">
        <v>1</v>
      </c>
      <c r="F27" s="179"/>
      <c r="G27" s="180"/>
      <c r="M27" s="176">
        <v>1</v>
      </c>
      <c r="O27" s="167"/>
    </row>
    <row r="28" spans="1:57" ht="12.75">
      <c r="A28" s="181"/>
      <c r="B28" s="182" t="s">
        <v>77</v>
      </c>
      <c r="C28" s="183" t="str">
        <f>CONCATENATE(B17," ",C17)</f>
        <v>95 Dokončovací konstrukce na pozemních stavbách</v>
      </c>
      <c r="D28" s="184"/>
      <c r="E28" s="185"/>
      <c r="F28" s="186"/>
      <c r="G28" s="187">
        <f>SUM(G17:G27)</f>
        <v>0</v>
      </c>
      <c r="O28" s="167">
        <v>4</v>
      </c>
      <c r="BA28" s="188">
        <f>SUM(BA17:BA27)</f>
        <v>0</v>
      </c>
      <c r="BB28" s="188">
        <f>SUM(BB17:BB27)</f>
        <v>0</v>
      </c>
      <c r="BC28" s="188">
        <f>SUM(BC17:BC27)</f>
        <v>0</v>
      </c>
      <c r="BD28" s="188">
        <f>SUM(BD17:BD27)</f>
        <v>0</v>
      </c>
      <c r="BE28" s="188">
        <f>SUM(BE17:BE27)</f>
        <v>0</v>
      </c>
    </row>
    <row r="29" spans="1:15" ht="12.75">
      <c r="A29" s="160" t="s">
        <v>74</v>
      </c>
      <c r="B29" s="161" t="s">
        <v>111</v>
      </c>
      <c r="C29" s="162" t="s">
        <v>112</v>
      </c>
      <c r="D29" s="163"/>
      <c r="E29" s="164"/>
      <c r="F29" s="164"/>
      <c r="G29" s="165"/>
      <c r="H29" s="166"/>
      <c r="I29" s="166"/>
      <c r="O29" s="167">
        <v>1</v>
      </c>
    </row>
    <row r="30" spans="1:104" ht="22.5">
      <c r="A30" s="168">
        <v>9</v>
      </c>
      <c r="B30" s="169" t="s">
        <v>113</v>
      </c>
      <c r="C30" s="170" t="s">
        <v>114</v>
      </c>
      <c r="D30" s="171" t="s">
        <v>115</v>
      </c>
      <c r="E30" s="172">
        <v>1.8</v>
      </c>
      <c r="F30" s="172"/>
      <c r="G30" s="173">
        <f>E30*F30</f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</v>
      </c>
      <c r="CB30" s="174">
        <v>1</v>
      </c>
      <c r="CZ30" s="145">
        <v>0</v>
      </c>
    </row>
    <row r="31" spans="1:15" ht="12.75">
      <c r="A31" s="175"/>
      <c r="B31" s="177"/>
      <c r="C31" s="221" t="s">
        <v>87</v>
      </c>
      <c r="D31" s="222"/>
      <c r="E31" s="178">
        <v>0.32</v>
      </c>
      <c r="F31" s="179"/>
      <c r="G31" s="180"/>
      <c r="M31" s="176" t="s">
        <v>87</v>
      </c>
      <c r="O31" s="167"/>
    </row>
    <row r="32" spans="1:15" ht="12.75">
      <c r="A32" s="175"/>
      <c r="B32" s="177"/>
      <c r="C32" s="221" t="s">
        <v>88</v>
      </c>
      <c r="D32" s="222"/>
      <c r="E32" s="178">
        <v>0.4</v>
      </c>
      <c r="F32" s="179"/>
      <c r="G32" s="180"/>
      <c r="M32" s="176" t="s">
        <v>88</v>
      </c>
      <c r="O32" s="167"/>
    </row>
    <row r="33" spans="1:15" ht="12.75">
      <c r="A33" s="175"/>
      <c r="B33" s="177"/>
      <c r="C33" s="221" t="s">
        <v>89</v>
      </c>
      <c r="D33" s="222"/>
      <c r="E33" s="178">
        <v>1.08</v>
      </c>
      <c r="F33" s="179"/>
      <c r="G33" s="180"/>
      <c r="M33" s="176" t="s">
        <v>89</v>
      </c>
      <c r="O33" s="167"/>
    </row>
    <row r="34" spans="1:104" ht="22.5">
      <c r="A34" s="168">
        <v>10</v>
      </c>
      <c r="B34" s="169" t="s">
        <v>116</v>
      </c>
      <c r="C34" s="170" t="s">
        <v>117</v>
      </c>
      <c r="D34" s="171" t="s">
        <v>86</v>
      </c>
      <c r="E34" s="172">
        <v>121.8</v>
      </c>
      <c r="F34" s="172"/>
      <c r="G34" s="173">
        <f>E34*F34</f>
        <v>0</v>
      </c>
      <c r="O34" s="167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1</v>
      </c>
      <c r="CB34" s="174">
        <v>1</v>
      </c>
      <c r="CZ34" s="145">
        <v>0</v>
      </c>
    </row>
    <row r="35" spans="1:15" ht="12.75">
      <c r="A35" s="175"/>
      <c r="B35" s="177"/>
      <c r="C35" s="221" t="s">
        <v>100</v>
      </c>
      <c r="D35" s="222"/>
      <c r="E35" s="178">
        <v>121.8</v>
      </c>
      <c r="F35" s="179"/>
      <c r="G35" s="180"/>
      <c r="M35" s="176" t="s">
        <v>100</v>
      </c>
      <c r="O35" s="167"/>
    </row>
    <row r="36" spans="1:57" ht="12.75">
      <c r="A36" s="181"/>
      <c r="B36" s="182" t="s">
        <v>77</v>
      </c>
      <c r="C36" s="183" t="str">
        <f>CONCATENATE(B29," ",C29)</f>
        <v>96 Bourání konstrukcí</v>
      </c>
      <c r="D36" s="184"/>
      <c r="E36" s="185"/>
      <c r="F36" s="186"/>
      <c r="G36" s="187">
        <f>SUM(G29:G35)</f>
        <v>0</v>
      </c>
      <c r="O36" s="167">
        <v>4</v>
      </c>
      <c r="BA36" s="188">
        <f>SUM(BA29:BA35)</f>
        <v>0</v>
      </c>
      <c r="BB36" s="188">
        <f>SUM(BB29:BB35)</f>
        <v>0</v>
      </c>
      <c r="BC36" s="188">
        <f>SUM(BC29:BC35)</f>
        <v>0</v>
      </c>
      <c r="BD36" s="188">
        <f>SUM(BD29:BD35)</f>
        <v>0</v>
      </c>
      <c r="BE36" s="188">
        <f>SUM(BE29:BE35)</f>
        <v>0</v>
      </c>
    </row>
    <row r="37" spans="1:15" ht="12.75">
      <c r="A37" s="160" t="s">
        <v>74</v>
      </c>
      <c r="B37" s="161" t="s">
        <v>118</v>
      </c>
      <c r="C37" s="162" t="s">
        <v>119</v>
      </c>
      <c r="D37" s="163"/>
      <c r="E37" s="164"/>
      <c r="F37" s="164"/>
      <c r="G37" s="165"/>
      <c r="H37" s="166"/>
      <c r="I37" s="166"/>
      <c r="O37" s="167">
        <v>1</v>
      </c>
    </row>
    <row r="38" spans="1:104" ht="12.75">
      <c r="A38" s="168">
        <v>11</v>
      </c>
      <c r="B38" s="169" t="s">
        <v>120</v>
      </c>
      <c r="C38" s="170" t="s">
        <v>121</v>
      </c>
      <c r="D38" s="171" t="s">
        <v>122</v>
      </c>
      <c r="E38" s="172">
        <v>0.11406</v>
      </c>
      <c r="F38" s="172"/>
      <c r="G38" s="173">
        <f>E38*F38</f>
        <v>0</v>
      </c>
      <c r="O38" s="167">
        <v>2</v>
      </c>
      <c r="AA38" s="145">
        <v>7</v>
      </c>
      <c r="AB38" s="145">
        <v>1</v>
      </c>
      <c r="AC38" s="145">
        <v>2</v>
      </c>
      <c r="AZ38" s="145">
        <v>1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7</v>
      </c>
      <c r="CB38" s="174">
        <v>1</v>
      </c>
      <c r="CZ38" s="145">
        <v>0</v>
      </c>
    </row>
    <row r="39" spans="1:57" ht="12.75">
      <c r="A39" s="181"/>
      <c r="B39" s="182" t="s">
        <v>77</v>
      </c>
      <c r="C39" s="183" t="str">
        <f>CONCATENATE(B37," ",C37)</f>
        <v>99 Staveništní přesun hmot</v>
      </c>
      <c r="D39" s="184"/>
      <c r="E39" s="185"/>
      <c r="F39" s="186"/>
      <c r="G39" s="187">
        <f>SUM(G37:G38)</f>
        <v>0</v>
      </c>
      <c r="O39" s="167">
        <v>4</v>
      </c>
      <c r="BA39" s="188">
        <f>SUM(BA37:BA38)</f>
        <v>0</v>
      </c>
      <c r="BB39" s="188">
        <f>SUM(BB37:BB38)</f>
        <v>0</v>
      </c>
      <c r="BC39" s="188">
        <f>SUM(BC37:BC38)</f>
        <v>0</v>
      </c>
      <c r="BD39" s="188">
        <f>SUM(BD37:BD38)</f>
        <v>0</v>
      </c>
      <c r="BE39" s="188">
        <f>SUM(BE37:BE38)</f>
        <v>0</v>
      </c>
    </row>
    <row r="40" spans="1:15" ht="12.75">
      <c r="A40" s="160" t="s">
        <v>74</v>
      </c>
      <c r="B40" s="161" t="s">
        <v>123</v>
      </c>
      <c r="C40" s="162" t="s">
        <v>124</v>
      </c>
      <c r="D40" s="163"/>
      <c r="E40" s="164"/>
      <c r="F40" s="164"/>
      <c r="G40" s="165"/>
      <c r="H40" s="166"/>
      <c r="I40" s="166"/>
      <c r="O40" s="167">
        <v>1</v>
      </c>
    </row>
    <row r="41" spans="1:104" ht="22.5">
      <c r="A41" s="168">
        <v>12</v>
      </c>
      <c r="B41" s="169" t="s">
        <v>125</v>
      </c>
      <c r="C41" s="170" t="s">
        <v>126</v>
      </c>
      <c r="D41" s="171" t="s">
        <v>86</v>
      </c>
      <c r="E41" s="172">
        <v>2.43</v>
      </c>
      <c r="F41" s="172"/>
      <c r="G41" s="173">
        <f>E41*F41</f>
        <v>0</v>
      </c>
      <c r="O41" s="167">
        <v>2</v>
      </c>
      <c r="AA41" s="145">
        <v>1</v>
      </c>
      <c r="AB41" s="145">
        <v>7</v>
      </c>
      <c r="AC41" s="145">
        <v>7</v>
      </c>
      <c r="AZ41" s="145">
        <v>2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1</v>
      </c>
      <c r="CB41" s="174">
        <v>7</v>
      </c>
      <c r="CZ41" s="145">
        <v>0.004</v>
      </c>
    </row>
    <row r="42" spans="1:15" ht="12.75">
      <c r="A42" s="175"/>
      <c r="B42" s="177"/>
      <c r="C42" s="221" t="s">
        <v>127</v>
      </c>
      <c r="D42" s="222"/>
      <c r="E42" s="178">
        <v>0.5</v>
      </c>
      <c r="F42" s="179"/>
      <c r="G42" s="180"/>
      <c r="M42" s="176" t="s">
        <v>127</v>
      </c>
      <c r="O42" s="167"/>
    </row>
    <row r="43" spans="1:15" ht="12.75">
      <c r="A43" s="175"/>
      <c r="B43" s="177"/>
      <c r="C43" s="221" t="s">
        <v>128</v>
      </c>
      <c r="D43" s="222"/>
      <c r="E43" s="178">
        <v>0.48</v>
      </c>
      <c r="F43" s="179"/>
      <c r="G43" s="180"/>
      <c r="M43" s="176" t="s">
        <v>128</v>
      </c>
      <c r="O43" s="167"/>
    </row>
    <row r="44" spans="1:15" ht="12.75">
      <c r="A44" s="175"/>
      <c r="B44" s="177"/>
      <c r="C44" s="221" t="s">
        <v>129</v>
      </c>
      <c r="D44" s="222"/>
      <c r="E44" s="178">
        <v>1.45</v>
      </c>
      <c r="F44" s="179"/>
      <c r="G44" s="180"/>
      <c r="M44" s="176" t="s">
        <v>129</v>
      </c>
      <c r="O44" s="167"/>
    </row>
    <row r="45" spans="1:104" ht="12.75">
      <c r="A45" s="168">
        <v>13</v>
      </c>
      <c r="B45" s="169" t="s">
        <v>130</v>
      </c>
      <c r="C45" s="170" t="s">
        <v>131</v>
      </c>
      <c r="D45" s="171" t="s">
        <v>122</v>
      </c>
      <c r="E45" s="172">
        <v>0.00972</v>
      </c>
      <c r="F45" s="172"/>
      <c r="G45" s="173">
        <f>E45*F45</f>
        <v>0</v>
      </c>
      <c r="O45" s="167">
        <v>2</v>
      </c>
      <c r="AA45" s="145">
        <v>7</v>
      </c>
      <c r="AB45" s="145">
        <v>1001</v>
      </c>
      <c r="AC45" s="145">
        <v>5</v>
      </c>
      <c r="AZ45" s="145">
        <v>2</v>
      </c>
      <c r="BA45" s="145">
        <f>IF(AZ45=1,G45,0)</f>
        <v>0</v>
      </c>
      <c r="BB45" s="145">
        <f>IF(AZ45=2,G45,0)</f>
        <v>0</v>
      </c>
      <c r="BC45" s="145">
        <f>IF(AZ45=3,G45,0)</f>
        <v>0</v>
      </c>
      <c r="BD45" s="145">
        <f>IF(AZ45=4,G45,0)</f>
        <v>0</v>
      </c>
      <c r="BE45" s="145">
        <f>IF(AZ45=5,G45,0)</f>
        <v>0</v>
      </c>
      <c r="CA45" s="174">
        <v>7</v>
      </c>
      <c r="CB45" s="174">
        <v>1001</v>
      </c>
      <c r="CZ45" s="145">
        <v>0</v>
      </c>
    </row>
    <row r="46" spans="1:57" ht="12.75">
      <c r="A46" s="181"/>
      <c r="B46" s="182" t="s">
        <v>77</v>
      </c>
      <c r="C46" s="183" t="str">
        <f>CONCATENATE(B40," ",C40)</f>
        <v>711 Izolace proti vodě</v>
      </c>
      <c r="D46" s="184"/>
      <c r="E46" s="185"/>
      <c r="F46" s="186"/>
      <c r="G46" s="187">
        <f>SUM(G40:G45)</f>
        <v>0</v>
      </c>
      <c r="O46" s="167">
        <v>4</v>
      </c>
      <c r="BA46" s="188">
        <f>SUM(BA40:BA45)</f>
        <v>0</v>
      </c>
      <c r="BB46" s="188">
        <f>SUM(BB40:BB45)</f>
        <v>0</v>
      </c>
      <c r="BC46" s="188">
        <f>SUM(BC40:BC45)</f>
        <v>0</v>
      </c>
      <c r="BD46" s="188">
        <f>SUM(BD40:BD45)</f>
        <v>0</v>
      </c>
      <c r="BE46" s="188">
        <f>SUM(BE40:BE45)</f>
        <v>0</v>
      </c>
    </row>
    <row r="47" spans="1:15" ht="12.75">
      <c r="A47" s="160" t="s">
        <v>74</v>
      </c>
      <c r="B47" s="161" t="s">
        <v>132</v>
      </c>
      <c r="C47" s="162" t="s">
        <v>133</v>
      </c>
      <c r="D47" s="163"/>
      <c r="E47" s="164"/>
      <c r="F47" s="164"/>
      <c r="G47" s="165"/>
      <c r="H47" s="166"/>
      <c r="I47" s="166"/>
      <c r="O47" s="167">
        <v>1</v>
      </c>
    </row>
    <row r="48" spans="1:104" ht="12.75">
      <c r="A48" s="168">
        <v>14</v>
      </c>
      <c r="B48" s="169" t="s">
        <v>134</v>
      </c>
      <c r="C48" s="170" t="s">
        <v>135</v>
      </c>
      <c r="D48" s="171" t="s">
        <v>136</v>
      </c>
      <c r="E48" s="172">
        <v>4</v>
      </c>
      <c r="F48" s="172"/>
      <c r="G48" s="173">
        <f>E48*F48</f>
        <v>0</v>
      </c>
      <c r="O48" s="167">
        <v>2</v>
      </c>
      <c r="AA48" s="145">
        <v>1</v>
      </c>
      <c r="AB48" s="145">
        <v>0</v>
      </c>
      <c r="AC48" s="145">
        <v>0</v>
      </c>
      <c r="AZ48" s="145">
        <v>2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74">
        <v>1</v>
      </c>
      <c r="CB48" s="174">
        <v>0</v>
      </c>
      <c r="CZ48" s="145">
        <v>0</v>
      </c>
    </row>
    <row r="49" spans="1:15" ht="12.75">
      <c r="A49" s="175"/>
      <c r="B49" s="177"/>
      <c r="C49" s="221" t="s">
        <v>137</v>
      </c>
      <c r="D49" s="222"/>
      <c r="E49" s="178">
        <v>4</v>
      </c>
      <c r="F49" s="179"/>
      <c r="G49" s="180"/>
      <c r="M49" s="176">
        <v>4</v>
      </c>
      <c r="O49" s="167"/>
    </row>
    <row r="50" spans="1:104" ht="22.5">
      <c r="A50" s="168">
        <v>15</v>
      </c>
      <c r="B50" s="169" t="s">
        <v>138</v>
      </c>
      <c r="C50" s="170" t="s">
        <v>139</v>
      </c>
      <c r="D50" s="171" t="s">
        <v>136</v>
      </c>
      <c r="E50" s="172">
        <v>2</v>
      </c>
      <c r="F50" s="172"/>
      <c r="G50" s="173">
        <f>E50*F50</f>
        <v>0</v>
      </c>
      <c r="O50" s="167">
        <v>2</v>
      </c>
      <c r="AA50" s="145">
        <v>1</v>
      </c>
      <c r="AB50" s="145">
        <v>0</v>
      </c>
      <c r="AC50" s="145">
        <v>0</v>
      </c>
      <c r="AZ50" s="145">
        <v>2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4">
        <v>1</v>
      </c>
      <c r="CB50" s="174">
        <v>0</v>
      </c>
      <c r="CZ50" s="145">
        <v>0.00072</v>
      </c>
    </row>
    <row r="51" spans="1:15" ht="12.75">
      <c r="A51" s="175"/>
      <c r="B51" s="177"/>
      <c r="C51" s="221" t="s">
        <v>106</v>
      </c>
      <c r="D51" s="222"/>
      <c r="E51" s="178">
        <v>2</v>
      </c>
      <c r="F51" s="179"/>
      <c r="G51" s="180"/>
      <c r="M51" s="176">
        <v>2</v>
      </c>
      <c r="O51" s="167"/>
    </row>
    <row r="52" spans="1:104" ht="22.5">
      <c r="A52" s="168">
        <v>16</v>
      </c>
      <c r="B52" s="169" t="s">
        <v>140</v>
      </c>
      <c r="C52" s="170" t="s">
        <v>141</v>
      </c>
      <c r="D52" s="171" t="s">
        <v>136</v>
      </c>
      <c r="E52" s="172">
        <v>1</v>
      </c>
      <c r="F52" s="172"/>
      <c r="G52" s="173">
        <f>E52*F52</f>
        <v>0</v>
      </c>
      <c r="O52" s="167">
        <v>2</v>
      </c>
      <c r="AA52" s="145">
        <v>1</v>
      </c>
      <c r="AB52" s="145">
        <v>0</v>
      </c>
      <c r="AC52" s="145">
        <v>0</v>
      </c>
      <c r="AZ52" s="145">
        <v>2</v>
      </c>
      <c r="BA52" s="145">
        <f>IF(AZ52=1,G52,0)</f>
        <v>0</v>
      </c>
      <c r="BB52" s="145">
        <f>IF(AZ52=2,G52,0)</f>
        <v>0</v>
      </c>
      <c r="BC52" s="145">
        <f>IF(AZ52=3,G52,0)</f>
        <v>0</v>
      </c>
      <c r="BD52" s="145">
        <f>IF(AZ52=4,G52,0)</f>
        <v>0</v>
      </c>
      <c r="BE52" s="145">
        <f>IF(AZ52=5,G52,0)</f>
        <v>0</v>
      </c>
      <c r="CA52" s="174">
        <v>1</v>
      </c>
      <c r="CB52" s="174">
        <v>0</v>
      </c>
      <c r="CZ52" s="145">
        <v>0.00072</v>
      </c>
    </row>
    <row r="53" spans="1:15" ht="12.75">
      <c r="A53" s="175"/>
      <c r="B53" s="177"/>
      <c r="C53" s="221" t="s">
        <v>75</v>
      </c>
      <c r="D53" s="222"/>
      <c r="E53" s="178">
        <v>1</v>
      </c>
      <c r="F53" s="179"/>
      <c r="G53" s="180"/>
      <c r="M53" s="176">
        <v>1</v>
      </c>
      <c r="O53" s="167"/>
    </row>
    <row r="54" spans="1:104" ht="22.5">
      <c r="A54" s="168">
        <v>17</v>
      </c>
      <c r="B54" s="169" t="s">
        <v>142</v>
      </c>
      <c r="C54" s="170" t="s">
        <v>143</v>
      </c>
      <c r="D54" s="171" t="s">
        <v>136</v>
      </c>
      <c r="E54" s="172">
        <v>1</v>
      </c>
      <c r="F54" s="172"/>
      <c r="G54" s="173">
        <f>E54*F54</f>
        <v>0</v>
      </c>
      <c r="O54" s="167">
        <v>2</v>
      </c>
      <c r="AA54" s="145">
        <v>1</v>
      </c>
      <c r="AB54" s="145">
        <v>0</v>
      </c>
      <c r="AC54" s="145">
        <v>0</v>
      </c>
      <c r="AZ54" s="145">
        <v>2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1</v>
      </c>
      <c r="CB54" s="174">
        <v>0</v>
      </c>
      <c r="CZ54" s="145">
        <v>0.00072</v>
      </c>
    </row>
    <row r="55" spans="1:15" ht="12.75">
      <c r="A55" s="175"/>
      <c r="B55" s="177"/>
      <c r="C55" s="221" t="s">
        <v>75</v>
      </c>
      <c r="D55" s="222"/>
      <c r="E55" s="178">
        <v>1</v>
      </c>
      <c r="F55" s="179"/>
      <c r="G55" s="180"/>
      <c r="M55" s="176">
        <v>1</v>
      </c>
      <c r="O55" s="167"/>
    </row>
    <row r="56" spans="1:104" ht="12.75">
      <c r="A56" s="168">
        <v>18</v>
      </c>
      <c r="B56" s="169" t="s">
        <v>144</v>
      </c>
      <c r="C56" s="170" t="s">
        <v>145</v>
      </c>
      <c r="D56" s="171" t="s">
        <v>76</v>
      </c>
      <c r="E56" s="172">
        <v>4</v>
      </c>
      <c r="F56" s="172"/>
      <c r="G56" s="173">
        <f>E56*F56</f>
        <v>0</v>
      </c>
      <c r="O56" s="167">
        <v>2</v>
      </c>
      <c r="AA56" s="145">
        <v>12</v>
      </c>
      <c r="AB56" s="145">
        <v>0</v>
      </c>
      <c r="AC56" s="145">
        <v>27</v>
      </c>
      <c r="AZ56" s="145">
        <v>2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12</v>
      </c>
      <c r="CB56" s="174">
        <v>0</v>
      </c>
      <c r="CZ56" s="145">
        <v>0</v>
      </c>
    </row>
    <row r="57" spans="1:15" ht="12.75">
      <c r="A57" s="175"/>
      <c r="B57" s="177"/>
      <c r="C57" s="221" t="s">
        <v>137</v>
      </c>
      <c r="D57" s="222"/>
      <c r="E57" s="178">
        <v>4</v>
      </c>
      <c r="F57" s="179"/>
      <c r="G57" s="180"/>
      <c r="M57" s="176">
        <v>4</v>
      </c>
      <c r="O57" s="167"/>
    </row>
    <row r="58" spans="1:57" ht="12.75">
      <c r="A58" s="181"/>
      <c r="B58" s="182" t="s">
        <v>77</v>
      </c>
      <c r="C58" s="183" t="str">
        <f>CONCATENATE(B47," ",C47)</f>
        <v>721 Vnitřní kanalizace</v>
      </c>
      <c r="D58" s="184"/>
      <c r="E58" s="185"/>
      <c r="F58" s="186"/>
      <c r="G58" s="187">
        <f>SUM(G47:G57)</f>
        <v>0</v>
      </c>
      <c r="O58" s="167">
        <v>4</v>
      </c>
      <c r="BA58" s="188">
        <f>SUM(BA47:BA57)</f>
        <v>0</v>
      </c>
      <c r="BB58" s="188">
        <f>SUM(BB47:BB57)</f>
        <v>0</v>
      </c>
      <c r="BC58" s="188">
        <f>SUM(BC47:BC57)</f>
        <v>0</v>
      </c>
      <c r="BD58" s="188">
        <f>SUM(BD47:BD57)</f>
        <v>0</v>
      </c>
      <c r="BE58" s="188">
        <f>SUM(BE47:BE57)</f>
        <v>0</v>
      </c>
    </row>
    <row r="59" spans="1:15" ht="12.75">
      <c r="A59" s="160" t="s">
        <v>74</v>
      </c>
      <c r="B59" s="161" t="s">
        <v>146</v>
      </c>
      <c r="C59" s="162" t="s">
        <v>147</v>
      </c>
      <c r="D59" s="163"/>
      <c r="E59" s="164"/>
      <c r="F59" s="164"/>
      <c r="G59" s="165"/>
      <c r="H59" s="166"/>
      <c r="I59" s="166"/>
      <c r="O59" s="167">
        <v>1</v>
      </c>
    </row>
    <row r="60" spans="1:104" ht="12.75">
      <c r="A60" s="168">
        <v>19</v>
      </c>
      <c r="B60" s="169" t="s">
        <v>148</v>
      </c>
      <c r="C60" s="170" t="s">
        <v>149</v>
      </c>
      <c r="D60" s="171" t="s">
        <v>150</v>
      </c>
      <c r="E60" s="172">
        <v>6.65</v>
      </c>
      <c r="F60" s="172"/>
      <c r="G60" s="173">
        <f>E60*F60</f>
        <v>0</v>
      </c>
      <c r="O60" s="167">
        <v>2</v>
      </c>
      <c r="AA60" s="145">
        <v>1</v>
      </c>
      <c r="AB60" s="145">
        <v>7</v>
      </c>
      <c r="AC60" s="145">
        <v>7</v>
      </c>
      <c r="AZ60" s="145">
        <v>2</v>
      </c>
      <c r="BA60" s="145">
        <f>IF(AZ60=1,G60,0)</f>
        <v>0</v>
      </c>
      <c r="BB60" s="145">
        <f>IF(AZ60=2,G60,0)</f>
        <v>0</v>
      </c>
      <c r="BC60" s="145">
        <f>IF(AZ60=3,G60,0)</f>
        <v>0</v>
      </c>
      <c r="BD60" s="145">
        <f>IF(AZ60=4,G60,0)</f>
        <v>0</v>
      </c>
      <c r="BE60" s="145">
        <f>IF(AZ60=5,G60,0)</f>
        <v>0</v>
      </c>
      <c r="CA60" s="174">
        <v>1</v>
      </c>
      <c r="CB60" s="174">
        <v>7</v>
      </c>
      <c r="CZ60" s="145">
        <v>0</v>
      </c>
    </row>
    <row r="61" spans="1:15" ht="12.75">
      <c r="A61" s="175"/>
      <c r="B61" s="177"/>
      <c r="C61" s="221" t="s">
        <v>151</v>
      </c>
      <c r="D61" s="222"/>
      <c r="E61" s="178">
        <v>6.65</v>
      </c>
      <c r="F61" s="179"/>
      <c r="G61" s="180"/>
      <c r="M61" s="176" t="s">
        <v>151</v>
      </c>
      <c r="O61" s="167"/>
    </row>
    <row r="62" spans="1:104" ht="12.75">
      <c r="A62" s="168">
        <v>20</v>
      </c>
      <c r="B62" s="169" t="s">
        <v>152</v>
      </c>
      <c r="C62" s="170" t="s">
        <v>153</v>
      </c>
      <c r="D62" s="171" t="s">
        <v>86</v>
      </c>
      <c r="E62" s="172">
        <v>121.8</v>
      </c>
      <c r="F62" s="172"/>
      <c r="G62" s="173">
        <f>E62*F62</f>
        <v>0</v>
      </c>
      <c r="O62" s="167">
        <v>2</v>
      </c>
      <c r="AA62" s="145">
        <v>1</v>
      </c>
      <c r="AB62" s="145">
        <v>7</v>
      </c>
      <c r="AC62" s="145">
        <v>7</v>
      </c>
      <c r="AZ62" s="145">
        <v>2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4">
        <v>1</v>
      </c>
      <c r="CB62" s="174">
        <v>7</v>
      </c>
      <c r="CZ62" s="145">
        <v>0.005</v>
      </c>
    </row>
    <row r="63" spans="1:15" ht="12.75">
      <c r="A63" s="175"/>
      <c r="B63" s="177"/>
      <c r="C63" s="221" t="s">
        <v>100</v>
      </c>
      <c r="D63" s="222"/>
      <c r="E63" s="178">
        <v>121.8</v>
      </c>
      <c r="F63" s="179"/>
      <c r="G63" s="180"/>
      <c r="M63" s="176" t="s">
        <v>100</v>
      </c>
      <c r="O63" s="167"/>
    </row>
    <row r="64" spans="1:104" ht="12.75">
      <c r="A64" s="168">
        <v>21</v>
      </c>
      <c r="B64" s="169" t="s">
        <v>154</v>
      </c>
      <c r="C64" s="170" t="s">
        <v>155</v>
      </c>
      <c r="D64" s="171" t="s">
        <v>86</v>
      </c>
      <c r="E64" s="172">
        <v>121.8</v>
      </c>
      <c r="F64" s="172"/>
      <c r="G64" s="173">
        <f>E64*F64</f>
        <v>0</v>
      </c>
      <c r="O64" s="167">
        <v>2</v>
      </c>
      <c r="AA64" s="145">
        <v>1</v>
      </c>
      <c r="AB64" s="145">
        <v>7</v>
      </c>
      <c r="AC64" s="145">
        <v>7</v>
      </c>
      <c r="AZ64" s="145">
        <v>2</v>
      </c>
      <c r="BA64" s="145">
        <f>IF(AZ64=1,G64,0)</f>
        <v>0</v>
      </c>
      <c r="BB64" s="145">
        <f>IF(AZ64=2,G64,0)</f>
        <v>0</v>
      </c>
      <c r="BC64" s="145">
        <f>IF(AZ64=3,G64,0)</f>
        <v>0</v>
      </c>
      <c r="BD64" s="145">
        <f>IF(AZ64=4,G64,0)</f>
        <v>0</v>
      </c>
      <c r="BE64" s="145">
        <f>IF(AZ64=5,G64,0)</f>
        <v>0</v>
      </c>
      <c r="CA64" s="174">
        <v>1</v>
      </c>
      <c r="CB64" s="174">
        <v>7</v>
      </c>
      <c r="CZ64" s="145">
        <v>0.0012</v>
      </c>
    </row>
    <row r="65" spans="1:15" ht="12.75">
      <c r="A65" s="175"/>
      <c r="B65" s="177"/>
      <c r="C65" s="221" t="s">
        <v>100</v>
      </c>
      <c r="D65" s="222"/>
      <c r="E65" s="178">
        <v>121.8</v>
      </c>
      <c r="F65" s="179"/>
      <c r="G65" s="180"/>
      <c r="M65" s="176" t="s">
        <v>100</v>
      </c>
      <c r="O65" s="167"/>
    </row>
    <row r="66" spans="1:104" ht="12.75">
      <c r="A66" s="168">
        <v>22</v>
      </c>
      <c r="B66" s="169" t="s">
        <v>156</v>
      </c>
      <c r="C66" s="170" t="s">
        <v>157</v>
      </c>
      <c r="D66" s="171" t="s">
        <v>150</v>
      </c>
      <c r="E66" s="172">
        <v>56.7</v>
      </c>
      <c r="F66" s="172"/>
      <c r="G66" s="173">
        <f>E66*F66</f>
        <v>0</v>
      </c>
      <c r="O66" s="167">
        <v>2</v>
      </c>
      <c r="AA66" s="145">
        <v>1</v>
      </c>
      <c r="AB66" s="145">
        <v>7</v>
      </c>
      <c r="AC66" s="145">
        <v>7</v>
      </c>
      <c r="AZ66" s="145">
        <v>2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74">
        <v>1</v>
      </c>
      <c r="CB66" s="174">
        <v>7</v>
      </c>
      <c r="CZ66" s="145">
        <v>3E-05</v>
      </c>
    </row>
    <row r="67" spans="1:15" ht="12.75">
      <c r="A67" s="175"/>
      <c r="B67" s="177"/>
      <c r="C67" s="221" t="s">
        <v>158</v>
      </c>
      <c r="D67" s="222"/>
      <c r="E67" s="178">
        <v>56.67</v>
      </c>
      <c r="F67" s="179"/>
      <c r="G67" s="180"/>
      <c r="M67" s="176" t="s">
        <v>158</v>
      </c>
      <c r="O67" s="167"/>
    </row>
    <row r="68" spans="1:15" ht="12.75">
      <c r="A68" s="175"/>
      <c r="B68" s="177"/>
      <c r="C68" s="221" t="s">
        <v>159</v>
      </c>
      <c r="D68" s="222"/>
      <c r="E68" s="178">
        <v>0.03</v>
      </c>
      <c r="F68" s="179"/>
      <c r="G68" s="180"/>
      <c r="M68" s="176" t="s">
        <v>159</v>
      </c>
      <c r="O68" s="167"/>
    </row>
    <row r="69" spans="1:104" ht="12.75">
      <c r="A69" s="168">
        <v>23</v>
      </c>
      <c r="B69" s="169" t="s">
        <v>160</v>
      </c>
      <c r="C69" s="170" t="s">
        <v>161</v>
      </c>
      <c r="D69" s="171" t="s">
        <v>86</v>
      </c>
      <c r="E69" s="172">
        <v>121.8</v>
      </c>
      <c r="F69" s="172"/>
      <c r="G69" s="173">
        <f>E69*F69</f>
        <v>0</v>
      </c>
      <c r="O69" s="167">
        <v>2</v>
      </c>
      <c r="AA69" s="145">
        <v>1</v>
      </c>
      <c r="AB69" s="145">
        <v>7</v>
      </c>
      <c r="AC69" s="145">
        <v>7</v>
      </c>
      <c r="AZ69" s="145">
        <v>2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4">
        <v>1</v>
      </c>
      <c r="CB69" s="174">
        <v>7</v>
      </c>
      <c r="CZ69" s="145">
        <v>0.00792</v>
      </c>
    </row>
    <row r="70" spans="1:15" ht="12.75">
      <c r="A70" s="175"/>
      <c r="B70" s="177"/>
      <c r="C70" s="221" t="s">
        <v>100</v>
      </c>
      <c r="D70" s="222"/>
      <c r="E70" s="178">
        <v>121.8</v>
      </c>
      <c r="F70" s="179"/>
      <c r="G70" s="180"/>
      <c r="M70" s="176" t="s">
        <v>100</v>
      </c>
      <c r="O70" s="167"/>
    </row>
    <row r="71" spans="1:104" ht="12.75">
      <c r="A71" s="168">
        <v>24</v>
      </c>
      <c r="B71" s="169" t="s">
        <v>162</v>
      </c>
      <c r="C71" s="170" t="s">
        <v>163</v>
      </c>
      <c r="D71" s="171" t="s">
        <v>86</v>
      </c>
      <c r="E71" s="172">
        <v>121.8</v>
      </c>
      <c r="F71" s="172"/>
      <c r="G71" s="173">
        <f>E71*F71</f>
        <v>0</v>
      </c>
      <c r="O71" s="167">
        <v>2</v>
      </c>
      <c r="AA71" s="145">
        <v>1</v>
      </c>
      <c r="AB71" s="145">
        <v>7</v>
      </c>
      <c r="AC71" s="145">
        <v>7</v>
      </c>
      <c r="AZ71" s="145">
        <v>2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4">
        <v>1</v>
      </c>
      <c r="CB71" s="174">
        <v>7</v>
      </c>
      <c r="CZ71" s="145">
        <v>0.00198</v>
      </c>
    </row>
    <row r="72" spans="1:15" ht="12.75">
      <c r="A72" s="175"/>
      <c r="B72" s="177"/>
      <c r="C72" s="221" t="s">
        <v>100</v>
      </c>
      <c r="D72" s="222"/>
      <c r="E72" s="178">
        <v>121.8</v>
      </c>
      <c r="F72" s="179"/>
      <c r="G72" s="180"/>
      <c r="M72" s="176" t="s">
        <v>100</v>
      </c>
      <c r="O72" s="167"/>
    </row>
    <row r="73" spans="1:104" ht="12.75">
      <c r="A73" s="168">
        <v>25</v>
      </c>
      <c r="B73" s="169" t="s">
        <v>164</v>
      </c>
      <c r="C73" s="170" t="s">
        <v>165</v>
      </c>
      <c r="D73" s="171" t="s">
        <v>150</v>
      </c>
      <c r="E73" s="172">
        <v>6.8</v>
      </c>
      <c r="F73" s="172"/>
      <c r="G73" s="173">
        <f>E73*F73</f>
        <v>0</v>
      </c>
      <c r="O73" s="167">
        <v>2</v>
      </c>
      <c r="AA73" s="145">
        <v>3</v>
      </c>
      <c r="AB73" s="145">
        <v>7</v>
      </c>
      <c r="AC73" s="145">
        <v>553420180</v>
      </c>
      <c r="AZ73" s="145">
        <v>2</v>
      </c>
      <c r="BA73" s="145">
        <f>IF(AZ73=1,G73,0)</f>
        <v>0</v>
      </c>
      <c r="BB73" s="145">
        <f>IF(AZ73=2,G73,0)</f>
        <v>0</v>
      </c>
      <c r="BC73" s="145">
        <f>IF(AZ73=3,G73,0)</f>
        <v>0</v>
      </c>
      <c r="BD73" s="145">
        <f>IF(AZ73=4,G73,0)</f>
        <v>0</v>
      </c>
      <c r="BE73" s="145">
        <f>IF(AZ73=5,G73,0)</f>
        <v>0</v>
      </c>
      <c r="CA73" s="174">
        <v>3</v>
      </c>
      <c r="CB73" s="174">
        <v>7</v>
      </c>
      <c r="CZ73" s="145">
        <v>0.0002</v>
      </c>
    </row>
    <row r="74" spans="1:15" ht="12.75">
      <c r="A74" s="175"/>
      <c r="B74" s="177"/>
      <c r="C74" s="221" t="s">
        <v>166</v>
      </c>
      <c r="D74" s="222"/>
      <c r="E74" s="178">
        <v>6.783</v>
      </c>
      <c r="F74" s="179"/>
      <c r="G74" s="180"/>
      <c r="M74" s="176" t="s">
        <v>166</v>
      </c>
      <c r="O74" s="167"/>
    </row>
    <row r="75" spans="1:15" ht="12.75">
      <c r="A75" s="175"/>
      <c r="B75" s="177"/>
      <c r="C75" s="221" t="s">
        <v>167</v>
      </c>
      <c r="D75" s="222"/>
      <c r="E75" s="178">
        <v>0.017</v>
      </c>
      <c r="F75" s="179"/>
      <c r="G75" s="180"/>
      <c r="M75" s="176" t="s">
        <v>167</v>
      </c>
      <c r="O75" s="167"/>
    </row>
    <row r="76" spans="1:104" ht="22.5">
      <c r="A76" s="168">
        <v>26</v>
      </c>
      <c r="B76" s="169" t="s">
        <v>168</v>
      </c>
      <c r="C76" s="170" t="s">
        <v>169</v>
      </c>
      <c r="D76" s="171" t="s">
        <v>86</v>
      </c>
      <c r="E76" s="172">
        <v>127.9</v>
      </c>
      <c r="F76" s="172"/>
      <c r="G76" s="173">
        <f>E76*F76</f>
        <v>0</v>
      </c>
      <c r="O76" s="167">
        <v>2</v>
      </c>
      <c r="AA76" s="145">
        <v>3</v>
      </c>
      <c r="AB76" s="145">
        <v>7</v>
      </c>
      <c r="AC76" s="145">
        <v>59764210</v>
      </c>
      <c r="AZ76" s="145">
        <v>2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74">
        <v>3</v>
      </c>
      <c r="CB76" s="174">
        <v>7</v>
      </c>
      <c r="CZ76" s="145">
        <v>0.0192</v>
      </c>
    </row>
    <row r="77" spans="1:15" ht="12.75">
      <c r="A77" s="175"/>
      <c r="B77" s="177"/>
      <c r="C77" s="221" t="s">
        <v>170</v>
      </c>
      <c r="D77" s="222"/>
      <c r="E77" s="178">
        <v>127.89</v>
      </c>
      <c r="F77" s="179"/>
      <c r="G77" s="180"/>
      <c r="M77" s="176" t="s">
        <v>170</v>
      </c>
      <c r="O77" s="167"/>
    </row>
    <row r="78" spans="1:15" ht="12.75">
      <c r="A78" s="175"/>
      <c r="B78" s="177"/>
      <c r="C78" s="221" t="s">
        <v>171</v>
      </c>
      <c r="D78" s="222"/>
      <c r="E78" s="178">
        <v>0.01</v>
      </c>
      <c r="F78" s="179"/>
      <c r="G78" s="180"/>
      <c r="M78" s="176" t="s">
        <v>171</v>
      </c>
      <c r="O78" s="167"/>
    </row>
    <row r="79" spans="1:104" ht="12.75">
      <c r="A79" s="168">
        <v>27</v>
      </c>
      <c r="B79" s="169" t="s">
        <v>172</v>
      </c>
      <c r="C79" s="170" t="s">
        <v>173</v>
      </c>
      <c r="D79" s="171" t="s">
        <v>122</v>
      </c>
      <c r="E79" s="172">
        <v>4.419721</v>
      </c>
      <c r="F79" s="172"/>
      <c r="G79" s="173">
        <f>E79*F79</f>
        <v>0</v>
      </c>
      <c r="O79" s="167">
        <v>2</v>
      </c>
      <c r="AA79" s="145">
        <v>7</v>
      </c>
      <c r="AB79" s="145">
        <v>1001</v>
      </c>
      <c r="AC79" s="145">
        <v>5</v>
      </c>
      <c r="AZ79" s="145">
        <v>2</v>
      </c>
      <c r="BA79" s="145">
        <f>IF(AZ79=1,G79,0)</f>
        <v>0</v>
      </c>
      <c r="BB79" s="145">
        <f>IF(AZ79=2,G79,0)</f>
        <v>0</v>
      </c>
      <c r="BC79" s="145">
        <f>IF(AZ79=3,G79,0)</f>
        <v>0</v>
      </c>
      <c r="BD79" s="145">
        <f>IF(AZ79=4,G79,0)</f>
        <v>0</v>
      </c>
      <c r="BE79" s="145">
        <f>IF(AZ79=5,G79,0)</f>
        <v>0</v>
      </c>
      <c r="CA79" s="174">
        <v>7</v>
      </c>
      <c r="CB79" s="174">
        <v>1001</v>
      </c>
      <c r="CZ79" s="145">
        <v>0</v>
      </c>
    </row>
    <row r="80" spans="1:57" ht="12.75">
      <c r="A80" s="181"/>
      <c r="B80" s="182" t="s">
        <v>77</v>
      </c>
      <c r="C80" s="183" t="str">
        <f>CONCATENATE(B59," ",C59)</f>
        <v>771 Podlahy z dlaždic a obklady</v>
      </c>
      <c r="D80" s="184"/>
      <c r="E80" s="185"/>
      <c r="F80" s="186"/>
      <c r="G80" s="187">
        <f>SUM(G59:G79)</f>
        <v>0</v>
      </c>
      <c r="O80" s="167">
        <v>4</v>
      </c>
      <c r="BA80" s="188">
        <f>SUM(BA59:BA79)</f>
        <v>0</v>
      </c>
      <c r="BB80" s="188">
        <f>SUM(BB59:BB79)</f>
        <v>0</v>
      </c>
      <c r="BC80" s="188">
        <f>SUM(BC59:BC79)</f>
        <v>0</v>
      </c>
      <c r="BD80" s="188">
        <f>SUM(BD59:BD79)</f>
        <v>0</v>
      </c>
      <c r="BE80" s="188">
        <f>SUM(BE59:BE79)</f>
        <v>0</v>
      </c>
    </row>
    <row r="81" spans="1:15" ht="12.75">
      <c r="A81" s="160" t="s">
        <v>74</v>
      </c>
      <c r="B81" s="161" t="s">
        <v>174</v>
      </c>
      <c r="C81" s="162" t="s">
        <v>175</v>
      </c>
      <c r="D81" s="163"/>
      <c r="E81" s="164"/>
      <c r="F81" s="164"/>
      <c r="G81" s="165"/>
      <c r="H81" s="166"/>
      <c r="I81" s="166"/>
      <c r="O81" s="167">
        <v>1</v>
      </c>
    </row>
    <row r="82" spans="1:104" ht="12.75">
      <c r="A82" s="168">
        <v>28</v>
      </c>
      <c r="B82" s="169" t="s">
        <v>176</v>
      </c>
      <c r="C82" s="170" t="s">
        <v>177</v>
      </c>
      <c r="D82" s="171" t="s">
        <v>178</v>
      </c>
      <c r="E82" s="172">
        <v>8</v>
      </c>
      <c r="F82" s="172"/>
      <c r="G82" s="173">
        <f>E82*F82</f>
        <v>0</v>
      </c>
      <c r="O82" s="167">
        <v>2</v>
      </c>
      <c r="AA82" s="145">
        <v>1</v>
      </c>
      <c r="AB82" s="145">
        <v>10</v>
      </c>
      <c r="AC82" s="145">
        <v>10</v>
      </c>
      <c r="AZ82" s="145">
        <v>1</v>
      </c>
      <c r="BA82" s="145">
        <f>IF(AZ82=1,G82,0)</f>
        <v>0</v>
      </c>
      <c r="BB82" s="145">
        <f>IF(AZ82=2,G82,0)</f>
        <v>0</v>
      </c>
      <c r="BC82" s="145">
        <f>IF(AZ82=3,G82,0)</f>
        <v>0</v>
      </c>
      <c r="BD82" s="145">
        <f>IF(AZ82=4,G82,0)</f>
        <v>0</v>
      </c>
      <c r="BE82" s="145">
        <f>IF(AZ82=5,G82,0)</f>
        <v>0</v>
      </c>
      <c r="CA82" s="174">
        <v>1</v>
      </c>
      <c r="CB82" s="174">
        <v>10</v>
      </c>
      <c r="CZ82" s="145">
        <v>0</v>
      </c>
    </row>
    <row r="83" spans="1:15" ht="12.75">
      <c r="A83" s="175"/>
      <c r="B83" s="177"/>
      <c r="C83" s="221" t="s">
        <v>179</v>
      </c>
      <c r="D83" s="222"/>
      <c r="E83" s="178">
        <v>8</v>
      </c>
      <c r="F83" s="179"/>
      <c r="G83" s="180"/>
      <c r="M83" s="176">
        <v>8</v>
      </c>
      <c r="O83" s="167"/>
    </row>
    <row r="84" spans="1:104" ht="12.75">
      <c r="A84" s="168">
        <v>29</v>
      </c>
      <c r="B84" s="169" t="s">
        <v>180</v>
      </c>
      <c r="C84" s="170" t="s">
        <v>181</v>
      </c>
      <c r="D84" s="171" t="s">
        <v>122</v>
      </c>
      <c r="E84" s="172">
        <v>6.72068</v>
      </c>
      <c r="F84" s="172"/>
      <c r="G84" s="173">
        <f aca="true" t="shared" si="0" ref="G84:G93">E84*F84</f>
        <v>0</v>
      </c>
      <c r="O84" s="167">
        <v>2</v>
      </c>
      <c r="AA84" s="145">
        <v>8</v>
      </c>
      <c r="AB84" s="145">
        <v>0</v>
      </c>
      <c r="AC84" s="145">
        <v>3</v>
      </c>
      <c r="AZ84" s="145">
        <v>1</v>
      </c>
      <c r="BA84" s="145">
        <f aca="true" t="shared" si="1" ref="BA84:BA93">IF(AZ84=1,G84,0)</f>
        <v>0</v>
      </c>
      <c r="BB84" s="145">
        <f aca="true" t="shared" si="2" ref="BB84:BB93">IF(AZ84=2,G84,0)</f>
        <v>0</v>
      </c>
      <c r="BC84" s="145">
        <f aca="true" t="shared" si="3" ref="BC84:BC93">IF(AZ84=3,G84,0)</f>
        <v>0</v>
      </c>
      <c r="BD84" s="145">
        <f aca="true" t="shared" si="4" ref="BD84:BD93">IF(AZ84=4,G84,0)</f>
        <v>0</v>
      </c>
      <c r="BE84" s="145">
        <f aca="true" t="shared" si="5" ref="BE84:BE93">IF(AZ84=5,G84,0)</f>
        <v>0</v>
      </c>
      <c r="CA84" s="174">
        <v>8</v>
      </c>
      <c r="CB84" s="174">
        <v>0</v>
      </c>
      <c r="CZ84" s="145">
        <v>0</v>
      </c>
    </row>
    <row r="85" spans="1:104" ht="12.75">
      <c r="A85" s="168">
        <v>30</v>
      </c>
      <c r="B85" s="169" t="s">
        <v>182</v>
      </c>
      <c r="C85" s="170" t="s">
        <v>183</v>
      </c>
      <c r="D85" s="171" t="s">
        <v>122</v>
      </c>
      <c r="E85" s="172">
        <v>6.72068</v>
      </c>
      <c r="F85" s="172"/>
      <c r="G85" s="173">
        <f t="shared" si="0"/>
        <v>0</v>
      </c>
      <c r="O85" s="167">
        <v>2</v>
      </c>
      <c r="AA85" s="145">
        <v>8</v>
      </c>
      <c r="AB85" s="145">
        <v>0</v>
      </c>
      <c r="AC85" s="145">
        <v>3</v>
      </c>
      <c r="AZ85" s="145">
        <v>1</v>
      </c>
      <c r="BA85" s="145">
        <f t="shared" si="1"/>
        <v>0</v>
      </c>
      <c r="BB85" s="145">
        <f t="shared" si="2"/>
        <v>0</v>
      </c>
      <c r="BC85" s="145">
        <f t="shared" si="3"/>
        <v>0</v>
      </c>
      <c r="BD85" s="145">
        <f t="shared" si="4"/>
        <v>0</v>
      </c>
      <c r="BE85" s="145">
        <f t="shared" si="5"/>
        <v>0</v>
      </c>
      <c r="CA85" s="174">
        <v>8</v>
      </c>
      <c r="CB85" s="174">
        <v>0</v>
      </c>
      <c r="CZ85" s="145">
        <v>0</v>
      </c>
    </row>
    <row r="86" spans="1:104" ht="12.75">
      <c r="A86" s="168">
        <v>31</v>
      </c>
      <c r="B86" s="169" t="s">
        <v>184</v>
      </c>
      <c r="C86" s="170" t="s">
        <v>185</v>
      </c>
      <c r="D86" s="171" t="s">
        <v>122</v>
      </c>
      <c r="E86" s="172">
        <v>6.72068</v>
      </c>
      <c r="F86" s="172"/>
      <c r="G86" s="173">
        <f t="shared" si="0"/>
        <v>0</v>
      </c>
      <c r="O86" s="167">
        <v>2</v>
      </c>
      <c r="AA86" s="145">
        <v>8</v>
      </c>
      <c r="AB86" s="145">
        <v>0</v>
      </c>
      <c r="AC86" s="145">
        <v>3</v>
      </c>
      <c r="AZ86" s="145">
        <v>1</v>
      </c>
      <c r="BA86" s="145">
        <f t="shared" si="1"/>
        <v>0</v>
      </c>
      <c r="BB86" s="145">
        <f t="shared" si="2"/>
        <v>0</v>
      </c>
      <c r="BC86" s="145">
        <f t="shared" si="3"/>
        <v>0</v>
      </c>
      <c r="BD86" s="145">
        <f t="shared" si="4"/>
        <v>0</v>
      </c>
      <c r="BE86" s="145">
        <f t="shared" si="5"/>
        <v>0</v>
      </c>
      <c r="CA86" s="174">
        <v>8</v>
      </c>
      <c r="CB86" s="174">
        <v>0</v>
      </c>
      <c r="CZ86" s="145">
        <v>0</v>
      </c>
    </row>
    <row r="87" spans="1:104" ht="12.75">
      <c r="A87" s="168">
        <v>32</v>
      </c>
      <c r="B87" s="169" t="s">
        <v>186</v>
      </c>
      <c r="C87" s="170" t="s">
        <v>187</v>
      </c>
      <c r="D87" s="171" t="s">
        <v>122</v>
      </c>
      <c r="E87" s="172">
        <v>13.44136</v>
      </c>
      <c r="F87" s="172"/>
      <c r="G87" s="173">
        <f t="shared" si="0"/>
        <v>0</v>
      </c>
      <c r="O87" s="167">
        <v>2</v>
      </c>
      <c r="AA87" s="145">
        <v>8</v>
      </c>
      <c r="AB87" s="145">
        <v>0</v>
      </c>
      <c r="AC87" s="145">
        <v>3</v>
      </c>
      <c r="AZ87" s="145">
        <v>1</v>
      </c>
      <c r="BA87" s="145">
        <f t="shared" si="1"/>
        <v>0</v>
      </c>
      <c r="BB87" s="145">
        <f t="shared" si="2"/>
        <v>0</v>
      </c>
      <c r="BC87" s="145">
        <f t="shared" si="3"/>
        <v>0</v>
      </c>
      <c r="BD87" s="145">
        <f t="shared" si="4"/>
        <v>0</v>
      </c>
      <c r="BE87" s="145">
        <f t="shared" si="5"/>
        <v>0</v>
      </c>
      <c r="CA87" s="174">
        <v>8</v>
      </c>
      <c r="CB87" s="174">
        <v>0</v>
      </c>
      <c r="CZ87" s="145">
        <v>0</v>
      </c>
    </row>
    <row r="88" spans="1:104" ht="12.75">
      <c r="A88" s="168">
        <v>33</v>
      </c>
      <c r="B88" s="169" t="s">
        <v>188</v>
      </c>
      <c r="C88" s="170" t="s">
        <v>189</v>
      </c>
      <c r="D88" s="171" t="s">
        <v>122</v>
      </c>
      <c r="E88" s="172">
        <v>6.72068</v>
      </c>
      <c r="F88" s="172"/>
      <c r="G88" s="173">
        <f t="shared" si="0"/>
        <v>0</v>
      </c>
      <c r="O88" s="167">
        <v>2</v>
      </c>
      <c r="AA88" s="145">
        <v>8</v>
      </c>
      <c r="AB88" s="145">
        <v>0</v>
      </c>
      <c r="AC88" s="145">
        <v>3</v>
      </c>
      <c r="AZ88" s="145">
        <v>1</v>
      </c>
      <c r="BA88" s="145">
        <f t="shared" si="1"/>
        <v>0</v>
      </c>
      <c r="BB88" s="145">
        <f t="shared" si="2"/>
        <v>0</v>
      </c>
      <c r="BC88" s="145">
        <f t="shared" si="3"/>
        <v>0</v>
      </c>
      <c r="BD88" s="145">
        <f t="shared" si="4"/>
        <v>0</v>
      </c>
      <c r="BE88" s="145">
        <f t="shared" si="5"/>
        <v>0</v>
      </c>
      <c r="CA88" s="174">
        <v>8</v>
      </c>
      <c r="CB88" s="174">
        <v>0</v>
      </c>
      <c r="CZ88" s="145">
        <v>0</v>
      </c>
    </row>
    <row r="89" spans="1:104" ht="12.75">
      <c r="A89" s="168">
        <v>34</v>
      </c>
      <c r="B89" s="169" t="s">
        <v>190</v>
      </c>
      <c r="C89" s="170" t="s">
        <v>191</v>
      </c>
      <c r="D89" s="171" t="s">
        <v>122</v>
      </c>
      <c r="E89" s="172">
        <v>6.72068</v>
      </c>
      <c r="F89" s="172"/>
      <c r="G89" s="173">
        <f t="shared" si="0"/>
        <v>0</v>
      </c>
      <c r="O89" s="167">
        <v>2</v>
      </c>
      <c r="AA89" s="145">
        <v>8</v>
      </c>
      <c r="AB89" s="145">
        <v>0</v>
      </c>
      <c r="AC89" s="145">
        <v>3</v>
      </c>
      <c r="AZ89" s="145">
        <v>1</v>
      </c>
      <c r="BA89" s="145">
        <f t="shared" si="1"/>
        <v>0</v>
      </c>
      <c r="BB89" s="145">
        <f t="shared" si="2"/>
        <v>0</v>
      </c>
      <c r="BC89" s="145">
        <f t="shared" si="3"/>
        <v>0</v>
      </c>
      <c r="BD89" s="145">
        <f t="shared" si="4"/>
        <v>0</v>
      </c>
      <c r="BE89" s="145">
        <f t="shared" si="5"/>
        <v>0</v>
      </c>
      <c r="CA89" s="174">
        <v>8</v>
      </c>
      <c r="CB89" s="174">
        <v>0</v>
      </c>
      <c r="CZ89" s="145">
        <v>0</v>
      </c>
    </row>
    <row r="90" spans="1:104" ht="12.75">
      <c r="A90" s="168">
        <v>35</v>
      </c>
      <c r="B90" s="169" t="s">
        <v>192</v>
      </c>
      <c r="C90" s="170" t="s">
        <v>193</v>
      </c>
      <c r="D90" s="171" t="s">
        <v>122</v>
      </c>
      <c r="E90" s="172">
        <v>6.72068</v>
      </c>
      <c r="F90" s="172"/>
      <c r="G90" s="173">
        <f t="shared" si="0"/>
        <v>0</v>
      </c>
      <c r="O90" s="167">
        <v>2</v>
      </c>
      <c r="AA90" s="145">
        <v>8</v>
      </c>
      <c r="AB90" s="145">
        <v>0</v>
      </c>
      <c r="AC90" s="145">
        <v>3</v>
      </c>
      <c r="AZ90" s="145">
        <v>1</v>
      </c>
      <c r="BA90" s="145">
        <f t="shared" si="1"/>
        <v>0</v>
      </c>
      <c r="BB90" s="145">
        <f t="shared" si="2"/>
        <v>0</v>
      </c>
      <c r="BC90" s="145">
        <f t="shared" si="3"/>
        <v>0</v>
      </c>
      <c r="BD90" s="145">
        <f t="shared" si="4"/>
        <v>0</v>
      </c>
      <c r="BE90" s="145">
        <f t="shared" si="5"/>
        <v>0</v>
      </c>
      <c r="CA90" s="174">
        <v>8</v>
      </c>
      <c r="CB90" s="174">
        <v>0</v>
      </c>
      <c r="CZ90" s="145">
        <v>0</v>
      </c>
    </row>
    <row r="91" spans="1:104" ht="12.75">
      <c r="A91" s="168">
        <v>36</v>
      </c>
      <c r="B91" s="169" t="s">
        <v>194</v>
      </c>
      <c r="C91" s="170" t="s">
        <v>195</v>
      </c>
      <c r="D91" s="171" t="s">
        <v>122</v>
      </c>
      <c r="E91" s="172">
        <v>6.72068</v>
      </c>
      <c r="F91" s="172"/>
      <c r="G91" s="173">
        <f t="shared" si="0"/>
        <v>0</v>
      </c>
      <c r="O91" s="167">
        <v>2</v>
      </c>
      <c r="AA91" s="145">
        <v>8</v>
      </c>
      <c r="AB91" s="145">
        <v>0</v>
      </c>
      <c r="AC91" s="145">
        <v>3</v>
      </c>
      <c r="AZ91" s="145">
        <v>1</v>
      </c>
      <c r="BA91" s="145">
        <f t="shared" si="1"/>
        <v>0</v>
      </c>
      <c r="BB91" s="145">
        <f t="shared" si="2"/>
        <v>0</v>
      </c>
      <c r="BC91" s="145">
        <f t="shared" si="3"/>
        <v>0</v>
      </c>
      <c r="BD91" s="145">
        <f t="shared" si="4"/>
        <v>0</v>
      </c>
      <c r="BE91" s="145">
        <f t="shared" si="5"/>
        <v>0</v>
      </c>
      <c r="CA91" s="174">
        <v>8</v>
      </c>
      <c r="CB91" s="174">
        <v>0</v>
      </c>
      <c r="CZ91" s="145">
        <v>0</v>
      </c>
    </row>
    <row r="92" spans="1:104" ht="12.75">
      <c r="A92" s="168">
        <v>37</v>
      </c>
      <c r="B92" s="169" t="s">
        <v>196</v>
      </c>
      <c r="C92" s="170" t="s">
        <v>197</v>
      </c>
      <c r="D92" s="171" t="s">
        <v>122</v>
      </c>
      <c r="E92" s="172">
        <v>6.72068</v>
      </c>
      <c r="F92" s="172"/>
      <c r="G92" s="173">
        <f t="shared" si="0"/>
        <v>0</v>
      </c>
      <c r="O92" s="167">
        <v>2</v>
      </c>
      <c r="AA92" s="145">
        <v>8</v>
      </c>
      <c r="AB92" s="145">
        <v>0</v>
      </c>
      <c r="AC92" s="145">
        <v>3</v>
      </c>
      <c r="AZ92" s="145">
        <v>1</v>
      </c>
      <c r="BA92" s="145">
        <f t="shared" si="1"/>
        <v>0</v>
      </c>
      <c r="BB92" s="145">
        <f t="shared" si="2"/>
        <v>0</v>
      </c>
      <c r="BC92" s="145">
        <f t="shared" si="3"/>
        <v>0</v>
      </c>
      <c r="BD92" s="145">
        <f t="shared" si="4"/>
        <v>0</v>
      </c>
      <c r="BE92" s="145">
        <f t="shared" si="5"/>
        <v>0</v>
      </c>
      <c r="CA92" s="174">
        <v>8</v>
      </c>
      <c r="CB92" s="174">
        <v>0</v>
      </c>
      <c r="CZ92" s="145">
        <v>0</v>
      </c>
    </row>
    <row r="93" spans="1:104" ht="12.75">
      <c r="A93" s="168">
        <v>38</v>
      </c>
      <c r="B93" s="169" t="s">
        <v>198</v>
      </c>
      <c r="C93" s="170" t="s">
        <v>199</v>
      </c>
      <c r="D93" s="171" t="s">
        <v>122</v>
      </c>
      <c r="E93" s="172">
        <v>6.72068</v>
      </c>
      <c r="F93" s="172"/>
      <c r="G93" s="173">
        <f t="shared" si="0"/>
        <v>0</v>
      </c>
      <c r="O93" s="167">
        <v>2</v>
      </c>
      <c r="AA93" s="145">
        <v>8</v>
      </c>
      <c r="AB93" s="145">
        <v>0</v>
      </c>
      <c r="AC93" s="145">
        <v>3</v>
      </c>
      <c r="AZ93" s="145">
        <v>1</v>
      </c>
      <c r="BA93" s="145">
        <f t="shared" si="1"/>
        <v>0</v>
      </c>
      <c r="BB93" s="145">
        <f t="shared" si="2"/>
        <v>0</v>
      </c>
      <c r="BC93" s="145">
        <f t="shared" si="3"/>
        <v>0</v>
      </c>
      <c r="BD93" s="145">
        <f t="shared" si="4"/>
        <v>0</v>
      </c>
      <c r="BE93" s="145">
        <f t="shared" si="5"/>
        <v>0</v>
      </c>
      <c r="CA93" s="174">
        <v>8</v>
      </c>
      <c r="CB93" s="174">
        <v>0</v>
      </c>
      <c r="CZ93" s="145">
        <v>0</v>
      </c>
    </row>
    <row r="94" spans="1:57" ht="12.75">
      <c r="A94" s="181"/>
      <c r="B94" s="182" t="s">
        <v>77</v>
      </c>
      <c r="C94" s="183" t="str">
        <f>CONCATENATE(B81," ",C81)</f>
        <v>D96 Přesuny suti a vybouraných hmot</v>
      </c>
      <c r="D94" s="184"/>
      <c r="E94" s="185"/>
      <c r="F94" s="186"/>
      <c r="G94" s="187">
        <f>SUM(G81:G93)</f>
        <v>0</v>
      </c>
      <c r="O94" s="167">
        <v>4</v>
      </c>
      <c r="BA94" s="188">
        <f>SUM(BA81:BA93)</f>
        <v>0</v>
      </c>
      <c r="BB94" s="188">
        <f>SUM(BB81:BB93)</f>
        <v>0</v>
      </c>
      <c r="BC94" s="188">
        <f>SUM(BC81:BC93)</f>
        <v>0</v>
      </c>
      <c r="BD94" s="188">
        <f>SUM(BD81:BD93)</f>
        <v>0</v>
      </c>
      <c r="BE94" s="188">
        <f>SUM(BE81:BE93)</f>
        <v>0</v>
      </c>
    </row>
    <row r="95" ht="12.75"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spans="1:7" ht="12.75">
      <c r="A118" s="189"/>
      <c r="B118" s="189"/>
      <c r="C118" s="189"/>
      <c r="D118" s="189"/>
      <c r="E118" s="189"/>
      <c r="F118" s="189"/>
      <c r="G118" s="189"/>
    </row>
    <row r="119" spans="1:7" ht="12.75">
      <c r="A119" s="189"/>
      <c r="B119" s="189"/>
      <c r="C119" s="189"/>
      <c r="D119" s="189"/>
      <c r="E119" s="189"/>
      <c r="F119" s="189"/>
      <c r="G119" s="189"/>
    </row>
    <row r="120" spans="1:7" ht="12.75">
      <c r="A120" s="189"/>
      <c r="B120" s="189"/>
      <c r="C120" s="189"/>
      <c r="D120" s="189"/>
      <c r="E120" s="189"/>
      <c r="F120" s="189"/>
      <c r="G120" s="189"/>
    </row>
    <row r="121" spans="1:7" ht="12.75">
      <c r="A121" s="189"/>
      <c r="B121" s="189"/>
      <c r="C121" s="189"/>
      <c r="D121" s="189"/>
      <c r="E121" s="189"/>
      <c r="F121" s="189"/>
      <c r="G121" s="189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ht="12.75">
      <c r="E143" s="145"/>
    </row>
    <row r="144" ht="12.75">
      <c r="E144" s="145"/>
    </row>
    <row r="145" ht="12.75">
      <c r="E145" s="145"/>
    </row>
    <row r="146" ht="12.75">
      <c r="E146" s="145"/>
    </row>
    <row r="147" ht="12.75">
      <c r="E147" s="145"/>
    </row>
    <row r="148" ht="12.75">
      <c r="E148" s="145"/>
    </row>
    <row r="149" ht="12.75">
      <c r="E149" s="145"/>
    </row>
    <row r="150" ht="12.75">
      <c r="E150" s="145"/>
    </row>
    <row r="151" ht="12.75">
      <c r="E151" s="145"/>
    </row>
    <row r="152" ht="12.75">
      <c r="E152" s="145"/>
    </row>
    <row r="153" spans="1:2" ht="12.75">
      <c r="A153" s="190"/>
      <c r="B153" s="190"/>
    </row>
    <row r="154" spans="1:7" ht="12.75">
      <c r="A154" s="189"/>
      <c r="B154" s="189"/>
      <c r="C154" s="192"/>
      <c r="D154" s="192"/>
      <c r="E154" s="193"/>
      <c r="F154" s="192"/>
      <c r="G154" s="194"/>
    </row>
    <row r="155" spans="1:7" ht="12.75">
      <c r="A155" s="195"/>
      <c r="B155" s="195"/>
      <c r="C155" s="189"/>
      <c r="D155" s="189"/>
      <c r="E155" s="196"/>
      <c r="F155" s="189"/>
      <c r="G155" s="189"/>
    </row>
    <row r="156" spans="1:7" ht="12.75">
      <c r="A156" s="189"/>
      <c r="B156" s="189"/>
      <c r="C156" s="189"/>
      <c r="D156" s="189"/>
      <c r="E156" s="196"/>
      <c r="F156" s="189"/>
      <c r="G156" s="189"/>
    </row>
    <row r="157" spans="1:7" ht="12.75">
      <c r="A157" s="189"/>
      <c r="B157" s="189"/>
      <c r="C157" s="189"/>
      <c r="D157" s="189"/>
      <c r="E157" s="196"/>
      <c r="F157" s="189"/>
      <c r="G157" s="189"/>
    </row>
    <row r="158" spans="1:7" ht="12.75">
      <c r="A158" s="189"/>
      <c r="B158" s="189"/>
      <c r="C158" s="189"/>
      <c r="D158" s="189"/>
      <c r="E158" s="196"/>
      <c r="F158" s="189"/>
      <c r="G158" s="189"/>
    </row>
    <row r="159" spans="1:7" ht="12.75">
      <c r="A159" s="189"/>
      <c r="B159" s="189"/>
      <c r="C159" s="189"/>
      <c r="D159" s="189"/>
      <c r="E159" s="196"/>
      <c r="F159" s="189"/>
      <c r="G159" s="189"/>
    </row>
    <row r="160" spans="1:7" ht="12.75">
      <c r="A160" s="189"/>
      <c r="B160" s="189"/>
      <c r="C160" s="189"/>
      <c r="D160" s="189"/>
      <c r="E160" s="196"/>
      <c r="F160" s="189"/>
      <c r="G160" s="189"/>
    </row>
    <row r="161" spans="1:7" ht="12.75">
      <c r="A161" s="189"/>
      <c r="B161" s="189"/>
      <c r="C161" s="189"/>
      <c r="D161" s="189"/>
      <c r="E161" s="196"/>
      <c r="F161" s="189"/>
      <c r="G161" s="189"/>
    </row>
    <row r="162" spans="1:7" ht="12.75">
      <c r="A162" s="189"/>
      <c r="B162" s="189"/>
      <c r="C162" s="189"/>
      <c r="D162" s="189"/>
      <c r="E162" s="196"/>
      <c r="F162" s="189"/>
      <c r="G162" s="189"/>
    </row>
    <row r="163" spans="1:7" ht="12.75">
      <c r="A163" s="189"/>
      <c r="B163" s="189"/>
      <c r="C163" s="189"/>
      <c r="D163" s="189"/>
      <c r="E163" s="196"/>
      <c r="F163" s="189"/>
      <c r="G163" s="189"/>
    </row>
    <row r="164" spans="1:7" ht="12.75">
      <c r="A164" s="189"/>
      <c r="B164" s="189"/>
      <c r="C164" s="189"/>
      <c r="D164" s="189"/>
      <c r="E164" s="196"/>
      <c r="F164" s="189"/>
      <c r="G164" s="189"/>
    </row>
    <row r="165" spans="1:7" ht="12.75">
      <c r="A165" s="189"/>
      <c r="B165" s="189"/>
      <c r="C165" s="189"/>
      <c r="D165" s="189"/>
      <c r="E165" s="196"/>
      <c r="F165" s="189"/>
      <c r="G165" s="189"/>
    </row>
    <row r="166" spans="1:7" ht="12.75">
      <c r="A166" s="189"/>
      <c r="B166" s="189"/>
      <c r="C166" s="189"/>
      <c r="D166" s="189"/>
      <c r="E166" s="196"/>
      <c r="F166" s="189"/>
      <c r="G166" s="189"/>
    </row>
    <row r="167" spans="1:7" ht="12.75">
      <c r="A167" s="189"/>
      <c r="B167" s="189"/>
      <c r="C167" s="189"/>
      <c r="D167" s="189"/>
      <c r="E167" s="196"/>
      <c r="F167" s="189"/>
      <c r="G167" s="189"/>
    </row>
  </sheetData>
  <sheetProtection/>
  <mergeCells count="38">
    <mergeCell ref="C11:D11"/>
    <mergeCell ref="C13:D13"/>
    <mergeCell ref="A1:G1"/>
    <mergeCell ref="A3:B3"/>
    <mergeCell ref="A4:B4"/>
    <mergeCell ref="E4:G4"/>
    <mergeCell ref="C9:D9"/>
    <mergeCell ref="C10:D10"/>
    <mergeCell ref="C31:D31"/>
    <mergeCell ref="C32:D32"/>
    <mergeCell ref="C33:D33"/>
    <mergeCell ref="C35:D35"/>
    <mergeCell ref="C15:D15"/>
    <mergeCell ref="C19:D19"/>
    <mergeCell ref="C21:D21"/>
    <mergeCell ref="C23:D23"/>
    <mergeCell ref="C25:D25"/>
    <mergeCell ref="C27:D27"/>
    <mergeCell ref="C72:D72"/>
    <mergeCell ref="C74:D74"/>
    <mergeCell ref="C57:D57"/>
    <mergeCell ref="C42:D42"/>
    <mergeCell ref="C43:D43"/>
    <mergeCell ref="C44:D44"/>
    <mergeCell ref="C49:D49"/>
    <mergeCell ref="C51:D51"/>
    <mergeCell ref="C53:D53"/>
    <mergeCell ref="C55:D55"/>
    <mergeCell ref="C83:D83"/>
    <mergeCell ref="C75:D75"/>
    <mergeCell ref="C77:D77"/>
    <mergeCell ref="C78:D78"/>
    <mergeCell ref="C61:D61"/>
    <mergeCell ref="C63:D63"/>
    <mergeCell ref="C65:D65"/>
    <mergeCell ref="C67:D67"/>
    <mergeCell ref="C68:D68"/>
    <mergeCell ref="C70:D7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Bártová Radka</cp:lastModifiedBy>
  <cp:lastPrinted>2016-04-21T06:06:13Z</cp:lastPrinted>
  <dcterms:created xsi:type="dcterms:W3CDTF">2016-04-20T17:57:21Z</dcterms:created>
  <dcterms:modified xsi:type="dcterms:W3CDTF">2018-02-05T08:17:07Z</dcterms:modified>
  <cp:category/>
  <cp:version/>
  <cp:contentType/>
  <cp:contentStatus/>
</cp:coreProperties>
</file>