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8915" windowHeight="7725" activeTab="0"/>
  </bookViews>
  <sheets>
    <sheet name="Stavba" sheetId="1" r:id="rId1"/>
    <sheet name="01 01 KL" sheetId="2" r:id="rId2"/>
    <sheet name="01 01 Rek" sheetId="3" r:id="rId3"/>
    <sheet name="01 01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KL'!$A$1:$G$45</definedName>
    <definedName name="_xlnm.Print_Area" localSheetId="3">'01 01 Pol'!$A$1:$K$220</definedName>
    <definedName name="_xlnm.Print_Area" localSheetId="2">'01 01 Rek'!$A$1:$I$39</definedName>
    <definedName name="_xlnm.Print_Area" localSheetId="0">'Stavba'!$B$1:$J$84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#REF!</definedName>
    <definedName name="solver_typ" localSheetId="3" hidden="1">1</definedName>
    <definedName name="solver_val" localSheetId="3" hidden="1">0</definedName>
    <definedName name="SoucetDilu" localSheetId="0">'Stavba'!$F$65:$J$65</definedName>
    <definedName name="StavbaCelkem" localSheetId="0">'Stavba'!$H$31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</definedNames>
  <calcPr calcId="145621"/>
</workbook>
</file>

<file path=xl/sharedStrings.xml><?xml version="1.0" encoding="utf-8"?>
<sst xmlns="http://schemas.openxmlformats.org/spreadsheetml/2006/main" count="749" uniqueCount="418">
  <si>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</si>
  <si>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</si>
  <si>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</si>
  <si>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</si>
  <si>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</si>
  <si>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</si>
  <si>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</si>
  <si>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</si>
  <si>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</si>
  <si>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</si>
  <si>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</si>
  <si>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</si>
  <si>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</si>
  <si>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</si>
  <si>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</si>
  <si>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</si>
  <si>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</si>
  <si>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</si>
  <si>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</si>
  <si>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</si>
  <si>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</si>
  <si>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</si>
  <si>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</si>
  <si>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</si>
  <si>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</si>
  <si>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</si>
  <si>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</si>
  <si>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</si>
  <si>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</si>
  <si>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</si>
  <si>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</si>
  <si>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</si>
  <si>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</si>
  <si>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</si>
  <si>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</si>
  <si>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</si>
  <si>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</si>
  <si>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</si>
  <si>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</si>
  <si>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</si>
  <si>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</si>
  <si>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</si>
  <si>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</si>
  <si>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</si>
  <si>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</si>
  <si>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</si>
  <si>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</si>
  <si>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</si>
  <si>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</si>
  <si>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</si>
  <si>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</si>
  <si>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</si>
  <si>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</si>
  <si>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</si>
  <si>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</si>
  <si>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</si>
  <si>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</si>
  <si>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</si>
  <si>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</si>
  <si>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</si>
  <si>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</si>
  <si>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</si>
  <si>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</si>
  <si>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</si>
  <si>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</si>
  <si>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</si>
  <si>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</si>
  <si>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</si>
  <si>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</si>
  <si>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</si>
  <si>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</si>
  <si>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</si>
  <si>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</si>
  <si>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</si>
  <si>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</si>
  <si>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</si>
  <si>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</si>
  <si>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</si>
  <si>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</si>
  <si>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</si>
  <si>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</si>
  <si>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</si>
  <si>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</si>
  <si>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</si>
  <si>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</si>
  <si>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</si>
  <si>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</si>
  <si>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</si>
  <si>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</si>
  <si>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</si>
  <si>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</si>
  <si>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</si>
  <si>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</si>
  <si>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</si>
  <si>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</si>
  <si>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</si>
  <si>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</si>
  <si>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</si>
  <si>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</si>
  <si>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SLEPÝ ROZPOČET</t>
  </si>
  <si>
    <t>Slepý rozpočet</t>
  </si>
  <si>
    <t>2016_28</t>
  </si>
  <si>
    <t>rekonstrukce výtahu v budově C MěÚ TŘEBÍČ</t>
  </si>
  <si>
    <t>2016_28 rekonstrukce výtahu v budově C MěÚ TŘEBÍČ</t>
  </si>
  <si>
    <t>01</t>
  </si>
  <si>
    <t>stavební část</t>
  </si>
  <si>
    <t>01 stavební část</t>
  </si>
  <si>
    <t>dle PD 03/2016</t>
  </si>
  <si>
    <t>3</t>
  </si>
  <si>
    <t>Svislé a kompletní konstrukce</t>
  </si>
  <si>
    <t>3 Svislé a kompletní konstrukce</t>
  </si>
  <si>
    <t>311238115R00</t>
  </si>
  <si>
    <t xml:space="preserve">Zdivo POROTHERM 30 P+D P10 na MVC 5, tl. 300 mm </t>
  </si>
  <si>
    <t>m2</t>
  </si>
  <si>
    <t>4NP:2,435*3*3</t>
  </si>
  <si>
    <t>-1*2,2</t>
  </si>
  <si>
    <t>317168132R00</t>
  </si>
  <si>
    <t xml:space="preserve">Překlad  vysoký 70x235x1500 mm </t>
  </si>
  <si>
    <t>kus</t>
  </si>
  <si>
    <t>317318111R00</t>
  </si>
  <si>
    <t xml:space="preserve">Nadbetonování překladů š. 115 mm betonem C 20/25 </t>
  </si>
  <si>
    <t>m</t>
  </si>
  <si>
    <t>1,1+1,38*4</t>
  </si>
  <si>
    <t>317318141R00</t>
  </si>
  <si>
    <t xml:space="preserve">Nadbetonování překladů š. 300 mm betonem C 20/25 </t>
  </si>
  <si>
    <t>1,1</t>
  </si>
  <si>
    <t>1,38*4</t>
  </si>
  <si>
    <t>1,17</t>
  </si>
  <si>
    <t>317944311R00</t>
  </si>
  <si>
    <t xml:space="preserve">Válcované nosníky do č.12 do připravených otvorů </t>
  </si>
  <si>
    <t>t</t>
  </si>
  <si>
    <t>1,1*2*0,008</t>
  </si>
  <si>
    <t>1,38*8*0,011</t>
  </si>
  <si>
    <t>1,17*2*0,008</t>
  </si>
  <si>
    <t>342012134RT2</t>
  </si>
  <si>
    <t>Příčka SDK tl. 80 mm,ocel.kce,1x oplášť., RFI 15mm izolace tloušťky 40 mm, EI 60</t>
  </si>
  <si>
    <t>4NP:2,55*3</t>
  </si>
  <si>
    <t>1,2*3</t>
  </si>
  <si>
    <t>-0,9*2</t>
  </si>
  <si>
    <t>342248112R00</t>
  </si>
  <si>
    <t xml:space="preserve">Příčky POROTHERM 11,5 P+D na MVC 5, tl. 115 mm </t>
  </si>
  <si>
    <t>0,9*3</t>
  </si>
  <si>
    <t>346244381</t>
  </si>
  <si>
    <t xml:space="preserve">Plentování ocelových nosníků výšky do 20 cm </t>
  </si>
  <si>
    <t>349231821V01</t>
  </si>
  <si>
    <t>Přizdívka ostění s ozubem z cihel, kapsy 150mm tl. zdiva 40 cm , s rychletuhnoucí maltou</t>
  </si>
  <si>
    <t>4NP:2,25*0,4*2</t>
  </si>
  <si>
    <t>13331764</t>
  </si>
  <si>
    <t>Úhelník rovnoramenný L jakost 11375   75x 75x 6 mm</t>
  </si>
  <si>
    <t>T</t>
  </si>
  <si>
    <t>1,17*2*0,011*1,06</t>
  </si>
  <si>
    <t>13383415</t>
  </si>
  <si>
    <t>Tyč průřezu IPE 100, střední, jakost oceli 11375</t>
  </si>
  <si>
    <t>1,1*2*1,06*0,008</t>
  </si>
  <si>
    <t>13383420</t>
  </si>
  <si>
    <t>Tyč průřezu IPE 120, střední, jakost oceli 11375</t>
  </si>
  <si>
    <t>1,38*8*0,011*1,06</t>
  </si>
  <si>
    <t>4</t>
  </si>
  <si>
    <t>Vodorovné konstrukce</t>
  </si>
  <si>
    <t>4 Vodorovné konstrukce</t>
  </si>
  <si>
    <t>411354237R00</t>
  </si>
  <si>
    <t>Bednění stropů plech lesklý,  V01 T60/235/1,25mm</t>
  </si>
  <si>
    <t>413232211R00</t>
  </si>
  <si>
    <t xml:space="preserve">Zazdívka zhlaví válcovaných nosníků výšky do 15cm </t>
  </si>
  <si>
    <t>413941121R00</t>
  </si>
  <si>
    <t xml:space="preserve">Osazení válcovaných nosníků ve stropech do č. 12 </t>
  </si>
  <si>
    <t>416013121R00</t>
  </si>
  <si>
    <t>Podhled SDK, 2x zav.dř.konstr.1x  RB tl.12,5 mm schodišťové rameno</t>
  </si>
  <si>
    <t>s úpravou rohů, koutů a hran konstrukcí, přebroušení a tmelení spár,</t>
  </si>
  <si>
    <t>vč maleb</t>
  </si>
  <si>
    <t>416020111R00</t>
  </si>
  <si>
    <t xml:space="preserve">Podhledy SDK, kovová kce.HUT, 1x deska RB 12,5 mm </t>
  </si>
  <si>
    <t>SÁDROKARTONOVÝ PODHLED NA SYSTÉMOVÉ KOVOVÉ KONSTRUKCI Z POZINK. PROFILŮ</t>
  </si>
  <si>
    <t>KOTVENÉ SYST. POMOCÍ ZÁVĚSŮ DO STROPNÍ KONSTRUKCE</t>
  </si>
  <si>
    <t>- SÁDROKARTONOVÉ DESKY TL. 12,5 mm</t>
  </si>
  <si>
    <t>- pro použití v suchých interiérových prostorech s relativní vlhkostí menší než 65 % při 20 °C</t>
  </si>
  <si>
    <t>- revizní otvory dle části D.1.4</t>
  </si>
  <si>
    <t>- detail napojení na stěny D.1.1.3.09</t>
  </si>
  <si>
    <t>13383410</t>
  </si>
  <si>
    <t>Tyč průřezu IPE  80, střední, jakost oceli 11375</t>
  </si>
  <si>
    <t>61</t>
  </si>
  <si>
    <t>Upravy povrchů vnitřní</t>
  </si>
  <si>
    <t>61 Upravy povrchů vnitřní</t>
  </si>
  <si>
    <t>611401311R00</t>
  </si>
  <si>
    <t xml:space="preserve">Oprava omítky na stropech o ploše do 1 m2 </t>
  </si>
  <si>
    <t>2</t>
  </si>
  <si>
    <t>612401391R00</t>
  </si>
  <si>
    <t xml:space="preserve">Omítka malých ploch vnitřních stěn do 1 m2 </t>
  </si>
  <si>
    <t>612421637R00</t>
  </si>
  <si>
    <t xml:space="preserve">Omítka vnitřní zdiva, MVC, štuková </t>
  </si>
  <si>
    <t>Exponované rohy budou opatřeny podomítkovými výztužnými lištami (PVC alt. ocel).</t>
  </si>
  <si>
    <t>19,7</t>
  </si>
  <si>
    <t>612481116R00</t>
  </si>
  <si>
    <t xml:space="preserve">Potažení vnitř. stěn keramickým pletivem, volně </t>
  </si>
  <si>
    <t>63</t>
  </si>
  <si>
    <t>Podlahy a podlahové konstrukce</t>
  </si>
  <si>
    <t>63 Podlahy a podlahové konstrukce</t>
  </si>
  <si>
    <t>63J01</t>
  </si>
  <si>
    <t xml:space="preserve">dobetonávky </t>
  </si>
  <si>
    <t>m3</t>
  </si>
  <si>
    <t>beton, bednění tl. 265 mm</t>
  </si>
  <si>
    <t>94</t>
  </si>
  <si>
    <t>Lešení a stavební výtahy</t>
  </si>
  <si>
    <t>94 Lešení a stavební výtahy</t>
  </si>
  <si>
    <t>943943221R00</t>
  </si>
  <si>
    <t xml:space="preserve">Montáž lešení prostorové lehké, do 200kg, H 10 m </t>
  </si>
  <si>
    <t>(4,8+12,8)*1,8*1,8</t>
  </si>
  <si>
    <t>943943291R00</t>
  </si>
  <si>
    <t xml:space="preserve">Příplatek za půdorysnou plochu do 6 m2 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</si>
  <si>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</si>
  <si>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</si>
  <si>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</si>
  <si>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</si>
  <si>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943955141R00</t>
  </si>
  <si>
    <t xml:space="preserve">Montáž lešeň. podl., šachta 6 m2, s příč. a podél. </t>
  </si>
  <si>
    <t>3*3*5</t>
  </si>
  <si>
    <t>943955191R00</t>
  </si>
  <si>
    <t xml:space="preserve">Příplatek za každý měsíc použití leš.k pol.21až 41 </t>
  </si>
  <si>
    <t>943955851R00</t>
  </si>
  <si>
    <t xml:space="preserve">Demont. leš. podl., šachta 6 m2, bez příč. a podél </t>
  </si>
  <si>
    <t>945931101R00</t>
  </si>
  <si>
    <t xml:space="preserve">Zřízení horolezeckého úvazu pro práci ve výškách </t>
  </si>
  <si>
    <t>95</t>
  </si>
  <si>
    <t>Dokončovací konstrukce na pozemních stavbách</t>
  </si>
  <si>
    <t>95 Dokončovací konstrukce na pozemních stavbách</t>
  </si>
  <si>
    <t>91113</t>
  </si>
  <si>
    <t>stavebni pripomoce TECHNOLOGIE</t>
  </si>
  <si>
    <t>kompl</t>
  </si>
  <si>
    <t>952901114R00</t>
  </si>
  <si>
    <t xml:space="preserve">Vyčištění budov o výšce podlaží nad 4 m </t>
  </si>
  <si>
    <t>1,8*1,8</t>
  </si>
  <si>
    <t>11,25*5</t>
  </si>
  <si>
    <t>953941000U00</t>
  </si>
  <si>
    <t xml:space="preserve">Osaz kotev prvků zabetonováním 1kg </t>
  </si>
  <si>
    <t>4*4</t>
  </si>
  <si>
    <t>953943111R00</t>
  </si>
  <si>
    <t>Osazení kovových předmětů do zdiva, 1 kg / kus L</t>
  </si>
  <si>
    <t>953943125R00</t>
  </si>
  <si>
    <t>Osazení kovových předmětů do betonu, 120 kg / kus U profilů</t>
  </si>
  <si>
    <t>953961112U00</t>
  </si>
  <si>
    <t xml:space="preserve">Kotva chem tmel M10 hl 9cm ŽB vyvrt </t>
  </si>
  <si>
    <t>96</t>
  </si>
  <si>
    <t>Bourání konstrukcí</t>
  </si>
  <si>
    <t>96 Bourání konstrukcí</t>
  </si>
  <si>
    <t>962031133R00</t>
  </si>
  <si>
    <t xml:space="preserve">Bourání příček cihelných tl. 15 cm </t>
  </si>
  <si>
    <t>962032241R00</t>
  </si>
  <si>
    <t xml:space="preserve">Bourání zdiva z cihel pálených na MC </t>
  </si>
  <si>
    <t>1,2*0,9*0,4</t>
  </si>
  <si>
    <t>964052111R00</t>
  </si>
  <si>
    <t xml:space="preserve">Bourání samostatných trámů ŽB průřezu do 0,16 m2 </t>
  </si>
  <si>
    <t>4*0,2*0,3*1,4</t>
  </si>
  <si>
    <t>964061341R00</t>
  </si>
  <si>
    <t xml:space="preserve">Uvolnění zhlaví trámu, zeď cihel. nad 0,05 m2 </t>
  </si>
  <si>
    <t>966077111R00</t>
  </si>
  <si>
    <t>Odstranění doplňkových konstrukcí do 20 kg pro další použítí   "L"</t>
  </si>
  <si>
    <t>966077121R00</t>
  </si>
  <si>
    <t>Odstranění doplňkových konstrukcí do 50 kg pro další použítí  "U"</t>
  </si>
  <si>
    <t>j01</t>
  </si>
  <si>
    <t xml:space="preserve">Bourání stropu </t>
  </si>
  <si>
    <t>97</t>
  </si>
  <si>
    <t>Prorážení otvorů</t>
  </si>
  <si>
    <t>97 Prorážení otvorů</t>
  </si>
  <si>
    <t>971033121R00</t>
  </si>
  <si>
    <t xml:space="preserve">Vrtání otvorů, zeď cihelná, do 3 cm, hl. do 15 cm </t>
  </si>
  <si>
    <t>971033123R00</t>
  </si>
  <si>
    <t xml:space="preserve">Vrtání otvorů, zeď cihelná, do 3 cm, hl. do 45 cm </t>
  </si>
  <si>
    <t>974031666</t>
  </si>
  <si>
    <t xml:space="preserve">Vysekání rýh zeď cihelná vtah. nosníků 15 x 25 cm </t>
  </si>
  <si>
    <t>975021311</t>
  </si>
  <si>
    <t xml:space="preserve">Podchycení zdiva pod stropem při tl.zdi do 60 cm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</si>
  <si>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</si>
  <si>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</si>
  <si>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</si>
  <si>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</si>
  <si>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</si>
  <si>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713</t>
  </si>
  <si>
    <t>Izolace tepelné</t>
  </si>
  <si>
    <t>713 Izolace tepelné</t>
  </si>
  <si>
    <t>713111111RT1</t>
  </si>
  <si>
    <t>Izolace tepelné stropů vrchem kladené volně 1 vrstva - materiál ve specifikaci</t>
  </si>
  <si>
    <t xml:space="preserve">montáž </t>
  </si>
  <si>
    <t xml:space="preserve">Tep. izol. na bázi polyisokyanurátu (PIR ?d = 0,022) </t>
  </si>
  <si>
    <t>713J04</t>
  </si>
  <si>
    <t>kročejová izolace - desky z elastifikovaného EPS 25 MM</t>
  </si>
  <si>
    <t>Akustická a kročejová izolace - desky z elastifikovaného EPS pro kročejový útlum (vč. obvod. dilatační pásky tl. 15 mm) 25 mm</t>
  </si>
  <si>
    <t>998713202R00</t>
  </si>
  <si>
    <t xml:space="preserve">Přesun hmot pro izolace tepelné, výšky do 12 m </t>
  </si>
  <si>
    <t>762</t>
  </si>
  <si>
    <t>Konstrukce tesařské</t>
  </si>
  <si>
    <t>762 Konstrukce tesařské</t>
  </si>
  <si>
    <t>762313113R00</t>
  </si>
  <si>
    <t xml:space="preserve">Montáž svorníků, šroubů délky 450 mm </t>
  </si>
  <si>
    <t>762331812R00</t>
  </si>
  <si>
    <t>Demontáž konstrukcí krovů z hranolů do 224 cm2 PRO DALŠÍ POUŽITÍ</t>
  </si>
  <si>
    <t>Začátek provozního součtu</t>
  </si>
  <si>
    <t>1,5</t>
  </si>
  <si>
    <t>2,25*4</t>
  </si>
  <si>
    <t>2,1*4</t>
  </si>
  <si>
    <t>0,5*2</t>
  </si>
  <si>
    <t>1,2*2</t>
  </si>
  <si>
    <t>Konec provozního součtu</t>
  </si>
  <si>
    <t>22,3*4</t>
  </si>
  <si>
    <t>762712120V01</t>
  </si>
  <si>
    <t>Montáž vázaných konstrukcí hraněných do 224 cm2 včetně dodávky řeziva, hranoly 12/12</t>
  </si>
  <si>
    <t>31110718</t>
  </si>
  <si>
    <t>Matice přesná šestihranná 02 1401 M 20</t>
  </si>
  <si>
    <t>311227240000</t>
  </si>
  <si>
    <t>Podlozka  22         021727</t>
  </si>
  <si>
    <t>31179131</t>
  </si>
  <si>
    <t>Tyč závitová M20, DIN 975, poz.</t>
  </si>
  <si>
    <t>998762103R00</t>
  </si>
  <si>
    <t xml:space="preserve">Přesun hmot pro tesařské konstrukce, výšky do 24 m </t>
  </si>
  <si>
    <t>766</t>
  </si>
  <si>
    <t>Konstrukce truhlářské</t>
  </si>
  <si>
    <t>766 Konstrukce truhlářské</t>
  </si>
  <si>
    <t>998766102R00</t>
  </si>
  <si>
    <t xml:space="preserve">Přesun hmot pro truhlářské konstr., výšky do 12 m </t>
  </si>
  <si>
    <t>KOPML</t>
  </si>
  <si>
    <t>766-01</t>
  </si>
  <si>
    <t>D 01  DVEŘE montáž a dodávka</t>
  </si>
  <si>
    <t xml:space="preserve">včetně zárubně , kování </t>
  </si>
  <si>
    <t>767</t>
  </si>
  <si>
    <t>Konstrukce zámečnické</t>
  </si>
  <si>
    <t>767 Konstrukce zámečnické</t>
  </si>
  <si>
    <t>767995104R00</t>
  </si>
  <si>
    <t xml:space="preserve">Výroba a montáž kov. atypických konstr. do 50 kg </t>
  </si>
  <si>
    <t>kg</t>
  </si>
  <si>
    <t>55*4</t>
  </si>
  <si>
    <t>13331634</t>
  </si>
  <si>
    <t>Úhelník rovnoramenný L jakost 11373 100x100x8 mm</t>
  </si>
  <si>
    <t>13384340</t>
  </si>
  <si>
    <t>Tyč průřezu U 160, střední, jakost oceli 11373</t>
  </si>
  <si>
    <t>1,5*2*0,0187*1,06</t>
  </si>
  <si>
    <t>998767102R00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</si>
  <si>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</si>
  <si>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</si>
  <si>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</si>
  <si>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</si>
  <si>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771575109RT2</t>
  </si>
  <si>
    <t>Montáž podlah keram.,hladké, tmel, 30x30 cm (lepidlo),  (spár. hmota)</t>
  </si>
  <si>
    <t xml:space="preserve">Keramická dlažba + cem. lepidlo </t>
  </si>
  <si>
    <t>Penetrace</t>
  </si>
  <si>
    <t>771-02</t>
  </si>
  <si>
    <t xml:space="preserve">Penetrace savého podkladu disperzí </t>
  </si>
  <si>
    <t>59764203R</t>
  </si>
  <si>
    <t>Dlažba t matná 300x300x9 mm</t>
  </si>
  <si>
    <t>998771103R00</t>
  </si>
  <si>
    <t xml:space="preserve">Přesun hmot pro podlahy z dlaždic, výšky do 24 m </t>
  </si>
  <si>
    <t>783</t>
  </si>
  <si>
    <t>Nátěry</t>
  </si>
  <si>
    <t>783 Nátěry</t>
  </si>
  <si>
    <t>783222100R00</t>
  </si>
  <si>
    <t xml:space="preserve">Nátěr syntetický kovových konstrukcí dvojnásobný </t>
  </si>
  <si>
    <t xml:space="preserve">včetně pomocného lešení. </t>
  </si>
  <si>
    <t>783226100R00</t>
  </si>
  <si>
    <t xml:space="preserve">Nátěr syntetický kovových konstrukcí základní </t>
  </si>
  <si>
    <t>784</t>
  </si>
  <si>
    <t>Malby</t>
  </si>
  <si>
    <t>784 Malby</t>
  </si>
  <si>
    <t>784111101R00</t>
  </si>
  <si>
    <t xml:space="preserve">Penetrace podkladu nátěrem Standard V1307 1 x </t>
  </si>
  <si>
    <t>1,8*4*(4,8+13,2)</t>
  </si>
  <si>
    <t>4*12</t>
  </si>
  <si>
    <t>784114112R00</t>
  </si>
  <si>
    <t xml:space="preserve">Malba latexová V 2064, bílá, bez penetrace, 2 x </t>
  </si>
  <si>
    <t>784151101R00</t>
  </si>
  <si>
    <t xml:space="preserve">Penetrace podkladu nátěrem Mistral Primer 1 x </t>
  </si>
  <si>
    <t>6</t>
  </si>
  <si>
    <t>odhad ostatní stěny kolem výtahu:5*20</t>
  </si>
  <si>
    <t>M33</t>
  </si>
  <si>
    <t>Montáže dopravních zařízení a vah-výtahy</t>
  </si>
  <si>
    <t>M33 Montáže dopravních zařízení a vah-výtahy</t>
  </si>
  <si>
    <t>výtah - technologie montáž a dodávka</t>
  </si>
  <si>
    <t>Nosnost:    525 kg, 7 osob</t>
  </si>
  <si>
    <t>Prac. zdvih:    13,2 m</t>
  </si>
  <si>
    <t>Jmenovitá rychlost:   0,8 m/s</t>
  </si>
  <si>
    <t>Počet stanic/nákladišť:  5/5 neprůchozí</t>
  </si>
  <si>
    <t>Klecové dveře - automatické centrální dvoudílné, světlý rozměr 800/2000 mm, křídla komaxit nástřik dle výběru, standardní prahy Al.</t>
  </si>
  <si>
    <t xml:space="preserve">Šachetní dveře - automatické centrální dvoudílné, světlý rozměr 800/2000 mm, zárubně a křídla komaxit nástřik dle výběru, požární odolnost EW 30, standardní prahy Al. </t>
  </si>
  <si>
    <t>Dveřní otvory stávající 1060/2160 mm s úpravou ze strany šachty na 1080/2255 mm</t>
  </si>
  <si>
    <t>v hloubce 50 mm do dveřní stěny.</t>
  </si>
  <si>
    <t>j02</t>
  </si>
  <si>
    <t xml:space="preserve">demontáž stáv výtahu </t>
  </si>
  <si>
    <t>vč likvidace</t>
  </si>
  <si>
    <t>D96</t>
  </si>
  <si>
    <t>Přesuny suti a vybouraných hmot</t>
  </si>
  <si>
    <t>D96 Přesuny suti a vybouraných hmot</t>
  </si>
  <si>
    <t xml:space="preserve">elektro rozvody </t>
  </si>
  <si>
    <t xml:space="preserve">demontáže, montáže , </t>
  </si>
  <si>
    <t xml:space="preserve">revize 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</si>
  <si>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</si>
  <si>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</si>
  <si>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</si>
  <si>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</si>
  <si>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</si>
  <si>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</si>
  <si>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</si>
  <si>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</si>
  <si>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</si>
  <si>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</si>
  <si>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</si>
  <si>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</si>
  <si>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</si>
  <si>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</si>
  <si>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</si>
  <si>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</si>
  <si>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</si>
  <si>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</si>
  <si>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</si>
  <si>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</si>
  <si>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</si>
  <si>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</si>
  <si>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Jiří  Dvořák - PTK Dvořák</t>
  </si>
  <si>
    <t>01 dle PD 03/2016</t>
  </si>
  <si>
    <t>Slepý rozpočet stavby</t>
  </si>
  <si>
    <t>Třebíč</t>
  </si>
  <si>
    <t>67401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</si>
</sst>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3" fillId="5" borderId="54" xfId="20" applyNumberFormat="1" applyFont="1" applyFill="1" applyBorder="1" applyAlignment="1">
      <alignment horizontal="right"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9" fontId="13" fillId="5" borderId="64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4"/>
  <sheetViews>
    <sheetView showGridLines="0" tabSelected="1" zoomScaleSheetLayoutView="75" workbookViewId="0" topLeftCell="B31">
      <selection activeCell="I2" sqref="I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415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 t="s">
        <v>417</v>
      </c>
      <c r="D13" s="17" t="s">
        <v>416</v>
      </c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5">
        <f>ROUND(G31,0)</f>
        <v>0</v>
      </c>
      <c r="J19" s="296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7">
        <f>ROUND(I19*D20/100,0)</f>
        <v>0</v>
      </c>
      <c r="J20" s="298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7">
        <f>ROUND(H31,0)</f>
        <v>0</v>
      </c>
      <c r="J21" s="298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9">
        <f>ROUND(I21*D21/100,0)</f>
        <v>0</v>
      </c>
      <c r="J22" s="300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1">
        <f>SUM(I19:I22)</f>
        <v>0</v>
      </c>
      <c r="J23" s="302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25" customHeight="1">
      <c r="B31" s="65" t="s">
        <v>19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 t="str">
        <f aca="true" t="shared" si="2" ref="J31">IF(CelkemObjekty=0,"",F31/CelkemObjekty*100)</f>
        <v/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21</v>
      </c>
      <c r="C37" s="73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4" t="s">
        <v>104</v>
      </c>
      <c r="C38" s="75" t="s">
        <v>414</v>
      </c>
      <c r="D38" s="54"/>
      <c r="E38" s="55"/>
      <c r="F38" s="56">
        <f>G38+H38+I38</f>
        <v>0</v>
      </c>
      <c r="G38" s="57">
        <v>0</v>
      </c>
      <c r="H38" s="58">
        <v>0</v>
      </c>
      <c r="I38" s="63">
        <f aca="true" t="shared" si="3" ref="I38">(G38*SazbaDPH1)/100+(H38*SazbaDPH2)/100</f>
        <v>0</v>
      </c>
      <c r="J38" s="59" t="str">
        <f aca="true" t="shared" si="4" ref="J38">IF(CelkemObjekty=0,"",F38/CelkemObjekty*100)</f>
        <v/>
      </c>
    </row>
    <row r="39" spans="2:10" ht="12.75">
      <c r="B39" s="65" t="s">
        <v>19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 t="str">
        <f aca="true" t="shared" si="5" ref="J39">IF(CelkemObjekty=0,"",F39/CelkemObjekty*100)</f>
        <v/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23</v>
      </c>
      <c r="C44" s="45"/>
      <c r="D44" s="45"/>
      <c r="E44" s="45"/>
      <c r="F44" s="45"/>
      <c r="G44" s="45"/>
      <c r="H44" s="45"/>
      <c r="I44" s="45"/>
      <c r="J44" s="45"/>
    </row>
    <row r="45" ht="9" customHeight="1"/>
    <row r="46" spans="2:10" ht="12.75">
      <c r="B46" s="47" t="s">
        <v>24</v>
      </c>
      <c r="C46" s="48"/>
      <c r="D46" s="48"/>
      <c r="E46" s="50" t="s">
        <v>12</v>
      </c>
      <c r="F46" s="50" t="s">
        <v>25</v>
      </c>
      <c r="G46" s="51" t="s">
        <v>26</v>
      </c>
      <c r="H46" s="50" t="s">
        <v>27</v>
      </c>
      <c r="I46" s="51" t="s">
        <v>28</v>
      </c>
      <c r="J46" s="77" t="s">
        <v>29</v>
      </c>
    </row>
    <row r="47" spans="2:10" ht="12.75">
      <c r="B47" s="52" t="s">
        <v>108</v>
      </c>
      <c r="C47" s="53" t="s">
        <v>109</v>
      </c>
      <c r="D47" s="54"/>
      <c r="E47" s="78" t="str">
        <f aca="true" t="shared" si="6" ref="E47:E65">IF(SUM(SoucetDilu)=0,"",SUM(F47:J47)/SUM(SoucetDilu)*100)</f>
        <v/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</row>
    <row r="48" spans="2:10" ht="12.75">
      <c r="B48" s="60" t="s">
        <v>157</v>
      </c>
      <c r="C48" s="61" t="s">
        <v>158</v>
      </c>
      <c r="D48" s="62"/>
      <c r="E48" s="79" t="str">
        <f t="shared" si="6"/>
        <v/>
      </c>
      <c r="F48" s="64">
        <v>0</v>
      </c>
      <c r="G48" s="63">
        <v>0</v>
      </c>
      <c r="H48" s="64">
        <v>0</v>
      </c>
      <c r="I48" s="63">
        <v>0</v>
      </c>
      <c r="J48" s="64">
        <v>0</v>
      </c>
    </row>
    <row r="49" spans="2:10" ht="12.75">
      <c r="B49" s="60" t="s">
        <v>180</v>
      </c>
      <c r="C49" s="61" t="s">
        <v>181</v>
      </c>
      <c r="D49" s="62"/>
      <c r="E49" s="79" t="str">
        <f t="shared" si="6"/>
        <v/>
      </c>
      <c r="F49" s="64">
        <v>0</v>
      </c>
      <c r="G49" s="63">
        <v>0</v>
      </c>
      <c r="H49" s="64">
        <v>0</v>
      </c>
      <c r="I49" s="63">
        <v>0</v>
      </c>
      <c r="J49" s="64">
        <v>0</v>
      </c>
    </row>
    <row r="50" spans="2:10" ht="12.75">
      <c r="B50" s="60" t="s">
        <v>194</v>
      </c>
      <c r="C50" s="61" t="s">
        <v>195</v>
      </c>
      <c r="D50" s="62"/>
      <c r="E50" s="79" t="str">
        <f t="shared" si="6"/>
        <v/>
      </c>
      <c r="F50" s="64">
        <v>0</v>
      </c>
      <c r="G50" s="63">
        <v>0</v>
      </c>
      <c r="H50" s="64">
        <v>0</v>
      </c>
      <c r="I50" s="63">
        <v>0</v>
      </c>
      <c r="J50" s="64">
        <v>0</v>
      </c>
    </row>
    <row r="51" spans="2:10" ht="12.75">
      <c r="B51" s="60" t="s">
        <v>276</v>
      </c>
      <c r="C51" s="61" t="s">
        <v>277</v>
      </c>
      <c r="D51" s="62"/>
      <c r="E51" s="79" t="str">
        <f t="shared" si="6"/>
        <v/>
      </c>
      <c r="F51" s="64">
        <v>0</v>
      </c>
      <c r="G51" s="63">
        <v>0</v>
      </c>
      <c r="H51" s="64">
        <v>0</v>
      </c>
      <c r="I51" s="63">
        <v>0</v>
      </c>
      <c r="J51" s="64">
        <v>0</v>
      </c>
    </row>
    <row r="52" spans="2:10" ht="12.75">
      <c r="B52" s="60" t="s">
        <v>288</v>
      </c>
      <c r="C52" s="61" t="s">
        <v>289</v>
      </c>
      <c r="D52" s="62"/>
      <c r="E52" s="79" t="str">
        <f t="shared" si="6"/>
        <v/>
      </c>
      <c r="F52" s="64">
        <v>0</v>
      </c>
      <c r="G52" s="63">
        <v>0</v>
      </c>
      <c r="H52" s="64">
        <v>0</v>
      </c>
      <c r="I52" s="63">
        <v>0</v>
      </c>
      <c r="J52" s="64">
        <v>0</v>
      </c>
    </row>
    <row r="53" spans="2:10" ht="12.75">
      <c r="B53" s="60" t="s">
        <v>313</v>
      </c>
      <c r="C53" s="61" t="s">
        <v>314</v>
      </c>
      <c r="D53" s="62"/>
      <c r="E53" s="79" t="str">
        <f t="shared" si="6"/>
        <v/>
      </c>
      <c r="F53" s="64">
        <v>0</v>
      </c>
      <c r="G53" s="63">
        <v>0</v>
      </c>
      <c r="H53" s="64">
        <v>0</v>
      </c>
      <c r="I53" s="63">
        <v>0</v>
      </c>
      <c r="J53" s="64">
        <v>0</v>
      </c>
    </row>
    <row r="54" spans="2:10" ht="12.75">
      <c r="B54" s="60" t="s">
        <v>322</v>
      </c>
      <c r="C54" s="61" t="s">
        <v>323</v>
      </c>
      <c r="D54" s="62"/>
      <c r="E54" s="79" t="str">
        <f t="shared" si="6"/>
        <v/>
      </c>
      <c r="F54" s="64">
        <v>0</v>
      </c>
      <c r="G54" s="63">
        <v>0</v>
      </c>
      <c r="H54" s="64">
        <v>0</v>
      </c>
      <c r="I54" s="63">
        <v>0</v>
      </c>
      <c r="J54" s="64">
        <v>0</v>
      </c>
    </row>
    <row r="55" spans="2:10" ht="12.75">
      <c r="B55" s="60" t="s">
        <v>336</v>
      </c>
      <c r="C55" s="61" t="s">
        <v>337</v>
      </c>
      <c r="D55" s="62"/>
      <c r="E55" s="79" t="str">
        <f t="shared" si="6"/>
        <v/>
      </c>
      <c r="F55" s="64">
        <v>0</v>
      </c>
      <c r="G55" s="63">
        <v>0</v>
      </c>
      <c r="H55" s="64">
        <v>0</v>
      </c>
      <c r="I55" s="63">
        <v>0</v>
      </c>
      <c r="J55" s="64">
        <v>0</v>
      </c>
    </row>
    <row r="56" spans="2:10" ht="12.75">
      <c r="B56" s="60" t="s">
        <v>349</v>
      </c>
      <c r="C56" s="61" t="s">
        <v>350</v>
      </c>
      <c r="D56" s="62"/>
      <c r="E56" s="79" t="str">
        <f t="shared" si="6"/>
        <v/>
      </c>
      <c r="F56" s="64">
        <v>0</v>
      </c>
      <c r="G56" s="63">
        <v>0</v>
      </c>
      <c r="H56" s="64">
        <v>0</v>
      </c>
      <c r="I56" s="63">
        <v>0</v>
      </c>
      <c r="J56" s="64">
        <v>0</v>
      </c>
    </row>
    <row r="57" spans="2:10" ht="12.75">
      <c r="B57" s="60" t="s">
        <v>357</v>
      </c>
      <c r="C57" s="61" t="s">
        <v>358</v>
      </c>
      <c r="D57" s="62"/>
      <c r="E57" s="79" t="str">
        <f t="shared" si="6"/>
        <v/>
      </c>
      <c r="F57" s="64">
        <v>0</v>
      </c>
      <c r="G57" s="63">
        <v>0</v>
      </c>
      <c r="H57" s="64">
        <v>0</v>
      </c>
      <c r="I57" s="63">
        <v>0</v>
      </c>
      <c r="J57" s="64">
        <v>0</v>
      </c>
    </row>
    <row r="58" spans="2:10" ht="12.75">
      <c r="B58" s="60" t="s">
        <v>201</v>
      </c>
      <c r="C58" s="61" t="s">
        <v>202</v>
      </c>
      <c r="D58" s="62"/>
      <c r="E58" s="79" t="str">
        <f t="shared" si="6"/>
        <v/>
      </c>
      <c r="F58" s="64">
        <v>0</v>
      </c>
      <c r="G58" s="63">
        <v>0</v>
      </c>
      <c r="H58" s="64">
        <v>0</v>
      </c>
      <c r="I58" s="63">
        <v>0</v>
      </c>
      <c r="J58" s="64">
        <v>0</v>
      </c>
    </row>
    <row r="59" spans="2:10" ht="12.75">
      <c r="B59" s="60" t="s">
        <v>222</v>
      </c>
      <c r="C59" s="61" t="s">
        <v>223</v>
      </c>
      <c r="D59" s="62"/>
      <c r="E59" s="79" t="str">
        <f t="shared" si="6"/>
        <v/>
      </c>
      <c r="F59" s="64">
        <v>0</v>
      </c>
      <c r="G59" s="63">
        <v>0</v>
      </c>
      <c r="H59" s="64">
        <v>0</v>
      </c>
      <c r="I59" s="63">
        <v>0</v>
      </c>
      <c r="J59" s="64">
        <v>0</v>
      </c>
    </row>
    <row r="60" spans="2:10" ht="12.75">
      <c r="B60" s="60" t="s">
        <v>241</v>
      </c>
      <c r="C60" s="61" t="s">
        <v>242</v>
      </c>
      <c r="D60" s="62"/>
      <c r="E60" s="79" t="str">
        <f t="shared" si="6"/>
        <v/>
      </c>
      <c r="F60" s="64">
        <v>0</v>
      </c>
      <c r="G60" s="63">
        <v>0</v>
      </c>
      <c r="H60" s="64">
        <v>0</v>
      </c>
      <c r="I60" s="63">
        <v>0</v>
      </c>
      <c r="J60" s="64">
        <v>0</v>
      </c>
    </row>
    <row r="61" spans="2:10" ht="12.75">
      <c r="B61" s="60" t="s">
        <v>260</v>
      </c>
      <c r="C61" s="61" t="s">
        <v>261</v>
      </c>
      <c r="D61" s="62"/>
      <c r="E61" s="79" t="str">
        <f t="shared" si="6"/>
        <v/>
      </c>
      <c r="F61" s="64">
        <v>0</v>
      </c>
      <c r="G61" s="63">
        <v>0</v>
      </c>
      <c r="H61" s="64">
        <v>0</v>
      </c>
      <c r="I61" s="63">
        <v>0</v>
      </c>
      <c r="J61" s="64">
        <v>0</v>
      </c>
    </row>
    <row r="62" spans="2:10" ht="12.75">
      <c r="B62" s="60" t="s">
        <v>271</v>
      </c>
      <c r="C62" s="61" t="s">
        <v>272</v>
      </c>
      <c r="D62" s="62"/>
      <c r="E62" s="79" t="str">
        <f t="shared" si="6"/>
        <v/>
      </c>
      <c r="F62" s="64">
        <v>0</v>
      </c>
      <c r="G62" s="63">
        <v>0</v>
      </c>
      <c r="H62" s="64">
        <v>0</v>
      </c>
      <c r="I62" s="63">
        <v>0</v>
      </c>
      <c r="J62" s="64">
        <v>0</v>
      </c>
    </row>
    <row r="63" spans="2:10" ht="12.75">
      <c r="B63" s="60" t="s">
        <v>385</v>
      </c>
      <c r="C63" s="61" t="s">
        <v>386</v>
      </c>
      <c r="D63" s="62"/>
      <c r="E63" s="79" t="str">
        <f t="shared" si="6"/>
        <v/>
      </c>
      <c r="F63" s="64">
        <v>0</v>
      </c>
      <c r="G63" s="63">
        <v>0</v>
      </c>
      <c r="H63" s="64">
        <v>0</v>
      </c>
      <c r="I63" s="63">
        <v>0</v>
      </c>
      <c r="J63" s="64">
        <v>0</v>
      </c>
    </row>
    <row r="64" spans="2:10" ht="12.75">
      <c r="B64" s="60" t="s">
        <v>370</v>
      </c>
      <c r="C64" s="61" t="s">
        <v>371</v>
      </c>
      <c r="D64" s="62"/>
      <c r="E64" s="79" t="str">
        <f t="shared" si="6"/>
        <v/>
      </c>
      <c r="F64" s="64">
        <v>0</v>
      </c>
      <c r="G64" s="63">
        <v>0</v>
      </c>
      <c r="H64" s="64">
        <v>0</v>
      </c>
      <c r="I64" s="63">
        <v>0</v>
      </c>
      <c r="J64" s="64">
        <v>0</v>
      </c>
    </row>
    <row r="65" spans="2:10" ht="12.75">
      <c r="B65" s="65" t="s">
        <v>19</v>
      </c>
      <c r="C65" s="66"/>
      <c r="D65" s="67"/>
      <c r="E65" s="80" t="str">
        <f t="shared" si="6"/>
        <v/>
      </c>
      <c r="F65" s="69">
        <f>SUM(F47:F64)</f>
        <v>0</v>
      </c>
      <c r="G65" s="76">
        <f>SUM(G47:G64)</f>
        <v>0</v>
      </c>
      <c r="H65" s="69">
        <f>SUM(H47:H64)</f>
        <v>0</v>
      </c>
      <c r="I65" s="76">
        <f>SUM(I47:I64)</f>
        <v>0</v>
      </c>
      <c r="J65" s="69">
        <f>SUM(J47:J64)</f>
        <v>0</v>
      </c>
    </row>
    <row r="67" ht="2.25" customHeight="1"/>
    <row r="68" ht="1.5" customHeight="1"/>
    <row r="69" ht="0.75" customHeight="1"/>
    <row r="70" ht="0.75" customHeight="1"/>
    <row r="71" ht="0.75" customHeight="1"/>
    <row r="72" spans="2:10" ht="18">
      <c r="B72" s="13" t="s">
        <v>30</v>
      </c>
      <c r="C72" s="45"/>
      <c r="D72" s="45"/>
      <c r="E72" s="45"/>
      <c r="F72" s="45"/>
      <c r="G72" s="45"/>
      <c r="H72" s="45"/>
      <c r="I72" s="45"/>
      <c r="J72" s="45"/>
    </row>
    <row r="74" spans="2:10" ht="12.75">
      <c r="B74" s="47" t="s">
        <v>31</v>
      </c>
      <c r="C74" s="48"/>
      <c r="D74" s="48"/>
      <c r="E74" s="81"/>
      <c r="F74" s="82"/>
      <c r="G74" s="51"/>
      <c r="H74" s="50" t="s">
        <v>17</v>
      </c>
      <c r="I74" s="1"/>
      <c r="J74" s="1"/>
    </row>
    <row r="75" spans="2:10" ht="12.75">
      <c r="B75" s="52" t="s">
        <v>405</v>
      </c>
      <c r="C75" s="53"/>
      <c r="D75" s="54"/>
      <c r="E75" s="83"/>
      <c r="F75" s="84"/>
      <c r="G75" s="57"/>
      <c r="H75" s="58">
        <v>0</v>
      </c>
      <c r="I75" s="1"/>
      <c r="J75" s="1"/>
    </row>
    <row r="76" spans="2:10" ht="12.75">
      <c r="B76" s="60" t="s">
        <v>406</v>
      </c>
      <c r="C76" s="61"/>
      <c r="D76" s="62"/>
      <c r="E76" s="85"/>
      <c r="F76" s="86"/>
      <c r="G76" s="63"/>
      <c r="H76" s="64">
        <v>0</v>
      </c>
      <c r="I76" s="1"/>
      <c r="J76" s="1"/>
    </row>
    <row r="77" spans="2:10" ht="12.75">
      <c r="B77" s="60" t="s">
        <v>407</v>
      </c>
      <c r="C77" s="61"/>
      <c r="D77" s="62"/>
      <c r="E77" s="85"/>
      <c r="F77" s="86"/>
      <c r="G77" s="63"/>
      <c r="H77" s="64">
        <v>0</v>
      </c>
      <c r="I77" s="1"/>
      <c r="J77" s="1"/>
    </row>
    <row r="78" spans="2:10" ht="12.75">
      <c r="B78" s="60" t="s">
        <v>408</v>
      </c>
      <c r="C78" s="61"/>
      <c r="D78" s="62"/>
      <c r="E78" s="85"/>
      <c r="F78" s="86"/>
      <c r="G78" s="63"/>
      <c r="H78" s="64">
        <v>0</v>
      </c>
      <c r="I78" s="1"/>
      <c r="J78" s="1"/>
    </row>
    <row r="79" spans="2:10" ht="12.75">
      <c r="B79" s="60" t="s">
        <v>409</v>
      </c>
      <c r="C79" s="61"/>
      <c r="D79" s="62"/>
      <c r="E79" s="85"/>
      <c r="F79" s="86"/>
      <c r="G79" s="63"/>
      <c r="H79" s="64">
        <v>0</v>
      </c>
      <c r="I79" s="1"/>
      <c r="J79" s="1"/>
    </row>
    <row r="80" spans="2:10" ht="12.75">
      <c r="B80" s="60" t="s">
        <v>410</v>
      </c>
      <c r="C80" s="61"/>
      <c r="D80" s="62"/>
      <c r="E80" s="85"/>
      <c r="F80" s="86"/>
      <c r="G80" s="63"/>
      <c r="H80" s="64">
        <v>0</v>
      </c>
      <c r="I80" s="1"/>
      <c r="J80" s="1"/>
    </row>
    <row r="81" spans="2:10" ht="12.75">
      <c r="B81" s="60" t="s">
        <v>411</v>
      </c>
      <c r="C81" s="61"/>
      <c r="D81" s="62"/>
      <c r="E81" s="85"/>
      <c r="F81" s="86"/>
      <c r="G81" s="63"/>
      <c r="H81" s="64">
        <v>0</v>
      </c>
      <c r="I81" s="1"/>
      <c r="J81" s="1"/>
    </row>
    <row r="82" spans="2:10" ht="12.75">
      <c r="B82" s="60" t="s">
        <v>412</v>
      </c>
      <c r="C82" s="61"/>
      <c r="D82" s="62"/>
      <c r="E82" s="85"/>
      <c r="F82" s="86"/>
      <c r="G82" s="63"/>
      <c r="H82" s="64">
        <v>0</v>
      </c>
      <c r="I82" s="1"/>
      <c r="J82" s="1"/>
    </row>
    <row r="83" spans="2:10" ht="12.75">
      <c r="B83" s="65" t="s">
        <v>19</v>
      </c>
      <c r="C83" s="66"/>
      <c r="D83" s="67"/>
      <c r="E83" s="87"/>
      <c r="F83" s="88"/>
      <c r="G83" s="76"/>
      <c r="H83" s="69">
        <f>SUM(H75:H82)</f>
        <v>0</v>
      </c>
      <c r="I83" s="1"/>
      <c r="J83" s="1"/>
    </row>
    <row r="84" spans="9:10" ht="12.75">
      <c r="I84" s="1"/>
      <c r="J84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99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104</v>
      </c>
      <c r="D2" s="93" t="s">
        <v>107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/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05"/>
      <c r="D8" s="305"/>
      <c r="E8" s="306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05"/>
      <c r="D9" s="305"/>
      <c r="E9" s="306"/>
      <c r="F9" s="101"/>
      <c r="G9" s="122"/>
      <c r="H9" s="123"/>
    </row>
    <row r="10" spans="1:8" ht="12.75">
      <c r="A10" s="117" t="s">
        <v>43</v>
      </c>
      <c r="B10" s="101"/>
      <c r="C10" s="305"/>
      <c r="D10" s="305"/>
      <c r="E10" s="305"/>
      <c r="F10" s="124"/>
      <c r="G10" s="125"/>
      <c r="H10" s="126"/>
    </row>
    <row r="11" spans="1:57" ht="13.5" customHeight="1">
      <c r="A11" s="117" t="s">
        <v>44</v>
      </c>
      <c r="B11" s="101"/>
      <c r="C11" s="305" t="s">
        <v>413</v>
      </c>
      <c r="D11" s="305"/>
      <c r="E11" s="305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07"/>
      <c r="D12" s="307"/>
      <c r="E12" s="307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'01 01 Rek'!E25</f>
        <v>0</v>
      </c>
      <c r="D15" s="145" t="str">
        <f>'01 01 Rek'!A30</f>
        <v>Ztížené výrobní podmínky</v>
      </c>
      <c r="E15" s="146"/>
      <c r="F15" s="147"/>
      <c r="G15" s="144">
        <f>'01 01 Rek'!I30</f>
        <v>0</v>
      </c>
    </row>
    <row r="16" spans="1:7" ht="15.95" customHeight="1">
      <c r="A16" s="142" t="s">
        <v>52</v>
      </c>
      <c r="B16" s="143" t="s">
        <v>53</v>
      </c>
      <c r="C16" s="144">
        <f>'01 01 Rek'!F25</f>
        <v>0</v>
      </c>
      <c r="D16" s="97" t="str">
        <f>'01 01 Rek'!A31</f>
        <v>Oborová přirážka</v>
      </c>
      <c r="E16" s="148"/>
      <c r="F16" s="149"/>
      <c r="G16" s="144">
        <f>'01 01 Rek'!I31</f>
        <v>0</v>
      </c>
    </row>
    <row r="17" spans="1:7" ht="15.95" customHeight="1">
      <c r="A17" s="142" t="s">
        <v>54</v>
      </c>
      <c r="B17" s="143" t="s">
        <v>55</v>
      </c>
      <c r="C17" s="144">
        <f>'01 01 Rek'!H25</f>
        <v>0</v>
      </c>
      <c r="D17" s="97" t="str">
        <f>'01 01 Rek'!A32</f>
        <v>Přesun stavebních kapacit</v>
      </c>
      <c r="E17" s="148"/>
      <c r="F17" s="149"/>
      <c r="G17" s="144">
        <f>'01 01 Rek'!I32</f>
        <v>0</v>
      </c>
    </row>
    <row r="18" spans="1:7" ht="15.95" customHeight="1">
      <c r="A18" s="150" t="s">
        <v>56</v>
      </c>
      <c r="B18" s="151" t="s">
        <v>57</v>
      </c>
      <c r="C18" s="144">
        <f>'01 01 Rek'!G25</f>
        <v>0</v>
      </c>
      <c r="D18" s="97" t="str">
        <f>'01 01 Rek'!A33</f>
        <v>Mimostaveništní doprava</v>
      </c>
      <c r="E18" s="148"/>
      <c r="F18" s="149"/>
      <c r="G18" s="144">
        <f>'01 01 Rek'!I33</f>
        <v>0</v>
      </c>
    </row>
    <row r="19" spans="1:7" ht="15.95" customHeight="1">
      <c r="A19" s="152" t="s">
        <v>58</v>
      </c>
      <c r="B19" s="143"/>
      <c r="C19" s="144">
        <f>SUM(C15:C18)</f>
        <v>0</v>
      </c>
      <c r="D19" s="97" t="str">
        <f>'01 01 Rek'!A34</f>
        <v>Zařízení staveniště</v>
      </c>
      <c r="E19" s="148"/>
      <c r="F19" s="149"/>
      <c r="G19" s="144">
        <f>'01 01 Rek'!I34</f>
        <v>0</v>
      </c>
    </row>
    <row r="20" spans="1:7" ht="15.95" customHeight="1">
      <c r="A20" s="152"/>
      <c r="B20" s="143"/>
      <c r="C20" s="144"/>
      <c r="D20" s="97" t="str">
        <f>'01 01 Rek'!A35</f>
        <v>Provoz investora</v>
      </c>
      <c r="E20" s="148"/>
      <c r="F20" s="149"/>
      <c r="G20" s="144">
        <f>'01 01 Rek'!I35</f>
        <v>0</v>
      </c>
    </row>
    <row r="21" spans="1:7" ht="15.95" customHeight="1">
      <c r="A21" s="152" t="s">
        <v>29</v>
      </c>
      <c r="B21" s="143"/>
      <c r="C21" s="144">
        <f>'01 01 Rek'!I25</f>
        <v>0</v>
      </c>
      <c r="D21" s="97" t="str">
        <f>'01 01 Rek'!A36</f>
        <v>Kompletační činnost (IČD)</v>
      </c>
      <c r="E21" s="148"/>
      <c r="F21" s="149"/>
      <c r="G21" s="144">
        <f>'01 01 Rek'!I36</f>
        <v>0</v>
      </c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03" t="s">
        <v>61</v>
      </c>
      <c r="B23" s="304"/>
      <c r="C23" s="154">
        <f>C22+G23</f>
        <v>0</v>
      </c>
      <c r="D23" s="155" t="s">
        <v>62</v>
      </c>
      <c r="E23" s="156"/>
      <c r="F23" s="157"/>
      <c r="G23" s="144">
        <f>'01 01 Rek'!H38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09">
        <f>C23-F32</f>
        <v>0</v>
      </c>
      <c r="G30" s="310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09">
        <f>ROUND(PRODUCT(F30,C31/100),0)</f>
        <v>0</v>
      </c>
      <c r="G31" s="310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09">
        <v>0</v>
      </c>
      <c r="G32" s="310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09">
        <f>ROUND(PRODUCT(F32,C33/100),0)</f>
        <v>0</v>
      </c>
      <c r="G33" s="310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1">
        <f>ROUND(SUM(F30:F33),0)</f>
        <v>0</v>
      </c>
      <c r="G34" s="312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3"/>
      <c r="C37" s="313"/>
      <c r="D37" s="313"/>
      <c r="E37" s="313"/>
      <c r="F37" s="313"/>
      <c r="G37" s="313"/>
      <c r="H37" s="1" t="s">
        <v>1</v>
      </c>
    </row>
    <row r="38" spans="1:8" ht="12.75" customHeight="1">
      <c r="A38" s="181"/>
      <c r="B38" s="313"/>
      <c r="C38" s="313"/>
      <c r="D38" s="313"/>
      <c r="E38" s="313"/>
      <c r="F38" s="313"/>
      <c r="G38" s="313"/>
      <c r="H38" s="1" t="s">
        <v>1</v>
      </c>
    </row>
    <row r="39" spans="1:8" ht="12.75">
      <c r="A39" s="181"/>
      <c r="B39" s="313"/>
      <c r="C39" s="313"/>
      <c r="D39" s="313"/>
      <c r="E39" s="313"/>
      <c r="F39" s="313"/>
      <c r="G39" s="313"/>
      <c r="H39" s="1" t="s">
        <v>1</v>
      </c>
    </row>
    <row r="40" spans="1:8" ht="12.75">
      <c r="A40" s="181"/>
      <c r="B40" s="313"/>
      <c r="C40" s="313"/>
      <c r="D40" s="313"/>
      <c r="E40" s="313"/>
      <c r="F40" s="313"/>
      <c r="G40" s="313"/>
      <c r="H40" s="1" t="s">
        <v>1</v>
      </c>
    </row>
    <row r="41" spans="1:8" ht="12.75">
      <c r="A41" s="181"/>
      <c r="B41" s="313"/>
      <c r="C41" s="313"/>
      <c r="D41" s="313"/>
      <c r="E41" s="313"/>
      <c r="F41" s="313"/>
      <c r="G41" s="313"/>
      <c r="H41" s="1" t="s">
        <v>1</v>
      </c>
    </row>
    <row r="42" spans="1:8" ht="12.75">
      <c r="A42" s="181"/>
      <c r="B42" s="313"/>
      <c r="C42" s="313"/>
      <c r="D42" s="313"/>
      <c r="E42" s="313"/>
      <c r="F42" s="313"/>
      <c r="G42" s="313"/>
      <c r="H42" s="1" t="s">
        <v>1</v>
      </c>
    </row>
    <row r="43" spans="1:8" ht="12.75">
      <c r="A43" s="181"/>
      <c r="B43" s="313"/>
      <c r="C43" s="313"/>
      <c r="D43" s="313"/>
      <c r="E43" s="313"/>
      <c r="F43" s="313"/>
      <c r="G43" s="313"/>
      <c r="H43" s="1" t="s">
        <v>1</v>
      </c>
    </row>
    <row r="44" spans="1:8" ht="12.75" customHeight="1">
      <c r="A44" s="181"/>
      <c r="B44" s="313"/>
      <c r="C44" s="313"/>
      <c r="D44" s="313"/>
      <c r="E44" s="313"/>
      <c r="F44" s="313"/>
      <c r="G44" s="313"/>
      <c r="H44" s="1" t="s">
        <v>1</v>
      </c>
    </row>
    <row r="45" spans="1:8" ht="12.75" customHeight="1">
      <c r="A45" s="181"/>
      <c r="B45" s="313"/>
      <c r="C45" s="313"/>
      <c r="D45" s="313"/>
      <c r="E45" s="313"/>
      <c r="F45" s="313"/>
      <c r="G45" s="313"/>
      <c r="H45" s="1" t="s">
        <v>1</v>
      </c>
    </row>
    <row r="46" spans="2:7" ht="12.75">
      <c r="B46" s="308"/>
      <c r="C46" s="308"/>
      <c r="D46" s="308"/>
      <c r="E46" s="308"/>
      <c r="F46" s="308"/>
      <c r="G46" s="308"/>
    </row>
    <row r="47" spans="2:7" ht="12.75">
      <c r="B47" s="308"/>
      <c r="C47" s="308"/>
      <c r="D47" s="308"/>
      <c r="E47" s="308"/>
      <c r="F47" s="308"/>
      <c r="G47" s="308"/>
    </row>
    <row r="48" spans="2:7" ht="12.75">
      <c r="B48" s="308"/>
      <c r="C48" s="308"/>
      <c r="D48" s="308"/>
      <c r="E48" s="308"/>
      <c r="F48" s="308"/>
      <c r="G48" s="308"/>
    </row>
    <row r="49" spans="2:7" ht="12.75">
      <c r="B49" s="308"/>
      <c r="C49" s="308"/>
      <c r="D49" s="308"/>
      <c r="E49" s="308"/>
      <c r="F49" s="308"/>
      <c r="G49" s="308"/>
    </row>
    <row r="50" spans="2:7" ht="12.75">
      <c r="B50" s="308"/>
      <c r="C50" s="308"/>
      <c r="D50" s="308"/>
      <c r="E50" s="308"/>
      <c r="F50" s="308"/>
      <c r="G50" s="308"/>
    </row>
    <row r="51" spans="2:7" ht="12.75">
      <c r="B51" s="308"/>
      <c r="C51" s="308"/>
      <c r="D51" s="308"/>
      <c r="E51" s="308"/>
      <c r="F51" s="308"/>
      <c r="G51" s="30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4" t="s">
        <v>2</v>
      </c>
      <c r="B1" s="315"/>
      <c r="C1" s="182" t="s">
        <v>103</v>
      </c>
      <c r="D1" s="183"/>
      <c r="E1" s="184"/>
      <c r="F1" s="183"/>
      <c r="G1" s="185" t="s">
        <v>75</v>
      </c>
      <c r="H1" s="186" t="s">
        <v>104</v>
      </c>
      <c r="I1" s="187"/>
    </row>
    <row r="2" spans="1:9" ht="13.5" thickBot="1">
      <c r="A2" s="316" t="s">
        <v>76</v>
      </c>
      <c r="B2" s="317"/>
      <c r="C2" s="188" t="s">
        <v>106</v>
      </c>
      <c r="D2" s="189"/>
      <c r="E2" s="190"/>
      <c r="F2" s="189"/>
      <c r="G2" s="318" t="s">
        <v>107</v>
      </c>
      <c r="H2" s="319"/>
      <c r="I2" s="320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'01 01 Pol'!B7</f>
        <v>3</v>
      </c>
      <c r="B7" s="62" t="str">
        <f>'01 01 Pol'!C7</f>
        <v>Svislé a kompletní konstrukce</v>
      </c>
      <c r="D7" s="200"/>
      <c r="E7" s="291">
        <f>'01 01 Pol'!BA37</f>
        <v>0</v>
      </c>
      <c r="F7" s="292">
        <f>'01 01 Pol'!BB37</f>
        <v>0</v>
      </c>
      <c r="G7" s="292">
        <f>'01 01 Pol'!BC37</f>
        <v>0</v>
      </c>
      <c r="H7" s="292">
        <f>'01 01 Pol'!BD37</f>
        <v>0</v>
      </c>
      <c r="I7" s="293">
        <f>'01 01 Pol'!BE37</f>
        <v>0</v>
      </c>
    </row>
    <row r="8" spans="1:9" s="123" customFormat="1" ht="12.75">
      <c r="A8" s="290" t="str">
        <f>'01 01 Pol'!B38</f>
        <v>4</v>
      </c>
      <c r="B8" s="62" t="str">
        <f>'01 01 Pol'!C38</f>
        <v>Vodorovné konstrukce</v>
      </c>
      <c r="D8" s="200"/>
      <c r="E8" s="291">
        <f>'01 01 Pol'!BA54</f>
        <v>0</v>
      </c>
      <c r="F8" s="292">
        <f>'01 01 Pol'!BB54</f>
        <v>0</v>
      </c>
      <c r="G8" s="292">
        <f>'01 01 Pol'!BC54</f>
        <v>0</v>
      </c>
      <c r="H8" s="292">
        <f>'01 01 Pol'!BD54</f>
        <v>0</v>
      </c>
      <c r="I8" s="293">
        <f>'01 01 Pol'!BE54</f>
        <v>0</v>
      </c>
    </row>
    <row r="9" spans="1:9" s="123" customFormat="1" ht="12.75">
      <c r="A9" s="290" t="str">
        <f>'01 01 Pol'!B55</f>
        <v>61</v>
      </c>
      <c r="B9" s="62" t="str">
        <f>'01 01 Pol'!C55</f>
        <v>Upravy povrchů vnitřní</v>
      </c>
      <c r="D9" s="200"/>
      <c r="E9" s="291">
        <f>'01 01 Pol'!BA67</f>
        <v>0</v>
      </c>
      <c r="F9" s="292">
        <f>'01 01 Pol'!BB67</f>
        <v>0</v>
      </c>
      <c r="G9" s="292">
        <f>'01 01 Pol'!BC67</f>
        <v>0</v>
      </c>
      <c r="H9" s="292">
        <f>'01 01 Pol'!BD67</f>
        <v>0</v>
      </c>
      <c r="I9" s="293">
        <f>'01 01 Pol'!BE67</f>
        <v>0</v>
      </c>
    </row>
    <row r="10" spans="1:9" s="123" customFormat="1" ht="12.75">
      <c r="A10" s="290" t="str">
        <f>'01 01 Pol'!B68</f>
        <v>63</v>
      </c>
      <c r="B10" s="62" t="str">
        <f>'01 01 Pol'!C68</f>
        <v>Podlahy a podlahové konstrukce</v>
      </c>
      <c r="D10" s="200"/>
      <c r="E10" s="291">
        <f>'01 01 Pol'!BA71</f>
        <v>0</v>
      </c>
      <c r="F10" s="292">
        <f>'01 01 Pol'!BB71</f>
        <v>0</v>
      </c>
      <c r="G10" s="292">
        <f>'01 01 Pol'!BC71</f>
        <v>0</v>
      </c>
      <c r="H10" s="292">
        <f>'01 01 Pol'!BD71</f>
        <v>0</v>
      </c>
      <c r="I10" s="293">
        <f>'01 01 Pol'!BE71</f>
        <v>0</v>
      </c>
    </row>
    <row r="11" spans="1:9" s="123" customFormat="1" ht="12.75">
      <c r="A11" s="290" t="str">
        <f>'01 01 Pol'!B72</f>
        <v>94</v>
      </c>
      <c r="B11" s="62" t="str">
        <f>'01 01 Pol'!C72</f>
        <v>Lešení a stavební výtahy</v>
      </c>
      <c r="D11" s="200"/>
      <c r="E11" s="291">
        <f>'01 01 Pol'!BA86</f>
        <v>0</v>
      </c>
      <c r="F11" s="292">
        <f>'01 01 Pol'!BB86</f>
        <v>0</v>
      </c>
      <c r="G11" s="292">
        <f>'01 01 Pol'!BC86</f>
        <v>0</v>
      </c>
      <c r="H11" s="292">
        <f>'01 01 Pol'!BD86</f>
        <v>0</v>
      </c>
      <c r="I11" s="293">
        <f>'01 01 Pol'!BE86</f>
        <v>0</v>
      </c>
    </row>
    <row r="12" spans="1:9" s="123" customFormat="1" ht="12.75">
      <c r="A12" s="290" t="str">
        <f>'01 01 Pol'!B87</f>
        <v>95</v>
      </c>
      <c r="B12" s="62" t="str">
        <f>'01 01 Pol'!C87</f>
        <v>Dokončovací konstrukce na pozemních stavbách</v>
      </c>
      <c r="D12" s="200"/>
      <c r="E12" s="291">
        <f>'01 01 Pol'!BA97</f>
        <v>0</v>
      </c>
      <c r="F12" s="292">
        <f>'01 01 Pol'!BB97</f>
        <v>0</v>
      </c>
      <c r="G12" s="292">
        <f>'01 01 Pol'!BC97</f>
        <v>0</v>
      </c>
      <c r="H12" s="292">
        <f>'01 01 Pol'!BD97</f>
        <v>0</v>
      </c>
      <c r="I12" s="293">
        <f>'01 01 Pol'!BE97</f>
        <v>0</v>
      </c>
    </row>
    <row r="13" spans="1:9" s="123" customFormat="1" ht="12.75">
      <c r="A13" s="290" t="str">
        <f>'01 01 Pol'!B98</f>
        <v>96</v>
      </c>
      <c r="B13" s="62" t="str">
        <f>'01 01 Pol'!C98</f>
        <v>Bourání konstrukcí</v>
      </c>
      <c r="D13" s="200"/>
      <c r="E13" s="291">
        <f>'01 01 Pol'!BA109</f>
        <v>0</v>
      </c>
      <c r="F13" s="292">
        <f>'01 01 Pol'!BB109</f>
        <v>0</v>
      </c>
      <c r="G13" s="292">
        <f>'01 01 Pol'!BC109</f>
        <v>0</v>
      </c>
      <c r="H13" s="292">
        <f>'01 01 Pol'!BD109</f>
        <v>0</v>
      </c>
      <c r="I13" s="293">
        <f>'01 01 Pol'!BE109</f>
        <v>0</v>
      </c>
    </row>
    <row r="14" spans="1:9" s="123" customFormat="1" ht="12.75">
      <c r="A14" s="290" t="str">
        <f>'01 01 Pol'!B110</f>
        <v>97</v>
      </c>
      <c r="B14" s="62" t="str">
        <f>'01 01 Pol'!C110</f>
        <v>Prorážení otvorů</v>
      </c>
      <c r="D14" s="200"/>
      <c r="E14" s="291">
        <f>'01 01 Pol'!BA117</f>
        <v>0</v>
      </c>
      <c r="F14" s="292">
        <f>'01 01 Pol'!BB117</f>
        <v>0</v>
      </c>
      <c r="G14" s="292">
        <f>'01 01 Pol'!BC117</f>
        <v>0</v>
      </c>
      <c r="H14" s="292">
        <f>'01 01 Pol'!BD117</f>
        <v>0</v>
      </c>
      <c r="I14" s="293">
        <f>'01 01 Pol'!BE117</f>
        <v>0</v>
      </c>
    </row>
    <row r="15" spans="1:9" s="123" customFormat="1" ht="12.75">
      <c r="A15" s="290" t="str">
        <f>'01 01 Pol'!B118</f>
        <v>99</v>
      </c>
      <c r="B15" s="62" t="str">
        <f>'01 01 Pol'!C118</f>
        <v>Staveništní přesun hmot</v>
      </c>
      <c r="D15" s="200"/>
      <c r="E15" s="291">
        <f>'01 01 Pol'!BA120</f>
        <v>0</v>
      </c>
      <c r="F15" s="292">
        <f>'01 01 Pol'!BB120</f>
        <v>0</v>
      </c>
      <c r="G15" s="292">
        <f>'01 01 Pol'!BC120</f>
        <v>0</v>
      </c>
      <c r="H15" s="292">
        <f>'01 01 Pol'!BD120</f>
        <v>0</v>
      </c>
      <c r="I15" s="293">
        <f>'01 01 Pol'!BE120</f>
        <v>0</v>
      </c>
    </row>
    <row r="16" spans="1:9" s="123" customFormat="1" ht="12.75">
      <c r="A16" s="290" t="str">
        <f>'01 01 Pol'!B121</f>
        <v>713</v>
      </c>
      <c r="B16" s="62" t="str">
        <f>'01 01 Pol'!C121</f>
        <v>Izolace tepelné</v>
      </c>
      <c r="D16" s="200"/>
      <c r="E16" s="291">
        <f>'01 01 Pol'!BA128</f>
        <v>0</v>
      </c>
      <c r="F16" s="292">
        <f>'01 01 Pol'!BB128</f>
        <v>0</v>
      </c>
      <c r="G16" s="292">
        <f>'01 01 Pol'!BC128</f>
        <v>0</v>
      </c>
      <c r="H16" s="292">
        <f>'01 01 Pol'!BD128</f>
        <v>0</v>
      </c>
      <c r="I16" s="293">
        <f>'01 01 Pol'!BE128</f>
        <v>0</v>
      </c>
    </row>
    <row r="17" spans="1:9" s="123" customFormat="1" ht="12.75">
      <c r="A17" s="290" t="str">
        <f>'01 01 Pol'!B129</f>
        <v>762</v>
      </c>
      <c r="B17" s="62" t="str">
        <f>'01 01 Pol'!C129</f>
        <v>Konstrukce tesařské</v>
      </c>
      <c r="D17" s="200"/>
      <c r="E17" s="291">
        <f>'01 01 Pol'!BA153</f>
        <v>0</v>
      </c>
      <c r="F17" s="292">
        <f>'01 01 Pol'!BB153</f>
        <v>0</v>
      </c>
      <c r="G17" s="292">
        <f>'01 01 Pol'!BC153</f>
        <v>0</v>
      </c>
      <c r="H17" s="292">
        <f>'01 01 Pol'!BD153</f>
        <v>0</v>
      </c>
      <c r="I17" s="293">
        <f>'01 01 Pol'!BE153</f>
        <v>0</v>
      </c>
    </row>
    <row r="18" spans="1:9" s="123" customFormat="1" ht="12.75">
      <c r="A18" s="290" t="str">
        <f>'01 01 Pol'!B154</f>
        <v>766</v>
      </c>
      <c r="B18" s="62" t="str">
        <f>'01 01 Pol'!C154</f>
        <v>Konstrukce truhlářské</v>
      </c>
      <c r="D18" s="200"/>
      <c r="E18" s="291">
        <f>'01 01 Pol'!BA158</f>
        <v>0</v>
      </c>
      <c r="F18" s="292">
        <f>'01 01 Pol'!BB158</f>
        <v>0</v>
      </c>
      <c r="G18" s="292">
        <f>'01 01 Pol'!BC158</f>
        <v>0</v>
      </c>
      <c r="H18" s="292">
        <f>'01 01 Pol'!BD158</f>
        <v>0</v>
      </c>
      <c r="I18" s="293">
        <f>'01 01 Pol'!BE158</f>
        <v>0</v>
      </c>
    </row>
    <row r="19" spans="1:9" s="123" customFormat="1" ht="12.75">
      <c r="A19" s="290" t="str">
        <f>'01 01 Pol'!B159</f>
        <v>767</v>
      </c>
      <c r="B19" s="62" t="str">
        <f>'01 01 Pol'!C159</f>
        <v>Konstrukce zámečnické</v>
      </c>
      <c r="D19" s="200"/>
      <c r="E19" s="291">
        <f>'01 01 Pol'!BA166</f>
        <v>0</v>
      </c>
      <c r="F19" s="292">
        <f>'01 01 Pol'!BB166</f>
        <v>0</v>
      </c>
      <c r="G19" s="292">
        <f>'01 01 Pol'!BC166</f>
        <v>0</v>
      </c>
      <c r="H19" s="292">
        <f>'01 01 Pol'!BD166</f>
        <v>0</v>
      </c>
      <c r="I19" s="293">
        <f>'01 01 Pol'!BE166</f>
        <v>0</v>
      </c>
    </row>
    <row r="20" spans="1:9" s="123" customFormat="1" ht="12.75">
      <c r="A20" s="290" t="str">
        <f>'01 01 Pol'!B167</f>
        <v>771</v>
      </c>
      <c r="B20" s="62" t="str">
        <f>'01 01 Pol'!C167</f>
        <v>Podlahy z dlaždic a obklady</v>
      </c>
      <c r="D20" s="200"/>
      <c r="E20" s="291">
        <f>'01 01 Pol'!BA174</f>
        <v>0</v>
      </c>
      <c r="F20" s="292">
        <f>'01 01 Pol'!BB174</f>
        <v>0</v>
      </c>
      <c r="G20" s="292">
        <f>'01 01 Pol'!BC174</f>
        <v>0</v>
      </c>
      <c r="H20" s="292">
        <f>'01 01 Pol'!BD174</f>
        <v>0</v>
      </c>
      <c r="I20" s="293">
        <f>'01 01 Pol'!BE174</f>
        <v>0</v>
      </c>
    </row>
    <row r="21" spans="1:9" s="123" customFormat="1" ht="12.75">
      <c r="A21" s="290" t="str">
        <f>'01 01 Pol'!B175</f>
        <v>783</v>
      </c>
      <c r="B21" s="62" t="str">
        <f>'01 01 Pol'!C175</f>
        <v>Nátěry</v>
      </c>
      <c r="D21" s="200"/>
      <c r="E21" s="291">
        <f>'01 01 Pol'!BA179</f>
        <v>0</v>
      </c>
      <c r="F21" s="292">
        <f>'01 01 Pol'!BB179</f>
        <v>0</v>
      </c>
      <c r="G21" s="292">
        <f>'01 01 Pol'!BC179</f>
        <v>0</v>
      </c>
      <c r="H21" s="292">
        <f>'01 01 Pol'!BD179</f>
        <v>0</v>
      </c>
      <c r="I21" s="293">
        <f>'01 01 Pol'!BE179</f>
        <v>0</v>
      </c>
    </row>
    <row r="22" spans="1:9" s="123" customFormat="1" ht="12.75">
      <c r="A22" s="290" t="str">
        <f>'01 01 Pol'!B180</f>
        <v>784</v>
      </c>
      <c r="B22" s="62" t="str">
        <f>'01 01 Pol'!C180</f>
        <v>Malby</v>
      </c>
      <c r="D22" s="200"/>
      <c r="E22" s="291">
        <f>'01 01 Pol'!BA195</f>
        <v>0</v>
      </c>
      <c r="F22" s="292">
        <f>'01 01 Pol'!BB195</f>
        <v>0</v>
      </c>
      <c r="G22" s="292">
        <f>'01 01 Pol'!BC195</f>
        <v>0</v>
      </c>
      <c r="H22" s="292">
        <f>'01 01 Pol'!BD195</f>
        <v>0</v>
      </c>
      <c r="I22" s="293">
        <f>'01 01 Pol'!BE195</f>
        <v>0</v>
      </c>
    </row>
    <row r="23" spans="1:9" s="123" customFormat="1" ht="12.75">
      <c r="A23" s="290" t="str">
        <f>'01 01 Pol'!B196</f>
        <v>M33</v>
      </c>
      <c r="B23" s="62" t="str">
        <f>'01 01 Pol'!C196</f>
        <v>Montáže dopravních zařízení a vah-výtahy</v>
      </c>
      <c r="D23" s="200"/>
      <c r="E23" s="291">
        <f>'01 01 Pol'!BA208</f>
        <v>0</v>
      </c>
      <c r="F23" s="292">
        <f>'01 01 Pol'!BB208</f>
        <v>0</v>
      </c>
      <c r="G23" s="292">
        <f>'01 01 Pol'!BC208</f>
        <v>0</v>
      </c>
      <c r="H23" s="292">
        <f>'01 01 Pol'!BD208</f>
        <v>0</v>
      </c>
      <c r="I23" s="293">
        <f>'01 01 Pol'!BE208</f>
        <v>0</v>
      </c>
    </row>
    <row r="24" spans="1:9" s="123" customFormat="1" ht="13.5" thickBot="1">
      <c r="A24" s="290" t="str">
        <f>'01 01 Pol'!B209</f>
        <v>D96</v>
      </c>
      <c r="B24" s="62" t="str">
        <f>'01 01 Pol'!C209</f>
        <v>Přesuny suti a vybouraných hmot</v>
      </c>
      <c r="D24" s="200"/>
      <c r="E24" s="291">
        <f>'01 01 Pol'!BA220</f>
        <v>0</v>
      </c>
      <c r="F24" s="292">
        <f>'01 01 Pol'!BB220</f>
        <v>0</v>
      </c>
      <c r="G24" s="292">
        <f>'01 01 Pol'!BC220</f>
        <v>0</v>
      </c>
      <c r="H24" s="292">
        <f>'01 01 Pol'!BD220</f>
        <v>0</v>
      </c>
      <c r="I24" s="293">
        <f>'01 01 Pol'!BE220</f>
        <v>0</v>
      </c>
    </row>
    <row r="25" spans="1:9" s="14" customFormat="1" ht="13.5" thickBot="1">
      <c r="A25" s="201"/>
      <c r="B25" s="202" t="s">
        <v>79</v>
      </c>
      <c r="C25" s="202"/>
      <c r="D25" s="203"/>
      <c r="E25" s="204">
        <f>SUM(E7:E24)</f>
        <v>0</v>
      </c>
      <c r="F25" s="205">
        <f>SUM(F7:F24)</f>
        <v>0</v>
      </c>
      <c r="G25" s="205">
        <f>SUM(G7:G24)</f>
        <v>0</v>
      </c>
      <c r="H25" s="205">
        <f>SUM(H7:H24)</f>
        <v>0</v>
      </c>
      <c r="I25" s="206">
        <f>SUM(I7:I24)</f>
        <v>0</v>
      </c>
    </row>
    <row r="26" spans="1:9" ht="12.75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57" ht="19.5" customHeight="1">
      <c r="A27" s="192" t="s">
        <v>80</v>
      </c>
      <c r="B27" s="192"/>
      <c r="C27" s="192"/>
      <c r="D27" s="192"/>
      <c r="E27" s="192"/>
      <c r="F27" s="192"/>
      <c r="G27" s="207"/>
      <c r="H27" s="192"/>
      <c r="I27" s="192"/>
      <c r="BA27" s="129"/>
      <c r="BB27" s="129"/>
      <c r="BC27" s="129"/>
      <c r="BD27" s="129"/>
      <c r="BE27" s="129"/>
    </row>
    <row r="28" ht="13.5" thickBot="1"/>
    <row r="29" spans="1:9" ht="12.75">
      <c r="A29" s="158" t="s">
        <v>81</v>
      </c>
      <c r="B29" s="159"/>
      <c r="C29" s="159"/>
      <c r="D29" s="208"/>
      <c r="E29" s="209" t="s">
        <v>82</v>
      </c>
      <c r="F29" s="210" t="s">
        <v>12</v>
      </c>
      <c r="G29" s="211" t="s">
        <v>83</v>
      </c>
      <c r="H29" s="212"/>
      <c r="I29" s="213" t="s">
        <v>82</v>
      </c>
    </row>
    <row r="30" spans="1:53" ht="12.75">
      <c r="A30" s="152" t="s">
        <v>405</v>
      </c>
      <c r="B30" s="143"/>
      <c r="C30" s="143"/>
      <c r="D30" s="214"/>
      <c r="E30" s="215"/>
      <c r="F30" s="216"/>
      <c r="G30" s="217">
        <v>0</v>
      </c>
      <c r="H30" s="218"/>
      <c r="I30" s="219">
        <f aca="true" t="shared" si="0" ref="I30:I37">E30+F30*G30/100</f>
        <v>0</v>
      </c>
      <c r="BA30" s="1">
        <v>0</v>
      </c>
    </row>
    <row r="31" spans="1:53" ht="12.75">
      <c r="A31" s="152" t="s">
        <v>406</v>
      </c>
      <c r="B31" s="143"/>
      <c r="C31" s="143"/>
      <c r="D31" s="214"/>
      <c r="E31" s="215"/>
      <c r="F31" s="216"/>
      <c r="G31" s="217">
        <v>0</v>
      </c>
      <c r="H31" s="218"/>
      <c r="I31" s="219">
        <f t="shared" si="0"/>
        <v>0</v>
      </c>
      <c r="BA31" s="1">
        <v>0</v>
      </c>
    </row>
    <row r="32" spans="1:53" ht="12.75">
      <c r="A32" s="152" t="s">
        <v>407</v>
      </c>
      <c r="B32" s="143"/>
      <c r="C32" s="143"/>
      <c r="D32" s="214"/>
      <c r="E32" s="215"/>
      <c r="F32" s="216"/>
      <c r="G32" s="217">
        <v>0</v>
      </c>
      <c r="H32" s="218"/>
      <c r="I32" s="219">
        <f t="shared" si="0"/>
        <v>0</v>
      </c>
      <c r="BA32" s="1">
        <v>0</v>
      </c>
    </row>
    <row r="33" spans="1:53" ht="12.75">
      <c r="A33" s="152" t="s">
        <v>408</v>
      </c>
      <c r="B33" s="143"/>
      <c r="C33" s="143"/>
      <c r="D33" s="214"/>
      <c r="E33" s="215"/>
      <c r="F33" s="216"/>
      <c r="G33" s="217">
        <v>0</v>
      </c>
      <c r="H33" s="218"/>
      <c r="I33" s="219">
        <f t="shared" si="0"/>
        <v>0</v>
      </c>
      <c r="BA33" s="1">
        <v>0</v>
      </c>
    </row>
    <row r="34" spans="1:53" ht="12.75">
      <c r="A34" s="152" t="s">
        <v>409</v>
      </c>
      <c r="B34" s="143"/>
      <c r="C34" s="143"/>
      <c r="D34" s="214"/>
      <c r="E34" s="215"/>
      <c r="F34" s="216"/>
      <c r="G34" s="217">
        <v>0</v>
      </c>
      <c r="H34" s="218"/>
      <c r="I34" s="219">
        <f t="shared" si="0"/>
        <v>0</v>
      </c>
      <c r="BA34" s="1">
        <v>1</v>
      </c>
    </row>
    <row r="35" spans="1:53" ht="12.75">
      <c r="A35" s="152" t="s">
        <v>410</v>
      </c>
      <c r="B35" s="143"/>
      <c r="C35" s="143"/>
      <c r="D35" s="214"/>
      <c r="E35" s="215"/>
      <c r="F35" s="216"/>
      <c r="G35" s="217">
        <v>0</v>
      </c>
      <c r="H35" s="218"/>
      <c r="I35" s="219">
        <f t="shared" si="0"/>
        <v>0</v>
      </c>
      <c r="BA35" s="1">
        <v>1</v>
      </c>
    </row>
    <row r="36" spans="1:53" ht="12.75">
      <c r="A36" s="152" t="s">
        <v>411</v>
      </c>
      <c r="B36" s="143"/>
      <c r="C36" s="143"/>
      <c r="D36" s="214"/>
      <c r="E36" s="215"/>
      <c r="F36" s="216"/>
      <c r="G36" s="217">
        <v>0</v>
      </c>
      <c r="H36" s="218"/>
      <c r="I36" s="219">
        <f t="shared" si="0"/>
        <v>0</v>
      </c>
      <c r="BA36" s="1">
        <v>2</v>
      </c>
    </row>
    <row r="37" spans="1:53" ht="12.75">
      <c r="A37" s="152" t="s">
        <v>412</v>
      </c>
      <c r="B37" s="143"/>
      <c r="C37" s="143"/>
      <c r="D37" s="214"/>
      <c r="E37" s="215"/>
      <c r="F37" s="216"/>
      <c r="G37" s="217">
        <v>0</v>
      </c>
      <c r="H37" s="218"/>
      <c r="I37" s="219">
        <f t="shared" si="0"/>
        <v>0</v>
      </c>
      <c r="BA37" s="1">
        <v>2</v>
      </c>
    </row>
    <row r="38" spans="1:9" ht="13.5" thickBot="1">
      <c r="A38" s="220"/>
      <c r="B38" s="221" t="s">
        <v>84</v>
      </c>
      <c r="C38" s="222"/>
      <c r="D38" s="223"/>
      <c r="E38" s="224"/>
      <c r="F38" s="225"/>
      <c r="G38" s="225"/>
      <c r="H38" s="321">
        <f>SUM(I30:I37)</f>
        <v>0</v>
      </c>
      <c r="I38" s="322"/>
    </row>
    <row r="40" spans="2:9" ht="12.75">
      <c r="B40" s="14"/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</sheetData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3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5" t="s">
        <v>100</v>
      </c>
      <c r="B1" s="325"/>
      <c r="C1" s="325"/>
      <c r="D1" s="325"/>
      <c r="E1" s="325"/>
      <c r="F1" s="325"/>
      <c r="G1" s="325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4" t="s">
        <v>2</v>
      </c>
      <c r="B3" s="315"/>
      <c r="C3" s="182" t="s">
        <v>103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26" t="s">
        <v>76</v>
      </c>
      <c r="B4" s="317"/>
      <c r="C4" s="188" t="s">
        <v>106</v>
      </c>
      <c r="D4" s="236"/>
      <c r="E4" s="327" t="str">
        <f>'01 01 Rek'!G2</f>
        <v>dle PD 03/2016</v>
      </c>
      <c r="F4" s="328"/>
      <c r="G4" s="329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108</v>
      </c>
      <c r="C7" s="247" t="s">
        <v>109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111</v>
      </c>
      <c r="C8" s="258" t="s">
        <v>112</v>
      </c>
      <c r="D8" s="259" t="s">
        <v>113</v>
      </c>
      <c r="E8" s="260">
        <v>19.715</v>
      </c>
      <c r="F8" s="260">
        <v>0</v>
      </c>
      <c r="G8" s="261">
        <f>E8*F8</f>
        <v>0</v>
      </c>
      <c r="H8" s="262">
        <v>0.30251</v>
      </c>
      <c r="I8" s="263">
        <f>E8*H8</f>
        <v>5.9639846499999996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8"/>
      <c r="C9" s="323" t="s">
        <v>114</v>
      </c>
      <c r="D9" s="324"/>
      <c r="E9" s="269">
        <v>21.915</v>
      </c>
      <c r="F9" s="270"/>
      <c r="G9" s="271"/>
      <c r="H9" s="272"/>
      <c r="I9" s="266"/>
      <c r="J9" s="273"/>
      <c r="K9" s="266"/>
      <c r="M9" s="267" t="s">
        <v>114</v>
      </c>
      <c r="O9" s="255"/>
    </row>
    <row r="10" spans="1:15" ht="12.75">
      <c r="A10" s="264"/>
      <c r="B10" s="268"/>
      <c r="C10" s="323" t="s">
        <v>115</v>
      </c>
      <c r="D10" s="324"/>
      <c r="E10" s="269">
        <v>-2.2</v>
      </c>
      <c r="F10" s="270"/>
      <c r="G10" s="271"/>
      <c r="H10" s="272"/>
      <c r="I10" s="266"/>
      <c r="J10" s="273"/>
      <c r="K10" s="266"/>
      <c r="M10" s="267" t="s">
        <v>115</v>
      </c>
      <c r="O10" s="255"/>
    </row>
    <row r="11" spans="1:80" ht="12.75">
      <c r="A11" s="256">
        <v>2</v>
      </c>
      <c r="B11" s="257" t="s">
        <v>116</v>
      </c>
      <c r="C11" s="258" t="s">
        <v>117</v>
      </c>
      <c r="D11" s="259" t="s">
        <v>118</v>
      </c>
      <c r="E11" s="260">
        <v>4</v>
      </c>
      <c r="F11" s="260">
        <v>0</v>
      </c>
      <c r="G11" s="261">
        <f>E11*F11</f>
        <v>0</v>
      </c>
      <c r="H11" s="262">
        <v>0.05422</v>
      </c>
      <c r="I11" s="263">
        <f>E11*H11</f>
        <v>0.21688</v>
      </c>
      <c r="J11" s="262">
        <v>0</v>
      </c>
      <c r="K11" s="263">
        <f>E11*J11</f>
        <v>0</v>
      </c>
      <c r="O11" s="255">
        <v>2</v>
      </c>
      <c r="AA11" s="228">
        <v>1</v>
      </c>
      <c r="AB11" s="228">
        <v>1</v>
      </c>
      <c r="AC11" s="228">
        <v>1</v>
      </c>
      <c r="AZ11" s="228">
        <v>1</v>
      </c>
      <c r="BA11" s="228">
        <f>IF(AZ11=1,G11,0)</f>
        <v>0</v>
      </c>
      <c r="BB11" s="228">
        <f>IF(AZ11=2,G11,0)</f>
        <v>0</v>
      </c>
      <c r="BC11" s="228">
        <f>IF(AZ11=3,G11,0)</f>
        <v>0</v>
      </c>
      <c r="BD11" s="228">
        <f>IF(AZ11=4,G11,0)</f>
        <v>0</v>
      </c>
      <c r="BE11" s="228">
        <f>IF(AZ11=5,G11,0)</f>
        <v>0</v>
      </c>
      <c r="CA11" s="255">
        <v>1</v>
      </c>
      <c r="CB11" s="255">
        <v>1</v>
      </c>
    </row>
    <row r="12" spans="1:80" ht="12.75">
      <c r="A12" s="256">
        <v>3</v>
      </c>
      <c r="B12" s="257" t="s">
        <v>119</v>
      </c>
      <c r="C12" s="258" t="s">
        <v>120</v>
      </c>
      <c r="D12" s="259" t="s">
        <v>121</v>
      </c>
      <c r="E12" s="260">
        <v>6.62</v>
      </c>
      <c r="F12" s="260">
        <v>0</v>
      </c>
      <c r="G12" s="261">
        <f>E12*F12</f>
        <v>0</v>
      </c>
      <c r="H12" s="262">
        <v>0.04985</v>
      </c>
      <c r="I12" s="263">
        <f>E12*H12</f>
        <v>0.330007</v>
      </c>
      <c r="J12" s="262">
        <v>0</v>
      </c>
      <c r="K12" s="263">
        <f>E12*J12</f>
        <v>0</v>
      </c>
      <c r="O12" s="255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</v>
      </c>
      <c r="CB12" s="255">
        <v>1</v>
      </c>
    </row>
    <row r="13" spans="1:15" ht="12.75">
      <c r="A13" s="264"/>
      <c r="B13" s="268"/>
      <c r="C13" s="323" t="s">
        <v>122</v>
      </c>
      <c r="D13" s="324"/>
      <c r="E13" s="269">
        <v>6.62</v>
      </c>
      <c r="F13" s="270"/>
      <c r="G13" s="271"/>
      <c r="H13" s="272"/>
      <c r="I13" s="266"/>
      <c r="J13" s="273"/>
      <c r="K13" s="266"/>
      <c r="M13" s="267" t="s">
        <v>122</v>
      </c>
      <c r="O13" s="255"/>
    </row>
    <row r="14" spans="1:80" ht="12.75">
      <c r="A14" s="256">
        <v>4</v>
      </c>
      <c r="B14" s="257" t="s">
        <v>123</v>
      </c>
      <c r="C14" s="258" t="s">
        <v>124</v>
      </c>
      <c r="D14" s="259" t="s">
        <v>121</v>
      </c>
      <c r="E14" s="260">
        <v>7.79</v>
      </c>
      <c r="F14" s="260">
        <v>0</v>
      </c>
      <c r="G14" s="261">
        <f>E14*F14</f>
        <v>0</v>
      </c>
      <c r="H14" s="262">
        <v>0.1746</v>
      </c>
      <c r="I14" s="263">
        <f>E14*H14</f>
        <v>1.360134</v>
      </c>
      <c r="J14" s="262">
        <v>0</v>
      </c>
      <c r="K14" s="263">
        <f>E14*J14</f>
        <v>0</v>
      </c>
      <c r="O14" s="255">
        <v>2</v>
      </c>
      <c r="AA14" s="228">
        <v>1</v>
      </c>
      <c r="AB14" s="228">
        <v>1</v>
      </c>
      <c r="AC14" s="228">
        <v>1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</v>
      </c>
      <c r="CB14" s="255">
        <v>1</v>
      </c>
    </row>
    <row r="15" spans="1:15" ht="12.75">
      <c r="A15" s="264"/>
      <c r="B15" s="268"/>
      <c r="C15" s="323" t="s">
        <v>125</v>
      </c>
      <c r="D15" s="324"/>
      <c r="E15" s="269">
        <v>1.1</v>
      </c>
      <c r="F15" s="270"/>
      <c r="G15" s="271"/>
      <c r="H15" s="272"/>
      <c r="I15" s="266"/>
      <c r="J15" s="273"/>
      <c r="K15" s="266"/>
      <c r="M15" s="267" t="s">
        <v>125</v>
      </c>
      <c r="O15" s="255"/>
    </row>
    <row r="16" spans="1:15" ht="12.75">
      <c r="A16" s="264"/>
      <c r="B16" s="268"/>
      <c r="C16" s="323" t="s">
        <v>126</v>
      </c>
      <c r="D16" s="324"/>
      <c r="E16" s="269">
        <v>5.52</v>
      </c>
      <c r="F16" s="270"/>
      <c r="G16" s="271"/>
      <c r="H16" s="272"/>
      <c r="I16" s="266"/>
      <c r="J16" s="273"/>
      <c r="K16" s="266"/>
      <c r="M16" s="267" t="s">
        <v>126</v>
      </c>
      <c r="O16" s="255"/>
    </row>
    <row r="17" spans="1:15" ht="12.75">
      <c r="A17" s="264"/>
      <c r="B17" s="268"/>
      <c r="C17" s="323" t="s">
        <v>127</v>
      </c>
      <c r="D17" s="324"/>
      <c r="E17" s="269">
        <v>1.17</v>
      </c>
      <c r="F17" s="270"/>
      <c r="G17" s="271"/>
      <c r="H17" s="272"/>
      <c r="I17" s="266"/>
      <c r="J17" s="273"/>
      <c r="K17" s="266"/>
      <c r="M17" s="267" t="s">
        <v>127</v>
      </c>
      <c r="O17" s="255"/>
    </row>
    <row r="18" spans="1:80" ht="12.75">
      <c r="A18" s="256">
        <v>5</v>
      </c>
      <c r="B18" s="257" t="s">
        <v>128</v>
      </c>
      <c r="C18" s="258" t="s">
        <v>129</v>
      </c>
      <c r="D18" s="259" t="s">
        <v>130</v>
      </c>
      <c r="E18" s="260">
        <v>0.1578</v>
      </c>
      <c r="F18" s="260">
        <v>0</v>
      </c>
      <c r="G18" s="261">
        <f>E18*F18</f>
        <v>0</v>
      </c>
      <c r="H18" s="262">
        <v>1.09</v>
      </c>
      <c r="I18" s="263">
        <f>E18*H18</f>
        <v>0.17200200000000002</v>
      </c>
      <c r="J18" s="262">
        <v>0</v>
      </c>
      <c r="K18" s="263">
        <f>E18*J18</f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5">
        <v>1</v>
      </c>
      <c r="CB18" s="255">
        <v>1</v>
      </c>
    </row>
    <row r="19" spans="1:15" ht="12.75">
      <c r="A19" s="264"/>
      <c r="B19" s="268"/>
      <c r="C19" s="323" t="s">
        <v>131</v>
      </c>
      <c r="D19" s="324"/>
      <c r="E19" s="269">
        <v>0.0176</v>
      </c>
      <c r="F19" s="270"/>
      <c r="G19" s="271"/>
      <c r="H19" s="272"/>
      <c r="I19" s="266"/>
      <c r="J19" s="273"/>
      <c r="K19" s="266"/>
      <c r="M19" s="267" t="s">
        <v>131</v>
      </c>
      <c r="O19" s="255"/>
    </row>
    <row r="20" spans="1:15" ht="12.75">
      <c r="A20" s="264"/>
      <c r="B20" s="268"/>
      <c r="C20" s="323" t="s">
        <v>132</v>
      </c>
      <c r="D20" s="324"/>
      <c r="E20" s="269">
        <v>0.1214</v>
      </c>
      <c r="F20" s="270"/>
      <c r="G20" s="271"/>
      <c r="H20" s="272"/>
      <c r="I20" s="266"/>
      <c r="J20" s="273"/>
      <c r="K20" s="266"/>
      <c r="M20" s="267" t="s">
        <v>132</v>
      </c>
      <c r="O20" s="255"/>
    </row>
    <row r="21" spans="1:15" ht="12.75">
      <c r="A21" s="264"/>
      <c r="B21" s="268"/>
      <c r="C21" s="323" t="s">
        <v>133</v>
      </c>
      <c r="D21" s="324"/>
      <c r="E21" s="269">
        <v>0.0187</v>
      </c>
      <c r="F21" s="270"/>
      <c r="G21" s="271"/>
      <c r="H21" s="272"/>
      <c r="I21" s="266"/>
      <c r="J21" s="273"/>
      <c r="K21" s="266"/>
      <c r="M21" s="267" t="s">
        <v>133</v>
      </c>
      <c r="O21" s="255"/>
    </row>
    <row r="22" spans="1:80" ht="22.5">
      <c r="A22" s="256">
        <v>6</v>
      </c>
      <c r="B22" s="257" t="s">
        <v>134</v>
      </c>
      <c r="C22" s="258" t="s">
        <v>135</v>
      </c>
      <c r="D22" s="259" t="s">
        <v>113</v>
      </c>
      <c r="E22" s="260">
        <v>9.45</v>
      </c>
      <c r="F22" s="260">
        <v>0</v>
      </c>
      <c r="G22" s="261">
        <f>E22*F22</f>
        <v>0</v>
      </c>
      <c r="H22" s="262">
        <v>0.03295</v>
      </c>
      <c r="I22" s="263">
        <f>E22*H22</f>
        <v>0.3113775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8"/>
      <c r="C23" s="323" t="s">
        <v>136</v>
      </c>
      <c r="D23" s="324"/>
      <c r="E23" s="269">
        <v>7.65</v>
      </c>
      <c r="F23" s="270"/>
      <c r="G23" s="271"/>
      <c r="H23" s="272"/>
      <c r="I23" s="266"/>
      <c r="J23" s="273"/>
      <c r="K23" s="266"/>
      <c r="M23" s="267" t="s">
        <v>136</v>
      </c>
      <c r="O23" s="255"/>
    </row>
    <row r="24" spans="1:15" ht="12.75">
      <c r="A24" s="264"/>
      <c r="B24" s="268"/>
      <c r="C24" s="323" t="s">
        <v>137</v>
      </c>
      <c r="D24" s="324"/>
      <c r="E24" s="269">
        <v>3.6</v>
      </c>
      <c r="F24" s="270"/>
      <c r="G24" s="271"/>
      <c r="H24" s="272"/>
      <c r="I24" s="266"/>
      <c r="J24" s="273"/>
      <c r="K24" s="266"/>
      <c r="M24" s="267" t="s">
        <v>137</v>
      </c>
      <c r="O24" s="255"/>
    </row>
    <row r="25" spans="1:15" ht="12.75">
      <c r="A25" s="264"/>
      <c r="B25" s="268"/>
      <c r="C25" s="323" t="s">
        <v>138</v>
      </c>
      <c r="D25" s="324"/>
      <c r="E25" s="269">
        <v>-1.8</v>
      </c>
      <c r="F25" s="270"/>
      <c r="G25" s="271"/>
      <c r="H25" s="272"/>
      <c r="I25" s="266"/>
      <c r="J25" s="273"/>
      <c r="K25" s="266"/>
      <c r="M25" s="267" t="s">
        <v>138</v>
      </c>
      <c r="O25" s="255"/>
    </row>
    <row r="26" spans="1:80" ht="12.75">
      <c r="A26" s="256">
        <v>7</v>
      </c>
      <c r="B26" s="257" t="s">
        <v>139</v>
      </c>
      <c r="C26" s="258" t="s">
        <v>140</v>
      </c>
      <c r="D26" s="259" t="s">
        <v>113</v>
      </c>
      <c r="E26" s="260">
        <v>2.7</v>
      </c>
      <c r="F26" s="260">
        <v>0</v>
      </c>
      <c r="G26" s="261">
        <f>E26*F26</f>
        <v>0</v>
      </c>
      <c r="H26" s="262">
        <v>0.11666</v>
      </c>
      <c r="I26" s="263">
        <f>E26*H26</f>
        <v>0.31498200000000004</v>
      </c>
      <c r="J26" s="262">
        <v>0</v>
      </c>
      <c r="K26" s="263">
        <f>E26*J26</f>
        <v>0</v>
      </c>
      <c r="O26" s="255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>IF(AZ26=1,G26,0)</f>
        <v>0</v>
      </c>
      <c r="BB26" s="228">
        <f>IF(AZ26=2,G26,0)</f>
        <v>0</v>
      </c>
      <c r="BC26" s="228">
        <f>IF(AZ26=3,G26,0)</f>
        <v>0</v>
      </c>
      <c r="BD26" s="228">
        <f>IF(AZ26=4,G26,0)</f>
        <v>0</v>
      </c>
      <c r="BE26" s="228">
        <f>IF(AZ26=5,G26,0)</f>
        <v>0</v>
      </c>
      <c r="CA26" s="255">
        <v>1</v>
      </c>
      <c r="CB26" s="255">
        <v>1</v>
      </c>
    </row>
    <row r="27" spans="1:15" ht="12.75">
      <c r="A27" s="264"/>
      <c r="B27" s="268"/>
      <c r="C27" s="323" t="s">
        <v>141</v>
      </c>
      <c r="D27" s="324"/>
      <c r="E27" s="269">
        <v>2.7</v>
      </c>
      <c r="F27" s="270"/>
      <c r="G27" s="271"/>
      <c r="H27" s="272"/>
      <c r="I27" s="266"/>
      <c r="J27" s="273"/>
      <c r="K27" s="266"/>
      <c r="M27" s="267" t="s">
        <v>141</v>
      </c>
      <c r="O27" s="255"/>
    </row>
    <row r="28" spans="1:80" ht="12.75">
      <c r="A28" s="256">
        <v>8</v>
      </c>
      <c r="B28" s="257" t="s">
        <v>142</v>
      </c>
      <c r="C28" s="258" t="s">
        <v>143</v>
      </c>
      <c r="D28" s="259" t="s">
        <v>113</v>
      </c>
      <c r="E28" s="260">
        <v>3.1</v>
      </c>
      <c r="F28" s="260">
        <v>0</v>
      </c>
      <c r="G28" s="261">
        <f>E28*F28</f>
        <v>0</v>
      </c>
      <c r="H28" s="262">
        <v>0.18324</v>
      </c>
      <c r="I28" s="263">
        <f>E28*H28</f>
        <v>0.568044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80" ht="22.5">
      <c r="A29" s="256">
        <v>9</v>
      </c>
      <c r="B29" s="257" t="s">
        <v>144</v>
      </c>
      <c r="C29" s="258" t="s">
        <v>145</v>
      </c>
      <c r="D29" s="259" t="s">
        <v>113</v>
      </c>
      <c r="E29" s="260">
        <v>1.8</v>
      </c>
      <c r="F29" s="260">
        <v>0</v>
      </c>
      <c r="G29" s="261">
        <f>E29*F29</f>
        <v>0</v>
      </c>
      <c r="H29" s="262">
        <v>0.50618</v>
      </c>
      <c r="I29" s="263">
        <f>E29*H29</f>
        <v>0.9111239999999999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15" ht="12.75">
      <c r="A30" s="264"/>
      <c r="B30" s="268"/>
      <c r="C30" s="323" t="s">
        <v>146</v>
      </c>
      <c r="D30" s="324"/>
      <c r="E30" s="269">
        <v>1.8</v>
      </c>
      <c r="F30" s="270"/>
      <c r="G30" s="271"/>
      <c r="H30" s="272"/>
      <c r="I30" s="266"/>
      <c r="J30" s="273"/>
      <c r="K30" s="266"/>
      <c r="M30" s="267" t="s">
        <v>146</v>
      </c>
      <c r="O30" s="255"/>
    </row>
    <row r="31" spans="1:80" ht="12.75">
      <c r="A31" s="256">
        <v>10</v>
      </c>
      <c r="B31" s="257" t="s">
        <v>147</v>
      </c>
      <c r="C31" s="258" t="s">
        <v>148</v>
      </c>
      <c r="D31" s="259" t="s">
        <v>149</v>
      </c>
      <c r="E31" s="260">
        <v>0.0273</v>
      </c>
      <c r="F31" s="260">
        <v>0</v>
      </c>
      <c r="G31" s="261">
        <f>E31*F31</f>
        <v>0</v>
      </c>
      <c r="H31" s="262">
        <v>1</v>
      </c>
      <c r="I31" s="263">
        <f>E31*H31</f>
        <v>0.0273</v>
      </c>
      <c r="J31" s="262"/>
      <c r="K31" s="263">
        <f>E31*J31</f>
        <v>0</v>
      </c>
      <c r="O31" s="255">
        <v>2</v>
      </c>
      <c r="AA31" s="228">
        <v>3</v>
      </c>
      <c r="AB31" s="228">
        <v>1</v>
      </c>
      <c r="AC31" s="228">
        <v>13331764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3</v>
      </c>
      <c r="CB31" s="255">
        <v>1</v>
      </c>
    </row>
    <row r="32" spans="1:15" ht="12.75">
      <c r="A32" s="264"/>
      <c r="B32" s="268"/>
      <c r="C32" s="323" t="s">
        <v>150</v>
      </c>
      <c r="D32" s="324"/>
      <c r="E32" s="269">
        <v>0.0273</v>
      </c>
      <c r="F32" s="270"/>
      <c r="G32" s="271"/>
      <c r="H32" s="272"/>
      <c r="I32" s="266"/>
      <c r="J32" s="273"/>
      <c r="K32" s="266"/>
      <c r="M32" s="267" t="s">
        <v>150</v>
      </c>
      <c r="O32" s="255"/>
    </row>
    <row r="33" spans="1:80" ht="12.75">
      <c r="A33" s="256">
        <v>11</v>
      </c>
      <c r="B33" s="257" t="s">
        <v>151</v>
      </c>
      <c r="C33" s="258" t="s">
        <v>152</v>
      </c>
      <c r="D33" s="259" t="s">
        <v>149</v>
      </c>
      <c r="E33" s="260">
        <v>0.0187</v>
      </c>
      <c r="F33" s="260">
        <v>0</v>
      </c>
      <c r="G33" s="261">
        <f>E33*F33</f>
        <v>0</v>
      </c>
      <c r="H33" s="262">
        <v>1</v>
      </c>
      <c r="I33" s="263">
        <f>E33*H33</f>
        <v>0.0187</v>
      </c>
      <c r="J33" s="262"/>
      <c r="K33" s="263">
        <f>E33*J33</f>
        <v>0</v>
      </c>
      <c r="O33" s="255">
        <v>2</v>
      </c>
      <c r="AA33" s="228">
        <v>3</v>
      </c>
      <c r="AB33" s="228">
        <v>1</v>
      </c>
      <c r="AC33" s="228">
        <v>13383415</v>
      </c>
      <c r="AZ33" s="228">
        <v>1</v>
      </c>
      <c r="BA33" s="228">
        <f>IF(AZ33=1,G33,0)</f>
        <v>0</v>
      </c>
      <c r="BB33" s="228">
        <f>IF(AZ33=2,G33,0)</f>
        <v>0</v>
      </c>
      <c r="BC33" s="228">
        <f>IF(AZ33=3,G33,0)</f>
        <v>0</v>
      </c>
      <c r="BD33" s="228">
        <f>IF(AZ33=4,G33,0)</f>
        <v>0</v>
      </c>
      <c r="BE33" s="228">
        <f>IF(AZ33=5,G33,0)</f>
        <v>0</v>
      </c>
      <c r="CA33" s="255">
        <v>3</v>
      </c>
      <c r="CB33" s="255">
        <v>1</v>
      </c>
    </row>
    <row r="34" spans="1:15" ht="12.75">
      <c r="A34" s="264"/>
      <c r="B34" s="268"/>
      <c r="C34" s="323" t="s">
        <v>153</v>
      </c>
      <c r="D34" s="324"/>
      <c r="E34" s="269">
        <v>0.0187</v>
      </c>
      <c r="F34" s="270"/>
      <c r="G34" s="271"/>
      <c r="H34" s="272"/>
      <c r="I34" s="266"/>
      <c r="J34" s="273"/>
      <c r="K34" s="266"/>
      <c r="M34" s="267" t="s">
        <v>153</v>
      </c>
      <c r="O34" s="255"/>
    </row>
    <row r="35" spans="1:80" ht="12.75">
      <c r="A35" s="256">
        <v>12</v>
      </c>
      <c r="B35" s="257" t="s">
        <v>154</v>
      </c>
      <c r="C35" s="258" t="s">
        <v>155</v>
      </c>
      <c r="D35" s="259" t="s">
        <v>149</v>
      </c>
      <c r="E35" s="260">
        <v>0.1287</v>
      </c>
      <c r="F35" s="260">
        <v>0</v>
      </c>
      <c r="G35" s="261">
        <f>E35*F35</f>
        <v>0</v>
      </c>
      <c r="H35" s="262">
        <v>1</v>
      </c>
      <c r="I35" s="263">
        <f>E35*H35</f>
        <v>0.1287</v>
      </c>
      <c r="J35" s="262"/>
      <c r="K35" s="263">
        <f>E35*J35</f>
        <v>0</v>
      </c>
      <c r="O35" s="255">
        <v>2</v>
      </c>
      <c r="AA35" s="228">
        <v>3</v>
      </c>
      <c r="AB35" s="228">
        <v>1</v>
      </c>
      <c r="AC35" s="228">
        <v>13383420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3</v>
      </c>
      <c r="CB35" s="255">
        <v>1</v>
      </c>
    </row>
    <row r="36" spans="1:15" ht="12.75">
      <c r="A36" s="264"/>
      <c r="B36" s="268"/>
      <c r="C36" s="323" t="s">
        <v>156</v>
      </c>
      <c r="D36" s="324"/>
      <c r="E36" s="269">
        <v>0.1287</v>
      </c>
      <c r="F36" s="270"/>
      <c r="G36" s="271"/>
      <c r="H36" s="272"/>
      <c r="I36" s="266"/>
      <c r="J36" s="273"/>
      <c r="K36" s="266"/>
      <c r="M36" s="267" t="s">
        <v>156</v>
      </c>
      <c r="O36" s="255"/>
    </row>
    <row r="37" spans="1:57" ht="12.75">
      <c r="A37" s="274"/>
      <c r="B37" s="275" t="s">
        <v>98</v>
      </c>
      <c r="C37" s="276" t="s">
        <v>110</v>
      </c>
      <c r="D37" s="277"/>
      <c r="E37" s="278"/>
      <c r="F37" s="279"/>
      <c r="G37" s="280">
        <f>SUM(G7:G36)</f>
        <v>0</v>
      </c>
      <c r="H37" s="281"/>
      <c r="I37" s="282">
        <f>SUM(I7:I36)</f>
        <v>10.323235150000002</v>
      </c>
      <c r="J37" s="281"/>
      <c r="K37" s="282">
        <f>SUM(K7:K36)</f>
        <v>0</v>
      </c>
      <c r="O37" s="255">
        <v>4</v>
      </c>
      <c r="BA37" s="283">
        <f>SUM(BA7:BA36)</f>
        <v>0</v>
      </c>
      <c r="BB37" s="283">
        <f>SUM(BB7:BB36)</f>
        <v>0</v>
      </c>
      <c r="BC37" s="283">
        <f>SUM(BC7:BC36)</f>
        <v>0</v>
      </c>
      <c r="BD37" s="283">
        <f>SUM(BD7:BD36)</f>
        <v>0</v>
      </c>
      <c r="BE37" s="283">
        <f>SUM(BE7:BE36)</f>
        <v>0</v>
      </c>
    </row>
    <row r="38" spans="1:15" ht="12.75">
      <c r="A38" s="245" t="s">
        <v>97</v>
      </c>
      <c r="B38" s="246" t="s">
        <v>157</v>
      </c>
      <c r="C38" s="247" t="s">
        <v>158</v>
      </c>
      <c r="D38" s="248"/>
      <c r="E38" s="249"/>
      <c r="F38" s="249"/>
      <c r="G38" s="250"/>
      <c r="H38" s="251"/>
      <c r="I38" s="252"/>
      <c r="J38" s="253"/>
      <c r="K38" s="254"/>
      <c r="O38" s="255">
        <v>1</v>
      </c>
    </row>
    <row r="39" spans="1:80" ht="12.75">
      <c r="A39" s="256">
        <v>13</v>
      </c>
      <c r="B39" s="257" t="s">
        <v>160</v>
      </c>
      <c r="C39" s="258" t="s">
        <v>161</v>
      </c>
      <c r="D39" s="259" t="s">
        <v>113</v>
      </c>
      <c r="E39" s="260">
        <v>1.4</v>
      </c>
      <c r="F39" s="260">
        <v>0</v>
      </c>
      <c r="G39" s="261">
        <f>E39*F39</f>
        <v>0</v>
      </c>
      <c r="H39" s="262">
        <v>0.01707</v>
      </c>
      <c r="I39" s="263">
        <f>E39*H39</f>
        <v>0.023897999999999996</v>
      </c>
      <c r="J39" s="262">
        <v>0</v>
      </c>
      <c r="K39" s="263">
        <f>E39*J39</f>
        <v>0</v>
      </c>
      <c r="O39" s="255">
        <v>2</v>
      </c>
      <c r="AA39" s="228">
        <v>1</v>
      </c>
      <c r="AB39" s="228">
        <v>1</v>
      </c>
      <c r="AC39" s="228">
        <v>1</v>
      </c>
      <c r="AZ39" s="228">
        <v>1</v>
      </c>
      <c r="BA39" s="228">
        <f>IF(AZ39=1,G39,0)</f>
        <v>0</v>
      </c>
      <c r="BB39" s="228">
        <f>IF(AZ39=2,G39,0)</f>
        <v>0</v>
      </c>
      <c r="BC39" s="228">
        <f>IF(AZ39=3,G39,0)</f>
        <v>0</v>
      </c>
      <c r="BD39" s="228">
        <f>IF(AZ39=4,G39,0)</f>
        <v>0</v>
      </c>
      <c r="BE39" s="228">
        <f>IF(AZ39=5,G39,0)</f>
        <v>0</v>
      </c>
      <c r="CA39" s="255">
        <v>1</v>
      </c>
      <c r="CB39" s="255">
        <v>1</v>
      </c>
    </row>
    <row r="40" spans="1:80" ht="12.75">
      <c r="A40" s="256">
        <v>14</v>
      </c>
      <c r="B40" s="257" t="s">
        <v>162</v>
      </c>
      <c r="C40" s="258" t="s">
        <v>163</v>
      </c>
      <c r="D40" s="259" t="s">
        <v>118</v>
      </c>
      <c r="E40" s="260">
        <v>4</v>
      </c>
      <c r="F40" s="260">
        <v>0</v>
      </c>
      <c r="G40" s="261">
        <f>E40*F40</f>
        <v>0</v>
      </c>
      <c r="H40" s="262">
        <v>0.02534</v>
      </c>
      <c r="I40" s="263">
        <f>E40*H40</f>
        <v>0.10136</v>
      </c>
      <c r="J40" s="262">
        <v>0</v>
      </c>
      <c r="K40" s="263">
        <f>E40*J40</f>
        <v>0</v>
      </c>
      <c r="O40" s="255">
        <v>2</v>
      </c>
      <c r="AA40" s="228">
        <v>1</v>
      </c>
      <c r="AB40" s="228">
        <v>1</v>
      </c>
      <c r="AC40" s="228">
        <v>1</v>
      </c>
      <c r="AZ40" s="228">
        <v>1</v>
      </c>
      <c r="BA40" s="228">
        <f>IF(AZ40=1,G40,0)</f>
        <v>0</v>
      </c>
      <c r="BB40" s="228">
        <f>IF(AZ40=2,G40,0)</f>
        <v>0</v>
      </c>
      <c r="BC40" s="228">
        <f>IF(AZ40=3,G40,0)</f>
        <v>0</v>
      </c>
      <c r="BD40" s="228">
        <f>IF(AZ40=4,G40,0)</f>
        <v>0</v>
      </c>
      <c r="BE40" s="228">
        <f>IF(AZ40=5,G40,0)</f>
        <v>0</v>
      </c>
      <c r="CA40" s="255">
        <v>1</v>
      </c>
      <c r="CB40" s="255">
        <v>1</v>
      </c>
    </row>
    <row r="41" spans="1:80" ht="12.75">
      <c r="A41" s="256">
        <v>15</v>
      </c>
      <c r="B41" s="257" t="s">
        <v>164</v>
      </c>
      <c r="C41" s="258" t="s">
        <v>165</v>
      </c>
      <c r="D41" s="259" t="s">
        <v>130</v>
      </c>
      <c r="E41" s="260">
        <v>0.036</v>
      </c>
      <c r="F41" s="260">
        <v>0</v>
      </c>
      <c r="G41" s="261">
        <f>E41*F41</f>
        <v>0</v>
      </c>
      <c r="H41" s="262">
        <v>0.01901</v>
      </c>
      <c r="I41" s="263">
        <f>E41*H41</f>
        <v>0.00068436</v>
      </c>
      <c r="J41" s="262">
        <v>0</v>
      </c>
      <c r="K41" s="263">
        <f>E41*J41</f>
        <v>0</v>
      </c>
      <c r="O41" s="255">
        <v>2</v>
      </c>
      <c r="AA41" s="228">
        <v>1</v>
      </c>
      <c r="AB41" s="228">
        <v>1</v>
      </c>
      <c r="AC41" s="228">
        <v>1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1</v>
      </c>
      <c r="CB41" s="255">
        <v>1</v>
      </c>
    </row>
    <row r="42" spans="1:80" ht="22.5">
      <c r="A42" s="256">
        <v>16</v>
      </c>
      <c r="B42" s="257" t="s">
        <v>166</v>
      </c>
      <c r="C42" s="258" t="s">
        <v>167</v>
      </c>
      <c r="D42" s="259" t="s">
        <v>113</v>
      </c>
      <c r="E42" s="260">
        <v>1.4</v>
      </c>
      <c r="F42" s="260">
        <v>0</v>
      </c>
      <c r="G42" s="261">
        <f>E42*F42</f>
        <v>0</v>
      </c>
      <c r="H42" s="262">
        <v>0.01235</v>
      </c>
      <c r="I42" s="263">
        <f>E42*H42</f>
        <v>0.01729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5"/>
      <c r="C43" s="330" t="s">
        <v>168</v>
      </c>
      <c r="D43" s="331"/>
      <c r="E43" s="331"/>
      <c r="F43" s="331"/>
      <c r="G43" s="332"/>
      <c r="I43" s="266"/>
      <c r="K43" s="266"/>
      <c r="L43" s="267" t="s">
        <v>168</v>
      </c>
      <c r="O43" s="255">
        <v>3</v>
      </c>
    </row>
    <row r="44" spans="1:15" ht="12.75">
      <c r="A44" s="264"/>
      <c r="B44" s="265"/>
      <c r="C44" s="330" t="s">
        <v>169</v>
      </c>
      <c r="D44" s="331"/>
      <c r="E44" s="331"/>
      <c r="F44" s="331"/>
      <c r="G44" s="332"/>
      <c r="I44" s="266"/>
      <c r="K44" s="266"/>
      <c r="L44" s="267" t="s">
        <v>169</v>
      </c>
      <c r="O44" s="255">
        <v>3</v>
      </c>
    </row>
    <row r="45" spans="1:80" ht="12.75">
      <c r="A45" s="256">
        <v>17</v>
      </c>
      <c r="B45" s="257" t="s">
        <v>170</v>
      </c>
      <c r="C45" s="258" t="s">
        <v>171</v>
      </c>
      <c r="D45" s="259" t="s">
        <v>113</v>
      </c>
      <c r="E45" s="260">
        <v>1.5</v>
      </c>
      <c r="F45" s="260">
        <v>0</v>
      </c>
      <c r="G45" s="261">
        <f>E45*F45</f>
        <v>0</v>
      </c>
      <c r="H45" s="262">
        <v>0.0112</v>
      </c>
      <c r="I45" s="263">
        <f>E45*H45</f>
        <v>0.0168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5"/>
      <c r="C46" s="330" t="s">
        <v>168</v>
      </c>
      <c r="D46" s="331"/>
      <c r="E46" s="331"/>
      <c r="F46" s="331"/>
      <c r="G46" s="332"/>
      <c r="I46" s="266"/>
      <c r="K46" s="266"/>
      <c r="L46" s="267" t="s">
        <v>168</v>
      </c>
      <c r="O46" s="255">
        <v>3</v>
      </c>
    </row>
    <row r="47" spans="1:15" ht="12.75">
      <c r="A47" s="264"/>
      <c r="B47" s="265"/>
      <c r="C47" s="330" t="s">
        <v>172</v>
      </c>
      <c r="D47" s="331"/>
      <c r="E47" s="331"/>
      <c r="F47" s="331"/>
      <c r="G47" s="332"/>
      <c r="I47" s="266"/>
      <c r="K47" s="266"/>
      <c r="L47" s="267" t="s">
        <v>172</v>
      </c>
      <c r="O47" s="255">
        <v>3</v>
      </c>
    </row>
    <row r="48" spans="1:15" ht="12.75">
      <c r="A48" s="264"/>
      <c r="B48" s="265"/>
      <c r="C48" s="330" t="s">
        <v>173</v>
      </c>
      <c r="D48" s="331"/>
      <c r="E48" s="331"/>
      <c r="F48" s="331"/>
      <c r="G48" s="332"/>
      <c r="I48" s="266"/>
      <c r="K48" s="266"/>
      <c r="L48" s="267" t="s">
        <v>173</v>
      </c>
      <c r="O48" s="255">
        <v>3</v>
      </c>
    </row>
    <row r="49" spans="1:15" ht="12.75">
      <c r="A49" s="264"/>
      <c r="B49" s="265"/>
      <c r="C49" s="330" t="s">
        <v>174</v>
      </c>
      <c r="D49" s="331"/>
      <c r="E49" s="331"/>
      <c r="F49" s="331"/>
      <c r="G49" s="332"/>
      <c r="I49" s="266"/>
      <c r="K49" s="266"/>
      <c r="L49" s="267" t="s">
        <v>174</v>
      </c>
      <c r="O49" s="255">
        <v>3</v>
      </c>
    </row>
    <row r="50" spans="1:15" ht="12.75">
      <c r="A50" s="264"/>
      <c r="B50" s="265"/>
      <c r="C50" s="330" t="s">
        <v>175</v>
      </c>
      <c r="D50" s="331"/>
      <c r="E50" s="331"/>
      <c r="F50" s="331"/>
      <c r="G50" s="332"/>
      <c r="I50" s="266"/>
      <c r="K50" s="266"/>
      <c r="L50" s="267" t="s">
        <v>175</v>
      </c>
      <c r="O50" s="255">
        <v>3</v>
      </c>
    </row>
    <row r="51" spans="1:15" ht="12.75">
      <c r="A51" s="264"/>
      <c r="B51" s="265"/>
      <c r="C51" s="330" t="s">
        <v>176</v>
      </c>
      <c r="D51" s="331"/>
      <c r="E51" s="331"/>
      <c r="F51" s="331"/>
      <c r="G51" s="332"/>
      <c r="I51" s="266"/>
      <c r="K51" s="266"/>
      <c r="L51" s="267" t="s">
        <v>176</v>
      </c>
      <c r="O51" s="255">
        <v>3</v>
      </c>
    </row>
    <row r="52" spans="1:15" ht="12.75">
      <c r="A52" s="264"/>
      <c r="B52" s="265"/>
      <c r="C52" s="330" t="s">
        <v>177</v>
      </c>
      <c r="D52" s="331"/>
      <c r="E52" s="331"/>
      <c r="F52" s="331"/>
      <c r="G52" s="332"/>
      <c r="I52" s="266"/>
      <c r="K52" s="266"/>
      <c r="L52" s="267" t="s">
        <v>177</v>
      </c>
      <c r="O52" s="255">
        <v>3</v>
      </c>
    </row>
    <row r="53" spans="1:80" ht="12.75">
      <c r="A53" s="256">
        <v>18</v>
      </c>
      <c r="B53" s="257" t="s">
        <v>178</v>
      </c>
      <c r="C53" s="258" t="s">
        <v>179</v>
      </c>
      <c r="D53" s="259" t="s">
        <v>149</v>
      </c>
      <c r="E53" s="260">
        <v>0.04</v>
      </c>
      <c r="F53" s="260">
        <v>0</v>
      </c>
      <c r="G53" s="261">
        <f>E53*F53</f>
        <v>0</v>
      </c>
      <c r="H53" s="262">
        <v>1</v>
      </c>
      <c r="I53" s="263">
        <f>E53*H53</f>
        <v>0.04</v>
      </c>
      <c r="J53" s="262"/>
      <c r="K53" s="263">
        <f>E53*J53</f>
        <v>0</v>
      </c>
      <c r="O53" s="255">
        <v>2</v>
      </c>
      <c r="AA53" s="228">
        <v>3</v>
      </c>
      <c r="AB53" s="228">
        <v>1</v>
      </c>
      <c r="AC53" s="228">
        <v>13383410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3</v>
      </c>
      <c r="CB53" s="255">
        <v>1</v>
      </c>
    </row>
    <row r="54" spans="1:57" ht="12.75">
      <c r="A54" s="274"/>
      <c r="B54" s="275" t="s">
        <v>98</v>
      </c>
      <c r="C54" s="276" t="s">
        <v>159</v>
      </c>
      <c r="D54" s="277"/>
      <c r="E54" s="278"/>
      <c r="F54" s="279"/>
      <c r="G54" s="280">
        <f>SUM(G38:G53)</f>
        <v>0</v>
      </c>
      <c r="H54" s="281"/>
      <c r="I54" s="282">
        <f>SUM(I38:I53)</f>
        <v>0.20003236000000002</v>
      </c>
      <c r="J54" s="281"/>
      <c r="K54" s="282">
        <f>SUM(K38:K53)</f>
        <v>0</v>
      </c>
      <c r="O54" s="255">
        <v>4</v>
      </c>
      <c r="BA54" s="283">
        <f>SUM(BA38:BA53)</f>
        <v>0</v>
      </c>
      <c r="BB54" s="283">
        <f>SUM(BB38:BB53)</f>
        <v>0</v>
      </c>
      <c r="BC54" s="283">
        <f>SUM(BC38:BC53)</f>
        <v>0</v>
      </c>
      <c r="BD54" s="283">
        <f>SUM(BD38:BD53)</f>
        <v>0</v>
      </c>
      <c r="BE54" s="283">
        <f>SUM(BE38:BE53)</f>
        <v>0</v>
      </c>
    </row>
    <row r="55" spans="1:15" ht="12.75">
      <c r="A55" s="245" t="s">
        <v>97</v>
      </c>
      <c r="B55" s="246" t="s">
        <v>180</v>
      </c>
      <c r="C55" s="247" t="s">
        <v>181</v>
      </c>
      <c r="D55" s="248"/>
      <c r="E55" s="249"/>
      <c r="F55" s="249"/>
      <c r="G55" s="250"/>
      <c r="H55" s="251"/>
      <c r="I55" s="252"/>
      <c r="J55" s="253"/>
      <c r="K55" s="254"/>
      <c r="O55" s="255">
        <v>1</v>
      </c>
    </row>
    <row r="56" spans="1:80" ht="12.75">
      <c r="A56" s="256">
        <v>19</v>
      </c>
      <c r="B56" s="257" t="s">
        <v>183</v>
      </c>
      <c r="C56" s="258" t="s">
        <v>184</v>
      </c>
      <c r="D56" s="259" t="s">
        <v>118</v>
      </c>
      <c r="E56" s="260">
        <v>6</v>
      </c>
      <c r="F56" s="260">
        <v>0</v>
      </c>
      <c r="G56" s="261">
        <f>E56*F56</f>
        <v>0</v>
      </c>
      <c r="H56" s="262">
        <v>0.0573</v>
      </c>
      <c r="I56" s="263">
        <f>E56*H56</f>
        <v>0.3438</v>
      </c>
      <c r="J56" s="262">
        <v>0</v>
      </c>
      <c r="K56" s="263">
        <f>E56*J56</f>
        <v>0</v>
      </c>
      <c r="O56" s="255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>IF(AZ56=1,G56,0)</f>
        <v>0</v>
      </c>
      <c r="BB56" s="228">
        <f>IF(AZ56=2,G56,0)</f>
        <v>0</v>
      </c>
      <c r="BC56" s="228">
        <f>IF(AZ56=3,G56,0)</f>
        <v>0</v>
      </c>
      <c r="BD56" s="228">
        <f>IF(AZ56=4,G56,0)</f>
        <v>0</v>
      </c>
      <c r="BE56" s="228">
        <f>IF(AZ56=5,G56,0)</f>
        <v>0</v>
      </c>
      <c r="CA56" s="255">
        <v>1</v>
      </c>
      <c r="CB56" s="255">
        <v>1</v>
      </c>
    </row>
    <row r="57" spans="1:15" ht="12.75">
      <c r="A57" s="264"/>
      <c r="B57" s="268"/>
      <c r="C57" s="323" t="s">
        <v>185</v>
      </c>
      <c r="D57" s="324"/>
      <c r="E57" s="269">
        <v>2</v>
      </c>
      <c r="F57" s="270"/>
      <c r="G57" s="271"/>
      <c r="H57" s="272"/>
      <c r="I57" s="266"/>
      <c r="J57" s="273"/>
      <c r="K57" s="266"/>
      <c r="M57" s="267">
        <v>2</v>
      </c>
      <c r="O57" s="255"/>
    </row>
    <row r="58" spans="1:15" ht="12.75">
      <c r="A58" s="264"/>
      <c r="B58" s="268"/>
      <c r="C58" s="323" t="s">
        <v>157</v>
      </c>
      <c r="D58" s="324"/>
      <c r="E58" s="269">
        <v>4</v>
      </c>
      <c r="F58" s="270"/>
      <c r="G58" s="271"/>
      <c r="H58" s="272"/>
      <c r="I58" s="266"/>
      <c r="J58" s="273"/>
      <c r="K58" s="266"/>
      <c r="M58" s="267">
        <v>4</v>
      </c>
      <c r="O58" s="255"/>
    </row>
    <row r="59" spans="1:80" ht="12.75">
      <c r="A59" s="256">
        <v>20</v>
      </c>
      <c r="B59" s="257" t="s">
        <v>186</v>
      </c>
      <c r="C59" s="258" t="s">
        <v>187</v>
      </c>
      <c r="D59" s="259" t="s">
        <v>118</v>
      </c>
      <c r="E59" s="260">
        <v>4</v>
      </c>
      <c r="F59" s="260">
        <v>0</v>
      </c>
      <c r="G59" s="261">
        <f>E59*F59</f>
        <v>0</v>
      </c>
      <c r="H59" s="262">
        <v>0.04543</v>
      </c>
      <c r="I59" s="263">
        <f>E59*H59</f>
        <v>0.18172</v>
      </c>
      <c r="J59" s="262">
        <v>0</v>
      </c>
      <c r="K59" s="263">
        <f>E59*J59</f>
        <v>0</v>
      </c>
      <c r="O59" s="255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1</v>
      </c>
    </row>
    <row r="60" spans="1:80" ht="12.75">
      <c r="A60" s="256">
        <v>21</v>
      </c>
      <c r="B60" s="257" t="s">
        <v>188</v>
      </c>
      <c r="C60" s="258" t="s">
        <v>189</v>
      </c>
      <c r="D60" s="259" t="s">
        <v>113</v>
      </c>
      <c r="E60" s="260">
        <v>42.115</v>
      </c>
      <c r="F60" s="260">
        <v>0</v>
      </c>
      <c r="G60" s="261">
        <f>E60*F60</f>
        <v>0</v>
      </c>
      <c r="H60" s="262">
        <v>0.04766</v>
      </c>
      <c r="I60" s="263">
        <f>E60*H60</f>
        <v>2.0072009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15" ht="12.75">
      <c r="A61" s="264"/>
      <c r="B61" s="265"/>
      <c r="C61" s="330" t="s">
        <v>190</v>
      </c>
      <c r="D61" s="331"/>
      <c r="E61" s="331"/>
      <c r="F61" s="331"/>
      <c r="G61" s="332"/>
      <c r="I61" s="266"/>
      <c r="K61" s="266"/>
      <c r="L61" s="267" t="s">
        <v>190</v>
      </c>
      <c r="O61" s="255">
        <v>3</v>
      </c>
    </row>
    <row r="62" spans="1:15" ht="12.75">
      <c r="A62" s="264"/>
      <c r="B62" s="268"/>
      <c r="C62" s="323" t="s">
        <v>114</v>
      </c>
      <c r="D62" s="324"/>
      <c r="E62" s="269">
        <v>21.915</v>
      </c>
      <c r="F62" s="270"/>
      <c r="G62" s="271"/>
      <c r="H62" s="272"/>
      <c r="I62" s="266"/>
      <c r="J62" s="273"/>
      <c r="K62" s="266"/>
      <c r="M62" s="267" t="s">
        <v>114</v>
      </c>
      <c r="O62" s="255"/>
    </row>
    <row r="63" spans="1:15" ht="12.75">
      <c r="A63" s="264"/>
      <c r="B63" s="268"/>
      <c r="C63" s="323" t="s">
        <v>115</v>
      </c>
      <c r="D63" s="324"/>
      <c r="E63" s="269">
        <v>-2.2</v>
      </c>
      <c r="F63" s="270"/>
      <c r="G63" s="271"/>
      <c r="H63" s="272"/>
      <c r="I63" s="266"/>
      <c r="J63" s="273"/>
      <c r="K63" s="266"/>
      <c r="M63" s="267" t="s">
        <v>115</v>
      </c>
      <c r="O63" s="255"/>
    </row>
    <row r="64" spans="1:15" ht="12.75">
      <c r="A64" s="264"/>
      <c r="B64" s="268"/>
      <c r="C64" s="323" t="s">
        <v>191</v>
      </c>
      <c r="D64" s="324"/>
      <c r="E64" s="269">
        <v>19.7</v>
      </c>
      <c r="F64" s="270"/>
      <c r="G64" s="271"/>
      <c r="H64" s="272"/>
      <c r="I64" s="266"/>
      <c r="J64" s="273"/>
      <c r="K64" s="266"/>
      <c r="M64" s="267" t="s">
        <v>191</v>
      </c>
      <c r="O64" s="255"/>
    </row>
    <row r="65" spans="1:15" ht="12.75">
      <c r="A65" s="264"/>
      <c r="B65" s="268"/>
      <c r="C65" s="323" t="s">
        <v>141</v>
      </c>
      <c r="D65" s="324"/>
      <c r="E65" s="269">
        <v>2.7</v>
      </c>
      <c r="F65" s="270"/>
      <c r="G65" s="271"/>
      <c r="H65" s="272"/>
      <c r="I65" s="266"/>
      <c r="J65" s="273"/>
      <c r="K65" s="266"/>
      <c r="M65" s="267" t="s">
        <v>141</v>
      </c>
      <c r="O65" s="255"/>
    </row>
    <row r="66" spans="1:80" ht="12.75">
      <c r="A66" s="256">
        <v>22</v>
      </c>
      <c r="B66" s="257" t="s">
        <v>192</v>
      </c>
      <c r="C66" s="258" t="s">
        <v>193</v>
      </c>
      <c r="D66" s="259" t="s">
        <v>113</v>
      </c>
      <c r="E66" s="260">
        <v>3.9</v>
      </c>
      <c r="F66" s="260">
        <v>0</v>
      </c>
      <c r="G66" s="261">
        <f>E66*F66</f>
        <v>0</v>
      </c>
      <c r="H66" s="262">
        <v>0.00585</v>
      </c>
      <c r="I66" s="263">
        <f>E66*H66</f>
        <v>0.022815</v>
      </c>
      <c r="J66" s="262">
        <v>0</v>
      </c>
      <c r="K66" s="263">
        <f>E66*J66</f>
        <v>0</v>
      </c>
      <c r="O66" s="255">
        <v>2</v>
      </c>
      <c r="AA66" s="228">
        <v>1</v>
      </c>
      <c r="AB66" s="228">
        <v>1</v>
      </c>
      <c r="AC66" s="228">
        <v>1</v>
      </c>
      <c r="AZ66" s="228">
        <v>1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</v>
      </c>
      <c r="CB66" s="255">
        <v>1</v>
      </c>
    </row>
    <row r="67" spans="1:57" ht="12.75">
      <c r="A67" s="274"/>
      <c r="B67" s="275" t="s">
        <v>98</v>
      </c>
      <c r="C67" s="276" t="s">
        <v>182</v>
      </c>
      <c r="D67" s="277"/>
      <c r="E67" s="278"/>
      <c r="F67" s="279"/>
      <c r="G67" s="280">
        <f>SUM(G55:G66)</f>
        <v>0</v>
      </c>
      <c r="H67" s="281"/>
      <c r="I67" s="282">
        <f>SUM(I55:I66)</f>
        <v>2.5555359</v>
      </c>
      <c r="J67" s="281"/>
      <c r="K67" s="282">
        <f>SUM(K55:K66)</f>
        <v>0</v>
      </c>
      <c r="O67" s="255">
        <v>4</v>
      </c>
      <c r="BA67" s="283">
        <f>SUM(BA55:BA66)</f>
        <v>0</v>
      </c>
      <c r="BB67" s="283">
        <f>SUM(BB55:BB66)</f>
        <v>0</v>
      </c>
      <c r="BC67" s="283">
        <f>SUM(BC55:BC66)</f>
        <v>0</v>
      </c>
      <c r="BD67" s="283">
        <f>SUM(BD55:BD66)</f>
        <v>0</v>
      </c>
      <c r="BE67" s="283">
        <f>SUM(BE55:BE66)</f>
        <v>0</v>
      </c>
    </row>
    <row r="68" spans="1:15" ht="12.75">
      <c r="A68" s="245" t="s">
        <v>97</v>
      </c>
      <c r="B68" s="246" t="s">
        <v>194</v>
      </c>
      <c r="C68" s="247" t="s">
        <v>195</v>
      </c>
      <c r="D68" s="248"/>
      <c r="E68" s="249"/>
      <c r="F68" s="249"/>
      <c r="G68" s="250"/>
      <c r="H68" s="251"/>
      <c r="I68" s="252"/>
      <c r="J68" s="253"/>
      <c r="K68" s="254"/>
      <c r="O68" s="255">
        <v>1</v>
      </c>
    </row>
    <row r="69" spans="1:80" ht="12.75">
      <c r="A69" s="256">
        <v>23</v>
      </c>
      <c r="B69" s="257" t="s">
        <v>197</v>
      </c>
      <c r="C69" s="258" t="s">
        <v>198</v>
      </c>
      <c r="D69" s="259" t="s">
        <v>199</v>
      </c>
      <c r="E69" s="260">
        <v>0.096</v>
      </c>
      <c r="F69" s="260">
        <v>0</v>
      </c>
      <c r="G69" s="261">
        <f>E69*F69</f>
        <v>0</v>
      </c>
      <c r="H69" s="262">
        <v>0</v>
      </c>
      <c r="I69" s="263">
        <f>E69*H69</f>
        <v>0</v>
      </c>
      <c r="J69" s="262"/>
      <c r="K69" s="263">
        <f>E69*J69</f>
        <v>0</v>
      </c>
      <c r="O69" s="255">
        <v>2</v>
      </c>
      <c r="AA69" s="228">
        <v>12</v>
      </c>
      <c r="AB69" s="228">
        <v>0</v>
      </c>
      <c r="AC69" s="228">
        <v>76</v>
      </c>
      <c r="AZ69" s="228">
        <v>1</v>
      </c>
      <c r="BA69" s="228">
        <f>IF(AZ69=1,G69,0)</f>
        <v>0</v>
      </c>
      <c r="BB69" s="228">
        <f>IF(AZ69=2,G69,0)</f>
        <v>0</v>
      </c>
      <c r="BC69" s="228">
        <f>IF(AZ69=3,G69,0)</f>
        <v>0</v>
      </c>
      <c r="BD69" s="228">
        <f>IF(AZ69=4,G69,0)</f>
        <v>0</v>
      </c>
      <c r="BE69" s="228">
        <f>IF(AZ69=5,G69,0)</f>
        <v>0</v>
      </c>
      <c r="CA69" s="255">
        <v>12</v>
      </c>
      <c r="CB69" s="255">
        <v>0</v>
      </c>
    </row>
    <row r="70" spans="1:15" ht="12.75">
      <c r="A70" s="264"/>
      <c r="B70" s="265"/>
      <c r="C70" s="330" t="s">
        <v>200</v>
      </c>
      <c r="D70" s="331"/>
      <c r="E70" s="331"/>
      <c r="F70" s="331"/>
      <c r="G70" s="332"/>
      <c r="I70" s="266"/>
      <c r="K70" s="266"/>
      <c r="L70" s="267" t="s">
        <v>200</v>
      </c>
      <c r="O70" s="255">
        <v>3</v>
      </c>
    </row>
    <row r="71" spans="1:57" ht="12.75">
      <c r="A71" s="274"/>
      <c r="B71" s="275" t="s">
        <v>98</v>
      </c>
      <c r="C71" s="276" t="s">
        <v>196</v>
      </c>
      <c r="D71" s="277"/>
      <c r="E71" s="278"/>
      <c r="F71" s="279"/>
      <c r="G71" s="280">
        <f>SUM(G68:G70)</f>
        <v>0</v>
      </c>
      <c r="H71" s="281"/>
      <c r="I71" s="282">
        <f>SUM(I68:I70)</f>
        <v>0</v>
      </c>
      <c r="J71" s="281"/>
      <c r="K71" s="282">
        <f>SUM(K68:K70)</f>
        <v>0</v>
      </c>
      <c r="O71" s="255">
        <v>4</v>
      </c>
      <c r="BA71" s="283">
        <f>SUM(BA68:BA70)</f>
        <v>0</v>
      </c>
      <c r="BB71" s="283">
        <f>SUM(BB68:BB70)</f>
        <v>0</v>
      </c>
      <c r="BC71" s="283">
        <f>SUM(BC68:BC70)</f>
        <v>0</v>
      </c>
      <c r="BD71" s="283">
        <f>SUM(BD68:BD70)</f>
        <v>0</v>
      </c>
      <c r="BE71" s="283">
        <f>SUM(BE68:BE70)</f>
        <v>0</v>
      </c>
    </row>
    <row r="72" spans="1:15" ht="12.75">
      <c r="A72" s="245" t="s">
        <v>97</v>
      </c>
      <c r="B72" s="246" t="s">
        <v>201</v>
      </c>
      <c r="C72" s="247" t="s">
        <v>202</v>
      </c>
      <c r="D72" s="248"/>
      <c r="E72" s="249"/>
      <c r="F72" s="249"/>
      <c r="G72" s="250"/>
      <c r="H72" s="251"/>
      <c r="I72" s="252"/>
      <c r="J72" s="253"/>
      <c r="K72" s="254"/>
      <c r="O72" s="255">
        <v>1</v>
      </c>
    </row>
    <row r="73" spans="1:80" ht="12.75">
      <c r="A73" s="256">
        <v>24</v>
      </c>
      <c r="B73" s="257" t="s">
        <v>204</v>
      </c>
      <c r="C73" s="258" t="s">
        <v>205</v>
      </c>
      <c r="D73" s="259" t="s">
        <v>199</v>
      </c>
      <c r="E73" s="260">
        <v>57.024</v>
      </c>
      <c r="F73" s="260">
        <v>0</v>
      </c>
      <c r="G73" s="261">
        <f>E73*F73</f>
        <v>0</v>
      </c>
      <c r="H73" s="262">
        <v>0.00735</v>
      </c>
      <c r="I73" s="263">
        <f>E73*H73</f>
        <v>0.4191264</v>
      </c>
      <c r="J73" s="262">
        <v>0</v>
      </c>
      <c r="K73" s="263">
        <f>E73*J73</f>
        <v>0</v>
      </c>
      <c r="O73" s="255">
        <v>2</v>
      </c>
      <c r="AA73" s="228">
        <v>1</v>
      </c>
      <c r="AB73" s="228">
        <v>1</v>
      </c>
      <c r="AC73" s="228">
        <v>1</v>
      </c>
      <c r="AZ73" s="228">
        <v>1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5">
        <v>1</v>
      </c>
      <c r="CB73" s="255">
        <v>1</v>
      </c>
    </row>
    <row r="74" spans="1:15" ht="12.75">
      <c r="A74" s="264"/>
      <c r="B74" s="268"/>
      <c r="C74" s="323" t="s">
        <v>206</v>
      </c>
      <c r="D74" s="324"/>
      <c r="E74" s="269">
        <v>57.024</v>
      </c>
      <c r="F74" s="270"/>
      <c r="G74" s="271"/>
      <c r="H74" s="272"/>
      <c r="I74" s="266"/>
      <c r="J74" s="273"/>
      <c r="K74" s="266"/>
      <c r="M74" s="267" t="s">
        <v>206</v>
      </c>
      <c r="O74" s="255"/>
    </row>
    <row r="75" spans="1:80" ht="12.75">
      <c r="A75" s="256">
        <v>25</v>
      </c>
      <c r="B75" s="257" t="s">
        <v>207</v>
      </c>
      <c r="C75" s="258" t="s">
        <v>208</v>
      </c>
      <c r="D75" s="259" t="s">
        <v>199</v>
      </c>
      <c r="E75" s="260">
        <v>57.024</v>
      </c>
      <c r="F75" s="260">
        <v>0</v>
      </c>
      <c r="G75" s="261">
        <f>E75*F75</f>
        <v>0</v>
      </c>
      <c r="H75" s="262">
        <v>0</v>
      </c>
      <c r="I75" s="263">
        <f>E75*H75</f>
        <v>0</v>
      </c>
      <c r="J75" s="262">
        <v>0</v>
      </c>
      <c r="K75" s="263">
        <f>E75*J75</f>
        <v>0</v>
      </c>
      <c r="O75" s="255">
        <v>2</v>
      </c>
      <c r="AA75" s="228">
        <v>1</v>
      </c>
      <c r="AB75" s="228">
        <v>1</v>
      </c>
      <c r="AC75" s="228">
        <v>1</v>
      </c>
      <c r="AZ75" s="228">
        <v>1</v>
      </c>
      <c r="BA75" s="228">
        <f>IF(AZ75=1,G75,0)</f>
        <v>0</v>
      </c>
      <c r="BB75" s="228">
        <f>IF(AZ75=2,G75,0)</f>
        <v>0</v>
      </c>
      <c r="BC75" s="228">
        <f>IF(AZ75=3,G75,0)</f>
        <v>0</v>
      </c>
      <c r="BD75" s="228">
        <f>IF(AZ75=4,G75,0)</f>
        <v>0</v>
      </c>
      <c r="BE75" s="228">
        <f>IF(AZ75=5,G75,0)</f>
        <v>0</v>
      </c>
      <c r="CA75" s="255">
        <v>1</v>
      </c>
      <c r="CB75" s="255">
        <v>1</v>
      </c>
    </row>
    <row r="76" spans="1:15" ht="12.75">
      <c r="A76" s="264"/>
      <c r="B76" s="268"/>
      <c r="C76" s="323" t="s">
        <v>206</v>
      </c>
      <c r="D76" s="324"/>
      <c r="E76" s="269">
        <v>57.024</v>
      </c>
      <c r="F76" s="270"/>
      <c r="G76" s="271"/>
      <c r="H76" s="272"/>
      <c r="I76" s="266"/>
      <c r="J76" s="273"/>
      <c r="K76" s="266"/>
      <c r="M76" s="267" t="s">
        <v>206</v>
      </c>
      <c r="O76" s="255"/>
    </row>
    <row r="77" spans="1:80" ht="12.75">
      <c r="A77" s="256">
        <v>26</v>
      </c>
      <c r="B77" s="257" t="s">
        <v>209</v>
      </c>
      <c r="C77" s="258" t="s">
        <v>210</v>
      </c>
      <c r="D77" s="259" t="s">
        <v>199</v>
      </c>
      <c r="E77" s="260">
        <v>57.024</v>
      </c>
      <c r="F77" s="260">
        <v>0</v>
      </c>
      <c r="G77" s="261">
        <f>E77*F77</f>
        <v>0</v>
      </c>
      <c r="H77" s="262">
        <v>0.00012</v>
      </c>
      <c r="I77" s="263">
        <f>E77*H77</f>
        <v>0.00684288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15" ht="12.75">
      <c r="A78" s="264"/>
      <c r="B78" s="268"/>
      <c r="C78" s="323" t="s">
        <v>206</v>
      </c>
      <c r="D78" s="324"/>
      <c r="E78" s="269">
        <v>57.024</v>
      </c>
      <c r="F78" s="270"/>
      <c r="G78" s="271"/>
      <c r="H78" s="272"/>
      <c r="I78" s="266"/>
      <c r="J78" s="273"/>
      <c r="K78" s="266"/>
      <c r="M78" s="267" t="s">
        <v>206</v>
      </c>
      <c r="O78" s="255"/>
    </row>
    <row r="79" spans="1:80" ht="12.75">
      <c r="A79" s="256">
        <v>27</v>
      </c>
      <c r="B79" s="257" t="s">
        <v>211</v>
      </c>
      <c r="C79" s="258" t="s">
        <v>212</v>
      </c>
      <c r="D79" s="259" t="s">
        <v>199</v>
      </c>
      <c r="E79" s="260">
        <v>57.024</v>
      </c>
      <c r="F79" s="260">
        <v>0</v>
      </c>
      <c r="G79" s="261">
        <f>E79*F79</f>
        <v>0</v>
      </c>
      <c r="H79" s="262">
        <v>0</v>
      </c>
      <c r="I79" s="263">
        <f>E79*H79</f>
        <v>0</v>
      </c>
      <c r="J79" s="262">
        <v>0</v>
      </c>
      <c r="K79" s="263">
        <f>E79*J79</f>
        <v>0</v>
      </c>
      <c r="O79" s="255">
        <v>2</v>
      </c>
      <c r="AA79" s="228">
        <v>1</v>
      </c>
      <c r="AB79" s="228">
        <v>1</v>
      </c>
      <c r="AC79" s="228">
        <v>1</v>
      </c>
      <c r="AZ79" s="228">
        <v>1</v>
      </c>
      <c r="BA79" s="228">
        <f>IF(AZ79=1,G79,0)</f>
        <v>0</v>
      </c>
      <c r="BB79" s="228">
        <f>IF(AZ79=2,G79,0)</f>
        <v>0</v>
      </c>
      <c r="BC79" s="228">
        <f>IF(AZ79=3,G79,0)</f>
        <v>0</v>
      </c>
      <c r="BD79" s="228">
        <f>IF(AZ79=4,G79,0)</f>
        <v>0</v>
      </c>
      <c r="BE79" s="228">
        <f>IF(AZ79=5,G79,0)</f>
        <v>0</v>
      </c>
      <c r="CA79" s="255">
        <v>1</v>
      </c>
      <c r="CB79" s="255">
        <v>1</v>
      </c>
    </row>
    <row r="80" spans="1:15" ht="12.75">
      <c r="A80" s="264"/>
      <c r="B80" s="268"/>
      <c r="C80" s="323" t="s">
        <v>206</v>
      </c>
      <c r="D80" s="324"/>
      <c r="E80" s="269">
        <v>57.024</v>
      </c>
      <c r="F80" s="270"/>
      <c r="G80" s="271"/>
      <c r="H80" s="272"/>
      <c r="I80" s="266"/>
      <c r="J80" s="273"/>
      <c r="K80" s="266"/>
      <c r="M80" s="267" t="s">
        <v>206</v>
      </c>
      <c r="O80" s="255"/>
    </row>
    <row r="81" spans="1:80" ht="12.75">
      <c r="A81" s="256">
        <v>28</v>
      </c>
      <c r="B81" s="257" t="s">
        <v>213</v>
      </c>
      <c r="C81" s="258" t="s">
        <v>214</v>
      </c>
      <c r="D81" s="259" t="s">
        <v>113</v>
      </c>
      <c r="E81" s="260">
        <v>45</v>
      </c>
      <c r="F81" s="260">
        <v>0</v>
      </c>
      <c r="G81" s="261">
        <f>E81*F81</f>
        <v>0</v>
      </c>
      <c r="H81" s="262">
        <v>0.01691</v>
      </c>
      <c r="I81" s="263">
        <f>E81*H81</f>
        <v>0.76095</v>
      </c>
      <c r="J81" s="262">
        <v>0</v>
      </c>
      <c r="K81" s="263">
        <f>E81*J81</f>
        <v>0</v>
      </c>
      <c r="O81" s="255">
        <v>2</v>
      </c>
      <c r="AA81" s="228">
        <v>1</v>
      </c>
      <c r="AB81" s="228">
        <v>1</v>
      </c>
      <c r="AC81" s="228">
        <v>1</v>
      </c>
      <c r="AZ81" s="228">
        <v>1</v>
      </c>
      <c r="BA81" s="228">
        <f>IF(AZ81=1,G81,0)</f>
        <v>0</v>
      </c>
      <c r="BB81" s="228">
        <f>IF(AZ81=2,G81,0)</f>
        <v>0</v>
      </c>
      <c r="BC81" s="228">
        <f>IF(AZ81=3,G81,0)</f>
        <v>0</v>
      </c>
      <c r="BD81" s="228">
        <f>IF(AZ81=4,G81,0)</f>
        <v>0</v>
      </c>
      <c r="BE81" s="228">
        <f>IF(AZ81=5,G81,0)</f>
        <v>0</v>
      </c>
      <c r="CA81" s="255">
        <v>1</v>
      </c>
      <c r="CB81" s="255">
        <v>1</v>
      </c>
    </row>
    <row r="82" spans="1:15" ht="12.75">
      <c r="A82" s="264"/>
      <c r="B82" s="268"/>
      <c r="C82" s="323" t="s">
        <v>215</v>
      </c>
      <c r="D82" s="324"/>
      <c r="E82" s="269">
        <v>45</v>
      </c>
      <c r="F82" s="270"/>
      <c r="G82" s="271"/>
      <c r="H82" s="272"/>
      <c r="I82" s="266"/>
      <c r="J82" s="273"/>
      <c r="K82" s="266"/>
      <c r="M82" s="267" t="s">
        <v>215</v>
      </c>
      <c r="O82" s="255"/>
    </row>
    <row r="83" spans="1:80" ht="12.75">
      <c r="A83" s="256">
        <v>29</v>
      </c>
      <c r="B83" s="257" t="s">
        <v>216</v>
      </c>
      <c r="C83" s="258" t="s">
        <v>217</v>
      </c>
      <c r="D83" s="259" t="s">
        <v>113</v>
      </c>
      <c r="E83" s="260">
        <v>45</v>
      </c>
      <c r="F83" s="260">
        <v>0</v>
      </c>
      <c r="G83" s="261">
        <f>E83*F83</f>
        <v>0</v>
      </c>
      <c r="H83" s="262">
        <v>0.0004</v>
      </c>
      <c r="I83" s="263">
        <f>E83*H83</f>
        <v>0.018000000000000002</v>
      </c>
      <c r="J83" s="262">
        <v>0</v>
      </c>
      <c r="K83" s="263">
        <f>E83*J83</f>
        <v>0</v>
      </c>
      <c r="O83" s="255">
        <v>2</v>
      </c>
      <c r="AA83" s="228">
        <v>1</v>
      </c>
      <c r="AB83" s="228">
        <v>1</v>
      </c>
      <c r="AC83" s="228">
        <v>1</v>
      </c>
      <c r="AZ83" s="228">
        <v>1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5">
        <v>1</v>
      </c>
      <c r="CB83" s="255">
        <v>1</v>
      </c>
    </row>
    <row r="84" spans="1:80" ht="12.75">
      <c r="A84" s="256">
        <v>30</v>
      </c>
      <c r="B84" s="257" t="s">
        <v>218</v>
      </c>
      <c r="C84" s="258" t="s">
        <v>219</v>
      </c>
      <c r="D84" s="259" t="s">
        <v>113</v>
      </c>
      <c r="E84" s="260">
        <v>45</v>
      </c>
      <c r="F84" s="260">
        <v>0</v>
      </c>
      <c r="G84" s="261">
        <f>E84*F84</f>
        <v>0</v>
      </c>
      <c r="H84" s="262">
        <v>0</v>
      </c>
      <c r="I84" s="263">
        <f>E84*H84</f>
        <v>0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80" ht="12.75">
      <c r="A85" s="256">
        <v>31</v>
      </c>
      <c r="B85" s="257" t="s">
        <v>220</v>
      </c>
      <c r="C85" s="258" t="s">
        <v>221</v>
      </c>
      <c r="D85" s="259" t="s">
        <v>118</v>
      </c>
      <c r="E85" s="260">
        <v>2</v>
      </c>
      <c r="F85" s="260">
        <v>0</v>
      </c>
      <c r="G85" s="261">
        <f>E85*F85</f>
        <v>0</v>
      </c>
      <c r="H85" s="262">
        <v>0.0006</v>
      </c>
      <c r="I85" s="263">
        <f>E85*H85</f>
        <v>0.0012</v>
      </c>
      <c r="J85" s="262">
        <v>0</v>
      </c>
      <c r="K85" s="263">
        <f>E85*J85</f>
        <v>0</v>
      </c>
      <c r="O85" s="255">
        <v>2</v>
      </c>
      <c r="AA85" s="228">
        <v>1</v>
      </c>
      <c r="AB85" s="228">
        <v>1</v>
      </c>
      <c r="AC85" s="228">
        <v>1</v>
      </c>
      <c r="AZ85" s="228">
        <v>1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5">
        <v>1</v>
      </c>
      <c r="CB85" s="255">
        <v>1</v>
      </c>
    </row>
    <row r="86" spans="1:57" ht="12.75">
      <c r="A86" s="274"/>
      <c r="B86" s="275" t="s">
        <v>98</v>
      </c>
      <c r="C86" s="276" t="s">
        <v>203</v>
      </c>
      <c r="D86" s="277"/>
      <c r="E86" s="278"/>
      <c r="F86" s="279"/>
      <c r="G86" s="280">
        <f>SUM(G72:G85)</f>
        <v>0</v>
      </c>
      <c r="H86" s="281"/>
      <c r="I86" s="282">
        <f>SUM(I72:I85)</f>
        <v>1.2061192800000002</v>
      </c>
      <c r="J86" s="281"/>
      <c r="K86" s="282">
        <f>SUM(K72:K85)</f>
        <v>0</v>
      </c>
      <c r="O86" s="255">
        <v>4</v>
      </c>
      <c r="BA86" s="283">
        <f>SUM(BA72:BA85)</f>
        <v>0</v>
      </c>
      <c r="BB86" s="283">
        <f>SUM(BB72:BB85)</f>
        <v>0</v>
      </c>
      <c r="BC86" s="283">
        <f>SUM(BC72:BC85)</f>
        <v>0</v>
      </c>
      <c r="BD86" s="283">
        <f>SUM(BD72:BD85)</f>
        <v>0</v>
      </c>
      <c r="BE86" s="283">
        <f>SUM(BE72:BE85)</f>
        <v>0</v>
      </c>
    </row>
    <row r="87" spans="1:15" ht="12.75">
      <c r="A87" s="245" t="s">
        <v>97</v>
      </c>
      <c r="B87" s="246" t="s">
        <v>222</v>
      </c>
      <c r="C87" s="247" t="s">
        <v>223</v>
      </c>
      <c r="D87" s="248"/>
      <c r="E87" s="249"/>
      <c r="F87" s="249"/>
      <c r="G87" s="250"/>
      <c r="H87" s="251"/>
      <c r="I87" s="252"/>
      <c r="J87" s="253"/>
      <c r="K87" s="254"/>
      <c r="O87" s="255">
        <v>1</v>
      </c>
    </row>
    <row r="88" spans="1:80" ht="12.75">
      <c r="A88" s="256">
        <v>32</v>
      </c>
      <c r="B88" s="257" t="s">
        <v>225</v>
      </c>
      <c r="C88" s="258" t="s">
        <v>226</v>
      </c>
      <c r="D88" s="259" t="s">
        <v>227</v>
      </c>
      <c r="E88" s="260">
        <v>1</v>
      </c>
      <c r="F88" s="260">
        <v>0</v>
      </c>
      <c r="G88" s="261">
        <f>E88*F88</f>
        <v>0</v>
      </c>
      <c r="H88" s="262">
        <v>3</v>
      </c>
      <c r="I88" s="263">
        <f>E88*H88</f>
        <v>3</v>
      </c>
      <c r="J88" s="262">
        <v>-3</v>
      </c>
      <c r="K88" s="263">
        <f>E88*J88</f>
        <v>-3</v>
      </c>
      <c r="O88" s="255">
        <v>2</v>
      </c>
      <c r="AA88" s="228">
        <v>1</v>
      </c>
      <c r="AB88" s="228">
        <v>1</v>
      </c>
      <c r="AC88" s="228">
        <v>1</v>
      </c>
      <c r="AZ88" s="228">
        <v>1</v>
      </c>
      <c r="BA88" s="228">
        <f>IF(AZ88=1,G88,0)</f>
        <v>0</v>
      </c>
      <c r="BB88" s="228">
        <f>IF(AZ88=2,G88,0)</f>
        <v>0</v>
      </c>
      <c r="BC88" s="228">
        <f>IF(AZ88=3,G88,0)</f>
        <v>0</v>
      </c>
      <c r="BD88" s="228">
        <f>IF(AZ88=4,G88,0)</f>
        <v>0</v>
      </c>
      <c r="BE88" s="228">
        <f>IF(AZ88=5,G88,0)</f>
        <v>0</v>
      </c>
      <c r="CA88" s="255">
        <v>1</v>
      </c>
      <c r="CB88" s="255">
        <v>1</v>
      </c>
    </row>
    <row r="89" spans="1:80" ht="12.75">
      <c r="A89" s="256">
        <v>33</v>
      </c>
      <c r="B89" s="257" t="s">
        <v>228</v>
      </c>
      <c r="C89" s="258" t="s">
        <v>229</v>
      </c>
      <c r="D89" s="259" t="s">
        <v>113</v>
      </c>
      <c r="E89" s="260">
        <v>59.49</v>
      </c>
      <c r="F89" s="260">
        <v>0</v>
      </c>
      <c r="G89" s="261">
        <f>E89*F89</f>
        <v>0</v>
      </c>
      <c r="H89" s="262">
        <v>4E-05</v>
      </c>
      <c r="I89" s="263">
        <f>E89*H89</f>
        <v>0.0023796000000000004</v>
      </c>
      <c r="J89" s="262">
        <v>0</v>
      </c>
      <c r="K89" s="263">
        <f>E89*J89</f>
        <v>0</v>
      </c>
      <c r="O89" s="255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</v>
      </c>
      <c r="CB89" s="255">
        <v>1</v>
      </c>
    </row>
    <row r="90" spans="1:15" ht="12.75">
      <c r="A90" s="264"/>
      <c r="B90" s="268"/>
      <c r="C90" s="323" t="s">
        <v>230</v>
      </c>
      <c r="D90" s="324"/>
      <c r="E90" s="269">
        <v>3.24</v>
      </c>
      <c r="F90" s="270"/>
      <c r="G90" s="271"/>
      <c r="H90" s="272"/>
      <c r="I90" s="266"/>
      <c r="J90" s="273"/>
      <c r="K90" s="266"/>
      <c r="M90" s="267" t="s">
        <v>230</v>
      </c>
      <c r="O90" s="255"/>
    </row>
    <row r="91" spans="1:15" ht="12.75">
      <c r="A91" s="264"/>
      <c r="B91" s="268"/>
      <c r="C91" s="323" t="s">
        <v>231</v>
      </c>
      <c r="D91" s="324"/>
      <c r="E91" s="269">
        <v>56.25</v>
      </c>
      <c r="F91" s="270"/>
      <c r="G91" s="271"/>
      <c r="H91" s="272"/>
      <c r="I91" s="266"/>
      <c r="J91" s="273"/>
      <c r="K91" s="266"/>
      <c r="M91" s="267" t="s">
        <v>231</v>
      </c>
      <c r="O91" s="255"/>
    </row>
    <row r="92" spans="1:80" ht="12.75">
      <c r="A92" s="256">
        <v>34</v>
      </c>
      <c r="B92" s="257" t="s">
        <v>232</v>
      </c>
      <c r="C92" s="258" t="s">
        <v>233</v>
      </c>
      <c r="D92" s="259" t="s">
        <v>118</v>
      </c>
      <c r="E92" s="260">
        <v>16</v>
      </c>
      <c r="F92" s="260">
        <v>0</v>
      </c>
      <c r="G92" s="261">
        <f>E92*F92</f>
        <v>0</v>
      </c>
      <c r="H92" s="262">
        <v>8E-05</v>
      </c>
      <c r="I92" s="263">
        <f>E92*H92</f>
        <v>0.00128</v>
      </c>
      <c r="J92" s="262">
        <v>0</v>
      </c>
      <c r="K92" s="263">
        <f>E92*J92</f>
        <v>0</v>
      </c>
      <c r="O92" s="255">
        <v>2</v>
      </c>
      <c r="AA92" s="228">
        <v>1</v>
      </c>
      <c r="AB92" s="228">
        <v>1</v>
      </c>
      <c r="AC92" s="228">
        <v>1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</v>
      </c>
      <c r="CB92" s="255">
        <v>1</v>
      </c>
    </row>
    <row r="93" spans="1:15" ht="12.75">
      <c r="A93" s="264"/>
      <c r="B93" s="268"/>
      <c r="C93" s="323" t="s">
        <v>234</v>
      </c>
      <c r="D93" s="324"/>
      <c r="E93" s="269">
        <v>16</v>
      </c>
      <c r="F93" s="270"/>
      <c r="G93" s="271"/>
      <c r="H93" s="272"/>
      <c r="I93" s="266"/>
      <c r="J93" s="273"/>
      <c r="K93" s="266"/>
      <c r="M93" s="267" t="s">
        <v>234</v>
      </c>
      <c r="O93" s="255"/>
    </row>
    <row r="94" spans="1:80" ht="12.75">
      <c r="A94" s="256">
        <v>35</v>
      </c>
      <c r="B94" s="257" t="s">
        <v>235</v>
      </c>
      <c r="C94" s="258" t="s">
        <v>236</v>
      </c>
      <c r="D94" s="259" t="s">
        <v>118</v>
      </c>
      <c r="E94" s="260">
        <v>16</v>
      </c>
      <c r="F94" s="260">
        <v>0</v>
      </c>
      <c r="G94" s="261">
        <f>E94*F94</f>
        <v>0</v>
      </c>
      <c r="H94" s="262">
        <v>0.0117</v>
      </c>
      <c r="I94" s="263">
        <f>E94*H94</f>
        <v>0.1872</v>
      </c>
      <c r="J94" s="262">
        <v>0</v>
      </c>
      <c r="K94" s="263">
        <f>E94*J94</f>
        <v>0</v>
      </c>
      <c r="O94" s="255">
        <v>2</v>
      </c>
      <c r="AA94" s="228">
        <v>1</v>
      </c>
      <c r="AB94" s="228">
        <v>1</v>
      </c>
      <c r="AC94" s="228">
        <v>1</v>
      </c>
      <c r="AZ94" s="228">
        <v>1</v>
      </c>
      <c r="BA94" s="228">
        <f>IF(AZ94=1,G94,0)</f>
        <v>0</v>
      </c>
      <c r="BB94" s="228">
        <f>IF(AZ94=2,G94,0)</f>
        <v>0</v>
      </c>
      <c r="BC94" s="228">
        <f>IF(AZ94=3,G94,0)</f>
        <v>0</v>
      </c>
      <c r="BD94" s="228">
        <f>IF(AZ94=4,G94,0)</f>
        <v>0</v>
      </c>
      <c r="BE94" s="228">
        <f>IF(AZ94=5,G94,0)</f>
        <v>0</v>
      </c>
      <c r="CA94" s="255">
        <v>1</v>
      </c>
      <c r="CB94" s="255">
        <v>1</v>
      </c>
    </row>
    <row r="95" spans="1:80" ht="22.5">
      <c r="A95" s="256">
        <v>36</v>
      </c>
      <c r="B95" s="257" t="s">
        <v>237</v>
      </c>
      <c r="C95" s="258" t="s">
        <v>238</v>
      </c>
      <c r="D95" s="259" t="s">
        <v>118</v>
      </c>
      <c r="E95" s="260">
        <v>8</v>
      </c>
      <c r="F95" s="260">
        <v>0</v>
      </c>
      <c r="G95" s="261">
        <f>E95*F95</f>
        <v>0</v>
      </c>
      <c r="H95" s="262">
        <v>0.00068</v>
      </c>
      <c r="I95" s="263">
        <f>E95*H95</f>
        <v>0.00544</v>
      </c>
      <c r="J95" s="262">
        <v>0</v>
      </c>
      <c r="K95" s="263">
        <f>E95*J95</f>
        <v>0</v>
      </c>
      <c r="O95" s="255">
        <v>2</v>
      </c>
      <c r="AA95" s="228">
        <v>1</v>
      </c>
      <c r="AB95" s="228">
        <v>1</v>
      </c>
      <c r="AC95" s="228">
        <v>1</v>
      </c>
      <c r="AZ95" s="228">
        <v>1</v>
      </c>
      <c r="BA95" s="228">
        <f>IF(AZ95=1,G95,0)</f>
        <v>0</v>
      </c>
      <c r="BB95" s="228">
        <f>IF(AZ95=2,G95,0)</f>
        <v>0</v>
      </c>
      <c r="BC95" s="228">
        <f>IF(AZ95=3,G95,0)</f>
        <v>0</v>
      </c>
      <c r="BD95" s="228">
        <f>IF(AZ95=4,G95,0)</f>
        <v>0</v>
      </c>
      <c r="BE95" s="228">
        <f>IF(AZ95=5,G95,0)</f>
        <v>0</v>
      </c>
      <c r="CA95" s="255">
        <v>1</v>
      </c>
      <c r="CB95" s="255">
        <v>1</v>
      </c>
    </row>
    <row r="96" spans="1:80" ht="12.75">
      <c r="A96" s="256">
        <v>37</v>
      </c>
      <c r="B96" s="257" t="s">
        <v>239</v>
      </c>
      <c r="C96" s="258" t="s">
        <v>240</v>
      </c>
      <c r="D96" s="259" t="s">
        <v>118</v>
      </c>
      <c r="E96" s="260">
        <v>16</v>
      </c>
      <c r="F96" s="260">
        <v>0</v>
      </c>
      <c r="G96" s="261">
        <f>E96*F96</f>
        <v>0</v>
      </c>
      <c r="H96" s="262">
        <v>1E-05</v>
      </c>
      <c r="I96" s="263">
        <f>E96*H96</f>
        <v>0.00016</v>
      </c>
      <c r="J96" s="262">
        <v>0</v>
      </c>
      <c r="K96" s="263">
        <f>E96*J96</f>
        <v>0</v>
      </c>
      <c r="O96" s="255">
        <v>2</v>
      </c>
      <c r="AA96" s="228">
        <v>1</v>
      </c>
      <c r="AB96" s="228">
        <v>1</v>
      </c>
      <c r="AC96" s="228">
        <v>1</v>
      </c>
      <c r="AZ96" s="228">
        <v>1</v>
      </c>
      <c r="BA96" s="228">
        <f>IF(AZ96=1,G96,0)</f>
        <v>0</v>
      </c>
      <c r="BB96" s="228">
        <f>IF(AZ96=2,G96,0)</f>
        <v>0</v>
      </c>
      <c r="BC96" s="228">
        <f>IF(AZ96=3,G96,0)</f>
        <v>0</v>
      </c>
      <c r="BD96" s="228">
        <f>IF(AZ96=4,G96,0)</f>
        <v>0</v>
      </c>
      <c r="BE96" s="228">
        <f>IF(AZ96=5,G96,0)</f>
        <v>0</v>
      </c>
      <c r="CA96" s="255">
        <v>1</v>
      </c>
      <c r="CB96" s="255">
        <v>1</v>
      </c>
    </row>
    <row r="97" spans="1:57" ht="12.75">
      <c r="A97" s="274"/>
      <c r="B97" s="275" t="s">
        <v>98</v>
      </c>
      <c r="C97" s="276" t="s">
        <v>224</v>
      </c>
      <c r="D97" s="277"/>
      <c r="E97" s="278"/>
      <c r="F97" s="279"/>
      <c r="G97" s="280">
        <f>SUM(G87:G96)</f>
        <v>0</v>
      </c>
      <c r="H97" s="281"/>
      <c r="I97" s="282">
        <f>SUM(I87:I96)</f>
        <v>3.1964596</v>
      </c>
      <c r="J97" s="281"/>
      <c r="K97" s="282">
        <f>SUM(K87:K96)</f>
        <v>-3</v>
      </c>
      <c r="O97" s="255">
        <v>4</v>
      </c>
      <c r="BA97" s="283">
        <f>SUM(BA87:BA96)</f>
        <v>0</v>
      </c>
      <c r="BB97" s="283">
        <f>SUM(BB87:BB96)</f>
        <v>0</v>
      </c>
      <c r="BC97" s="283">
        <f>SUM(BC87:BC96)</f>
        <v>0</v>
      </c>
      <c r="BD97" s="283">
        <f>SUM(BD87:BD96)</f>
        <v>0</v>
      </c>
      <c r="BE97" s="283">
        <f>SUM(BE87:BE96)</f>
        <v>0</v>
      </c>
    </row>
    <row r="98" spans="1:15" ht="12.75">
      <c r="A98" s="245" t="s">
        <v>97</v>
      </c>
      <c r="B98" s="246" t="s">
        <v>241</v>
      </c>
      <c r="C98" s="247" t="s">
        <v>242</v>
      </c>
      <c r="D98" s="248"/>
      <c r="E98" s="249"/>
      <c r="F98" s="249"/>
      <c r="G98" s="250"/>
      <c r="H98" s="251"/>
      <c r="I98" s="252"/>
      <c r="J98" s="253"/>
      <c r="K98" s="254"/>
      <c r="O98" s="255">
        <v>1</v>
      </c>
    </row>
    <row r="99" spans="1:80" ht="12.75">
      <c r="A99" s="256">
        <v>38</v>
      </c>
      <c r="B99" s="257" t="s">
        <v>244</v>
      </c>
      <c r="C99" s="258" t="s">
        <v>245</v>
      </c>
      <c r="D99" s="259" t="s">
        <v>113</v>
      </c>
      <c r="E99" s="260">
        <v>9</v>
      </c>
      <c r="F99" s="260">
        <v>0</v>
      </c>
      <c r="G99" s="261">
        <f>E99*F99</f>
        <v>0</v>
      </c>
      <c r="H99" s="262">
        <v>0.00067</v>
      </c>
      <c r="I99" s="263">
        <f>E99*H99</f>
        <v>0.006030000000000001</v>
      </c>
      <c r="J99" s="262">
        <v>-0.261</v>
      </c>
      <c r="K99" s="263">
        <f>E99*J99</f>
        <v>-2.349</v>
      </c>
      <c r="O99" s="255">
        <v>2</v>
      </c>
      <c r="AA99" s="228">
        <v>1</v>
      </c>
      <c r="AB99" s="228">
        <v>1</v>
      </c>
      <c r="AC99" s="228">
        <v>1</v>
      </c>
      <c r="AZ99" s="228">
        <v>1</v>
      </c>
      <c r="BA99" s="228">
        <f>IF(AZ99=1,G99,0)</f>
        <v>0</v>
      </c>
      <c r="BB99" s="228">
        <f>IF(AZ99=2,G99,0)</f>
        <v>0</v>
      </c>
      <c r="BC99" s="228">
        <f>IF(AZ99=3,G99,0)</f>
        <v>0</v>
      </c>
      <c r="BD99" s="228">
        <f>IF(AZ99=4,G99,0)</f>
        <v>0</v>
      </c>
      <c r="BE99" s="228">
        <f>IF(AZ99=5,G99,0)</f>
        <v>0</v>
      </c>
      <c r="CA99" s="255">
        <v>1</v>
      </c>
      <c r="CB99" s="255">
        <v>1</v>
      </c>
    </row>
    <row r="100" spans="1:80" ht="12.75">
      <c r="A100" s="256">
        <v>39</v>
      </c>
      <c r="B100" s="257" t="s">
        <v>246</v>
      </c>
      <c r="C100" s="258" t="s">
        <v>247</v>
      </c>
      <c r="D100" s="259" t="s">
        <v>199</v>
      </c>
      <c r="E100" s="260">
        <v>0.432</v>
      </c>
      <c r="F100" s="260">
        <v>0</v>
      </c>
      <c r="G100" s="261">
        <f>E100*F100</f>
        <v>0</v>
      </c>
      <c r="H100" s="262">
        <v>0.028</v>
      </c>
      <c r="I100" s="263">
        <f>E100*H100</f>
        <v>0.012096</v>
      </c>
      <c r="J100" s="262">
        <v>-1.95</v>
      </c>
      <c r="K100" s="263">
        <f>E100*J100</f>
        <v>-0.8423999999999999</v>
      </c>
      <c r="O100" s="255">
        <v>2</v>
      </c>
      <c r="AA100" s="228">
        <v>1</v>
      </c>
      <c r="AB100" s="228">
        <v>1</v>
      </c>
      <c r="AC100" s="228">
        <v>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</v>
      </c>
      <c r="CB100" s="255">
        <v>1</v>
      </c>
    </row>
    <row r="101" spans="1:15" ht="12.75">
      <c r="A101" s="264"/>
      <c r="B101" s="268"/>
      <c r="C101" s="323" t="s">
        <v>248</v>
      </c>
      <c r="D101" s="324"/>
      <c r="E101" s="269">
        <v>0.432</v>
      </c>
      <c r="F101" s="270"/>
      <c r="G101" s="271"/>
      <c r="H101" s="272"/>
      <c r="I101" s="266"/>
      <c r="J101" s="273"/>
      <c r="K101" s="266"/>
      <c r="M101" s="267" t="s">
        <v>248</v>
      </c>
      <c r="O101" s="255"/>
    </row>
    <row r="102" spans="1:80" ht="12.75">
      <c r="A102" s="256">
        <v>40</v>
      </c>
      <c r="B102" s="257" t="s">
        <v>249</v>
      </c>
      <c r="C102" s="258" t="s">
        <v>250</v>
      </c>
      <c r="D102" s="259" t="s">
        <v>199</v>
      </c>
      <c r="E102" s="260">
        <v>0.336</v>
      </c>
      <c r="F102" s="260">
        <v>0</v>
      </c>
      <c r="G102" s="261">
        <f>E102*F102</f>
        <v>0</v>
      </c>
      <c r="H102" s="262">
        <v>0.00415</v>
      </c>
      <c r="I102" s="263">
        <f>E102*H102</f>
        <v>0.0013944</v>
      </c>
      <c r="J102" s="262">
        <v>-2.4</v>
      </c>
      <c r="K102" s="263">
        <f>E102*J102</f>
        <v>-0.8064</v>
      </c>
      <c r="O102" s="255">
        <v>2</v>
      </c>
      <c r="AA102" s="228">
        <v>1</v>
      </c>
      <c r="AB102" s="228">
        <v>1</v>
      </c>
      <c r="AC102" s="228">
        <v>1</v>
      </c>
      <c r="AZ102" s="228">
        <v>1</v>
      </c>
      <c r="BA102" s="228">
        <f>IF(AZ102=1,G102,0)</f>
        <v>0</v>
      </c>
      <c r="BB102" s="228">
        <f>IF(AZ102=2,G102,0)</f>
        <v>0</v>
      </c>
      <c r="BC102" s="228">
        <f>IF(AZ102=3,G102,0)</f>
        <v>0</v>
      </c>
      <c r="BD102" s="228">
        <f>IF(AZ102=4,G102,0)</f>
        <v>0</v>
      </c>
      <c r="BE102" s="228">
        <f>IF(AZ102=5,G102,0)</f>
        <v>0</v>
      </c>
      <c r="CA102" s="255">
        <v>1</v>
      </c>
      <c r="CB102" s="255">
        <v>1</v>
      </c>
    </row>
    <row r="103" spans="1:15" ht="12.75">
      <c r="A103" s="264"/>
      <c r="B103" s="268"/>
      <c r="C103" s="323" t="s">
        <v>251</v>
      </c>
      <c r="D103" s="324"/>
      <c r="E103" s="269">
        <v>0.336</v>
      </c>
      <c r="F103" s="270"/>
      <c r="G103" s="271"/>
      <c r="H103" s="272"/>
      <c r="I103" s="266"/>
      <c r="J103" s="273"/>
      <c r="K103" s="266"/>
      <c r="M103" s="267" t="s">
        <v>251</v>
      </c>
      <c r="O103" s="255"/>
    </row>
    <row r="104" spans="1:80" ht="12.75">
      <c r="A104" s="256">
        <v>41</v>
      </c>
      <c r="B104" s="257" t="s">
        <v>252</v>
      </c>
      <c r="C104" s="258" t="s">
        <v>253</v>
      </c>
      <c r="D104" s="259" t="s">
        <v>118</v>
      </c>
      <c r="E104" s="260">
        <v>4</v>
      </c>
      <c r="F104" s="260">
        <v>0</v>
      </c>
      <c r="G104" s="261">
        <f>E104*F104</f>
        <v>0</v>
      </c>
      <c r="H104" s="262">
        <v>0.00162</v>
      </c>
      <c r="I104" s="263">
        <f>E104*H104</f>
        <v>0.00648</v>
      </c>
      <c r="J104" s="262">
        <v>-0.054</v>
      </c>
      <c r="K104" s="263">
        <f>E104*J104</f>
        <v>-0.216</v>
      </c>
      <c r="O104" s="255">
        <v>2</v>
      </c>
      <c r="AA104" s="228">
        <v>1</v>
      </c>
      <c r="AB104" s="228">
        <v>1</v>
      </c>
      <c r="AC104" s="228">
        <v>1</v>
      </c>
      <c r="AZ104" s="228">
        <v>1</v>
      </c>
      <c r="BA104" s="228">
        <f>IF(AZ104=1,G104,0)</f>
        <v>0</v>
      </c>
      <c r="BB104" s="228">
        <f>IF(AZ104=2,G104,0)</f>
        <v>0</v>
      </c>
      <c r="BC104" s="228">
        <f>IF(AZ104=3,G104,0)</f>
        <v>0</v>
      </c>
      <c r="BD104" s="228">
        <f>IF(AZ104=4,G104,0)</f>
        <v>0</v>
      </c>
      <c r="BE104" s="228">
        <f>IF(AZ104=5,G104,0)</f>
        <v>0</v>
      </c>
      <c r="CA104" s="255">
        <v>1</v>
      </c>
      <c r="CB104" s="255">
        <v>1</v>
      </c>
    </row>
    <row r="105" spans="1:80" ht="22.5">
      <c r="A105" s="256">
        <v>42</v>
      </c>
      <c r="B105" s="257" t="s">
        <v>254</v>
      </c>
      <c r="C105" s="258" t="s">
        <v>255</v>
      </c>
      <c r="D105" s="259" t="s">
        <v>118</v>
      </c>
      <c r="E105" s="260">
        <v>16</v>
      </c>
      <c r="F105" s="260">
        <v>0</v>
      </c>
      <c r="G105" s="261">
        <f>E105*F105</f>
        <v>0</v>
      </c>
      <c r="H105" s="262">
        <v>0</v>
      </c>
      <c r="I105" s="263">
        <f>E105*H105</f>
        <v>0</v>
      </c>
      <c r="J105" s="262">
        <v>-0.08</v>
      </c>
      <c r="K105" s="263">
        <f>E105*J105</f>
        <v>-1.28</v>
      </c>
      <c r="O105" s="255">
        <v>2</v>
      </c>
      <c r="AA105" s="228">
        <v>1</v>
      </c>
      <c r="AB105" s="228">
        <v>1</v>
      </c>
      <c r="AC105" s="228">
        <v>1</v>
      </c>
      <c r="AZ105" s="228">
        <v>1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</v>
      </c>
      <c r="CB105" s="255">
        <v>1</v>
      </c>
    </row>
    <row r="106" spans="1:80" ht="22.5">
      <c r="A106" s="256">
        <v>43</v>
      </c>
      <c r="B106" s="257" t="s">
        <v>256</v>
      </c>
      <c r="C106" s="258" t="s">
        <v>257</v>
      </c>
      <c r="D106" s="259" t="s">
        <v>118</v>
      </c>
      <c r="E106" s="260">
        <v>8</v>
      </c>
      <c r="F106" s="260">
        <v>0</v>
      </c>
      <c r="G106" s="261">
        <f>E106*F106</f>
        <v>0</v>
      </c>
      <c r="H106" s="262">
        <v>6E-05</v>
      </c>
      <c r="I106" s="263">
        <f>E106*H106</f>
        <v>0.00048</v>
      </c>
      <c r="J106" s="262">
        <v>-0.184</v>
      </c>
      <c r="K106" s="263">
        <f>E106*J106</f>
        <v>-1.472</v>
      </c>
      <c r="O106" s="255">
        <v>2</v>
      </c>
      <c r="AA106" s="228">
        <v>1</v>
      </c>
      <c r="AB106" s="228">
        <v>1</v>
      </c>
      <c r="AC106" s="228">
        <v>1</v>
      </c>
      <c r="AZ106" s="228">
        <v>1</v>
      </c>
      <c r="BA106" s="228">
        <f>IF(AZ106=1,G106,0)</f>
        <v>0</v>
      </c>
      <c r="BB106" s="228">
        <f>IF(AZ106=2,G106,0)</f>
        <v>0</v>
      </c>
      <c r="BC106" s="228">
        <f>IF(AZ106=3,G106,0)</f>
        <v>0</v>
      </c>
      <c r="BD106" s="228">
        <f>IF(AZ106=4,G106,0)</f>
        <v>0</v>
      </c>
      <c r="BE106" s="228">
        <f>IF(AZ106=5,G106,0)</f>
        <v>0</v>
      </c>
      <c r="CA106" s="255">
        <v>1</v>
      </c>
      <c r="CB106" s="255">
        <v>1</v>
      </c>
    </row>
    <row r="107" spans="1:80" ht="12.75">
      <c r="A107" s="256">
        <v>44</v>
      </c>
      <c r="B107" s="257" t="s">
        <v>258</v>
      </c>
      <c r="C107" s="258" t="s">
        <v>259</v>
      </c>
      <c r="D107" s="259" t="s">
        <v>113</v>
      </c>
      <c r="E107" s="260">
        <v>3.24</v>
      </c>
      <c r="F107" s="260">
        <v>0</v>
      </c>
      <c r="G107" s="261">
        <f>E107*F107</f>
        <v>0</v>
      </c>
      <c r="H107" s="262">
        <v>0</v>
      </c>
      <c r="I107" s="263">
        <f>E107*H107</f>
        <v>0</v>
      </c>
      <c r="J107" s="262"/>
      <c r="K107" s="263">
        <f>E107*J107</f>
        <v>0</v>
      </c>
      <c r="O107" s="255">
        <v>2</v>
      </c>
      <c r="AA107" s="228">
        <v>12</v>
      </c>
      <c r="AB107" s="228">
        <v>0</v>
      </c>
      <c r="AC107" s="228">
        <v>82</v>
      </c>
      <c r="AZ107" s="228">
        <v>1</v>
      </c>
      <c r="BA107" s="228">
        <f>IF(AZ107=1,G107,0)</f>
        <v>0</v>
      </c>
      <c r="BB107" s="228">
        <f>IF(AZ107=2,G107,0)</f>
        <v>0</v>
      </c>
      <c r="BC107" s="228">
        <f>IF(AZ107=3,G107,0)</f>
        <v>0</v>
      </c>
      <c r="BD107" s="228">
        <f>IF(AZ107=4,G107,0)</f>
        <v>0</v>
      </c>
      <c r="BE107" s="228">
        <f>IF(AZ107=5,G107,0)</f>
        <v>0</v>
      </c>
      <c r="CA107" s="255">
        <v>12</v>
      </c>
      <c r="CB107" s="255">
        <v>0</v>
      </c>
    </row>
    <row r="108" spans="1:15" ht="12.75">
      <c r="A108" s="264"/>
      <c r="B108" s="268"/>
      <c r="C108" s="323" t="s">
        <v>230</v>
      </c>
      <c r="D108" s="324"/>
      <c r="E108" s="269">
        <v>3.24</v>
      </c>
      <c r="F108" s="270"/>
      <c r="G108" s="271"/>
      <c r="H108" s="272"/>
      <c r="I108" s="266"/>
      <c r="J108" s="273"/>
      <c r="K108" s="266"/>
      <c r="M108" s="267" t="s">
        <v>230</v>
      </c>
      <c r="O108" s="255"/>
    </row>
    <row r="109" spans="1:57" ht="12.75">
      <c r="A109" s="274"/>
      <c r="B109" s="275" t="s">
        <v>98</v>
      </c>
      <c r="C109" s="276" t="s">
        <v>243</v>
      </c>
      <c r="D109" s="277"/>
      <c r="E109" s="278"/>
      <c r="F109" s="279"/>
      <c r="G109" s="280">
        <f>SUM(G98:G108)</f>
        <v>0</v>
      </c>
      <c r="H109" s="281"/>
      <c r="I109" s="282">
        <f>SUM(I98:I108)</f>
        <v>0.026480400000000005</v>
      </c>
      <c r="J109" s="281"/>
      <c r="K109" s="282">
        <f>SUM(K98:K108)</f>
        <v>-6.9658</v>
      </c>
      <c r="O109" s="255">
        <v>4</v>
      </c>
      <c r="BA109" s="283">
        <f>SUM(BA98:BA108)</f>
        <v>0</v>
      </c>
      <c r="BB109" s="283">
        <f>SUM(BB98:BB108)</f>
        <v>0</v>
      </c>
      <c r="BC109" s="283">
        <f>SUM(BC98:BC108)</f>
        <v>0</v>
      </c>
      <c r="BD109" s="283">
        <f>SUM(BD98:BD108)</f>
        <v>0</v>
      </c>
      <c r="BE109" s="283">
        <f>SUM(BE98:BE108)</f>
        <v>0</v>
      </c>
    </row>
    <row r="110" spans="1:15" ht="12.75">
      <c r="A110" s="245" t="s">
        <v>97</v>
      </c>
      <c r="B110" s="246" t="s">
        <v>260</v>
      </c>
      <c r="C110" s="247" t="s">
        <v>261</v>
      </c>
      <c r="D110" s="248"/>
      <c r="E110" s="249"/>
      <c r="F110" s="249"/>
      <c r="G110" s="250"/>
      <c r="H110" s="251"/>
      <c r="I110" s="252"/>
      <c r="J110" s="253"/>
      <c r="K110" s="254"/>
      <c r="O110" s="255">
        <v>1</v>
      </c>
    </row>
    <row r="111" spans="1:80" ht="12.75">
      <c r="A111" s="256">
        <v>45</v>
      </c>
      <c r="B111" s="257" t="s">
        <v>263</v>
      </c>
      <c r="C111" s="258" t="s">
        <v>264</v>
      </c>
      <c r="D111" s="259" t="s">
        <v>118</v>
      </c>
      <c r="E111" s="260">
        <v>8</v>
      </c>
      <c r="F111" s="260">
        <v>0</v>
      </c>
      <c r="G111" s="261">
        <f>E111*F111</f>
        <v>0</v>
      </c>
      <c r="H111" s="262">
        <v>0</v>
      </c>
      <c r="I111" s="263">
        <f>E111*H111</f>
        <v>0</v>
      </c>
      <c r="J111" s="262">
        <v>-0.0002</v>
      </c>
      <c r="K111" s="263">
        <f>E111*J111</f>
        <v>-0.0016</v>
      </c>
      <c r="O111" s="255">
        <v>2</v>
      </c>
      <c r="AA111" s="228">
        <v>1</v>
      </c>
      <c r="AB111" s="228">
        <v>1</v>
      </c>
      <c r="AC111" s="228">
        <v>1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1</v>
      </c>
      <c r="CB111" s="255">
        <v>1</v>
      </c>
    </row>
    <row r="112" spans="1:80" ht="12.75">
      <c r="A112" s="256">
        <v>46</v>
      </c>
      <c r="B112" s="257" t="s">
        <v>265</v>
      </c>
      <c r="C112" s="258" t="s">
        <v>266</v>
      </c>
      <c r="D112" s="259" t="s">
        <v>118</v>
      </c>
      <c r="E112" s="260">
        <v>8</v>
      </c>
      <c r="F112" s="260">
        <v>0</v>
      </c>
      <c r="G112" s="261">
        <f>E112*F112</f>
        <v>0</v>
      </c>
      <c r="H112" s="262">
        <v>0</v>
      </c>
      <c r="I112" s="263">
        <f>E112*H112</f>
        <v>0</v>
      </c>
      <c r="J112" s="262">
        <v>-0.0006</v>
      </c>
      <c r="K112" s="263">
        <f>E112*J112</f>
        <v>-0.0048</v>
      </c>
      <c r="O112" s="255">
        <v>2</v>
      </c>
      <c r="AA112" s="228">
        <v>1</v>
      </c>
      <c r="AB112" s="228">
        <v>1</v>
      </c>
      <c r="AC112" s="228">
        <v>1</v>
      </c>
      <c r="AZ112" s="228">
        <v>1</v>
      </c>
      <c r="BA112" s="228">
        <f>IF(AZ112=1,G112,0)</f>
        <v>0</v>
      </c>
      <c r="BB112" s="228">
        <f>IF(AZ112=2,G112,0)</f>
        <v>0</v>
      </c>
      <c r="BC112" s="228">
        <f>IF(AZ112=3,G112,0)</f>
        <v>0</v>
      </c>
      <c r="BD112" s="228">
        <f>IF(AZ112=4,G112,0)</f>
        <v>0</v>
      </c>
      <c r="BE112" s="228">
        <f>IF(AZ112=5,G112,0)</f>
        <v>0</v>
      </c>
      <c r="CA112" s="255">
        <v>1</v>
      </c>
      <c r="CB112" s="255">
        <v>1</v>
      </c>
    </row>
    <row r="113" spans="1:80" ht="12.75">
      <c r="A113" s="256">
        <v>47</v>
      </c>
      <c r="B113" s="257" t="s">
        <v>267</v>
      </c>
      <c r="C113" s="258" t="s">
        <v>268</v>
      </c>
      <c r="D113" s="259" t="s">
        <v>121</v>
      </c>
      <c r="E113" s="260">
        <v>6.62</v>
      </c>
      <c r="F113" s="260">
        <v>0</v>
      </c>
      <c r="G113" s="261">
        <f>E113*F113</f>
        <v>0</v>
      </c>
      <c r="H113" s="262">
        <v>0</v>
      </c>
      <c r="I113" s="263">
        <f>E113*H113</f>
        <v>0</v>
      </c>
      <c r="J113" s="262">
        <v>-0.065</v>
      </c>
      <c r="K113" s="263">
        <f>E113*J113</f>
        <v>-0.4303</v>
      </c>
      <c r="O113" s="255">
        <v>2</v>
      </c>
      <c r="AA113" s="228">
        <v>1</v>
      </c>
      <c r="AB113" s="228">
        <v>1</v>
      </c>
      <c r="AC113" s="228">
        <v>1</v>
      </c>
      <c r="AZ113" s="228">
        <v>1</v>
      </c>
      <c r="BA113" s="228">
        <f>IF(AZ113=1,G113,0)</f>
        <v>0</v>
      </c>
      <c r="BB113" s="228">
        <f>IF(AZ113=2,G113,0)</f>
        <v>0</v>
      </c>
      <c r="BC113" s="228">
        <f>IF(AZ113=3,G113,0)</f>
        <v>0</v>
      </c>
      <c r="BD113" s="228">
        <f>IF(AZ113=4,G113,0)</f>
        <v>0</v>
      </c>
      <c r="BE113" s="228">
        <f>IF(AZ113=5,G113,0)</f>
        <v>0</v>
      </c>
      <c r="CA113" s="255">
        <v>1</v>
      </c>
      <c r="CB113" s="255">
        <v>1</v>
      </c>
    </row>
    <row r="114" spans="1:15" ht="12.75">
      <c r="A114" s="264"/>
      <c r="B114" s="268"/>
      <c r="C114" s="323" t="s">
        <v>122</v>
      </c>
      <c r="D114" s="324"/>
      <c r="E114" s="269">
        <v>6.62</v>
      </c>
      <c r="F114" s="270"/>
      <c r="G114" s="271"/>
      <c r="H114" s="272"/>
      <c r="I114" s="266"/>
      <c r="J114" s="273"/>
      <c r="K114" s="266"/>
      <c r="M114" s="267" t="s">
        <v>122</v>
      </c>
      <c r="O114" s="255"/>
    </row>
    <row r="115" spans="1:80" ht="12.75">
      <c r="A115" s="256">
        <v>48</v>
      </c>
      <c r="B115" s="257" t="s">
        <v>269</v>
      </c>
      <c r="C115" s="258" t="s">
        <v>270</v>
      </c>
      <c r="D115" s="259" t="s">
        <v>121</v>
      </c>
      <c r="E115" s="260">
        <v>6.62</v>
      </c>
      <c r="F115" s="260">
        <v>0</v>
      </c>
      <c r="G115" s="261">
        <f>E115*F115</f>
        <v>0</v>
      </c>
      <c r="H115" s="262">
        <v>0.06636</v>
      </c>
      <c r="I115" s="263">
        <f>E115*H115</f>
        <v>0.4393032</v>
      </c>
      <c r="J115" s="262">
        <v>0</v>
      </c>
      <c r="K115" s="263">
        <f>E115*J115</f>
        <v>0</v>
      </c>
      <c r="O115" s="255">
        <v>2</v>
      </c>
      <c r="AA115" s="228">
        <v>1</v>
      </c>
      <c r="AB115" s="228">
        <v>1</v>
      </c>
      <c r="AC115" s="228">
        <v>1</v>
      </c>
      <c r="AZ115" s="228">
        <v>1</v>
      </c>
      <c r="BA115" s="228">
        <f>IF(AZ115=1,G115,0)</f>
        <v>0</v>
      </c>
      <c r="BB115" s="228">
        <f>IF(AZ115=2,G115,0)</f>
        <v>0</v>
      </c>
      <c r="BC115" s="228">
        <f>IF(AZ115=3,G115,0)</f>
        <v>0</v>
      </c>
      <c r="BD115" s="228">
        <f>IF(AZ115=4,G115,0)</f>
        <v>0</v>
      </c>
      <c r="BE115" s="228">
        <f>IF(AZ115=5,G115,0)</f>
        <v>0</v>
      </c>
      <c r="CA115" s="255">
        <v>1</v>
      </c>
      <c r="CB115" s="255">
        <v>1</v>
      </c>
    </row>
    <row r="116" spans="1:15" ht="12.75">
      <c r="A116" s="264"/>
      <c r="B116" s="268"/>
      <c r="C116" s="323" t="s">
        <v>122</v>
      </c>
      <c r="D116" s="324"/>
      <c r="E116" s="269">
        <v>6.62</v>
      </c>
      <c r="F116" s="270"/>
      <c r="G116" s="271"/>
      <c r="H116" s="272"/>
      <c r="I116" s="266"/>
      <c r="J116" s="273"/>
      <c r="K116" s="266"/>
      <c r="M116" s="267" t="s">
        <v>122</v>
      </c>
      <c r="O116" s="255"/>
    </row>
    <row r="117" spans="1:57" ht="12.75">
      <c r="A117" s="274"/>
      <c r="B117" s="275" t="s">
        <v>98</v>
      </c>
      <c r="C117" s="276" t="s">
        <v>262</v>
      </c>
      <c r="D117" s="277"/>
      <c r="E117" s="278"/>
      <c r="F117" s="279"/>
      <c r="G117" s="280">
        <f>SUM(G110:G116)</f>
        <v>0</v>
      </c>
      <c r="H117" s="281"/>
      <c r="I117" s="282">
        <f>SUM(I110:I116)</f>
        <v>0.4393032</v>
      </c>
      <c r="J117" s="281"/>
      <c r="K117" s="282">
        <f>SUM(K110:K116)</f>
        <v>-0.43670000000000003</v>
      </c>
      <c r="O117" s="255">
        <v>4</v>
      </c>
      <c r="BA117" s="283">
        <f>SUM(BA110:BA116)</f>
        <v>0</v>
      </c>
      <c r="BB117" s="283">
        <f>SUM(BB110:BB116)</f>
        <v>0</v>
      </c>
      <c r="BC117" s="283">
        <f>SUM(BC110:BC116)</f>
        <v>0</v>
      </c>
      <c r="BD117" s="283">
        <f>SUM(BD110:BD116)</f>
        <v>0</v>
      </c>
      <c r="BE117" s="283">
        <f>SUM(BE110:BE116)</f>
        <v>0</v>
      </c>
    </row>
    <row r="118" spans="1:15" ht="12.75">
      <c r="A118" s="245" t="s">
        <v>97</v>
      </c>
      <c r="B118" s="246" t="s">
        <v>271</v>
      </c>
      <c r="C118" s="247" t="s">
        <v>272</v>
      </c>
      <c r="D118" s="248"/>
      <c r="E118" s="249"/>
      <c r="F118" s="249"/>
      <c r="G118" s="250"/>
      <c r="H118" s="251"/>
      <c r="I118" s="252"/>
      <c r="J118" s="253"/>
      <c r="K118" s="254"/>
      <c r="O118" s="255">
        <v>1</v>
      </c>
    </row>
    <row r="119" spans="1:80" ht="12.75">
      <c r="A119" s="256">
        <v>49</v>
      </c>
      <c r="B119" s="257" t="s">
        <v>274</v>
      </c>
      <c r="C119" s="258" t="s">
        <v>275</v>
      </c>
      <c r="D119" s="259" t="s">
        <v>130</v>
      </c>
      <c r="E119" s="260">
        <v>17.94716589</v>
      </c>
      <c r="F119" s="260">
        <v>0</v>
      </c>
      <c r="G119" s="261">
        <f>E119*F119</f>
        <v>0</v>
      </c>
      <c r="H119" s="262">
        <v>0</v>
      </c>
      <c r="I119" s="263">
        <f>E119*H119</f>
        <v>0</v>
      </c>
      <c r="J119" s="262"/>
      <c r="K119" s="263">
        <f>E119*J119</f>
        <v>0</v>
      </c>
      <c r="O119" s="255">
        <v>2</v>
      </c>
      <c r="AA119" s="228">
        <v>7</v>
      </c>
      <c r="AB119" s="228">
        <v>1</v>
      </c>
      <c r="AC119" s="228">
        <v>2</v>
      </c>
      <c r="AZ119" s="228">
        <v>1</v>
      </c>
      <c r="BA119" s="228">
        <f>IF(AZ119=1,G119,0)</f>
        <v>0</v>
      </c>
      <c r="BB119" s="228">
        <f>IF(AZ119=2,G119,0)</f>
        <v>0</v>
      </c>
      <c r="BC119" s="228">
        <f>IF(AZ119=3,G119,0)</f>
        <v>0</v>
      </c>
      <c r="BD119" s="228">
        <f>IF(AZ119=4,G119,0)</f>
        <v>0</v>
      </c>
      <c r="BE119" s="228">
        <f>IF(AZ119=5,G119,0)</f>
        <v>0</v>
      </c>
      <c r="CA119" s="255">
        <v>7</v>
      </c>
      <c r="CB119" s="255">
        <v>1</v>
      </c>
    </row>
    <row r="120" spans="1:57" ht="12.75">
      <c r="A120" s="274"/>
      <c r="B120" s="275" t="s">
        <v>98</v>
      </c>
      <c r="C120" s="276" t="s">
        <v>273</v>
      </c>
      <c r="D120" s="277"/>
      <c r="E120" s="278"/>
      <c r="F120" s="279"/>
      <c r="G120" s="280">
        <f>SUM(G118:G119)</f>
        <v>0</v>
      </c>
      <c r="H120" s="281"/>
      <c r="I120" s="282">
        <f>SUM(I118:I119)</f>
        <v>0</v>
      </c>
      <c r="J120" s="281"/>
      <c r="K120" s="282">
        <f>SUM(K118:K119)</f>
        <v>0</v>
      </c>
      <c r="O120" s="255">
        <v>4</v>
      </c>
      <c r="BA120" s="283">
        <f>SUM(BA118:BA119)</f>
        <v>0</v>
      </c>
      <c r="BB120" s="283">
        <f>SUM(BB118:BB119)</f>
        <v>0</v>
      </c>
      <c r="BC120" s="283">
        <f>SUM(BC118:BC119)</f>
        <v>0</v>
      </c>
      <c r="BD120" s="283">
        <f>SUM(BD118:BD119)</f>
        <v>0</v>
      </c>
      <c r="BE120" s="283">
        <f>SUM(BE118:BE119)</f>
        <v>0</v>
      </c>
    </row>
    <row r="121" spans="1:15" ht="12.75">
      <c r="A121" s="245" t="s">
        <v>97</v>
      </c>
      <c r="B121" s="246" t="s">
        <v>276</v>
      </c>
      <c r="C121" s="247" t="s">
        <v>277</v>
      </c>
      <c r="D121" s="248"/>
      <c r="E121" s="249"/>
      <c r="F121" s="249"/>
      <c r="G121" s="250"/>
      <c r="H121" s="251"/>
      <c r="I121" s="252"/>
      <c r="J121" s="253"/>
      <c r="K121" s="254"/>
      <c r="O121" s="255">
        <v>1</v>
      </c>
    </row>
    <row r="122" spans="1:80" ht="22.5">
      <c r="A122" s="256">
        <v>50</v>
      </c>
      <c r="B122" s="257" t="s">
        <v>279</v>
      </c>
      <c r="C122" s="258" t="s">
        <v>280</v>
      </c>
      <c r="D122" s="259" t="s">
        <v>113</v>
      </c>
      <c r="E122" s="260">
        <v>1.4</v>
      </c>
      <c r="F122" s="260">
        <v>0</v>
      </c>
      <c r="G122" s="261">
        <f>E122*F122</f>
        <v>0</v>
      </c>
      <c r="H122" s="262">
        <v>0</v>
      </c>
      <c r="I122" s="263">
        <f>E122*H122</f>
        <v>0</v>
      </c>
      <c r="J122" s="262">
        <v>0</v>
      </c>
      <c r="K122" s="263">
        <f>E122*J122</f>
        <v>0</v>
      </c>
      <c r="O122" s="255">
        <v>2</v>
      </c>
      <c r="AA122" s="228">
        <v>1</v>
      </c>
      <c r="AB122" s="228">
        <v>7</v>
      </c>
      <c r="AC122" s="228">
        <v>7</v>
      </c>
      <c r="AZ122" s="228">
        <v>2</v>
      </c>
      <c r="BA122" s="228">
        <f>IF(AZ122=1,G122,0)</f>
        <v>0</v>
      </c>
      <c r="BB122" s="228">
        <f>IF(AZ122=2,G122,0)</f>
        <v>0</v>
      </c>
      <c r="BC122" s="228">
        <f>IF(AZ122=3,G122,0)</f>
        <v>0</v>
      </c>
      <c r="BD122" s="228">
        <f>IF(AZ122=4,G122,0)</f>
        <v>0</v>
      </c>
      <c r="BE122" s="228">
        <f>IF(AZ122=5,G122,0)</f>
        <v>0</v>
      </c>
      <c r="CA122" s="255">
        <v>1</v>
      </c>
      <c r="CB122" s="255">
        <v>7</v>
      </c>
    </row>
    <row r="123" spans="1:15" ht="12.75">
      <c r="A123" s="264"/>
      <c r="B123" s="265"/>
      <c r="C123" s="330" t="s">
        <v>281</v>
      </c>
      <c r="D123" s="331"/>
      <c r="E123" s="331"/>
      <c r="F123" s="331"/>
      <c r="G123" s="332"/>
      <c r="I123" s="266"/>
      <c r="K123" s="266"/>
      <c r="L123" s="267" t="s">
        <v>281</v>
      </c>
      <c r="O123" s="255">
        <v>3</v>
      </c>
    </row>
    <row r="124" spans="1:15" ht="12.75">
      <c r="A124" s="264"/>
      <c r="B124" s="265"/>
      <c r="C124" s="330" t="s">
        <v>282</v>
      </c>
      <c r="D124" s="331"/>
      <c r="E124" s="331"/>
      <c r="F124" s="331"/>
      <c r="G124" s="332"/>
      <c r="I124" s="266"/>
      <c r="K124" s="266"/>
      <c r="L124" s="267" t="s">
        <v>282</v>
      </c>
      <c r="O124" s="255">
        <v>3</v>
      </c>
    </row>
    <row r="125" spans="1:80" ht="12.75">
      <c r="A125" s="256">
        <v>51</v>
      </c>
      <c r="B125" s="257" t="s">
        <v>283</v>
      </c>
      <c r="C125" s="258" t="s">
        <v>284</v>
      </c>
      <c r="D125" s="259" t="s">
        <v>113</v>
      </c>
      <c r="E125" s="260">
        <v>1.5</v>
      </c>
      <c r="F125" s="260">
        <v>0</v>
      </c>
      <c r="G125" s="261">
        <f>E125*F125</f>
        <v>0</v>
      </c>
      <c r="H125" s="262">
        <v>0</v>
      </c>
      <c r="I125" s="263">
        <f>E125*H125</f>
        <v>0</v>
      </c>
      <c r="J125" s="262"/>
      <c r="K125" s="263">
        <f>E125*J125</f>
        <v>0</v>
      </c>
      <c r="O125" s="255">
        <v>2</v>
      </c>
      <c r="AA125" s="228">
        <v>12</v>
      </c>
      <c r="AB125" s="228">
        <v>0</v>
      </c>
      <c r="AC125" s="228">
        <v>77</v>
      </c>
      <c r="AZ125" s="228">
        <v>2</v>
      </c>
      <c r="BA125" s="228">
        <f>IF(AZ125=1,G125,0)</f>
        <v>0</v>
      </c>
      <c r="BB125" s="228">
        <f>IF(AZ125=2,G125,0)</f>
        <v>0</v>
      </c>
      <c r="BC125" s="228">
        <f>IF(AZ125=3,G125,0)</f>
        <v>0</v>
      </c>
      <c r="BD125" s="228">
        <f>IF(AZ125=4,G125,0)</f>
        <v>0</v>
      </c>
      <c r="BE125" s="228">
        <f>IF(AZ125=5,G125,0)</f>
        <v>0</v>
      </c>
      <c r="CA125" s="255">
        <v>12</v>
      </c>
      <c r="CB125" s="255">
        <v>0</v>
      </c>
    </row>
    <row r="126" spans="1:15" ht="22.5">
      <c r="A126" s="264"/>
      <c r="B126" s="265"/>
      <c r="C126" s="330" t="s">
        <v>285</v>
      </c>
      <c r="D126" s="331"/>
      <c r="E126" s="331"/>
      <c r="F126" s="331"/>
      <c r="G126" s="332"/>
      <c r="I126" s="266"/>
      <c r="K126" s="266"/>
      <c r="L126" s="267" t="s">
        <v>285</v>
      </c>
      <c r="O126" s="255">
        <v>3</v>
      </c>
    </row>
    <row r="127" spans="1:80" ht="12.75">
      <c r="A127" s="256">
        <v>52</v>
      </c>
      <c r="B127" s="257" t="s">
        <v>286</v>
      </c>
      <c r="C127" s="258" t="s">
        <v>287</v>
      </c>
      <c r="D127" s="259" t="s">
        <v>12</v>
      </c>
      <c r="E127" s="260"/>
      <c r="F127" s="260">
        <v>0</v>
      </c>
      <c r="G127" s="261">
        <f>E127*F127</f>
        <v>0</v>
      </c>
      <c r="H127" s="262">
        <v>0</v>
      </c>
      <c r="I127" s="263">
        <f>E127*H127</f>
        <v>0</v>
      </c>
      <c r="J127" s="262"/>
      <c r="K127" s="263">
        <f>E127*J127</f>
        <v>0</v>
      </c>
      <c r="O127" s="255">
        <v>2</v>
      </c>
      <c r="AA127" s="228">
        <v>7</v>
      </c>
      <c r="AB127" s="228">
        <v>1002</v>
      </c>
      <c r="AC127" s="228">
        <v>5</v>
      </c>
      <c r="AZ127" s="228">
        <v>2</v>
      </c>
      <c r="BA127" s="228">
        <f>IF(AZ127=1,G127,0)</f>
        <v>0</v>
      </c>
      <c r="BB127" s="228">
        <f>IF(AZ127=2,G127,0)</f>
        <v>0</v>
      </c>
      <c r="BC127" s="228">
        <f>IF(AZ127=3,G127,0)</f>
        <v>0</v>
      </c>
      <c r="BD127" s="228">
        <f>IF(AZ127=4,G127,0)</f>
        <v>0</v>
      </c>
      <c r="BE127" s="228">
        <f>IF(AZ127=5,G127,0)</f>
        <v>0</v>
      </c>
      <c r="CA127" s="255">
        <v>7</v>
      </c>
      <c r="CB127" s="255">
        <v>1002</v>
      </c>
    </row>
    <row r="128" spans="1:57" ht="12.75">
      <c r="A128" s="274"/>
      <c r="B128" s="275" t="s">
        <v>98</v>
      </c>
      <c r="C128" s="276" t="s">
        <v>278</v>
      </c>
      <c r="D128" s="277"/>
      <c r="E128" s="278"/>
      <c r="F128" s="279"/>
      <c r="G128" s="280">
        <f>SUM(G121:G127)</f>
        <v>0</v>
      </c>
      <c r="H128" s="281"/>
      <c r="I128" s="282">
        <f>SUM(I121:I127)</f>
        <v>0</v>
      </c>
      <c r="J128" s="281"/>
      <c r="K128" s="282">
        <f>SUM(K121:K127)</f>
        <v>0</v>
      </c>
      <c r="O128" s="255">
        <v>4</v>
      </c>
      <c r="BA128" s="283">
        <f>SUM(BA121:BA127)</f>
        <v>0</v>
      </c>
      <c r="BB128" s="283">
        <f>SUM(BB121:BB127)</f>
        <v>0</v>
      </c>
      <c r="BC128" s="283">
        <f>SUM(BC121:BC127)</f>
        <v>0</v>
      </c>
      <c r="BD128" s="283">
        <f>SUM(BD121:BD127)</f>
        <v>0</v>
      </c>
      <c r="BE128" s="283">
        <f>SUM(BE121:BE127)</f>
        <v>0</v>
      </c>
    </row>
    <row r="129" spans="1:15" ht="12.75">
      <c r="A129" s="245" t="s">
        <v>97</v>
      </c>
      <c r="B129" s="246" t="s">
        <v>288</v>
      </c>
      <c r="C129" s="247" t="s">
        <v>289</v>
      </c>
      <c r="D129" s="248"/>
      <c r="E129" s="249"/>
      <c r="F129" s="249"/>
      <c r="G129" s="250"/>
      <c r="H129" s="251"/>
      <c r="I129" s="252"/>
      <c r="J129" s="253"/>
      <c r="K129" s="254"/>
      <c r="O129" s="255">
        <v>1</v>
      </c>
    </row>
    <row r="130" spans="1:80" ht="12.75">
      <c r="A130" s="256">
        <v>53</v>
      </c>
      <c r="B130" s="257" t="s">
        <v>291</v>
      </c>
      <c r="C130" s="258" t="s">
        <v>292</v>
      </c>
      <c r="D130" s="259" t="s">
        <v>118</v>
      </c>
      <c r="E130" s="260">
        <v>16</v>
      </c>
      <c r="F130" s="260">
        <v>0</v>
      </c>
      <c r="G130" s="261">
        <f>E130*F130</f>
        <v>0</v>
      </c>
      <c r="H130" s="262">
        <v>0</v>
      </c>
      <c r="I130" s="263">
        <f>E130*H130</f>
        <v>0</v>
      </c>
      <c r="J130" s="262">
        <v>0</v>
      </c>
      <c r="K130" s="263">
        <f>E130*J130</f>
        <v>0</v>
      </c>
      <c r="O130" s="255">
        <v>2</v>
      </c>
      <c r="AA130" s="228">
        <v>1</v>
      </c>
      <c r="AB130" s="228">
        <v>7</v>
      </c>
      <c r="AC130" s="228">
        <v>7</v>
      </c>
      <c r="AZ130" s="228">
        <v>2</v>
      </c>
      <c r="BA130" s="228">
        <f>IF(AZ130=1,G130,0)</f>
        <v>0</v>
      </c>
      <c r="BB130" s="228">
        <f>IF(AZ130=2,G130,0)</f>
        <v>0</v>
      </c>
      <c r="BC130" s="228">
        <f>IF(AZ130=3,G130,0)</f>
        <v>0</v>
      </c>
      <c r="BD130" s="228">
        <f>IF(AZ130=4,G130,0)</f>
        <v>0</v>
      </c>
      <c r="BE130" s="228">
        <f>IF(AZ130=5,G130,0)</f>
        <v>0</v>
      </c>
      <c r="CA130" s="255">
        <v>1</v>
      </c>
      <c r="CB130" s="255">
        <v>7</v>
      </c>
    </row>
    <row r="131" spans="1:80" ht="22.5">
      <c r="A131" s="256">
        <v>54</v>
      </c>
      <c r="B131" s="257" t="s">
        <v>293</v>
      </c>
      <c r="C131" s="258" t="s">
        <v>294</v>
      </c>
      <c r="D131" s="259" t="s">
        <v>121</v>
      </c>
      <c r="E131" s="260">
        <v>89.2</v>
      </c>
      <c r="F131" s="260">
        <v>0</v>
      </c>
      <c r="G131" s="261">
        <f>E131*F131</f>
        <v>0</v>
      </c>
      <c r="H131" s="262">
        <v>0</v>
      </c>
      <c r="I131" s="263">
        <f>E131*H131</f>
        <v>0</v>
      </c>
      <c r="J131" s="262">
        <v>-0.014</v>
      </c>
      <c r="K131" s="263">
        <f>E131*J131</f>
        <v>-1.2488000000000001</v>
      </c>
      <c r="O131" s="255">
        <v>2</v>
      </c>
      <c r="AA131" s="228">
        <v>1</v>
      </c>
      <c r="AB131" s="228">
        <v>7</v>
      </c>
      <c r="AC131" s="228">
        <v>7</v>
      </c>
      <c r="AZ131" s="228">
        <v>2</v>
      </c>
      <c r="BA131" s="228">
        <f>IF(AZ131=1,G131,0)</f>
        <v>0</v>
      </c>
      <c r="BB131" s="228">
        <f>IF(AZ131=2,G131,0)</f>
        <v>0</v>
      </c>
      <c r="BC131" s="228">
        <f>IF(AZ131=3,G131,0)</f>
        <v>0</v>
      </c>
      <c r="BD131" s="228">
        <f>IF(AZ131=4,G131,0)</f>
        <v>0</v>
      </c>
      <c r="BE131" s="228">
        <f>IF(AZ131=5,G131,0)</f>
        <v>0</v>
      </c>
      <c r="CA131" s="255">
        <v>1</v>
      </c>
      <c r="CB131" s="255">
        <v>7</v>
      </c>
    </row>
    <row r="132" spans="1:15" ht="12.75">
      <c r="A132" s="264"/>
      <c r="B132" s="268"/>
      <c r="C132" s="333" t="s">
        <v>295</v>
      </c>
      <c r="D132" s="324"/>
      <c r="E132" s="294">
        <v>0</v>
      </c>
      <c r="F132" s="270"/>
      <c r="G132" s="271"/>
      <c r="H132" s="272"/>
      <c r="I132" s="266"/>
      <c r="J132" s="273"/>
      <c r="K132" s="266"/>
      <c r="M132" s="267" t="s">
        <v>295</v>
      </c>
      <c r="O132" s="255"/>
    </row>
    <row r="133" spans="1:15" ht="12.75">
      <c r="A133" s="264"/>
      <c r="B133" s="268"/>
      <c r="C133" s="333" t="s">
        <v>296</v>
      </c>
      <c r="D133" s="324"/>
      <c r="E133" s="294">
        <v>1.5</v>
      </c>
      <c r="F133" s="270"/>
      <c r="G133" s="271"/>
      <c r="H133" s="272"/>
      <c r="I133" s="266"/>
      <c r="J133" s="273"/>
      <c r="K133" s="266"/>
      <c r="M133" s="267" t="s">
        <v>296</v>
      </c>
      <c r="O133" s="255"/>
    </row>
    <row r="134" spans="1:15" ht="12.75">
      <c r="A134" s="264"/>
      <c r="B134" s="268"/>
      <c r="C134" s="333" t="s">
        <v>297</v>
      </c>
      <c r="D134" s="324"/>
      <c r="E134" s="294">
        <v>9</v>
      </c>
      <c r="F134" s="270"/>
      <c r="G134" s="271"/>
      <c r="H134" s="272"/>
      <c r="I134" s="266"/>
      <c r="J134" s="273"/>
      <c r="K134" s="266"/>
      <c r="M134" s="267" t="s">
        <v>297</v>
      </c>
      <c r="O134" s="255"/>
    </row>
    <row r="135" spans="1:15" ht="12.75">
      <c r="A135" s="264"/>
      <c r="B135" s="268"/>
      <c r="C135" s="333" t="s">
        <v>298</v>
      </c>
      <c r="D135" s="324"/>
      <c r="E135" s="294">
        <v>8.4</v>
      </c>
      <c r="F135" s="270"/>
      <c r="G135" s="271"/>
      <c r="H135" s="272"/>
      <c r="I135" s="266"/>
      <c r="J135" s="273"/>
      <c r="K135" s="266"/>
      <c r="M135" s="267" t="s">
        <v>298</v>
      </c>
      <c r="O135" s="255"/>
    </row>
    <row r="136" spans="1:15" ht="12.75">
      <c r="A136" s="264"/>
      <c r="B136" s="268"/>
      <c r="C136" s="333" t="s">
        <v>299</v>
      </c>
      <c r="D136" s="324"/>
      <c r="E136" s="294">
        <v>1</v>
      </c>
      <c r="F136" s="270"/>
      <c r="G136" s="271"/>
      <c r="H136" s="272"/>
      <c r="I136" s="266"/>
      <c r="J136" s="273"/>
      <c r="K136" s="266"/>
      <c r="M136" s="267" t="s">
        <v>299</v>
      </c>
      <c r="O136" s="255"/>
    </row>
    <row r="137" spans="1:15" ht="12.75">
      <c r="A137" s="264"/>
      <c r="B137" s="268"/>
      <c r="C137" s="333" t="s">
        <v>300</v>
      </c>
      <c r="D137" s="324"/>
      <c r="E137" s="294">
        <v>2.4</v>
      </c>
      <c r="F137" s="270"/>
      <c r="G137" s="271"/>
      <c r="H137" s="272"/>
      <c r="I137" s="266"/>
      <c r="J137" s="273"/>
      <c r="K137" s="266"/>
      <c r="M137" s="267" t="s">
        <v>300</v>
      </c>
      <c r="O137" s="255"/>
    </row>
    <row r="138" spans="1:15" ht="12.75">
      <c r="A138" s="264"/>
      <c r="B138" s="268"/>
      <c r="C138" s="333" t="s">
        <v>301</v>
      </c>
      <c r="D138" s="324"/>
      <c r="E138" s="294">
        <v>22.299999999999997</v>
      </c>
      <c r="F138" s="270"/>
      <c r="G138" s="271"/>
      <c r="H138" s="272"/>
      <c r="I138" s="266"/>
      <c r="J138" s="273"/>
      <c r="K138" s="266"/>
      <c r="M138" s="267" t="s">
        <v>301</v>
      </c>
      <c r="O138" s="255"/>
    </row>
    <row r="139" spans="1:15" ht="12.75">
      <c r="A139" s="264"/>
      <c r="B139" s="268"/>
      <c r="C139" s="323" t="s">
        <v>302</v>
      </c>
      <c r="D139" s="324"/>
      <c r="E139" s="269">
        <v>89.2</v>
      </c>
      <c r="F139" s="270"/>
      <c r="G139" s="271"/>
      <c r="H139" s="272"/>
      <c r="I139" s="266"/>
      <c r="J139" s="273"/>
      <c r="K139" s="266"/>
      <c r="M139" s="267" t="s">
        <v>302</v>
      </c>
      <c r="O139" s="255"/>
    </row>
    <row r="140" spans="1:80" ht="22.5">
      <c r="A140" s="256">
        <v>55</v>
      </c>
      <c r="B140" s="257" t="s">
        <v>303</v>
      </c>
      <c r="C140" s="258" t="s">
        <v>304</v>
      </c>
      <c r="D140" s="259" t="s">
        <v>121</v>
      </c>
      <c r="E140" s="260">
        <v>89.2</v>
      </c>
      <c r="F140" s="260">
        <v>0</v>
      </c>
      <c r="G140" s="261">
        <f>E140*F140</f>
        <v>0</v>
      </c>
      <c r="H140" s="262">
        <v>0.01253</v>
      </c>
      <c r="I140" s="263">
        <f>E140*H140</f>
        <v>1.117676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7</v>
      </c>
      <c r="AC140" s="228">
        <v>7</v>
      </c>
      <c r="AZ140" s="228">
        <v>2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7</v>
      </c>
    </row>
    <row r="141" spans="1:15" ht="12.75">
      <c r="A141" s="264"/>
      <c r="B141" s="268"/>
      <c r="C141" s="333" t="s">
        <v>295</v>
      </c>
      <c r="D141" s="324"/>
      <c r="E141" s="294">
        <v>0</v>
      </c>
      <c r="F141" s="270"/>
      <c r="G141" s="271"/>
      <c r="H141" s="272"/>
      <c r="I141" s="266"/>
      <c r="J141" s="273"/>
      <c r="K141" s="266"/>
      <c r="M141" s="267" t="s">
        <v>295</v>
      </c>
      <c r="O141" s="255"/>
    </row>
    <row r="142" spans="1:15" ht="12.75">
      <c r="A142" s="264"/>
      <c r="B142" s="268"/>
      <c r="C142" s="333" t="s">
        <v>296</v>
      </c>
      <c r="D142" s="324"/>
      <c r="E142" s="294">
        <v>1.5</v>
      </c>
      <c r="F142" s="270"/>
      <c r="G142" s="271"/>
      <c r="H142" s="272"/>
      <c r="I142" s="266"/>
      <c r="J142" s="273"/>
      <c r="K142" s="266"/>
      <c r="M142" s="267" t="s">
        <v>296</v>
      </c>
      <c r="O142" s="255"/>
    </row>
    <row r="143" spans="1:15" ht="12.75">
      <c r="A143" s="264"/>
      <c r="B143" s="268"/>
      <c r="C143" s="333" t="s">
        <v>297</v>
      </c>
      <c r="D143" s="324"/>
      <c r="E143" s="294">
        <v>9</v>
      </c>
      <c r="F143" s="270"/>
      <c r="G143" s="271"/>
      <c r="H143" s="272"/>
      <c r="I143" s="266"/>
      <c r="J143" s="273"/>
      <c r="K143" s="266"/>
      <c r="M143" s="267" t="s">
        <v>297</v>
      </c>
      <c r="O143" s="255"/>
    </row>
    <row r="144" spans="1:15" ht="12.75">
      <c r="A144" s="264"/>
      <c r="B144" s="268"/>
      <c r="C144" s="333" t="s">
        <v>298</v>
      </c>
      <c r="D144" s="324"/>
      <c r="E144" s="294">
        <v>8.4</v>
      </c>
      <c r="F144" s="270"/>
      <c r="G144" s="271"/>
      <c r="H144" s="272"/>
      <c r="I144" s="266"/>
      <c r="J144" s="273"/>
      <c r="K144" s="266"/>
      <c r="M144" s="267" t="s">
        <v>298</v>
      </c>
      <c r="O144" s="255"/>
    </row>
    <row r="145" spans="1:15" ht="12.75">
      <c r="A145" s="264"/>
      <c r="B145" s="268"/>
      <c r="C145" s="333" t="s">
        <v>299</v>
      </c>
      <c r="D145" s="324"/>
      <c r="E145" s="294">
        <v>1</v>
      </c>
      <c r="F145" s="270"/>
      <c r="G145" s="271"/>
      <c r="H145" s="272"/>
      <c r="I145" s="266"/>
      <c r="J145" s="273"/>
      <c r="K145" s="266"/>
      <c r="M145" s="267" t="s">
        <v>299</v>
      </c>
      <c r="O145" s="255"/>
    </row>
    <row r="146" spans="1:15" ht="12.75">
      <c r="A146" s="264"/>
      <c r="B146" s="268"/>
      <c r="C146" s="333" t="s">
        <v>300</v>
      </c>
      <c r="D146" s="324"/>
      <c r="E146" s="294">
        <v>2.4</v>
      </c>
      <c r="F146" s="270"/>
      <c r="G146" s="271"/>
      <c r="H146" s="272"/>
      <c r="I146" s="266"/>
      <c r="J146" s="273"/>
      <c r="K146" s="266"/>
      <c r="M146" s="267" t="s">
        <v>300</v>
      </c>
      <c r="O146" s="255"/>
    </row>
    <row r="147" spans="1:15" ht="12.75">
      <c r="A147" s="264"/>
      <c r="B147" s="268"/>
      <c r="C147" s="333" t="s">
        <v>301</v>
      </c>
      <c r="D147" s="324"/>
      <c r="E147" s="294">
        <v>22.299999999999997</v>
      </c>
      <c r="F147" s="270"/>
      <c r="G147" s="271"/>
      <c r="H147" s="272"/>
      <c r="I147" s="266"/>
      <c r="J147" s="273"/>
      <c r="K147" s="266"/>
      <c r="M147" s="267" t="s">
        <v>301</v>
      </c>
      <c r="O147" s="255"/>
    </row>
    <row r="148" spans="1:15" ht="12.75">
      <c r="A148" s="264"/>
      <c r="B148" s="268"/>
      <c r="C148" s="323" t="s">
        <v>302</v>
      </c>
      <c r="D148" s="324"/>
      <c r="E148" s="269">
        <v>89.2</v>
      </c>
      <c r="F148" s="270"/>
      <c r="G148" s="271"/>
      <c r="H148" s="272"/>
      <c r="I148" s="266"/>
      <c r="J148" s="273"/>
      <c r="K148" s="266"/>
      <c r="M148" s="267" t="s">
        <v>302</v>
      </c>
      <c r="O148" s="255"/>
    </row>
    <row r="149" spans="1:80" ht="12.75">
      <c r="A149" s="256">
        <v>56</v>
      </c>
      <c r="B149" s="257" t="s">
        <v>305</v>
      </c>
      <c r="C149" s="258" t="s">
        <v>306</v>
      </c>
      <c r="D149" s="259" t="s">
        <v>118</v>
      </c>
      <c r="E149" s="260">
        <v>32</v>
      </c>
      <c r="F149" s="260">
        <v>0</v>
      </c>
      <c r="G149" s="261">
        <f>E149*F149</f>
        <v>0</v>
      </c>
      <c r="H149" s="262">
        <v>0</v>
      </c>
      <c r="I149" s="263">
        <f>E149*H149</f>
        <v>0</v>
      </c>
      <c r="J149" s="262"/>
      <c r="K149" s="263">
        <f>E149*J149</f>
        <v>0</v>
      </c>
      <c r="O149" s="255">
        <v>2</v>
      </c>
      <c r="AA149" s="228">
        <v>3</v>
      </c>
      <c r="AB149" s="228">
        <v>7</v>
      </c>
      <c r="AC149" s="228">
        <v>31110718</v>
      </c>
      <c r="AZ149" s="228">
        <v>2</v>
      </c>
      <c r="BA149" s="228">
        <f>IF(AZ149=1,G149,0)</f>
        <v>0</v>
      </c>
      <c r="BB149" s="228">
        <f>IF(AZ149=2,G149,0)</f>
        <v>0</v>
      </c>
      <c r="BC149" s="228">
        <f>IF(AZ149=3,G149,0)</f>
        <v>0</v>
      </c>
      <c r="BD149" s="228">
        <f>IF(AZ149=4,G149,0)</f>
        <v>0</v>
      </c>
      <c r="BE149" s="228">
        <f>IF(AZ149=5,G149,0)</f>
        <v>0</v>
      </c>
      <c r="CA149" s="255">
        <v>3</v>
      </c>
      <c r="CB149" s="255">
        <v>7</v>
      </c>
    </row>
    <row r="150" spans="1:80" ht="12.75">
      <c r="A150" s="256">
        <v>57</v>
      </c>
      <c r="B150" s="257" t="s">
        <v>307</v>
      </c>
      <c r="C150" s="258" t="s">
        <v>308</v>
      </c>
      <c r="D150" s="259" t="s">
        <v>118</v>
      </c>
      <c r="E150" s="260">
        <v>32</v>
      </c>
      <c r="F150" s="260">
        <v>0</v>
      </c>
      <c r="G150" s="261">
        <f>E150*F150</f>
        <v>0</v>
      </c>
      <c r="H150" s="262">
        <v>0</v>
      </c>
      <c r="I150" s="263">
        <f>E150*H150</f>
        <v>0</v>
      </c>
      <c r="J150" s="262"/>
      <c r="K150" s="263">
        <f>E150*J150</f>
        <v>0</v>
      </c>
      <c r="O150" s="255">
        <v>2</v>
      </c>
      <c r="AA150" s="228">
        <v>3</v>
      </c>
      <c r="AB150" s="228">
        <v>7</v>
      </c>
      <c r="AC150" s="228">
        <v>311227240000</v>
      </c>
      <c r="AZ150" s="228">
        <v>2</v>
      </c>
      <c r="BA150" s="228">
        <f>IF(AZ150=1,G150,0)</f>
        <v>0</v>
      </c>
      <c r="BB150" s="228">
        <f>IF(AZ150=2,G150,0)</f>
        <v>0</v>
      </c>
      <c r="BC150" s="228">
        <f>IF(AZ150=3,G150,0)</f>
        <v>0</v>
      </c>
      <c r="BD150" s="228">
        <f>IF(AZ150=4,G150,0)</f>
        <v>0</v>
      </c>
      <c r="BE150" s="228">
        <f>IF(AZ150=5,G150,0)</f>
        <v>0</v>
      </c>
      <c r="CA150" s="255">
        <v>3</v>
      </c>
      <c r="CB150" s="255">
        <v>7</v>
      </c>
    </row>
    <row r="151" spans="1:80" ht="12.75">
      <c r="A151" s="256">
        <v>58</v>
      </c>
      <c r="B151" s="257" t="s">
        <v>309</v>
      </c>
      <c r="C151" s="258" t="s">
        <v>310</v>
      </c>
      <c r="D151" s="259" t="s">
        <v>121</v>
      </c>
      <c r="E151" s="260">
        <v>8</v>
      </c>
      <c r="F151" s="260">
        <v>0</v>
      </c>
      <c r="G151" s="261">
        <f>E151*F151</f>
        <v>0</v>
      </c>
      <c r="H151" s="262">
        <v>0.00208</v>
      </c>
      <c r="I151" s="263">
        <f>E151*H151</f>
        <v>0.01664</v>
      </c>
      <c r="J151" s="262"/>
      <c r="K151" s="263">
        <f>E151*J151</f>
        <v>0</v>
      </c>
      <c r="O151" s="255">
        <v>2</v>
      </c>
      <c r="AA151" s="228">
        <v>3</v>
      </c>
      <c r="AB151" s="228">
        <v>7</v>
      </c>
      <c r="AC151" s="228">
        <v>31179131</v>
      </c>
      <c r="AZ151" s="228">
        <v>2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3</v>
      </c>
      <c r="CB151" s="255">
        <v>7</v>
      </c>
    </row>
    <row r="152" spans="1:80" ht="12.75">
      <c r="A152" s="256">
        <v>59</v>
      </c>
      <c r="B152" s="257" t="s">
        <v>311</v>
      </c>
      <c r="C152" s="258" t="s">
        <v>312</v>
      </c>
      <c r="D152" s="259" t="s">
        <v>130</v>
      </c>
      <c r="E152" s="260">
        <v>1.134316</v>
      </c>
      <c r="F152" s="260">
        <v>0</v>
      </c>
      <c r="G152" s="261">
        <f>E152*F152</f>
        <v>0</v>
      </c>
      <c r="H152" s="262">
        <v>0</v>
      </c>
      <c r="I152" s="263">
        <f>E152*H152</f>
        <v>0</v>
      </c>
      <c r="J152" s="262"/>
      <c r="K152" s="263">
        <f>E152*J152</f>
        <v>0</v>
      </c>
      <c r="O152" s="255">
        <v>2</v>
      </c>
      <c r="AA152" s="228">
        <v>7</v>
      </c>
      <c r="AB152" s="228">
        <v>1001</v>
      </c>
      <c r="AC152" s="228">
        <v>5</v>
      </c>
      <c r="AZ152" s="228">
        <v>2</v>
      </c>
      <c r="BA152" s="228">
        <f>IF(AZ152=1,G152,0)</f>
        <v>0</v>
      </c>
      <c r="BB152" s="228">
        <f>IF(AZ152=2,G152,0)</f>
        <v>0</v>
      </c>
      <c r="BC152" s="228">
        <f>IF(AZ152=3,G152,0)</f>
        <v>0</v>
      </c>
      <c r="BD152" s="228">
        <f>IF(AZ152=4,G152,0)</f>
        <v>0</v>
      </c>
      <c r="BE152" s="228">
        <f>IF(AZ152=5,G152,0)</f>
        <v>0</v>
      </c>
      <c r="CA152" s="255">
        <v>7</v>
      </c>
      <c r="CB152" s="255">
        <v>1001</v>
      </c>
    </row>
    <row r="153" spans="1:57" ht="12.75">
      <c r="A153" s="274"/>
      <c r="B153" s="275" t="s">
        <v>98</v>
      </c>
      <c r="C153" s="276" t="s">
        <v>290</v>
      </c>
      <c r="D153" s="277"/>
      <c r="E153" s="278"/>
      <c r="F153" s="279"/>
      <c r="G153" s="280">
        <f>SUM(G129:G152)</f>
        <v>0</v>
      </c>
      <c r="H153" s="281"/>
      <c r="I153" s="282">
        <f>SUM(I129:I152)</f>
        <v>1.1343159999999999</v>
      </c>
      <c r="J153" s="281"/>
      <c r="K153" s="282">
        <f>SUM(K129:K152)</f>
        <v>-1.2488000000000001</v>
      </c>
      <c r="O153" s="255">
        <v>4</v>
      </c>
      <c r="BA153" s="283">
        <f>SUM(BA129:BA152)</f>
        <v>0</v>
      </c>
      <c r="BB153" s="283">
        <f>SUM(BB129:BB152)</f>
        <v>0</v>
      </c>
      <c r="BC153" s="283">
        <f>SUM(BC129:BC152)</f>
        <v>0</v>
      </c>
      <c r="BD153" s="283">
        <f>SUM(BD129:BD152)</f>
        <v>0</v>
      </c>
      <c r="BE153" s="283">
        <f>SUM(BE129:BE152)</f>
        <v>0</v>
      </c>
    </row>
    <row r="154" spans="1:15" ht="12.75">
      <c r="A154" s="245" t="s">
        <v>97</v>
      </c>
      <c r="B154" s="246" t="s">
        <v>313</v>
      </c>
      <c r="C154" s="247" t="s">
        <v>314</v>
      </c>
      <c r="D154" s="248"/>
      <c r="E154" s="249"/>
      <c r="F154" s="249"/>
      <c r="G154" s="250"/>
      <c r="H154" s="251"/>
      <c r="I154" s="252"/>
      <c r="J154" s="253"/>
      <c r="K154" s="254"/>
      <c r="O154" s="255">
        <v>1</v>
      </c>
    </row>
    <row r="155" spans="1:80" ht="12.75">
      <c r="A155" s="256">
        <v>60</v>
      </c>
      <c r="B155" s="257" t="s">
        <v>316</v>
      </c>
      <c r="C155" s="258" t="s">
        <v>317</v>
      </c>
      <c r="D155" s="259" t="s">
        <v>318</v>
      </c>
      <c r="E155" s="260">
        <v>1</v>
      </c>
      <c r="F155" s="260">
        <v>0</v>
      </c>
      <c r="G155" s="261">
        <f>E155*F155</f>
        <v>0</v>
      </c>
      <c r="H155" s="262">
        <v>0</v>
      </c>
      <c r="I155" s="263">
        <f>E155*H155</f>
        <v>0</v>
      </c>
      <c r="J155" s="262"/>
      <c r="K155" s="263">
        <f>E155*J155</f>
        <v>0</v>
      </c>
      <c r="O155" s="255">
        <v>2</v>
      </c>
      <c r="AA155" s="228">
        <v>11</v>
      </c>
      <c r="AB155" s="228">
        <v>3</v>
      </c>
      <c r="AC155" s="228">
        <v>85</v>
      </c>
      <c r="AZ155" s="228">
        <v>2</v>
      </c>
      <c r="BA155" s="228">
        <f>IF(AZ155=1,G155,0)</f>
        <v>0</v>
      </c>
      <c r="BB155" s="228">
        <f>IF(AZ155=2,G155,0)</f>
        <v>0</v>
      </c>
      <c r="BC155" s="228">
        <f>IF(AZ155=3,G155,0)</f>
        <v>0</v>
      </c>
      <c r="BD155" s="228">
        <f>IF(AZ155=4,G155,0)</f>
        <v>0</v>
      </c>
      <c r="BE155" s="228">
        <f>IF(AZ155=5,G155,0)</f>
        <v>0</v>
      </c>
      <c r="CA155" s="255">
        <v>11</v>
      </c>
      <c r="CB155" s="255">
        <v>3</v>
      </c>
    </row>
    <row r="156" spans="1:80" ht="12.75">
      <c r="A156" s="256">
        <v>61</v>
      </c>
      <c r="B156" s="257" t="s">
        <v>319</v>
      </c>
      <c r="C156" s="258" t="s">
        <v>320</v>
      </c>
      <c r="D156" s="259" t="s">
        <v>118</v>
      </c>
      <c r="E156" s="260">
        <v>1</v>
      </c>
      <c r="F156" s="260">
        <v>0</v>
      </c>
      <c r="G156" s="261">
        <f>E156*F156</f>
        <v>0</v>
      </c>
      <c r="H156" s="262">
        <v>0</v>
      </c>
      <c r="I156" s="263">
        <f>E156*H156</f>
        <v>0</v>
      </c>
      <c r="J156" s="262"/>
      <c r="K156" s="263">
        <f>E156*J156</f>
        <v>0</v>
      </c>
      <c r="O156" s="255">
        <v>2</v>
      </c>
      <c r="AA156" s="228">
        <v>12</v>
      </c>
      <c r="AB156" s="228">
        <v>0</v>
      </c>
      <c r="AC156" s="228">
        <v>84</v>
      </c>
      <c r="AZ156" s="228">
        <v>2</v>
      </c>
      <c r="BA156" s="228">
        <f>IF(AZ156=1,G156,0)</f>
        <v>0</v>
      </c>
      <c r="BB156" s="228">
        <f>IF(AZ156=2,G156,0)</f>
        <v>0</v>
      </c>
      <c r="BC156" s="228">
        <f>IF(AZ156=3,G156,0)</f>
        <v>0</v>
      </c>
      <c r="BD156" s="228">
        <f>IF(AZ156=4,G156,0)</f>
        <v>0</v>
      </c>
      <c r="BE156" s="228">
        <f>IF(AZ156=5,G156,0)</f>
        <v>0</v>
      </c>
      <c r="CA156" s="255">
        <v>12</v>
      </c>
      <c r="CB156" s="255">
        <v>0</v>
      </c>
    </row>
    <row r="157" spans="1:15" ht="12.75">
      <c r="A157" s="264"/>
      <c r="B157" s="265"/>
      <c r="C157" s="330" t="s">
        <v>321</v>
      </c>
      <c r="D157" s="331"/>
      <c r="E157" s="331"/>
      <c r="F157" s="331"/>
      <c r="G157" s="332"/>
      <c r="I157" s="266"/>
      <c r="K157" s="266"/>
      <c r="L157" s="267" t="s">
        <v>321</v>
      </c>
      <c r="O157" s="255">
        <v>3</v>
      </c>
    </row>
    <row r="158" spans="1:57" ht="12.75">
      <c r="A158" s="274"/>
      <c r="B158" s="275" t="s">
        <v>98</v>
      </c>
      <c r="C158" s="276" t="s">
        <v>315</v>
      </c>
      <c r="D158" s="277"/>
      <c r="E158" s="278"/>
      <c r="F158" s="279"/>
      <c r="G158" s="280">
        <f>SUM(G154:G157)</f>
        <v>0</v>
      </c>
      <c r="H158" s="281"/>
      <c r="I158" s="282">
        <f>SUM(I154:I157)</f>
        <v>0</v>
      </c>
      <c r="J158" s="281"/>
      <c r="K158" s="282">
        <f>SUM(K154:K157)</f>
        <v>0</v>
      </c>
      <c r="O158" s="255">
        <v>4</v>
      </c>
      <c r="BA158" s="283">
        <f>SUM(BA154:BA157)</f>
        <v>0</v>
      </c>
      <c r="BB158" s="283">
        <f>SUM(BB154:BB157)</f>
        <v>0</v>
      </c>
      <c r="BC158" s="283">
        <f>SUM(BC154:BC157)</f>
        <v>0</v>
      </c>
      <c r="BD158" s="283">
        <f>SUM(BD154:BD157)</f>
        <v>0</v>
      </c>
      <c r="BE158" s="283">
        <f>SUM(BE154:BE157)</f>
        <v>0</v>
      </c>
    </row>
    <row r="159" spans="1:15" ht="12.75">
      <c r="A159" s="245" t="s">
        <v>97</v>
      </c>
      <c r="B159" s="246" t="s">
        <v>322</v>
      </c>
      <c r="C159" s="247" t="s">
        <v>323</v>
      </c>
      <c r="D159" s="248"/>
      <c r="E159" s="249"/>
      <c r="F159" s="249"/>
      <c r="G159" s="250"/>
      <c r="H159" s="251"/>
      <c r="I159" s="252"/>
      <c r="J159" s="253"/>
      <c r="K159" s="254"/>
      <c r="O159" s="255">
        <v>1</v>
      </c>
    </row>
    <row r="160" spans="1:80" ht="12.75">
      <c r="A160" s="256">
        <v>62</v>
      </c>
      <c r="B160" s="257" t="s">
        <v>325</v>
      </c>
      <c r="C160" s="258" t="s">
        <v>326</v>
      </c>
      <c r="D160" s="259" t="s">
        <v>327</v>
      </c>
      <c r="E160" s="260">
        <v>220</v>
      </c>
      <c r="F160" s="260">
        <v>0</v>
      </c>
      <c r="G160" s="261">
        <f>E160*F160</f>
        <v>0</v>
      </c>
      <c r="H160" s="262">
        <v>5E-05</v>
      </c>
      <c r="I160" s="263">
        <f>E160*H160</f>
        <v>0.011000000000000001</v>
      </c>
      <c r="J160" s="262">
        <v>0</v>
      </c>
      <c r="K160" s="263">
        <f>E160*J160</f>
        <v>0</v>
      </c>
      <c r="O160" s="255">
        <v>2</v>
      </c>
      <c r="AA160" s="228">
        <v>1</v>
      </c>
      <c r="AB160" s="228">
        <v>7</v>
      </c>
      <c r="AC160" s="228">
        <v>7</v>
      </c>
      <c r="AZ160" s="228">
        <v>2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7</v>
      </c>
    </row>
    <row r="161" spans="1:15" ht="12.75">
      <c r="A161" s="264"/>
      <c r="B161" s="268"/>
      <c r="C161" s="323" t="s">
        <v>328</v>
      </c>
      <c r="D161" s="324"/>
      <c r="E161" s="269">
        <v>220</v>
      </c>
      <c r="F161" s="270"/>
      <c r="G161" s="271"/>
      <c r="H161" s="272"/>
      <c r="I161" s="266"/>
      <c r="J161" s="273"/>
      <c r="K161" s="266"/>
      <c r="M161" s="267" t="s">
        <v>328</v>
      </c>
      <c r="O161" s="255"/>
    </row>
    <row r="162" spans="1:80" ht="12.75">
      <c r="A162" s="256">
        <v>63</v>
      </c>
      <c r="B162" s="257" t="s">
        <v>329</v>
      </c>
      <c r="C162" s="258" t="s">
        <v>330</v>
      </c>
      <c r="D162" s="259" t="s">
        <v>149</v>
      </c>
      <c r="E162" s="260">
        <v>0.045</v>
      </c>
      <c r="F162" s="260">
        <v>0</v>
      </c>
      <c r="G162" s="261">
        <f>E162*F162</f>
        <v>0</v>
      </c>
      <c r="H162" s="262">
        <v>1</v>
      </c>
      <c r="I162" s="263">
        <f>E162*H162</f>
        <v>0.045</v>
      </c>
      <c r="J162" s="262"/>
      <c r="K162" s="263">
        <f>E162*J162</f>
        <v>0</v>
      </c>
      <c r="O162" s="255">
        <v>2</v>
      </c>
      <c r="AA162" s="228">
        <v>3</v>
      </c>
      <c r="AB162" s="228">
        <v>1</v>
      </c>
      <c r="AC162" s="228">
        <v>13331634</v>
      </c>
      <c r="AZ162" s="228">
        <v>2</v>
      </c>
      <c r="BA162" s="228">
        <f>IF(AZ162=1,G162,0)</f>
        <v>0</v>
      </c>
      <c r="BB162" s="228">
        <f>IF(AZ162=2,G162,0)</f>
        <v>0</v>
      </c>
      <c r="BC162" s="228">
        <f>IF(AZ162=3,G162,0)</f>
        <v>0</v>
      </c>
      <c r="BD162" s="228">
        <f>IF(AZ162=4,G162,0)</f>
        <v>0</v>
      </c>
      <c r="BE162" s="228">
        <f>IF(AZ162=5,G162,0)</f>
        <v>0</v>
      </c>
      <c r="CA162" s="255">
        <v>3</v>
      </c>
      <c r="CB162" s="255">
        <v>1</v>
      </c>
    </row>
    <row r="163" spans="1:80" ht="12.75">
      <c r="A163" s="256">
        <v>64</v>
      </c>
      <c r="B163" s="257" t="s">
        <v>331</v>
      </c>
      <c r="C163" s="258" t="s">
        <v>332</v>
      </c>
      <c r="D163" s="259" t="s">
        <v>149</v>
      </c>
      <c r="E163" s="260">
        <v>0.0595</v>
      </c>
      <c r="F163" s="260">
        <v>0</v>
      </c>
      <c r="G163" s="261">
        <f>E163*F163</f>
        <v>0</v>
      </c>
      <c r="H163" s="262">
        <v>1</v>
      </c>
      <c r="I163" s="263">
        <f>E163*H163</f>
        <v>0.0595</v>
      </c>
      <c r="J163" s="262"/>
      <c r="K163" s="263">
        <f>E163*J163</f>
        <v>0</v>
      </c>
      <c r="O163" s="255">
        <v>2</v>
      </c>
      <c r="AA163" s="228">
        <v>3</v>
      </c>
      <c r="AB163" s="228">
        <v>7</v>
      </c>
      <c r="AC163" s="228">
        <v>13384340</v>
      </c>
      <c r="AZ163" s="228">
        <v>2</v>
      </c>
      <c r="BA163" s="228">
        <f>IF(AZ163=1,G163,0)</f>
        <v>0</v>
      </c>
      <c r="BB163" s="228">
        <f>IF(AZ163=2,G163,0)</f>
        <v>0</v>
      </c>
      <c r="BC163" s="228">
        <f>IF(AZ163=3,G163,0)</f>
        <v>0</v>
      </c>
      <c r="BD163" s="228">
        <f>IF(AZ163=4,G163,0)</f>
        <v>0</v>
      </c>
      <c r="BE163" s="228">
        <f>IF(AZ163=5,G163,0)</f>
        <v>0</v>
      </c>
      <c r="CA163" s="255">
        <v>3</v>
      </c>
      <c r="CB163" s="255">
        <v>7</v>
      </c>
    </row>
    <row r="164" spans="1:15" ht="12.75">
      <c r="A164" s="264"/>
      <c r="B164" s="268"/>
      <c r="C164" s="323" t="s">
        <v>333</v>
      </c>
      <c r="D164" s="324"/>
      <c r="E164" s="269">
        <v>0.0595</v>
      </c>
      <c r="F164" s="270"/>
      <c r="G164" s="271"/>
      <c r="H164" s="272"/>
      <c r="I164" s="266"/>
      <c r="J164" s="273"/>
      <c r="K164" s="266"/>
      <c r="M164" s="267" t="s">
        <v>333</v>
      </c>
      <c r="O164" s="255"/>
    </row>
    <row r="165" spans="1:80" ht="12.75">
      <c r="A165" s="256">
        <v>65</v>
      </c>
      <c r="B165" s="257" t="s">
        <v>334</v>
      </c>
      <c r="C165" s="258" t="s">
        <v>335</v>
      </c>
      <c r="D165" s="259" t="s">
        <v>130</v>
      </c>
      <c r="E165" s="260">
        <v>0.1155</v>
      </c>
      <c r="F165" s="260">
        <v>0</v>
      </c>
      <c r="G165" s="261">
        <f>E165*F165</f>
        <v>0</v>
      </c>
      <c r="H165" s="262">
        <v>0</v>
      </c>
      <c r="I165" s="263">
        <f>E165*H165</f>
        <v>0</v>
      </c>
      <c r="J165" s="262"/>
      <c r="K165" s="263">
        <f>E165*J165</f>
        <v>0</v>
      </c>
      <c r="O165" s="255">
        <v>2</v>
      </c>
      <c r="AA165" s="228">
        <v>7</v>
      </c>
      <c r="AB165" s="228">
        <v>1001</v>
      </c>
      <c r="AC165" s="228">
        <v>5</v>
      </c>
      <c r="AZ165" s="228">
        <v>2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7</v>
      </c>
      <c r="CB165" s="255">
        <v>1001</v>
      </c>
    </row>
    <row r="166" spans="1:57" ht="12.75">
      <c r="A166" s="274"/>
      <c r="B166" s="275" t="s">
        <v>98</v>
      </c>
      <c r="C166" s="276" t="s">
        <v>324</v>
      </c>
      <c r="D166" s="277"/>
      <c r="E166" s="278"/>
      <c r="F166" s="279"/>
      <c r="G166" s="280">
        <f>SUM(G159:G165)</f>
        <v>0</v>
      </c>
      <c r="H166" s="281"/>
      <c r="I166" s="282">
        <f>SUM(I159:I165)</f>
        <v>0.11549999999999999</v>
      </c>
      <c r="J166" s="281"/>
      <c r="K166" s="282">
        <f>SUM(K159:K165)</f>
        <v>0</v>
      </c>
      <c r="O166" s="255">
        <v>4</v>
      </c>
      <c r="BA166" s="283">
        <f>SUM(BA159:BA165)</f>
        <v>0</v>
      </c>
      <c r="BB166" s="283">
        <f>SUM(BB159:BB165)</f>
        <v>0</v>
      </c>
      <c r="BC166" s="283">
        <f>SUM(BC159:BC165)</f>
        <v>0</v>
      </c>
      <c r="BD166" s="283">
        <f>SUM(BD159:BD165)</f>
        <v>0</v>
      </c>
      <c r="BE166" s="283">
        <f>SUM(BE159:BE165)</f>
        <v>0</v>
      </c>
    </row>
    <row r="167" spans="1:15" ht="12.75">
      <c r="A167" s="245" t="s">
        <v>97</v>
      </c>
      <c r="B167" s="246" t="s">
        <v>336</v>
      </c>
      <c r="C167" s="247" t="s">
        <v>337</v>
      </c>
      <c r="D167" s="248"/>
      <c r="E167" s="249"/>
      <c r="F167" s="249"/>
      <c r="G167" s="250"/>
      <c r="H167" s="251"/>
      <c r="I167" s="252"/>
      <c r="J167" s="253"/>
      <c r="K167" s="254"/>
      <c r="O167" s="255">
        <v>1</v>
      </c>
    </row>
    <row r="168" spans="1:80" ht="22.5">
      <c r="A168" s="256">
        <v>66</v>
      </c>
      <c r="B168" s="257" t="s">
        <v>339</v>
      </c>
      <c r="C168" s="258" t="s">
        <v>340</v>
      </c>
      <c r="D168" s="259" t="s">
        <v>113</v>
      </c>
      <c r="E168" s="260">
        <v>1.4</v>
      </c>
      <c r="F168" s="260">
        <v>0</v>
      </c>
      <c r="G168" s="261">
        <f>E168*F168</f>
        <v>0</v>
      </c>
      <c r="H168" s="262">
        <v>0.00243</v>
      </c>
      <c r="I168" s="263">
        <f>E168*H168</f>
        <v>0.0034019999999999996</v>
      </c>
      <c r="J168" s="262">
        <v>0</v>
      </c>
      <c r="K168" s="263">
        <f>E168*J168</f>
        <v>0</v>
      </c>
      <c r="O168" s="255">
        <v>2</v>
      </c>
      <c r="AA168" s="228">
        <v>1</v>
      </c>
      <c r="AB168" s="228">
        <v>1</v>
      </c>
      <c r="AC168" s="228">
        <v>1</v>
      </c>
      <c r="AZ168" s="228">
        <v>2</v>
      </c>
      <c r="BA168" s="228">
        <f>IF(AZ168=1,G168,0)</f>
        <v>0</v>
      </c>
      <c r="BB168" s="228">
        <f>IF(AZ168=2,G168,0)</f>
        <v>0</v>
      </c>
      <c r="BC168" s="228">
        <f>IF(AZ168=3,G168,0)</f>
        <v>0</v>
      </c>
      <c r="BD168" s="228">
        <f>IF(AZ168=4,G168,0)</f>
        <v>0</v>
      </c>
      <c r="BE168" s="228">
        <f>IF(AZ168=5,G168,0)</f>
        <v>0</v>
      </c>
      <c r="CA168" s="255">
        <v>1</v>
      </c>
      <c r="CB168" s="255">
        <v>1</v>
      </c>
    </row>
    <row r="169" spans="1:15" ht="12.75">
      <c r="A169" s="264"/>
      <c r="B169" s="265"/>
      <c r="C169" s="330" t="s">
        <v>341</v>
      </c>
      <c r="D169" s="331"/>
      <c r="E169" s="331"/>
      <c r="F169" s="331"/>
      <c r="G169" s="332"/>
      <c r="I169" s="266"/>
      <c r="K169" s="266"/>
      <c r="L169" s="267" t="s">
        <v>341</v>
      </c>
      <c r="O169" s="255">
        <v>3</v>
      </c>
    </row>
    <row r="170" spans="1:15" ht="12.75">
      <c r="A170" s="264"/>
      <c r="B170" s="265"/>
      <c r="C170" s="330" t="s">
        <v>342</v>
      </c>
      <c r="D170" s="331"/>
      <c r="E170" s="331"/>
      <c r="F170" s="331"/>
      <c r="G170" s="332"/>
      <c r="I170" s="266"/>
      <c r="K170" s="266"/>
      <c r="L170" s="267" t="s">
        <v>342</v>
      </c>
      <c r="O170" s="255">
        <v>3</v>
      </c>
    </row>
    <row r="171" spans="1:80" ht="12.75">
      <c r="A171" s="256">
        <v>67</v>
      </c>
      <c r="B171" s="257" t="s">
        <v>343</v>
      </c>
      <c r="C171" s="258" t="s">
        <v>344</v>
      </c>
      <c r="D171" s="259" t="s">
        <v>113</v>
      </c>
      <c r="E171" s="260">
        <v>1.4</v>
      </c>
      <c r="F171" s="260">
        <v>0</v>
      </c>
      <c r="G171" s="261">
        <f>E171*F171</f>
        <v>0</v>
      </c>
      <c r="H171" s="262">
        <v>5E-05</v>
      </c>
      <c r="I171" s="263">
        <f>E171*H171</f>
        <v>7E-05</v>
      </c>
      <c r="J171" s="262"/>
      <c r="K171" s="263">
        <f>E171*J171</f>
        <v>0</v>
      </c>
      <c r="O171" s="255">
        <v>2</v>
      </c>
      <c r="AA171" s="228">
        <v>12</v>
      </c>
      <c r="AB171" s="228">
        <v>0</v>
      </c>
      <c r="AC171" s="228">
        <v>54</v>
      </c>
      <c r="AZ171" s="228">
        <v>2</v>
      </c>
      <c r="BA171" s="228">
        <f>IF(AZ171=1,G171,0)</f>
        <v>0</v>
      </c>
      <c r="BB171" s="228">
        <f>IF(AZ171=2,G171,0)</f>
        <v>0</v>
      </c>
      <c r="BC171" s="228">
        <f>IF(AZ171=3,G171,0)</f>
        <v>0</v>
      </c>
      <c r="BD171" s="228">
        <f>IF(AZ171=4,G171,0)</f>
        <v>0</v>
      </c>
      <c r="BE171" s="228">
        <f>IF(AZ171=5,G171,0)</f>
        <v>0</v>
      </c>
      <c r="CA171" s="255">
        <v>12</v>
      </c>
      <c r="CB171" s="255">
        <v>0</v>
      </c>
    </row>
    <row r="172" spans="1:80" ht="12.75">
      <c r="A172" s="256">
        <v>68</v>
      </c>
      <c r="B172" s="257" t="s">
        <v>345</v>
      </c>
      <c r="C172" s="258" t="s">
        <v>346</v>
      </c>
      <c r="D172" s="259" t="s">
        <v>113</v>
      </c>
      <c r="E172" s="260">
        <v>1.5</v>
      </c>
      <c r="F172" s="260">
        <v>0</v>
      </c>
      <c r="G172" s="261">
        <f>E172*F172</f>
        <v>0</v>
      </c>
      <c r="H172" s="262">
        <v>0.0192</v>
      </c>
      <c r="I172" s="263">
        <f>E172*H172</f>
        <v>0.0288</v>
      </c>
      <c r="J172" s="262"/>
      <c r="K172" s="263">
        <f>E172*J172</f>
        <v>0</v>
      </c>
      <c r="O172" s="255">
        <v>2</v>
      </c>
      <c r="AA172" s="228">
        <v>3</v>
      </c>
      <c r="AB172" s="228">
        <v>1</v>
      </c>
      <c r="AC172" s="228" t="s">
        <v>345</v>
      </c>
      <c r="AZ172" s="228">
        <v>2</v>
      </c>
      <c r="BA172" s="228">
        <f>IF(AZ172=1,G172,0)</f>
        <v>0</v>
      </c>
      <c r="BB172" s="228">
        <f>IF(AZ172=2,G172,0)</f>
        <v>0</v>
      </c>
      <c r="BC172" s="228">
        <f>IF(AZ172=3,G172,0)</f>
        <v>0</v>
      </c>
      <c r="BD172" s="228">
        <f>IF(AZ172=4,G172,0)</f>
        <v>0</v>
      </c>
      <c r="BE172" s="228">
        <f>IF(AZ172=5,G172,0)</f>
        <v>0</v>
      </c>
      <c r="CA172" s="255">
        <v>3</v>
      </c>
      <c r="CB172" s="255">
        <v>1</v>
      </c>
    </row>
    <row r="173" spans="1:80" ht="12.75">
      <c r="A173" s="256">
        <v>69</v>
      </c>
      <c r="B173" s="257" t="s">
        <v>347</v>
      </c>
      <c r="C173" s="258" t="s">
        <v>348</v>
      </c>
      <c r="D173" s="259" t="s">
        <v>130</v>
      </c>
      <c r="E173" s="260">
        <v>0.032272</v>
      </c>
      <c r="F173" s="260">
        <v>0</v>
      </c>
      <c r="G173" s="261">
        <f>E173*F173</f>
        <v>0</v>
      </c>
      <c r="H173" s="262">
        <v>0</v>
      </c>
      <c r="I173" s="263">
        <f>E173*H173</f>
        <v>0</v>
      </c>
      <c r="J173" s="262"/>
      <c r="K173" s="263">
        <f>E173*J173</f>
        <v>0</v>
      </c>
      <c r="O173" s="255">
        <v>2</v>
      </c>
      <c r="AA173" s="228">
        <v>7</v>
      </c>
      <c r="AB173" s="228">
        <v>1001</v>
      </c>
      <c r="AC173" s="228">
        <v>5</v>
      </c>
      <c r="AZ173" s="228">
        <v>2</v>
      </c>
      <c r="BA173" s="228">
        <f>IF(AZ173=1,G173,0)</f>
        <v>0</v>
      </c>
      <c r="BB173" s="228">
        <f>IF(AZ173=2,G173,0)</f>
        <v>0</v>
      </c>
      <c r="BC173" s="228">
        <f>IF(AZ173=3,G173,0)</f>
        <v>0</v>
      </c>
      <c r="BD173" s="228">
        <f>IF(AZ173=4,G173,0)</f>
        <v>0</v>
      </c>
      <c r="BE173" s="228">
        <f>IF(AZ173=5,G173,0)</f>
        <v>0</v>
      </c>
      <c r="CA173" s="255">
        <v>7</v>
      </c>
      <c r="CB173" s="255">
        <v>1001</v>
      </c>
    </row>
    <row r="174" spans="1:57" ht="12.75">
      <c r="A174" s="274"/>
      <c r="B174" s="275" t="s">
        <v>98</v>
      </c>
      <c r="C174" s="276" t="s">
        <v>338</v>
      </c>
      <c r="D174" s="277"/>
      <c r="E174" s="278"/>
      <c r="F174" s="279"/>
      <c r="G174" s="280">
        <f>SUM(G167:G173)</f>
        <v>0</v>
      </c>
      <c r="H174" s="281"/>
      <c r="I174" s="282">
        <f>SUM(I167:I173)</f>
        <v>0.032272</v>
      </c>
      <c r="J174" s="281"/>
      <c r="K174" s="282">
        <f>SUM(K167:K173)</f>
        <v>0</v>
      </c>
      <c r="O174" s="255">
        <v>4</v>
      </c>
      <c r="BA174" s="283">
        <f>SUM(BA167:BA173)</f>
        <v>0</v>
      </c>
      <c r="BB174" s="283">
        <f>SUM(BB167:BB173)</f>
        <v>0</v>
      </c>
      <c r="BC174" s="283">
        <f>SUM(BC167:BC173)</f>
        <v>0</v>
      </c>
      <c r="BD174" s="283">
        <f>SUM(BD167:BD173)</f>
        <v>0</v>
      </c>
      <c r="BE174" s="283">
        <f>SUM(BE167:BE173)</f>
        <v>0</v>
      </c>
    </row>
    <row r="175" spans="1:15" ht="12.75">
      <c r="A175" s="245" t="s">
        <v>97</v>
      </c>
      <c r="B175" s="246" t="s">
        <v>349</v>
      </c>
      <c r="C175" s="247" t="s">
        <v>350</v>
      </c>
      <c r="D175" s="248"/>
      <c r="E175" s="249"/>
      <c r="F175" s="249"/>
      <c r="G175" s="250"/>
      <c r="H175" s="251"/>
      <c r="I175" s="252"/>
      <c r="J175" s="253"/>
      <c r="K175" s="254"/>
      <c r="O175" s="255">
        <v>1</v>
      </c>
    </row>
    <row r="176" spans="1:80" ht="12.75">
      <c r="A176" s="256">
        <v>70</v>
      </c>
      <c r="B176" s="257" t="s">
        <v>352</v>
      </c>
      <c r="C176" s="258" t="s">
        <v>353</v>
      </c>
      <c r="D176" s="259" t="s">
        <v>227</v>
      </c>
      <c r="E176" s="260">
        <v>1</v>
      </c>
      <c r="F176" s="260">
        <v>0</v>
      </c>
      <c r="G176" s="261">
        <f>E176*F176</f>
        <v>0</v>
      </c>
      <c r="H176" s="262">
        <v>0.00024</v>
      </c>
      <c r="I176" s="263">
        <f>E176*H176</f>
        <v>0.00024</v>
      </c>
      <c r="J176" s="262">
        <v>0</v>
      </c>
      <c r="K176" s="263">
        <f>E176*J176</f>
        <v>0</v>
      </c>
      <c r="O176" s="255">
        <v>2</v>
      </c>
      <c r="AA176" s="228">
        <v>1</v>
      </c>
      <c r="AB176" s="228">
        <v>1</v>
      </c>
      <c r="AC176" s="228">
        <v>1</v>
      </c>
      <c r="AZ176" s="228">
        <v>2</v>
      </c>
      <c r="BA176" s="228">
        <f>IF(AZ176=1,G176,0)</f>
        <v>0</v>
      </c>
      <c r="BB176" s="228">
        <f>IF(AZ176=2,G176,0)</f>
        <v>0</v>
      </c>
      <c r="BC176" s="228">
        <f>IF(AZ176=3,G176,0)</f>
        <v>0</v>
      </c>
      <c r="BD176" s="228">
        <f>IF(AZ176=4,G176,0)</f>
        <v>0</v>
      </c>
      <c r="BE176" s="228">
        <f>IF(AZ176=5,G176,0)</f>
        <v>0</v>
      </c>
      <c r="CA176" s="255">
        <v>1</v>
      </c>
      <c r="CB176" s="255">
        <v>1</v>
      </c>
    </row>
    <row r="177" spans="1:15" ht="12.75">
      <c r="A177" s="264"/>
      <c r="B177" s="265"/>
      <c r="C177" s="330" t="s">
        <v>354</v>
      </c>
      <c r="D177" s="331"/>
      <c r="E177" s="331"/>
      <c r="F177" s="331"/>
      <c r="G177" s="332"/>
      <c r="I177" s="266"/>
      <c r="K177" s="266"/>
      <c r="L177" s="267" t="s">
        <v>354</v>
      </c>
      <c r="O177" s="255">
        <v>3</v>
      </c>
    </row>
    <row r="178" spans="1:80" ht="12.75">
      <c r="A178" s="256">
        <v>71</v>
      </c>
      <c r="B178" s="257" t="s">
        <v>355</v>
      </c>
      <c r="C178" s="258" t="s">
        <v>356</v>
      </c>
      <c r="D178" s="259" t="s">
        <v>227</v>
      </c>
      <c r="E178" s="260">
        <v>1</v>
      </c>
      <c r="F178" s="260">
        <v>0</v>
      </c>
      <c r="G178" s="261">
        <f>E178*F178</f>
        <v>0</v>
      </c>
      <c r="H178" s="262">
        <v>8E-05</v>
      </c>
      <c r="I178" s="263">
        <f>E178*H178</f>
        <v>8E-05</v>
      </c>
      <c r="J178" s="262">
        <v>0</v>
      </c>
      <c r="K178" s="263">
        <f>E178*J178</f>
        <v>0</v>
      </c>
      <c r="O178" s="255">
        <v>2</v>
      </c>
      <c r="AA178" s="228">
        <v>1</v>
      </c>
      <c r="AB178" s="228">
        <v>1</v>
      </c>
      <c r="AC178" s="228">
        <v>1</v>
      </c>
      <c r="AZ178" s="228">
        <v>2</v>
      </c>
      <c r="BA178" s="228">
        <f>IF(AZ178=1,G178,0)</f>
        <v>0</v>
      </c>
      <c r="BB178" s="228">
        <f>IF(AZ178=2,G178,0)</f>
        <v>0</v>
      </c>
      <c r="BC178" s="228">
        <f>IF(AZ178=3,G178,0)</f>
        <v>0</v>
      </c>
      <c r="BD178" s="228">
        <f>IF(AZ178=4,G178,0)</f>
        <v>0</v>
      </c>
      <c r="BE178" s="228">
        <f>IF(AZ178=5,G178,0)</f>
        <v>0</v>
      </c>
      <c r="CA178" s="255">
        <v>1</v>
      </c>
      <c r="CB178" s="255">
        <v>1</v>
      </c>
    </row>
    <row r="179" spans="1:57" ht="12.75">
      <c r="A179" s="274"/>
      <c r="B179" s="275" t="s">
        <v>98</v>
      </c>
      <c r="C179" s="276" t="s">
        <v>351</v>
      </c>
      <c r="D179" s="277"/>
      <c r="E179" s="278"/>
      <c r="F179" s="279"/>
      <c r="G179" s="280">
        <f>SUM(G175:G178)</f>
        <v>0</v>
      </c>
      <c r="H179" s="281"/>
      <c r="I179" s="282">
        <f>SUM(I175:I178)</f>
        <v>0.00032</v>
      </c>
      <c r="J179" s="281"/>
      <c r="K179" s="282">
        <f>SUM(K175:K178)</f>
        <v>0</v>
      </c>
      <c r="O179" s="255">
        <v>4</v>
      </c>
      <c r="BA179" s="283">
        <f>SUM(BA175:BA178)</f>
        <v>0</v>
      </c>
      <c r="BB179" s="283">
        <f>SUM(BB175:BB178)</f>
        <v>0</v>
      </c>
      <c r="BC179" s="283">
        <f>SUM(BC175:BC178)</f>
        <v>0</v>
      </c>
      <c r="BD179" s="283">
        <f>SUM(BD175:BD178)</f>
        <v>0</v>
      </c>
      <c r="BE179" s="283">
        <f>SUM(BE175:BE178)</f>
        <v>0</v>
      </c>
    </row>
    <row r="180" spans="1:15" ht="12.75">
      <c r="A180" s="245" t="s">
        <v>97</v>
      </c>
      <c r="B180" s="246" t="s">
        <v>357</v>
      </c>
      <c r="C180" s="247" t="s">
        <v>358</v>
      </c>
      <c r="D180" s="248"/>
      <c r="E180" s="249"/>
      <c r="F180" s="249"/>
      <c r="G180" s="250"/>
      <c r="H180" s="251"/>
      <c r="I180" s="252"/>
      <c r="J180" s="253"/>
      <c r="K180" s="254"/>
      <c r="O180" s="255">
        <v>1</v>
      </c>
    </row>
    <row r="181" spans="1:80" ht="12.75">
      <c r="A181" s="256">
        <v>72</v>
      </c>
      <c r="B181" s="257" t="s">
        <v>360</v>
      </c>
      <c r="C181" s="258" t="s">
        <v>361</v>
      </c>
      <c r="D181" s="259" t="s">
        <v>113</v>
      </c>
      <c r="E181" s="260">
        <v>180.84</v>
      </c>
      <c r="F181" s="260">
        <v>0</v>
      </c>
      <c r="G181" s="261">
        <f>E181*F181</f>
        <v>0</v>
      </c>
      <c r="H181" s="262">
        <v>0.0002</v>
      </c>
      <c r="I181" s="263">
        <f>E181*H181</f>
        <v>0.036168000000000006</v>
      </c>
      <c r="J181" s="262">
        <v>0</v>
      </c>
      <c r="K181" s="263">
        <f>E181*J181</f>
        <v>0</v>
      </c>
      <c r="O181" s="255">
        <v>2</v>
      </c>
      <c r="AA181" s="228">
        <v>1</v>
      </c>
      <c r="AB181" s="228">
        <v>7</v>
      </c>
      <c r="AC181" s="228">
        <v>7</v>
      </c>
      <c r="AZ181" s="228">
        <v>2</v>
      </c>
      <c r="BA181" s="228">
        <f>IF(AZ181=1,G181,0)</f>
        <v>0</v>
      </c>
      <c r="BB181" s="228">
        <f>IF(AZ181=2,G181,0)</f>
        <v>0</v>
      </c>
      <c r="BC181" s="228">
        <f>IF(AZ181=3,G181,0)</f>
        <v>0</v>
      </c>
      <c r="BD181" s="228">
        <f>IF(AZ181=4,G181,0)</f>
        <v>0</v>
      </c>
      <c r="BE181" s="228">
        <f>IF(AZ181=5,G181,0)</f>
        <v>0</v>
      </c>
      <c r="CA181" s="255">
        <v>1</v>
      </c>
      <c r="CB181" s="255">
        <v>7</v>
      </c>
    </row>
    <row r="182" spans="1:15" ht="12.75">
      <c r="A182" s="264"/>
      <c r="B182" s="268"/>
      <c r="C182" s="323" t="s">
        <v>362</v>
      </c>
      <c r="D182" s="324"/>
      <c r="E182" s="269">
        <v>129.6</v>
      </c>
      <c r="F182" s="270"/>
      <c r="G182" s="271"/>
      <c r="H182" s="272"/>
      <c r="I182" s="266"/>
      <c r="J182" s="273"/>
      <c r="K182" s="266"/>
      <c r="M182" s="267" t="s">
        <v>362</v>
      </c>
      <c r="O182" s="255"/>
    </row>
    <row r="183" spans="1:15" ht="12.75">
      <c r="A183" s="264"/>
      <c r="B183" s="268"/>
      <c r="C183" s="323" t="s">
        <v>230</v>
      </c>
      <c r="D183" s="324"/>
      <c r="E183" s="269">
        <v>3.24</v>
      </c>
      <c r="F183" s="270"/>
      <c r="G183" s="271"/>
      <c r="H183" s="272"/>
      <c r="I183" s="266"/>
      <c r="J183" s="273"/>
      <c r="K183" s="266"/>
      <c r="M183" s="267" t="s">
        <v>230</v>
      </c>
      <c r="O183" s="255"/>
    </row>
    <row r="184" spans="1:15" ht="12.75">
      <c r="A184" s="264"/>
      <c r="B184" s="268"/>
      <c r="C184" s="323" t="s">
        <v>363</v>
      </c>
      <c r="D184" s="324"/>
      <c r="E184" s="269">
        <v>48</v>
      </c>
      <c r="F184" s="270"/>
      <c r="G184" s="271"/>
      <c r="H184" s="272"/>
      <c r="I184" s="266"/>
      <c r="J184" s="273"/>
      <c r="K184" s="266"/>
      <c r="M184" s="267" t="s">
        <v>363</v>
      </c>
      <c r="O184" s="255"/>
    </row>
    <row r="185" spans="1:80" ht="12.75">
      <c r="A185" s="256">
        <v>73</v>
      </c>
      <c r="B185" s="257" t="s">
        <v>364</v>
      </c>
      <c r="C185" s="258" t="s">
        <v>365</v>
      </c>
      <c r="D185" s="259" t="s">
        <v>113</v>
      </c>
      <c r="E185" s="260">
        <v>132.84</v>
      </c>
      <c r="F185" s="260">
        <v>0</v>
      </c>
      <c r="G185" s="261">
        <f>E185*F185</f>
        <v>0</v>
      </c>
      <c r="H185" s="262">
        <v>0.00035</v>
      </c>
      <c r="I185" s="263">
        <f>E185*H185</f>
        <v>0.046494</v>
      </c>
      <c r="J185" s="262">
        <v>0</v>
      </c>
      <c r="K185" s="263">
        <f>E185*J185</f>
        <v>0</v>
      </c>
      <c r="O185" s="255">
        <v>2</v>
      </c>
      <c r="AA185" s="228">
        <v>1</v>
      </c>
      <c r="AB185" s="228">
        <v>7</v>
      </c>
      <c r="AC185" s="228">
        <v>7</v>
      </c>
      <c r="AZ185" s="228">
        <v>2</v>
      </c>
      <c r="BA185" s="228">
        <f>IF(AZ185=1,G185,0)</f>
        <v>0</v>
      </c>
      <c r="BB185" s="228">
        <f>IF(AZ185=2,G185,0)</f>
        <v>0</v>
      </c>
      <c r="BC185" s="228">
        <f>IF(AZ185=3,G185,0)</f>
        <v>0</v>
      </c>
      <c r="BD185" s="228">
        <f>IF(AZ185=4,G185,0)</f>
        <v>0</v>
      </c>
      <c r="BE185" s="228">
        <f>IF(AZ185=5,G185,0)</f>
        <v>0</v>
      </c>
      <c r="CA185" s="255">
        <v>1</v>
      </c>
      <c r="CB185" s="255">
        <v>7</v>
      </c>
    </row>
    <row r="186" spans="1:15" ht="12.75">
      <c r="A186" s="264"/>
      <c r="B186" s="268"/>
      <c r="C186" s="323" t="s">
        <v>362</v>
      </c>
      <c r="D186" s="324"/>
      <c r="E186" s="269">
        <v>129.6</v>
      </c>
      <c r="F186" s="270"/>
      <c r="G186" s="271"/>
      <c r="H186" s="272"/>
      <c r="I186" s="266"/>
      <c r="J186" s="273"/>
      <c r="K186" s="266"/>
      <c r="M186" s="267" t="s">
        <v>362</v>
      </c>
      <c r="O186" s="255"/>
    </row>
    <row r="187" spans="1:15" ht="12.75">
      <c r="A187" s="264"/>
      <c r="B187" s="268"/>
      <c r="C187" s="323" t="s">
        <v>230</v>
      </c>
      <c r="D187" s="324"/>
      <c r="E187" s="269">
        <v>3.24</v>
      </c>
      <c r="F187" s="270"/>
      <c r="G187" s="271"/>
      <c r="H187" s="272"/>
      <c r="I187" s="266"/>
      <c r="J187" s="273"/>
      <c r="K187" s="266"/>
      <c r="M187" s="267" t="s">
        <v>230</v>
      </c>
      <c r="O187" s="255"/>
    </row>
    <row r="188" spans="1:80" ht="12.75">
      <c r="A188" s="256">
        <v>74</v>
      </c>
      <c r="B188" s="257" t="s">
        <v>366</v>
      </c>
      <c r="C188" s="258" t="s">
        <v>367</v>
      </c>
      <c r="D188" s="259" t="s">
        <v>113</v>
      </c>
      <c r="E188" s="260">
        <v>148.115</v>
      </c>
      <c r="F188" s="260">
        <v>0</v>
      </c>
      <c r="G188" s="261">
        <f>E188*F188</f>
        <v>0</v>
      </c>
      <c r="H188" s="262">
        <v>0.00013</v>
      </c>
      <c r="I188" s="263">
        <f>E188*H188</f>
        <v>0.01925495</v>
      </c>
      <c r="J188" s="262">
        <v>0</v>
      </c>
      <c r="K188" s="263">
        <f>E188*J188</f>
        <v>0</v>
      </c>
      <c r="O188" s="255">
        <v>2</v>
      </c>
      <c r="AA188" s="228">
        <v>1</v>
      </c>
      <c r="AB188" s="228">
        <v>7</v>
      </c>
      <c r="AC188" s="228">
        <v>7</v>
      </c>
      <c r="AZ188" s="228">
        <v>2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5">
        <v>1</v>
      </c>
      <c r="CB188" s="255">
        <v>7</v>
      </c>
    </row>
    <row r="189" spans="1:15" ht="12.75">
      <c r="A189" s="264"/>
      <c r="B189" s="268"/>
      <c r="C189" s="323" t="s">
        <v>114</v>
      </c>
      <c r="D189" s="324"/>
      <c r="E189" s="269">
        <v>21.915</v>
      </c>
      <c r="F189" s="270"/>
      <c r="G189" s="271"/>
      <c r="H189" s="272"/>
      <c r="I189" s="266"/>
      <c r="J189" s="273"/>
      <c r="K189" s="266"/>
      <c r="M189" s="267" t="s">
        <v>114</v>
      </c>
      <c r="O189" s="255"/>
    </row>
    <row r="190" spans="1:15" ht="12.75">
      <c r="A190" s="264"/>
      <c r="B190" s="268"/>
      <c r="C190" s="323" t="s">
        <v>115</v>
      </c>
      <c r="D190" s="324"/>
      <c r="E190" s="269">
        <v>-2.2</v>
      </c>
      <c r="F190" s="270"/>
      <c r="G190" s="271"/>
      <c r="H190" s="272"/>
      <c r="I190" s="266"/>
      <c r="J190" s="273"/>
      <c r="K190" s="266"/>
      <c r="M190" s="267" t="s">
        <v>115</v>
      </c>
      <c r="O190" s="255"/>
    </row>
    <row r="191" spans="1:15" ht="12.75">
      <c r="A191" s="264"/>
      <c r="B191" s="268"/>
      <c r="C191" s="323" t="s">
        <v>191</v>
      </c>
      <c r="D191" s="324"/>
      <c r="E191" s="269">
        <v>19.7</v>
      </c>
      <c r="F191" s="270"/>
      <c r="G191" s="271"/>
      <c r="H191" s="272"/>
      <c r="I191" s="266"/>
      <c r="J191" s="273"/>
      <c r="K191" s="266"/>
      <c r="M191" s="267" t="s">
        <v>191</v>
      </c>
      <c r="O191" s="255"/>
    </row>
    <row r="192" spans="1:15" ht="12.75">
      <c r="A192" s="264"/>
      <c r="B192" s="268"/>
      <c r="C192" s="323" t="s">
        <v>141</v>
      </c>
      <c r="D192" s="324"/>
      <c r="E192" s="269">
        <v>2.7</v>
      </c>
      <c r="F192" s="270"/>
      <c r="G192" s="271"/>
      <c r="H192" s="272"/>
      <c r="I192" s="266"/>
      <c r="J192" s="273"/>
      <c r="K192" s="266"/>
      <c r="M192" s="267" t="s">
        <v>141</v>
      </c>
      <c r="O192" s="255"/>
    </row>
    <row r="193" spans="1:15" ht="12.75">
      <c r="A193" s="264"/>
      <c r="B193" s="268"/>
      <c r="C193" s="323" t="s">
        <v>368</v>
      </c>
      <c r="D193" s="324"/>
      <c r="E193" s="269">
        <v>6</v>
      </c>
      <c r="F193" s="270"/>
      <c r="G193" s="271"/>
      <c r="H193" s="272"/>
      <c r="I193" s="266"/>
      <c r="J193" s="273"/>
      <c r="K193" s="266"/>
      <c r="M193" s="267">
        <v>6</v>
      </c>
      <c r="O193" s="255"/>
    </row>
    <row r="194" spans="1:15" ht="12.75">
      <c r="A194" s="264"/>
      <c r="B194" s="268"/>
      <c r="C194" s="323" t="s">
        <v>369</v>
      </c>
      <c r="D194" s="324"/>
      <c r="E194" s="269">
        <v>100</v>
      </c>
      <c r="F194" s="270"/>
      <c r="G194" s="271"/>
      <c r="H194" s="272"/>
      <c r="I194" s="266"/>
      <c r="J194" s="273"/>
      <c r="K194" s="266"/>
      <c r="M194" s="267" t="s">
        <v>369</v>
      </c>
      <c r="O194" s="255"/>
    </row>
    <row r="195" spans="1:57" ht="12.75">
      <c r="A195" s="274"/>
      <c r="B195" s="275" t="s">
        <v>98</v>
      </c>
      <c r="C195" s="276" t="s">
        <v>359</v>
      </c>
      <c r="D195" s="277"/>
      <c r="E195" s="278"/>
      <c r="F195" s="279"/>
      <c r="G195" s="280">
        <f>SUM(G180:G194)</f>
        <v>0</v>
      </c>
      <c r="H195" s="281"/>
      <c r="I195" s="282">
        <f>SUM(I180:I194)</f>
        <v>0.10191695</v>
      </c>
      <c r="J195" s="281"/>
      <c r="K195" s="282">
        <f>SUM(K180:K194)</f>
        <v>0</v>
      </c>
      <c r="O195" s="255">
        <v>4</v>
      </c>
      <c r="BA195" s="283">
        <f>SUM(BA180:BA194)</f>
        <v>0</v>
      </c>
      <c r="BB195" s="283">
        <f>SUM(BB180:BB194)</f>
        <v>0</v>
      </c>
      <c r="BC195" s="283">
        <f>SUM(BC180:BC194)</f>
        <v>0</v>
      </c>
      <c r="BD195" s="283">
        <f>SUM(BD180:BD194)</f>
        <v>0</v>
      </c>
      <c r="BE195" s="283">
        <f>SUM(BE180:BE194)</f>
        <v>0</v>
      </c>
    </row>
    <row r="196" spans="1:15" ht="12.75">
      <c r="A196" s="245" t="s">
        <v>97</v>
      </c>
      <c r="B196" s="246" t="s">
        <v>370</v>
      </c>
      <c r="C196" s="247" t="s">
        <v>371</v>
      </c>
      <c r="D196" s="248"/>
      <c r="E196" s="249"/>
      <c r="F196" s="249"/>
      <c r="G196" s="250"/>
      <c r="H196" s="251"/>
      <c r="I196" s="252"/>
      <c r="J196" s="253"/>
      <c r="K196" s="254"/>
      <c r="O196" s="255">
        <v>1</v>
      </c>
    </row>
    <row r="197" spans="1:80" ht="12.75">
      <c r="A197" s="256">
        <v>75</v>
      </c>
      <c r="B197" s="257" t="s">
        <v>258</v>
      </c>
      <c r="C197" s="258" t="s">
        <v>373</v>
      </c>
      <c r="D197" s="259" t="s">
        <v>227</v>
      </c>
      <c r="E197" s="260">
        <v>1</v>
      </c>
      <c r="F197" s="260">
        <v>0</v>
      </c>
      <c r="G197" s="261">
        <f>E197*F197</f>
        <v>0</v>
      </c>
      <c r="H197" s="262">
        <v>0</v>
      </c>
      <c r="I197" s="263">
        <f>E197*H197</f>
        <v>0</v>
      </c>
      <c r="J197" s="262"/>
      <c r="K197" s="263">
        <f>E197*J197</f>
        <v>0</v>
      </c>
      <c r="O197" s="255">
        <v>2</v>
      </c>
      <c r="AA197" s="228">
        <v>12</v>
      </c>
      <c r="AB197" s="228">
        <v>0</v>
      </c>
      <c r="AC197" s="228">
        <v>92</v>
      </c>
      <c r="AZ197" s="228">
        <v>4</v>
      </c>
      <c r="BA197" s="228">
        <f>IF(AZ197=1,G197,0)</f>
        <v>0</v>
      </c>
      <c r="BB197" s="228">
        <f>IF(AZ197=2,G197,0)</f>
        <v>0</v>
      </c>
      <c r="BC197" s="228">
        <f>IF(AZ197=3,G197,0)</f>
        <v>0</v>
      </c>
      <c r="BD197" s="228">
        <f>IF(AZ197=4,G197,0)</f>
        <v>0</v>
      </c>
      <c r="BE197" s="228">
        <f>IF(AZ197=5,G197,0)</f>
        <v>0</v>
      </c>
      <c r="CA197" s="255">
        <v>12</v>
      </c>
      <c r="CB197" s="255">
        <v>0</v>
      </c>
    </row>
    <row r="198" spans="1:15" ht="12.75">
      <c r="A198" s="264"/>
      <c r="B198" s="265"/>
      <c r="C198" s="330" t="s">
        <v>374</v>
      </c>
      <c r="D198" s="331"/>
      <c r="E198" s="331"/>
      <c r="F198" s="331"/>
      <c r="G198" s="332"/>
      <c r="I198" s="266"/>
      <c r="K198" s="266"/>
      <c r="L198" s="267" t="s">
        <v>374</v>
      </c>
      <c r="O198" s="255">
        <v>3</v>
      </c>
    </row>
    <row r="199" spans="1:15" ht="12.75">
      <c r="A199" s="264"/>
      <c r="B199" s="265"/>
      <c r="C199" s="330" t="s">
        <v>375</v>
      </c>
      <c r="D199" s="331"/>
      <c r="E199" s="331"/>
      <c r="F199" s="331"/>
      <c r="G199" s="332"/>
      <c r="I199" s="266"/>
      <c r="K199" s="266"/>
      <c r="L199" s="267" t="s">
        <v>375</v>
      </c>
      <c r="O199" s="255">
        <v>3</v>
      </c>
    </row>
    <row r="200" spans="1:15" ht="12.75">
      <c r="A200" s="264"/>
      <c r="B200" s="265"/>
      <c r="C200" s="330" t="s">
        <v>376</v>
      </c>
      <c r="D200" s="331"/>
      <c r="E200" s="331"/>
      <c r="F200" s="331"/>
      <c r="G200" s="332"/>
      <c r="I200" s="266"/>
      <c r="K200" s="266"/>
      <c r="L200" s="267" t="s">
        <v>376</v>
      </c>
      <c r="O200" s="255">
        <v>3</v>
      </c>
    </row>
    <row r="201" spans="1:15" ht="12.75">
      <c r="A201" s="264"/>
      <c r="B201" s="265"/>
      <c r="C201" s="330" t="s">
        <v>377</v>
      </c>
      <c r="D201" s="331"/>
      <c r="E201" s="331"/>
      <c r="F201" s="331"/>
      <c r="G201" s="332"/>
      <c r="I201" s="266"/>
      <c r="K201" s="266"/>
      <c r="L201" s="267" t="s">
        <v>377</v>
      </c>
      <c r="O201" s="255">
        <v>3</v>
      </c>
    </row>
    <row r="202" spans="1:15" ht="22.5">
      <c r="A202" s="264"/>
      <c r="B202" s="265"/>
      <c r="C202" s="330" t="s">
        <v>378</v>
      </c>
      <c r="D202" s="331"/>
      <c r="E202" s="331"/>
      <c r="F202" s="331"/>
      <c r="G202" s="332"/>
      <c r="I202" s="266"/>
      <c r="K202" s="266"/>
      <c r="L202" s="267" t="s">
        <v>378</v>
      </c>
      <c r="O202" s="255">
        <v>3</v>
      </c>
    </row>
    <row r="203" spans="1:15" ht="22.5">
      <c r="A203" s="264"/>
      <c r="B203" s="265"/>
      <c r="C203" s="330" t="s">
        <v>379</v>
      </c>
      <c r="D203" s="331"/>
      <c r="E203" s="331"/>
      <c r="F203" s="331"/>
      <c r="G203" s="332"/>
      <c r="I203" s="266"/>
      <c r="K203" s="266"/>
      <c r="L203" s="267" t="s">
        <v>379</v>
      </c>
      <c r="O203" s="255">
        <v>3</v>
      </c>
    </row>
    <row r="204" spans="1:15" ht="12.75">
      <c r="A204" s="264"/>
      <c r="B204" s="265"/>
      <c r="C204" s="330" t="s">
        <v>380</v>
      </c>
      <c r="D204" s="331"/>
      <c r="E204" s="331"/>
      <c r="F204" s="331"/>
      <c r="G204" s="332"/>
      <c r="I204" s="266"/>
      <c r="K204" s="266"/>
      <c r="L204" s="267" t="s">
        <v>380</v>
      </c>
      <c r="O204" s="255">
        <v>3</v>
      </c>
    </row>
    <row r="205" spans="1:15" ht="12.75">
      <c r="A205" s="264"/>
      <c r="B205" s="265"/>
      <c r="C205" s="330" t="s">
        <v>381</v>
      </c>
      <c r="D205" s="331"/>
      <c r="E205" s="331"/>
      <c r="F205" s="331"/>
      <c r="G205" s="332"/>
      <c r="I205" s="266"/>
      <c r="K205" s="266"/>
      <c r="L205" s="267" t="s">
        <v>381</v>
      </c>
      <c r="O205" s="255">
        <v>3</v>
      </c>
    </row>
    <row r="206" spans="1:80" ht="12.75">
      <c r="A206" s="256">
        <v>76</v>
      </c>
      <c r="B206" s="257" t="s">
        <v>382</v>
      </c>
      <c r="C206" s="258" t="s">
        <v>383</v>
      </c>
      <c r="D206" s="259" t="s">
        <v>227</v>
      </c>
      <c r="E206" s="260">
        <v>1</v>
      </c>
      <c r="F206" s="260">
        <v>0</v>
      </c>
      <c r="G206" s="261">
        <f>E206*F206</f>
        <v>0</v>
      </c>
      <c r="H206" s="262">
        <v>0</v>
      </c>
      <c r="I206" s="263">
        <f>E206*H206</f>
        <v>0</v>
      </c>
      <c r="J206" s="262"/>
      <c r="K206" s="263">
        <f>E206*J206</f>
        <v>0</v>
      </c>
      <c r="O206" s="255">
        <v>2</v>
      </c>
      <c r="AA206" s="228">
        <v>12</v>
      </c>
      <c r="AB206" s="228">
        <v>0</v>
      </c>
      <c r="AC206" s="228">
        <v>93</v>
      </c>
      <c r="AZ206" s="228">
        <v>4</v>
      </c>
      <c r="BA206" s="228">
        <f>IF(AZ206=1,G206,0)</f>
        <v>0</v>
      </c>
      <c r="BB206" s="228">
        <f>IF(AZ206=2,G206,0)</f>
        <v>0</v>
      </c>
      <c r="BC206" s="228">
        <f>IF(AZ206=3,G206,0)</f>
        <v>0</v>
      </c>
      <c r="BD206" s="228">
        <f>IF(AZ206=4,G206,0)</f>
        <v>0</v>
      </c>
      <c r="BE206" s="228">
        <f>IF(AZ206=5,G206,0)</f>
        <v>0</v>
      </c>
      <c r="CA206" s="255">
        <v>12</v>
      </c>
      <c r="CB206" s="255">
        <v>0</v>
      </c>
    </row>
    <row r="207" spans="1:15" ht="12.75">
      <c r="A207" s="264"/>
      <c r="B207" s="265"/>
      <c r="C207" s="330" t="s">
        <v>384</v>
      </c>
      <c r="D207" s="331"/>
      <c r="E207" s="331"/>
      <c r="F207" s="331"/>
      <c r="G207" s="332"/>
      <c r="I207" s="266"/>
      <c r="K207" s="266"/>
      <c r="L207" s="267" t="s">
        <v>384</v>
      </c>
      <c r="O207" s="255">
        <v>3</v>
      </c>
    </row>
    <row r="208" spans="1:57" ht="12.75">
      <c r="A208" s="274"/>
      <c r="B208" s="275" t="s">
        <v>98</v>
      </c>
      <c r="C208" s="276" t="s">
        <v>372</v>
      </c>
      <c r="D208" s="277"/>
      <c r="E208" s="278"/>
      <c r="F208" s="279"/>
      <c r="G208" s="280">
        <f>SUM(G196:G207)</f>
        <v>0</v>
      </c>
      <c r="H208" s="281"/>
      <c r="I208" s="282">
        <f>SUM(I196:I207)</f>
        <v>0</v>
      </c>
      <c r="J208" s="281"/>
      <c r="K208" s="282">
        <f>SUM(K196:K207)</f>
        <v>0</v>
      </c>
      <c r="O208" s="255">
        <v>4</v>
      </c>
      <c r="BA208" s="283">
        <f>SUM(BA196:BA207)</f>
        <v>0</v>
      </c>
      <c r="BB208" s="283">
        <f>SUM(BB196:BB207)</f>
        <v>0</v>
      </c>
      <c r="BC208" s="283">
        <f>SUM(BC196:BC207)</f>
        <v>0</v>
      </c>
      <c r="BD208" s="283">
        <f>SUM(BD196:BD207)</f>
        <v>0</v>
      </c>
      <c r="BE208" s="283">
        <f>SUM(BE196:BE207)</f>
        <v>0</v>
      </c>
    </row>
    <row r="209" spans="1:15" ht="12.75">
      <c r="A209" s="245" t="s">
        <v>97</v>
      </c>
      <c r="B209" s="246" t="s">
        <v>385</v>
      </c>
      <c r="C209" s="247" t="s">
        <v>386</v>
      </c>
      <c r="D209" s="248"/>
      <c r="E209" s="249"/>
      <c r="F209" s="249"/>
      <c r="G209" s="250"/>
      <c r="H209" s="251"/>
      <c r="I209" s="252"/>
      <c r="J209" s="253"/>
      <c r="K209" s="254"/>
      <c r="O209" s="255">
        <v>1</v>
      </c>
    </row>
    <row r="210" spans="1:80" ht="12.75">
      <c r="A210" s="256">
        <v>77</v>
      </c>
      <c r="B210" s="257" t="s">
        <v>258</v>
      </c>
      <c r="C210" s="258" t="s">
        <v>388</v>
      </c>
      <c r="D210" s="259" t="s">
        <v>227</v>
      </c>
      <c r="E210" s="260">
        <v>1</v>
      </c>
      <c r="F210" s="260">
        <v>0</v>
      </c>
      <c r="G210" s="261">
        <f>E210*F210</f>
        <v>0</v>
      </c>
      <c r="H210" s="262">
        <v>0</v>
      </c>
      <c r="I210" s="263">
        <f>E210*H210</f>
        <v>0</v>
      </c>
      <c r="J210" s="262"/>
      <c r="K210" s="263">
        <f>E210*J210</f>
        <v>0</v>
      </c>
      <c r="O210" s="255">
        <v>2</v>
      </c>
      <c r="AA210" s="228">
        <v>12</v>
      </c>
      <c r="AB210" s="228">
        <v>0</v>
      </c>
      <c r="AC210" s="228">
        <v>94</v>
      </c>
      <c r="AZ210" s="228">
        <v>1</v>
      </c>
      <c r="BA210" s="228">
        <f>IF(AZ210=1,G210,0)</f>
        <v>0</v>
      </c>
      <c r="BB210" s="228">
        <f>IF(AZ210=2,G210,0)</f>
        <v>0</v>
      </c>
      <c r="BC210" s="228">
        <f>IF(AZ210=3,G210,0)</f>
        <v>0</v>
      </c>
      <c r="BD210" s="228">
        <f>IF(AZ210=4,G210,0)</f>
        <v>0</v>
      </c>
      <c r="BE210" s="228">
        <f>IF(AZ210=5,G210,0)</f>
        <v>0</v>
      </c>
      <c r="CA210" s="255">
        <v>12</v>
      </c>
      <c r="CB210" s="255">
        <v>0</v>
      </c>
    </row>
    <row r="211" spans="1:15" ht="12.75">
      <c r="A211" s="264"/>
      <c r="B211" s="265"/>
      <c r="C211" s="330" t="s">
        <v>389</v>
      </c>
      <c r="D211" s="331"/>
      <c r="E211" s="331"/>
      <c r="F211" s="331"/>
      <c r="G211" s="332"/>
      <c r="I211" s="266"/>
      <c r="K211" s="266"/>
      <c r="L211" s="267" t="s">
        <v>389</v>
      </c>
      <c r="O211" s="255">
        <v>3</v>
      </c>
    </row>
    <row r="212" spans="1:15" ht="12.75">
      <c r="A212" s="264"/>
      <c r="B212" s="265"/>
      <c r="C212" s="330" t="s">
        <v>390</v>
      </c>
      <c r="D212" s="331"/>
      <c r="E212" s="331"/>
      <c r="F212" s="331"/>
      <c r="G212" s="332"/>
      <c r="I212" s="266"/>
      <c r="K212" s="266"/>
      <c r="L212" s="267" t="s">
        <v>390</v>
      </c>
      <c r="O212" s="255">
        <v>3</v>
      </c>
    </row>
    <row r="213" spans="1:80" ht="12.75">
      <c r="A213" s="256">
        <v>78</v>
      </c>
      <c r="B213" s="257" t="s">
        <v>391</v>
      </c>
      <c r="C213" s="258" t="s">
        <v>392</v>
      </c>
      <c r="D213" s="259" t="s">
        <v>130</v>
      </c>
      <c r="E213" s="260">
        <v>5.43939</v>
      </c>
      <c r="F213" s="260">
        <v>0</v>
      </c>
      <c r="G213" s="261">
        <f aca="true" t="shared" si="0" ref="G213:G219">E213*F213</f>
        <v>0</v>
      </c>
      <c r="H213" s="262">
        <v>0</v>
      </c>
      <c r="I213" s="263">
        <f aca="true" t="shared" si="1" ref="I213:I219">E213*H213</f>
        <v>0</v>
      </c>
      <c r="J213" s="262"/>
      <c r="K213" s="263">
        <f aca="true" t="shared" si="2" ref="K213:K219">E213*J213</f>
        <v>0</v>
      </c>
      <c r="O213" s="255">
        <v>2</v>
      </c>
      <c r="AA213" s="228">
        <v>8</v>
      </c>
      <c r="AB213" s="228">
        <v>0</v>
      </c>
      <c r="AC213" s="228">
        <v>3</v>
      </c>
      <c r="AZ213" s="228">
        <v>1</v>
      </c>
      <c r="BA213" s="228">
        <f aca="true" t="shared" si="3" ref="BA213:BA219">IF(AZ213=1,G213,0)</f>
        <v>0</v>
      </c>
      <c r="BB213" s="228">
        <f aca="true" t="shared" si="4" ref="BB213:BB219">IF(AZ213=2,G213,0)</f>
        <v>0</v>
      </c>
      <c r="BC213" s="228">
        <f aca="true" t="shared" si="5" ref="BC213:BC219">IF(AZ213=3,G213,0)</f>
        <v>0</v>
      </c>
      <c r="BD213" s="228">
        <f aca="true" t="shared" si="6" ref="BD213:BD219">IF(AZ213=4,G213,0)</f>
        <v>0</v>
      </c>
      <c r="BE213" s="228">
        <f aca="true" t="shared" si="7" ref="BE213:BE219">IF(AZ213=5,G213,0)</f>
        <v>0</v>
      </c>
      <c r="CA213" s="255">
        <v>8</v>
      </c>
      <c r="CB213" s="255">
        <v>0</v>
      </c>
    </row>
    <row r="214" spans="1:80" ht="12.75">
      <c r="A214" s="256">
        <v>79</v>
      </c>
      <c r="B214" s="257" t="s">
        <v>393</v>
      </c>
      <c r="C214" s="258" t="s">
        <v>394</v>
      </c>
      <c r="D214" s="259" t="s">
        <v>130</v>
      </c>
      <c r="E214" s="260">
        <v>3.62626000000082</v>
      </c>
      <c r="F214" s="260">
        <v>0</v>
      </c>
      <c r="G214" s="261">
        <f t="shared" si="0"/>
        <v>0</v>
      </c>
      <c r="H214" s="262">
        <v>0</v>
      </c>
      <c r="I214" s="263">
        <f t="shared" si="1"/>
        <v>0</v>
      </c>
      <c r="J214" s="262"/>
      <c r="K214" s="263">
        <f t="shared" si="2"/>
        <v>0</v>
      </c>
      <c r="O214" s="255">
        <v>2</v>
      </c>
      <c r="AA214" s="228">
        <v>8</v>
      </c>
      <c r="AB214" s="228">
        <v>0</v>
      </c>
      <c r="AC214" s="228">
        <v>3</v>
      </c>
      <c r="AZ214" s="228">
        <v>1</v>
      </c>
      <c r="BA214" s="228">
        <f t="shared" si="3"/>
        <v>0</v>
      </c>
      <c r="BB214" s="228">
        <f t="shared" si="4"/>
        <v>0</v>
      </c>
      <c r="BC214" s="228">
        <f t="shared" si="5"/>
        <v>0</v>
      </c>
      <c r="BD214" s="228">
        <f t="shared" si="6"/>
        <v>0</v>
      </c>
      <c r="BE214" s="228">
        <f t="shared" si="7"/>
        <v>0</v>
      </c>
      <c r="CA214" s="255">
        <v>8</v>
      </c>
      <c r="CB214" s="255">
        <v>0</v>
      </c>
    </row>
    <row r="215" spans="1:80" ht="12.75">
      <c r="A215" s="256">
        <v>80</v>
      </c>
      <c r="B215" s="257" t="s">
        <v>395</v>
      </c>
      <c r="C215" s="258" t="s">
        <v>396</v>
      </c>
      <c r="D215" s="259" t="s">
        <v>130</v>
      </c>
      <c r="E215" s="260">
        <v>18.1313</v>
      </c>
      <c r="F215" s="260">
        <v>0</v>
      </c>
      <c r="G215" s="261">
        <f t="shared" si="0"/>
        <v>0</v>
      </c>
      <c r="H215" s="262">
        <v>0</v>
      </c>
      <c r="I215" s="263">
        <f t="shared" si="1"/>
        <v>0</v>
      </c>
      <c r="J215" s="262"/>
      <c r="K215" s="263">
        <f t="shared" si="2"/>
        <v>0</v>
      </c>
      <c r="O215" s="255">
        <v>2</v>
      </c>
      <c r="AA215" s="228">
        <v>8</v>
      </c>
      <c r="AB215" s="228">
        <v>0</v>
      </c>
      <c r="AC215" s="228">
        <v>3</v>
      </c>
      <c r="AZ215" s="228">
        <v>1</v>
      </c>
      <c r="BA215" s="228">
        <f t="shared" si="3"/>
        <v>0</v>
      </c>
      <c r="BB215" s="228">
        <f t="shared" si="4"/>
        <v>0</v>
      </c>
      <c r="BC215" s="228">
        <f t="shared" si="5"/>
        <v>0</v>
      </c>
      <c r="BD215" s="228">
        <f t="shared" si="6"/>
        <v>0</v>
      </c>
      <c r="BE215" s="228">
        <f t="shared" si="7"/>
        <v>0</v>
      </c>
      <c r="CA215" s="255">
        <v>8</v>
      </c>
      <c r="CB215" s="255">
        <v>0</v>
      </c>
    </row>
    <row r="216" spans="1:80" ht="12.75">
      <c r="A216" s="256">
        <v>81</v>
      </c>
      <c r="B216" s="257" t="s">
        <v>397</v>
      </c>
      <c r="C216" s="258" t="s">
        <v>398</v>
      </c>
      <c r="D216" s="259" t="s">
        <v>130</v>
      </c>
      <c r="E216" s="260">
        <v>181.313</v>
      </c>
      <c r="F216" s="260">
        <v>0</v>
      </c>
      <c r="G216" s="261">
        <f t="shared" si="0"/>
        <v>0</v>
      </c>
      <c r="H216" s="262">
        <v>0</v>
      </c>
      <c r="I216" s="263">
        <f t="shared" si="1"/>
        <v>0</v>
      </c>
      <c r="J216" s="262"/>
      <c r="K216" s="263">
        <f t="shared" si="2"/>
        <v>0</v>
      </c>
      <c r="O216" s="255">
        <v>2</v>
      </c>
      <c r="AA216" s="228">
        <v>8</v>
      </c>
      <c r="AB216" s="228">
        <v>0</v>
      </c>
      <c r="AC216" s="228">
        <v>3</v>
      </c>
      <c r="AZ216" s="228">
        <v>1</v>
      </c>
      <c r="BA216" s="228">
        <f t="shared" si="3"/>
        <v>0</v>
      </c>
      <c r="BB216" s="228">
        <f t="shared" si="4"/>
        <v>0</v>
      </c>
      <c r="BC216" s="228">
        <f t="shared" si="5"/>
        <v>0</v>
      </c>
      <c r="BD216" s="228">
        <f t="shared" si="6"/>
        <v>0</v>
      </c>
      <c r="BE216" s="228">
        <f t="shared" si="7"/>
        <v>0</v>
      </c>
      <c r="CA216" s="255">
        <v>8</v>
      </c>
      <c r="CB216" s="255">
        <v>0</v>
      </c>
    </row>
    <row r="217" spans="1:80" ht="12.75">
      <c r="A217" s="256">
        <v>82</v>
      </c>
      <c r="B217" s="257" t="s">
        <v>399</v>
      </c>
      <c r="C217" s="258" t="s">
        <v>400</v>
      </c>
      <c r="D217" s="259" t="s">
        <v>130</v>
      </c>
      <c r="E217" s="260">
        <v>18.1313</v>
      </c>
      <c r="F217" s="260">
        <v>0</v>
      </c>
      <c r="G217" s="261">
        <f t="shared" si="0"/>
        <v>0</v>
      </c>
      <c r="H217" s="262">
        <v>0</v>
      </c>
      <c r="I217" s="263">
        <f t="shared" si="1"/>
        <v>0</v>
      </c>
      <c r="J217" s="262"/>
      <c r="K217" s="263">
        <f t="shared" si="2"/>
        <v>0</v>
      </c>
      <c r="O217" s="255">
        <v>2</v>
      </c>
      <c r="AA217" s="228">
        <v>8</v>
      </c>
      <c r="AB217" s="228">
        <v>0</v>
      </c>
      <c r="AC217" s="228">
        <v>3</v>
      </c>
      <c r="AZ217" s="228">
        <v>1</v>
      </c>
      <c r="BA217" s="228">
        <f t="shared" si="3"/>
        <v>0</v>
      </c>
      <c r="BB217" s="228">
        <f t="shared" si="4"/>
        <v>0</v>
      </c>
      <c r="BC217" s="228">
        <f t="shared" si="5"/>
        <v>0</v>
      </c>
      <c r="BD217" s="228">
        <f t="shared" si="6"/>
        <v>0</v>
      </c>
      <c r="BE217" s="228">
        <f t="shared" si="7"/>
        <v>0</v>
      </c>
      <c r="CA217" s="255">
        <v>8</v>
      </c>
      <c r="CB217" s="255">
        <v>0</v>
      </c>
    </row>
    <row r="218" spans="1:80" ht="12.75">
      <c r="A218" s="256">
        <v>83</v>
      </c>
      <c r="B218" s="257" t="s">
        <v>401</v>
      </c>
      <c r="C218" s="258" t="s">
        <v>402</v>
      </c>
      <c r="D218" s="259" t="s">
        <v>130</v>
      </c>
      <c r="E218" s="260">
        <v>90.6565</v>
      </c>
      <c r="F218" s="260">
        <v>0</v>
      </c>
      <c r="G218" s="261">
        <f t="shared" si="0"/>
        <v>0</v>
      </c>
      <c r="H218" s="262">
        <v>0</v>
      </c>
      <c r="I218" s="263">
        <f t="shared" si="1"/>
        <v>0</v>
      </c>
      <c r="J218" s="262"/>
      <c r="K218" s="263">
        <f t="shared" si="2"/>
        <v>0</v>
      </c>
      <c r="O218" s="255">
        <v>2</v>
      </c>
      <c r="AA218" s="228">
        <v>8</v>
      </c>
      <c r="AB218" s="228">
        <v>0</v>
      </c>
      <c r="AC218" s="228">
        <v>3</v>
      </c>
      <c r="AZ218" s="228">
        <v>1</v>
      </c>
      <c r="BA218" s="228">
        <f t="shared" si="3"/>
        <v>0</v>
      </c>
      <c r="BB218" s="228">
        <f t="shared" si="4"/>
        <v>0</v>
      </c>
      <c r="BC218" s="228">
        <f t="shared" si="5"/>
        <v>0</v>
      </c>
      <c r="BD218" s="228">
        <f t="shared" si="6"/>
        <v>0</v>
      </c>
      <c r="BE218" s="228">
        <f t="shared" si="7"/>
        <v>0</v>
      </c>
      <c r="CA218" s="255">
        <v>8</v>
      </c>
      <c r="CB218" s="255">
        <v>0</v>
      </c>
    </row>
    <row r="219" spans="1:80" ht="12.75">
      <c r="A219" s="256">
        <v>84</v>
      </c>
      <c r="B219" s="257" t="s">
        <v>403</v>
      </c>
      <c r="C219" s="258" t="s">
        <v>404</v>
      </c>
      <c r="D219" s="259" t="s">
        <v>130</v>
      </c>
      <c r="E219" s="260">
        <v>18.1313</v>
      </c>
      <c r="F219" s="260">
        <v>0</v>
      </c>
      <c r="G219" s="261">
        <f t="shared" si="0"/>
        <v>0</v>
      </c>
      <c r="H219" s="262">
        <v>0</v>
      </c>
      <c r="I219" s="263">
        <f t="shared" si="1"/>
        <v>0</v>
      </c>
      <c r="J219" s="262"/>
      <c r="K219" s="263">
        <f t="shared" si="2"/>
        <v>0</v>
      </c>
      <c r="O219" s="255">
        <v>2</v>
      </c>
      <c r="AA219" s="228">
        <v>8</v>
      </c>
      <c r="AB219" s="228">
        <v>0</v>
      </c>
      <c r="AC219" s="228">
        <v>3</v>
      </c>
      <c r="AZ219" s="228">
        <v>1</v>
      </c>
      <c r="BA219" s="228">
        <f t="shared" si="3"/>
        <v>0</v>
      </c>
      <c r="BB219" s="228">
        <f t="shared" si="4"/>
        <v>0</v>
      </c>
      <c r="BC219" s="228">
        <f t="shared" si="5"/>
        <v>0</v>
      </c>
      <c r="BD219" s="228">
        <f t="shared" si="6"/>
        <v>0</v>
      </c>
      <c r="BE219" s="228">
        <f t="shared" si="7"/>
        <v>0</v>
      </c>
      <c r="CA219" s="255">
        <v>8</v>
      </c>
      <c r="CB219" s="255">
        <v>0</v>
      </c>
    </row>
    <row r="220" spans="1:57" ht="12.75">
      <c r="A220" s="274"/>
      <c r="B220" s="275" t="s">
        <v>98</v>
      </c>
      <c r="C220" s="276" t="s">
        <v>387</v>
      </c>
      <c r="D220" s="277"/>
      <c r="E220" s="278"/>
      <c r="F220" s="279"/>
      <c r="G220" s="280">
        <f>SUM(G209:G219)</f>
        <v>0</v>
      </c>
      <c r="H220" s="281"/>
      <c r="I220" s="282">
        <f>SUM(I209:I219)</f>
        <v>0</v>
      </c>
      <c r="J220" s="281"/>
      <c r="K220" s="282">
        <f>SUM(K209:K219)</f>
        <v>0</v>
      </c>
      <c r="O220" s="255">
        <v>4</v>
      </c>
      <c r="BA220" s="283">
        <f>SUM(BA209:BA219)</f>
        <v>0</v>
      </c>
      <c r="BB220" s="283">
        <f>SUM(BB209:BB219)</f>
        <v>0</v>
      </c>
      <c r="BC220" s="283">
        <f>SUM(BC209:BC219)</f>
        <v>0</v>
      </c>
      <c r="BD220" s="283">
        <f>SUM(BD209:BD219)</f>
        <v>0</v>
      </c>
      <c r="BE220" s="283">
        <f>SUM(BE209:BE219)</f>
        <v>0</v>
      </c>
    </row>
    <row r="221" ht="12.75">
      <c r="E221" s="228"/>
    </row>
    <row r="222" ht="12.75">
      <c r="E222" s="228"/>
    </row>
    <row r="223" ht="12.75">
      <c r="E223" s="228"/>
    </row>
    <row r="224" ht="12.75">
      <c r="E224" s="228"/>
    </row>
    <row r="225" ht="12.75">
      <c r="E225" s="228"/>
    </row>
    <row r="226" ht="12.75">
      <c r="E226" s="228"/>
    </row>
    <row r="227" ht="12.75">
      <c r="E227" s="228"/>
    </row>
    <row r="228" ht="12.75">
      <c r="E228" s="228"/>
    </row>
    <row r="229" ht="12.75">
      <c r="E229" s="228"/>
    </row>
    <row r="230" ht="12.75">
      <c r="E230" s="228"/>
    </row>
    <row r="231" ht="12.75">
      <c r="E231" s="228"/>
    </row>
    <row r="232" ht="12.75">
      <c r="E232" s="228"/>
    </row>
    <row r="233" ht="12.75">
      <c r="E233" s="228"/>
    </row>
    <row r="234" ht="12.75">
      <c r="E234" s="228"/>
    </row>
    <row r="235" ht="12.75">
      <c r="E235" s="228"/>
    </row>
    <row r="236" ht="12.75">
      <c r="E236" s="228"/>
    </row>
    <row r="237" ht="12.75">
      <c r="E237" s="228"/>
    </row>
    <row r="238" ht="12.75">
      <c r="E238" s="228"/>
    </row>
    <row r="239" ht="12.75">
      <c r="E239" s="228"/>
    </row>
    <row r="240" ht="12.75">
      <c r="E240" s="228"/>
    </row>
    <row r="241" ht="12.75">
      <c r="E241" s="228"/>
    </row>
    <row r="242" ht="12.75">
      <c r="E242" s="228"/>
    </row>
    <row r="243" ht="12.75">
      <c r="E243" s="228"/>
    </row>
    <row r="244" spans="1:7" ht="12.75">
      <c r="A244" s="273"/>
      <c r="B244" s="273"/>
      <c r="C244" s="273"/>
      <c r="D244" s="273"/>
      <c r="E244" s="273"/>
      <c r="F244" s="273"/>
      <c r="G244" s="273"/>
    </row>
    <row r="245" spans="1:7" ht="12.75">
      <c r="A245" s="273"/>
      <c r="B245" s="273"/>
      <c r="C245" s="273"/>
      <c r="D245" s="273"/>
      <c r="E245" s="273"/>
      <c r="F245" s="273"/>
      <c r="G245" s="273"/>
    </row>
    <row r="246" spans="1:7" ht="12.75">
      <c r="A246" s="273"/>
      <c r="B246" s="273"/>
      <c r="C246" s="273"/>
      <c r="D246" s="273"/>
      <c r="E246" s="273"/>
      <c r="F246" s="273"/>
      <c r="G246" s="273"/>
    </row>
    <row r="247" spans="1:7" ht="12.75">
      <c r="A247" s="273"/>
      <c r="B247" s="273"/>
      <c r="C247" s="273"/>
      <c r="D247" s="273"/>
      <c r="E247" s="273"/>
      <c r="F247" s="273"/>
      <c r="G247" s="273"/>
    </row>
    <row r="248" ht="12.75">
      <c r="E248" s="228"/>
    </row>
    <row r="249" ht="12.75">
      <c r="E249" s="228"/>
    </row>
    <row r="250" ht="12.75">
      <c r="E250" s="228"/>
    </row>
    <row r="251" ht="12.75">
      <c r="E251" s="228"/>
    </row>
    <row r="252" ht="12.75">
      <c r="E252" s="228"/>
    </row>
    <row r="253" ht="12.75">
      <c r="E253" s="228"/>
    </row>
    <row r="254" ht="12.75">
      <c r="E254" s="228"/>
    </row>
    <row r="255" ht="12.75">
      <c r="E255" s="228"/>
    </row>
    <row r="256" ht="12.75">
      <c r="E256" s="228"/>
    </row>
    <row r="257" ht="12.75">
      <c r="E257" s="228"/>
    </row>
    <row r="258" ht="12.75">
      <c r="E258" s="228"/>
    </row>
    <row r="259" ht="12.75">
      <c r="E259" s="228"/>
    </row>
    <row r="260" ht="12.75">
      <c r="E260" s="228"/>
    </row>
    <row r="261" ht="12.75">
      <c r="E261" s="228"/>
    </row>
    <row r="262" ht="12.75">
      <c r="E262" s="228"/>
    </row>
    <row r="263" ht="12.75">
      <c r="E263" s="228"/>
    </row>
    <row r="264" ht="12.75">
      <c r="E264" s="228"/>
    </row>
    <row r="265" ht="12.75">
      <c r="E265" s="228"/>
    </row>
    <row r="266" ht="12.75">
      <c r="E266" s="228"/>
    </row>
    <row r="267" ht="12.75">
      <c r="E267" s="228"/>
    </row>
    <row r="268" ht="12.75">
      <c r="E268" s="228"/>
    </row>
    <row r="269" ht="12.75">
      <c r="E269" s="228"/>
    </row>
    <row r="270" ht="12.75">
      <c r="E270" s="228"/>
    </row>
    <row r="271" ht="12.75">
      <c r="E271" s="228"/>
    </row>
    <row r="272" ht="12.75">
      <c r="E272" s="228"/>
    </row>
    <row r="273" ht="12.75">
      <c r="E273" s="228"/>
    </row>
    <row r="274" ht="12.75">
      <c r="E274" s="228"/>
    </row>
    <row r="275" ht="12.75">
      <c r="E275" s="228"/>
    </row>
    <row r="276" ht="12.75">
      <c r="E276" s="228"/>
    </row>
    <row r="277" ht="12.75">
      <c r="E277" s="228"/>
    </row>
    <row r="278" ht="12.75">
      <c r="E278" s="228"/>
    </row>
    <row r="279" spans="1:2" ht="12.75">
      <c r="A279" s="284"/>
      <c r="B279" s="284"/>
    </row>
    <row r="280" spans="1:7" ht="12.75">
      <c r="A280" s="273"/>
      <c r="B280" s="273"/>
      <c r="C280" s="285"/>
      <c r="D280" s="285"/>
      <c r="E280" s="286"/>
      <c r="F280" s="285"/>
      <c r="G280" s="287"/>
    </row>
    <row r="281" spans="1:7" ht="12.75">
      <c r="A281" s="288"/>
      <c r="B281" s="288"/>
      <c r="C281" s="273"/>
      <c r="D281" s="273"/>
      <c r="E281" s="289"/>
      <c r="F281" s="273"/>
      <c r="G281" s="273"/>
    </row>
    <row r="282" spans="1:7" ht="12.75">
      <c r="A282" s="273"/>
      <c r="B282" s="273"/>
      <c r="C282" s="273"/>
      <c r="D282" s="273"/>
      <c r="E282" s="289"/>
      <c r="F282" s="273"/>
      <c r="G282" s="273"/>
    </row>
    <row r="283" spans="1:7" ht="12.75">
      <c r="A283" s="273"/>
      <c r="B283" s="273"/>
      <c r="C283" s="273"/>
      <c r="D283" s="273"/>
      <c r="E283" s="289"/>
      <c r="F283" s="273"/>
      <c r="G283" s="273"/>
    </row>
    <row r="284" spans="1:7" ht="12.75">
      <c r="A284" s="273"/>
      <c r="B284" s="273"/>
      <c r="C284" s="273"/>
      <c r="D284" s="273"/>
      <c r="E284" s="289"/>
      <c r="F284" s="273"/>
      <c r="G284" s="273"/>
    </row>
    <row r="285" spans="1:7" ht="12.75">
      <c r="A285" s="273"/>
      <c r="B285" s="273"/>
      <c r="C285" s="273"/>
      <c r="D285" s="273"/>
      <c r="E285" s="289"/>
      <c r="F285" s="273"/>
      <c r="G285" s="273"/>
    </row>
    <row r="286" spans="1:7" ht="12.75">
      <c r="A286" s="273"/>
      <c r="B286" s="273"/>
      <c r="C286" s="273"/>
      <c r="D286" s="273"/>
      <c r="E286" s="289"/>
      <c r="F286" s="273"/>
      <c r="G286" s="273"/>
    </row>
    <row r="287" spans="1:7" ht="12.75">
      <c r="A287" s="273"/>
      <c r="B287" s="273"/>
      <c r="C287" s="273"/>
      <c r="D287" s="273"/>
      <c r="E287" s="289"/>
      <c r="F287" s="273"/>
      <c r="G287" s="273"/>
    </row>
    <row r="288" spans="1:7" ht="12.75">
      <c r="A288" s="273"/>
      <c r="B288" s="273"/>
      <c r="C288" s="273"/>
      <c r="D288" s="273"/>
      <c r="E288" s="289"/>
      <c r="F288" s="273"/>
      <c r="G288" s="273"/>
    </row>
    <row r="289" spans="1:7" ht="12.75">
      <c r="A289" s="273"/>
      <c r="B289" s="273"/>
      <c r="C289" s="273"/>
      <c r="D289" s="273"/>
      <c r="E289" s="289"/>
      <c r="F289" s="273"/>
      <c r="G289" s="273"/>
    </row>
    <row r="290" spans="1:7" ht="12.75">
      <c r="A290" s="273"/>
      <c r="B290" s="273"/>
      <c r="C290" s="273"/>
      <c r="D290" s="273"/>
      <c r="E290" s="289"/>
      <c r="F290" s="273"/>
      <c r="G290" s="273"/>
    </row>
    <row r="291" spans="1:7" ht="12.75">
      <c r="A291" s="273"/>
      <c r="B291" s="273"/>
      <c r="C291" s="273"/>
      <c r="D291" s="273"/>
      <c r="E291" s="289"/>
      <c r="F291" s="273"/>
      <c r="G291" s="273"/>
    </row>
    <row r="292" spans="1:7" ht="12.75">
      <c r="A292" s="273"/>
      <c r="B292" s="273"/>
      <c r="C292" s="273"/>
      <c r="D292" s="273"/>
      <c r="E292" s="289"/>
      <c r="F292" s="273"/>
      <c r="G292" s="273"/>
    </row>
    <row r="293" spans="1:7" ht="12.75">
      <c r="A293" s="273"/>
      <c r="B293" s="273"/>
      <c r="C293" s="273"/>
      <c r="D293" s="273"/>
      <c r="E293" s="289"/>
      <c r="F293" s="273"/>
      <c r="G293" s="273"/>
    </row>
  </sheetData>
  <mergeCells count="98">
    <mergeCell ref="C212:G212"/>
    <mergeCell ref="C192:D192"/>
    <mergeCell ref="C193:D193"/>
    <mergeCell ref="C194:D194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7:G207"/>
    <mergeCell ref="C211:G211"/>
    <mergeCell ref="C189:D189"/>
    <mergeCell ref="C190:D190"/>
    <mergeCell ref="C191:D191"/>
    <mergeCell ref="C169:G169"/>
    <mergeCell ref="C170:G170"/>
    <mergeCell ref="C177:G177"/>
    <mergeCell ref="C182:D182"/>
    <mergeCell ref="C183:D183"/>
    <mergeCell ref="C184:D184"/>
    <mergeCell ref="C186:D186"/>
    <mergeCell ref="C187:D187"/>
    <mergeCell ref="C157:G157"/>
    <mergeCell ref="C161:D161"/>
    <mergeCell ref="C164:D164"/>
    <mergeCell ref="C143:D143"/>
    <mergeCell ref="C144:D144"/>
    <mergeCell ref="C145:D145"/>
    <mergeCell ref="C146:D146"/>
    <mergeCell ref="C147:D147"/>
    <mergeCell ref="C148:D148"/>
    <mergeCell ref="C142:D142"/>
    <mergeCell ref="C123:G123"/>
    <mergeCell ref="C124:G124"/>
    <mergeCell ref="C126:G126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1:D141"/>
    <mergeCell ref="C114:D114"/>
    <mergeCell ref="C116:D116"/>
    <mergeCell ref="C101:D101"/>
    <mergeCell ref="C103:D103"/>
    <mergeCell ref="C108:D108"/>
    <mergeCell ref="C82:D82"/>
    <mergeCell ref="C90:D90"/>
    <mergeCell ref="C91:D91"/>
    <mergeCell ref="C93:D93"/>
    <mergeCell ref="C65:D65"/>
    <mergeCell ref="C70:G70"/>
    <mergeCell ref="C74:D74"/>
    <mergeCell ref="C76:D76"/>
    <mergeCell ref="C78:D78"/>
    <mergeCell ref="C80:D80"/>
    <mergeCell ref="C62:D62"/>
    <mergeCell ref="C63:D63"/>
    <mergeCell ref="C64:D64"/>
    <mergeCell ref="C36:D36"/>
    <mergeCell ref="C43:G43"/>
    <mergeCell ref="C44:G44"/>
    <mergeCell ref="C46:G46"/>
    <mergeCell ref="C47:G47"/>
    <mergeCell ref="C48:G48"/>
    <mergeCell ref="C49:G49"/>
    <mergeCell ref="C50:G50"/>
    <mergeCell ref="C51:G51"/>
    <mergeCell ref="C52:G52"/>
    <mergeCell ref="C57:D57"/>
    <mergeCell ref="C58:D58"/>
    <mergeCell ref="C61:G61"/>
    <mergeCell ref="C34:D34"/>
    <mergeCell ref="C16:D16"/>
    <mergeCell ref="C17:D17"/>
    <mergeCell ref="C19:D19"/>
    <mergeCell ref="C20:D20"/>
    <mergeCell ref="C21:D21"/>
    <mergeCell ref="C23:D23"/>
    <mergeCell ref="C24:D24"/>
    <mergeCell ref="C25:D25"/>
    <mergeCell ref="C27:D27"/>
    <mergeCell ref="C30:D30"/>
    <mergeCell ref="C32:D32"/>
    <mergeCell ref="C10:D10"/>
    <mergeCell ref="C13:D13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Dvořák</dc:creator>
  <cp:keywords/>
  <dc:description/>
  <cp:lastModifiedBy>Bc. Věra Brabencová</cp:lastModifiedBy>
  <cp:lastPrinted>2017-04-24T13:47:51Z</cp:lastPrinted>
  <dcterms:created xsi:type="dcterms:W3CDTF">2017-04-24T13:46:55Z</dcterms:created>
  <dcterms:modified xsi:type="dcterms:W3CDTF">2017-04-24T15:06:33Z</dcterms:modified>
  <cp:category/>
  <cp:version/>
  <cp:contentType/>
  <cp:contentStatus/>
</cp:coreProperties>
</file>