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440" windowHeight="6630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</externalReferences>
  <definedNames>
    <definedName name="cisloobjektu">'[1]Krycí list'!$A$4</definedName>
    <definedName name="cislostavby">'[1]Krycí list'!$A$6</definedName>
    <definedName name="Dodavka">'[2]Rekapitulace'!$G$10</definedName>
    <definedName name="HSV">'[2]Rekapitulace'!$E$10</definedName>
    <definedName name="HZS">'[2]Rekapitulace'!$I$10</definedName>
    <definedName name="Mont">'[2]Rekapitulace'!$H$10</definedName>
    <definedName name="nazevobjektu">'[1]Krycí list'!$C$4</definedName>
    <definedName name="nazevstavby">'[1]Krycí list'!$C$6</definedName>
    <definedName name="_xlnm.Print_Area" localSheetId="2">'3'!$A$1:$I$558</definedName>
    <definedName name="PocetMJ">'1'!$G$8</definedName>
    <definedName name="PSV">'[2]Rekapitulace'!$F$10</definedName>
    <definedName name="VRN">'[2]Rekapitulace'!$H$16</definedName>
  </definedNames>
  <calcPr fullCalcOnLoad="1"/>
</workbook>
</file>

<file path=xl/sharedStrings.xml><?xml version="1.0" encoding="utf-8"?>
<sst xmlns="http://schemas.openxmlformats.org/spreadsheetml/2006/main" count="1549" uniqueCount="729">
  <si>
    <t>P.č.</t>
  </si>
  <si>
    <t>Množství</t>
  </si>
  <si>
    <t>MJ</t>
  </si>
  <si>
    <t>m</t>
  </si>
  <si>
    <t>kus</t>
  </si>
  <si>
    <t>722 29-0234.R00</t>
  </si>
  <si>
    <t xml:space="preserve">Položkový rozpočet </t>
  </si>
  <si>
    <t>Číslo položky</t>
  </si>
  <si>
    <t>Název položky</t>
  </si>
  <si>
    <t>Díl:</t>
  </si>
  <si>
    <t>721 29-0111.R00</t>
  </si>
  <si>
    <t>t</t>
  </si>
  <si>
    <t>721</t>
  </si>
  <si>
    <t>Vnitřní kanalizace</t>
  </si>
  <si>
    <t>Vnitřní vodovod</t>
  </si>
  <si>
    <t>722</t>
  </si>
  <si>
    <t>725</t>
  </si>
  <si>
    <t>Zařizovací předměty</t>
  </si>
  <si>
    <t>soubor</t>
  </si>
  <si>
    <t>725 86-9101.R00</t>
  </si>
  <si>
    <t>Dodávka</t>
  </si>
  <si>
    <t>Cena / MJ</t>
  </si>
  <si>
    <t>Celkem (Kč)</t>
  </si>
  <si>
    <t>Hmotnost / MJ</t>
  </si>
  <si>
    <t>Hmotnost celk.(t)</t>
  </si>
  <si>
    <t>722 13-0801.R00</t>
  </si>
  <si>
    <t>722 18-1812.R00</t>
  </si>
  <si>
    <t>781</t>
  </si>
  <si>
    <t>Obklady keramické</t>
  </si>
  <si>
    <t>Sifon umyvadlový</t>
  </si>
  <si>
    <t>Mezisoučet</t>
  </si>
  <si>
    <t>97</t>
  </si>
  <si>
    <t>Bourání</t>
  </si>
  <si>
    <t>979 08-1111.R00</t>
  </si>
  <si>
    <t>979 08-1121.R00</t>
  </si>
  <si>
    <t>979 08-2111.R00</t>
  </si>
  <si>
    <t xml:space="preserve">Vnitrostaveništní doprava suti do 10 m </t>
  </si>
  <si>
    <t>979 08-2121.R00</t>
  </si>
  <si>
    <t>784</t>
  </si>
  <si>
    <t>Malby</t>
  </si>
  <si>
    <r>
      <t>m</t>
    </r>
    <r>
      <rPr>
        <vertAlign val="superscript"/>
        <sz val="10"/>
        <rFont val="Arial CE"/>
        <family val="2"/>
      </rPr>
      <t>2</t>
    </r>
  </si>
  <si>
    <t>1</t>
  </si>
  <si>
    <t>2</t>
  </si>
  <si>
    <t>3</t>
  </si>
  <si>
    <t>4</t>
  </si>
  <si>
    <t xml:space="preserve">Odvoz suti a vybouraných hmot na skládku do 1 km </t>
  </si>
  <si>
    <t>91</t>
  </si>
  <si>
    <t>Ostatní konstrukce a práce</t>
  </si>
  <si>
    <t>6</t>
  </si>
  <si>
    <t>Úpravy povrchů</t>
  </si>
  <si>
    <t>99</t>
  </si>
  <si>
    <t>Přesun hmot</t>
  </si>
  <si>
    <t>952 90-1111.R00</t>
  </si>
  <si>
    <t xml:space="preserve">Vyčištění budov o výšce podlaží do 4 m </t>
  </si>
  <si>
    <t>612 40-3399.R00</t>
  </si>
  <si>
    <t>KRYCÍ LIST ROZPOČTU</t>
  </si>
  <si>
    <t>Název stavby :</t>
  </si>
  <si>
    <t>SKP :</t>
  </si>
  <si>
    <t>Počet měrných jednotek :</t>
  </si>
  <si>
    <t>Počet listů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</si>
  <si>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</si>
  <si>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</si>
  <si>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</si>
  <si>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</si>
  <si>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</si>
  <si>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</si>
  <si>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</si>
  <si>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</si>
  <si>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</si>
  <si>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</si>
  <si>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</si>
  <si>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</si>
  <si>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</si>
  <si>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</si>
  <si>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</si>
  <si>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</si>
  <si>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</si>
  <si>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</si>
  <si>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</si>
  <si>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</si>
  <si>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</si>
  <si>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</si>
  <si>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</si>
  <si>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</si>
  <si>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</si>
  <si>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</si>
  <si>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</si>
  <si>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</si>
  <si>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</si>
  <si>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</si>
  <si>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</si>
  <si>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</si>
  <si>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</si>
  <si>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</si>
  <si>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Montáž</t>
  </si>
  <si>
    <t>CELKEM  OBJEKT</t>
  </si>
  <si>
    <t>VEDLEJŠÍ ROZPOČTOVÉ  NÁKLADY</t>
  </si>
  <si>
    <t>Název VRN</t>
  </si>
  <si>
    <t>%</t>
  </si>
  <si>
    <t>Základna</t>
  </si>
  <si>
    <t>Kč</t>
  </si>
  <si>
    <t>Náklady na zařízení staveniště</t>
  </si>
  <si>
    <t>Provozní vlivy</t>
  </si>
  <si>
    <t>CELKEM VRN</t>
  </si>
  <si>
    <t>6 - Úpravy povrchů celkem</t>
  </si>
  <si>
    <t>91 - Ostatní konstrukce a práce celkem</t>
  </si>
  <si>
    <t>97 - Bourání celkem</t>
  </si>
  <si>
    <t>721 - Vnitřní kanalizace celkem</t>
  </si>
  <si>
    <t>722 - Vnitřní vodovod celkem</t>
  </si>
  <si>
    <t>725 - Zařizovací předměty celkem</t>
  </si>
  <si>
    <t>781 - Obklady keramické celkem</t>
  </si>
  <si>
    <t>784 - Malby celkem</t>
  </si>
  <si>
    <t>5</t>
  </si>
  <si>
    <t>7</t>
  </si>
  <si>
    <t>8</t>
  </si>
  <si>
    <t>9</t>
  </si>
  <si>
    <t>10</t>
  </si>
  <si>
    <t>11</t>
  </si>
  <si>
    <t>12</t>
  </si>
  <si>
    <t>13</t>
  </si>
  <si>
    <t>Práce a dodávky HSV</t>
  </si>
  <si>
    <t>Práce a dodávky PSV</t>
  </si>
  <si>
    <r>
      <t>Příplatek k obkladu stěn za plochu do 10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jednotlivě</t>
    </r>
  </si>
  <si>
    <t>725 81-0811.R00</t>
  </si>
  <si>
    <t xml:space="preserve">Demontáž ventilu výtokového nástěnného </t>
  </si>
  <si>
    <t>94</t>
  </si>
  <si>
    <t>Lešení</t>
  </si>
  <si>
    <t>941 95-5002.R00</t>
  </si>
  <si>
    <t>94 - Lešení celkem</t>
  </si>
  <si>
    <t>99 - Přesun hmot celkem</t>
  </si>
  <si>
    <t>Lešení lehké pomocné, výška podlahy do 1,90 m</t>
  </si>
  <si>
    <r>
      <t>Projektant :</t>
    </r>
    <r>
      <rPr>
        <b/>
        <i/>
        <sz val="10"/>
        <rFont val="Arial CE"/>
        <family val="2"/>
      </rPr>
      <t xml:space="preserve">  ETNA,</t>
    </r>
    <r>
      <rPr>
        <i/>
        <sz val="9"/>
        <rFont val="Arial CE"/>
        <family val="2"/>
      </rPr>
      <t>sdružení projekčních firem</t>
    </r>
  </si>
  <si>
    <r>
      <t xml:space="preserve">Objednatel :  </t>
    </r>
    <r>
      <rPr>
        <b/>
        <i/>
        <sz val="10"/>
        <rFont val="Arial CE"/>
        <family val="0"/>
      </rPr>
      <t>Město Třebíč</t>
    </r>
  </si>
  <si>
    <t xml:space="preserve">Náklady na MJ : </t>
  </si>
  <si>
    <t>721 19-4103.R00</t>
  </si>
  <si>
    <t>Místo stavby :</t>
  </si>
  <si>
    <t xml:space="preserve">Místo stavby : </t>
  </si>
  <si>
    <t>721 15-2208.R00</t>
  </si>
  <si>
    <t>721 19-4105.R00</t>
  </si>
  <si>
    <t>Vyvedení odpadních výpustek D 50 x 1,8 mm</t>
  </si>
  <si>
    <t>Vyvedení odpadních výpustek D 40 x 1,8 mm</t>
  </si>
  <si>
    <t>721 29-0821.R00</t>
  </si>
  <si>
    <t xml:space="preserve">Přesun vybouraných hmot - kanalizace, výšky do 6 m </t>
  </si>
  <si>
    <t>998 72-1101.R00</t>
  </si>
  <si>
    <t xml:space="preserve">Přesun hmot pro vnitřní kanalizaci, výšky do 6 m </t>
  </si>
  <si>
    <t>16</t>
  </si>
  <si>
    <t xml:space="preserve">Proplach a dezinfekce vodovodního potrubí do DN 80 </t>
  </si>
  <si>
    <t>998 72-2101.R00</t>
  </si>
  <si>
    <t xml:space="preserve">Přesun hmot pro vnitřní vodovod, výšky do 6 m </t>
  </si>
  <si>
    <t xml:space="preserve">Přesun vybouraných hmot - vodovody, výšky do 6 m </t>
  </si>
  <si>
    <t>722 29-0821.R00</t>
  </si>
  <si>
    <t>725 59-0811.R00</t>
  </si>
  <si>
    <t>Přesun vybour.hmot, zařizovací předměty do 6 m</t>
  </si>
  <si>
    <t>998 72-5101.R00</t>
  </si>
  <si>
    <t xml:space="preserve">Přesun hmot pro zařizovací předměty, výšky do 6 m </t>
  </si>
  <si>
    <t>771</t>
  </si>
  <si>
    <t>Podlahy z dlaždic keramických</t>
  </si>
  <si>
    <t>771 57-5109.R00</t>
  </si>
  <si>
    <t>Montáž podlah z dlaždic keramických kladených do tmele, 300x300 mm</t>
  </si>
  <si>
    <t>998 77-1101.R00</t>
  </si>
  <si>
    <t xml:space="preserve">Přesun hmot pro podlahy z dlaždic, výšky do 6 m </t>
  </si>
  <si>
    <t>771 - Podlahy z dlaždic keramických celkem</t>
  </si>
  <si>
    <t>998 78-1101.R00</t>
  </si>
  <si>
    <t xml:space="preserve">Přesun hmot pro obklady keramické, výšky do 6 m </t>
  </si>
  <si>
    <t>ks</t>
  </si>
  <si>
    <t>Skládkování</t>
  </si>
  <si>
    <t>M21</t>
  </si>
  <si>
    <t>Elektromontáže</t>
  </si>
  <si>
    <t>Dodávka + montáž</t>
  </si>
  <si>
    <t>M21 - Elektromontáže celkem</t>
  </si>
  <si>
    <t>722 23-9101.R00</t>
  </si>
  <si>
    <t>612 42-1231.R00</t>
  </si>
  <si>
    <t>Svislé konstrukce</t>
  </si>
  <si>
    <t>3 - Svislé konstrukce celkem</t>
  </si>
  <si>
    <t>766</t>
  </si>
  <si>
    <t>Konstrukce truhlářské</t>
  </si>
  <si>
    <t>998 76-6101.R00</t>
  </si>
  <si>
    <t xml:space="preserve">Přesun hmot pro truhlářské konstrukce, výšky do 6 m </t>
  </si>
  <si>
    <t>766 - Konstrukce truhlářské celkem</t>
  </si>
  <si>
    <t xml:space="preserve">Oprava vápen.omítek stěn do 10 % plochy - štukových </t>
  </si>
  <si>
    <t>783</t>
  </si>
  <si>
    <t>Nátěry</t>
  </si>
  <si>
    <t>783 22-5100.R00</t>
  </si>
  <si>
    <t>Nátěr syntetický kovových doplňkových konstrukcí 2x + 1x email (zárubně)</t>
  </si>
  <si>
    <t>783 - Nátěry celkem</t>
  </si>
  <si>
    <t>612 40-9991.R00</t>
  </si>
  <si>
    <t>612 42-1637.R00</t>
  </si>
  <si>
    <r>
      <t xml:space="preserve">JKSO :  </t>
    </r>
    <r>
      <rPr>
        <b/>
        <sz val="10"/>
        <rFont val="Arial CE"/>
        <family val="0"/>
      </rPr>
      <t>801 4613</t>
    </r>
  </si>
  <si>
    <t>14</t>
  </si>
  <si>
    <t>15</t>
  </si>
  <si>
    <t>Zrcadlo lepené na stěnu nad umyvadla</t>
  </si>
  <si>
    <t>342 26-4051.RT1</t>
  </si>
  <si>
    <t>725 21-9401.R00</t>
  </si>
  <si>
    <t xml:space="preserve">Montáž umyvadel na šrouby do zdiva </t>
  </si>
  <si>
    <t xml:space="preserve">Šrouby k umyvadlům </t>
  </si>
  <si>
    <t>sada</t>
  </si>
  <si>
    <t>767</t>
  </si>
  <si>
    <t>Konstrukce zámečnické</t>
  </si>
  <si>
    <t>767 - Konstrukce zámečnické celkem</t>
  </si>
  <si>
    <t>767 13-2812.R00</t>
  </si>
  <si>
    <t>Demontáž příček z plechu, svařovaných</t>
  </si>
  <si>
    <t xml:space="preserve">Přesun hmot pro zámečnické konstr., výšky do 6 m </t>
  </si>
  <si>
    <t>998 76-7101.R00</t>
  </si>
  <si>
    <t>s regulátorem průtoku, zpětnými klapkami a s plynule</t>
  </si>
  <si>
    <t xml:space="preserve">regulovatelnou dobou výtoku 0-55 sekund (regulace teploty </t>
  </si>
  <si>
    <t>721 14-0802.R00</t>
  </si>
  <si>
    <t>pootočením olivy)</t>
  </si>
  <si>
    <t>Sportovní hala L.Pokorného Třebíč</t>
  </si>
  <si>
    <t>Kazetový stropní podhled na zavěšenou ocel. konstrukci</t>
  </si>
  <si>
    <r>
      <t xml:space="preserve">desky standard tl. 12,5 mm, bez izolace (např. program </t>
    </r>
    <r>
      <rPr>
        <b/>
        <sz val="10"/>
        <rFont val="Arial CE"/>
        <family val="0"/>
      </rPr>
      <t>DECOGIPS</t>
    </r>
    <r>
      <rPr>
        <sz val="10"/>
        <rFont val="Arial CE"/>
        <family val="0"/>
      </rPr>
      <t>)</t>
    </r>
  </si>
  <si>
    <t>17</t>
  </si>
  <si>
    <t>18</t>
  </si>
  <si>
    <t>19</t>
  </si>
  <si>
    <t>24</t>
  </si>
  <si>
    <t>342 26-6211.RT1</t>
  </si>
  <si>
    <t xml:space="preserve">Obklad stěn sádrokartonem lepený na zdivo desky standard tl. 12,5 mm </t>
  </si>
  <si>
    <t>25</t>
  </si>
  <si>
    <t>962 03-1132.R00</t>
  </si>
  <si>
    <t>998 73-3101.R00</t>
  </si>
  <si>
    <t>733</t>
  </si>
  <si>
    <t>Ústřědní vytápění - Rozvody</t>
  </si>
  <si>
    <t>733 - Ústřední vytápění - Rozvody celkem</t>
  </si>
  <si>
    <t>Ústřědní vytápění - Otopná tělesa</t>
  </si>
  <si>
    <t>735</t>
  </si>
  <si>
    <t>Ústřední vytápění - Rozvody</t>
  </si>
  <si>
    <t>Ústřední vytápění - Otopná tělesa</t>
  </si>
  <si>
    <t xml:space="preserve">HODINOVÉ ZÚČTOVACÍ SAZBY  </t>
  </si>
  <si>
    <t>Název HZS</t>
  </si>
  <si>
    <t>CELKEM HZS</t>
  </si>
  <si>
    <t>hod.</t>
  </si>
  <si>
    <t>Napuštění, odvzdušnění systému</t>
  </si>
  <si>
    <t>Topná zkouška - zaregulování systému</t>
  </si>
  <si>
    <t xml:space="preserve">Přesun hmot pro ústřední vytápění - rozvody, výšky do 6 m </t>
  </si>
  <si>
    <t>998 73-5101.R00</t>
  </si>
  <si>
    <t xml:space="preserve">Přesun hmot pro ústřední vytápění - otopná tělesa, výšky do 6 m </t>
  </si>
  <si>
    <t>725 12-9201.R00</t>
  </si>
  <si>
    <t xml:space="preserve">Montáž pisoárového záchodku bez nádrže </t>
  </si>
  <si>
    <t>Pisoárová mísa keramická bílá s infračerveným senzorem 24 V</t>
  </si>
  <si>
    <t>725 86-0168.RT1</t>
  </si>
  <si>
    <t xml:space="preserve">Zápachová uzávěrka pro pisoáry DN 50 </t>
  </si>
  <si>
    <t>Transformátor k pisoáru, 24 V (max. pro 3 ks)</t>
  </si>
  <si>
    <t>Ventil k pisoáru</t>
  </si>
  <si>
    <t>Dálkové ovládání, univerzální - pro optické senzory</t>
  </si>
  <si>
    <t>771 47-9001.R00</t>
  </si>
  <si>
    <t xml:space="preserve">Řezání dlaždic keramických pro soklíky </t>
  </si>
  <si>
    <t xml:space="preserve">Obklad soklíků keram.rovných do tmele, H 100 mm </t>
  </si>
  <si>
    <t>Začištění omítek kolem dveří apod. (nová příčka)</t>
  </si>
  <si>
    <t>Hrubá výplň rýh ve stěnách maltou (po instalacích) - odhad</t>
  </si>
  <si>
    <t xml:space="preserve">vybouraný materiál                                                                                 </t>
  </si>
  <si>
    <t xml:space="preserve">kanalizace                                                                                             </t>
  </si>
  <si>
    <t xml:space="preserve">zařizovací předměty                                                                                </t>
  </si>
  <si>
    <t xml:space="preserve">konstrukce zámečnické                                                                           </t>
  </si>
  <si>
    <t>725 11-0811.R00</t>
  </si>
  <si>
    <t xml:space="preserve">Demontáž klozetů splachovacích </t>
  </si>
  <si>
    <t>735 - Ústřední vytápění - Otopná tělesa celkem</t>
  </si>
  <si>
    <t>766 12-4100.R00</t>
  </si>
  <si>
    <t>Montáž stěn kompletizovaných záchododových (2 křídla)</t>
  </si>
  <si>
    <t>kompet</t>
  </si>
  <si>
    <t>766 66-1112.R00</t>
  </si>
  <si>
    <t>Montáž dveří do zárubně, otevíravých 1kř.do 0,8 m</t>
  </si>
  <si>
    <t>766 67-0021.R00</t>
  </si>
  <si>
    <t xml:space="preserve">Montáž kliky a štítku </t>
  </si>
  <si>
    <t xml:space="preserve">Dodávka </t>
  </si>
  <si>
    <t>Podomítkový modul pro závěsný klozet se samostatným ocelovým rámem</t>
  </si>
  <si>
    <t>Tlačítko start-stop s příslušenstvím, bílá</t>
  </si>
  <si>
    <t>26</t>
  </si>
  <si>
    <t>27</t>
  </si>
  <si>
    <t>28</t>
  </si>
  <si>
    <t>29</t>
  </si>
  <si>
    <t>735 11-1810.R00</t>
  </si>
  <si>
    <t xml:space="preserve">Zámky a kliky </t>
  </si>
  <si>
    <t>Bourání příček cihelných tl. 10 cm</t>
  </si>
  <si>
    <t>Vypuštění stáv. soustavy</t>
  </si>
  <si>
    <t>722 19-4109.R00</t>
  </si>
  <si>
    <t>Vyvedení odpadních výpustek D 110 x 2,3 mm</t>
  </si>
  <si>
    <t>Demontáž potrubí ocelových závitových do DN 25 (odhad)</t>
  </si>
  <si>
    <t>Demontáž plstěných pásů z trub do DN 50 (odhad)</t>
  </si>
  <si>
    <t>971 01-1211.R00</t>
  </si>
  <si>
    <t>784 41-2301.R00</t>
  </si>
  <si>
    <t>Pačokování 2x, obrus, sádra, místnosti H do 3,8 m (nové omítky)</t>
  </si>
  <si>
    <r>
      <t xml:space="preserve">Oprava sociálního zařízení </t>
    </r>
    <r>
      <rPr>
        <b/>
        <i/>
        <sz val="11"/>
        <rFont val="Arial CE"/>
        <family val="2"/>
      </rPr>
      <t>- Kuželna</t>
    </r>
  </si>
  <si>
    <r>
      <t xml:space="preserve">Oprava sociálního zařízení </t>
    </r>
    <r>
      <rPr>
        <b/>
        <i/>
        <sz val="11"/>
        <rFont val="Arial CE"/>
        <family val="2"/>
      </rPr>
      <t xml:space="preserve">- Kuželna </t>
    </r>
  </si>
  <si>
    <r>
      <t xml:space="preserve">Zakázkové číslo :   </t>
    </r>
    <r>
      <rPr>
        <b/>
        <sz val="10"/>
        <rFont val="Arial CE"/>
        <family val="0"/>
      </rPr>
      <t>K 1001 / 17</t>
    </r>
  </si>
  <si>
    <t>342 25-5024.R00</t>
  </si>
  <si>
    <r>
      <t xml:space="preserve">Příčky z desek </t>
    </r>
    <r>
      <rPr>
        <b/>
        <sz val="10"/>
        <rFont val="Arial CE"/>
        <family val="0"/>
      </rPr>
      <t>Ytong</t>
    </r>
    <r>
      <rPr>
        <sz val="10"/>
        <rFont val="Arial CE"/>
        <family val="0"/>
      </rPr>
      <t xml:space="preserve"> tl. 10 cm, desky P 2 - 500, 599 x 249 x 100 mm</t>
    </r>
  </si>
  <si>
    <t>5,85 x 3,60 - 0,80 x 2,0 - 1,0 x 1,20 x 3 =</t>
  </si>
  <si>
    <t>4,55 x 3,60 - 1,0 x 1,20 x 3 =</t>
  </si>
  <si>
    <t>4,35 x 3,60 - 0,80 x 2,0 x 2 =</t>
  </si>
  <si>
    <t xml:space="preserve">(1,90 x 2 + 1,75 + 2,85 + 1,35) x 3,60 = </t>
  </si>
  <si>
    <t>(4,725 + 1,0 x 3) x 3,60 - 0,70 x 2,0 - 0,80 x 2,0 =</t>
  </si>
  <si>
    <t>sociál 1:  1,15 x 2,30 + 0,90 x 1,50 =</t>
  </si>
  <si>
    <t>sociál 2:  0,60 x 1,50 =</t>
  </si>
  <si>
    <t>WC 3:  (1,90 + 0,30 + 1,0 x 2) x 1,50 =</t>
  </si>
  <si>
    <t>346 24-4315.R00</t>
  </si>
  <si>
    <r>
      <t xml:space="preserve">Obezdívky WC modulů z desek </t>
    </r>
    <r>
      <rPr>
        <b/>
        <sz val="10"/>
        <rFont val="Arial CE"/>
        <family val="2"/>
      </rPr>
      <t>Ytong</t>
    </r>
    <r>
      <rPr>
        <sz val="10"/>
        <rFont val="Arial CE"/>
        <family val="2"/>
      </rPr>
      <t xml:space="preserve"> tl. 15 cm (instalační přizdívka)</t>
    </r>
  </si>
  <si>
    <t>346 24-4311.R00</t>
  </si>
  <si>
    <t>Obezdívky potrubí z desek Ytong tl. 50 mm</t>
  </si>
  <si>
    <t>Překlad porobeton. plochý PSF IV/750 150x124x1150</t>
  </si>
  <si>
    <t xml:space="preserve">317 14-5330.R00 </t>
  </si>
  <si>
    <t xml:space="preserve">317 14-5335.R00 </t>
  </si>
  <si>
    <t>Překlad porobeton. plochý PSF IV/1500 150x124x2000</t>
  </si>
  <si>
    <t>Sekání drážek pro potrubí Cu</t>
  </si>
  <si>
    <t>Vrtání otvorů pro potrubí Cu-stropy,stěny</t>
  </si>
  <si>
    <t>DG-Cu 22x1" vně</t>
  </si>
  <si>
    <t>TUBEX 15/10 mm</t>
  </si>
  <si>
    <t>TUBEX 18/10 mm</t>
  </si>
  <si>
    <t>Navaření odbočky na potrubí  DN 25</t>
  </si>
  <si>
    <t>734</t>
  </si>
  <si>
    <t>Ústřědní vytápění - Armatury</t>
  </si>
  <si>
    <t>735 - Ústřední vytápění - Armatury celkem</t>
  </si>
  <si>
    <t>Kulový kohout   1"</t>
  </si>
  <si>
    <t>Rad. ventil  termostatický  - 1/2"  - úhlový</t>
  </si>
  <si>
    <t>Rad. ventil  termostatický  - 1/2"  - přímý</t>
  </si>
  <si>
    <t xml:space="preserve">Termohlavice  </t>
  </si>
  <si>
    <t>Regulux  na Cu15  - rohový</t>
  </si>
  <si>
    <t>VEKOLUX  Cu 15  - přímý</t>
  </si>
  <si>
    <t xml:space="preserve">Přesun hmot pro ústřední vytápění - armatury, výšky do 6 m </t>
  </si>
  <si>
    <t>RADIK    33VK-600/1200</t>
  </si>
  <si>
    <t>RADIK    22VK-600/1000</t>
  </si>
  <si>
    <t>Příslušenství GARDA</t>
  </si>
  <si>
    <t>Žebřík KDO - 600/1850</t>
  </si>
  <si>
    <t>Montáž otopných těles deskových</t>
  </si>
  <si>
    <t>Svěrné šroubení - matice s gumou na Cu 15</t>
  </si>
  <si>
    <t xml:space="preserve">733 16-3102.R00 </t>
  </si>
  <si>
    <t>Potrubí z měděných trubek D 15 x 1,0 mm</t>
  </si>
  <si>
    <t xml:space="preserve">733 16-3103.R00 </t>
  </si>
  <si>
    <t>Potrubí z měděných trubek D 18 x 1,0 mm</t>
  </si>
  <si>
    <t xml:space="preserve">733 16-3104.R00 </t>
  </si>
  <si>
    <t>Potrubí z měděných trubek D 22 x 1 ,0mm</t>
  </si>
  <si>
    <t xml:space="preserve">733 19-0106.R00 </t>
  </si>
  <si>
    <t>Tlaková zkouška potrubí do DN 32</t>
  </si>
  <si>
    <t>733 19-1925.R00</t>
  </si>
  <si>
    <t xml:space="preserve">733 12-3110.R00 </t>
  </si>
  <si>
    <t>Příplatek za zhotovení přípojek do D 22 x 2,6 mm</t>
  </si>
  <si>
    <t xml:space="preserve">734 29-1113.R00 </t>
  </si>
  <si>
    <t>Kohouty plnící a vypouštěcí G 1/2</t>
  </si>
  <si>
    <t>998 73-4101.R00</t>
  </si>
  <si>
    <t>šatna č.1:   (4,55 + 2,15) x 2 - 0,80 x 2 =</t>
  </si>
  <si>
    <t>sociál č.1:   2,15 + 1,35 + 0,55 - 0,70 - 0,60 + 0,15 x 2 =</t>
  </si>
  <si>
    <t>šatna č.2:   (4,55 + 2,10) x 2 - 0,80 x 2 =</t>
  </si>
  <si>
    <t>chodba:      3,80 + 1,20 + 3,80 - 0,80 x 4 =</t>
  </si>
  <si>
    <t>šatna č.3:   (5,85 + 3,275) x 2 + 0,15 x 2 - 0,90 - 0,80 =</t>
  </si>
  <si>
    <t xml:space="preserve">                   (3,275 + 1,30 + 0,15) x 2 - 0,90 x 2 =            </t>
  </si>
  <si>
    <t xml:space="preserve">                   1,875 + 1,175 =</t>
  </si>
  <si>
    <t>WC č.3:   4,025 + 1,125 =</t>
  </si>
  <si>
    <t>sprcha č.3:   2,75 + 2,50 + 1,0 =</t>
  </si>
  <si>
    <t>tech.m.:   (2,85 + 2,725) x 2 - 0,70 =</t>
  </si>
  <si>
    <t>771 47-5014.R00</t>
  </si>
  <si>
    <t>84,50 : 3 =</t>
  </si>
  <si>
    <t>šatna č.1:   4,55 x 2,15 =</t>
  </si>
  <si>
    <t>sociál č.1:   2,15 x 1,35 + 0,80 x 0,15 + 1,15 x 1,75 + 0,90 x 1,75 =</t>
  </si>
  <si>
    <t>šatna č.2:   4,55 x 2,10 =</t>
  </si>
  <si>
    <t>sociál č.2:   2,10 + 1,35 + 0,50 - 0,70 - 0,60 + 0,15 x 2 =</t>
  </si>
  <si>
    <t>sociál č.2:   2,15 x 1,35 + 0,80 x 0,15 + 1,10 x 1,75 + 0,90 x 1,75 =</t>
  </si>
  <si>
    <t>šatna č.3:   5,85 x 3,275 + 0,90 x 0,15 x 2 + 1,35 x 3,275 + 1,875 x 1,0 =</t>
  </si>
  <si>
    <t>WC č.3:   4,725 x 2,125 - 0,45 x 0,45 - 1,0 x 0,40 - 1,75 x 0,15 - 0,60 x 0,15 =</t>
  </si>
  <si>
    <t>sprcha č.3:   2,75 x 2,50 - 1,0 x 0,10 =</t>
  </si>
  <si>
    <t>tech.m.:   2,85 x 2,725 =</t>
  </si>
  <si>
    <t>chodba:   3,80 x 1,20 =</t>
  </si>
  <si>
    <t>85,50 + 8,45 =</t>
  </si>
  <si>
    <t>771 57-9793.R00</t>
  </si>
  <si>
    <t>Příplatek za spárovací hmotu - plošně</t>
  </si>
  <si>
    <t>771 57-9791.R00</t>
  </si>
  <si>
    <r>
      <t>Příplatek za plochu podlah keram. do 5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jednotl.</t>
    </r>
  </si>
  <si>
    <t>6,61 + 6,46 + 4,56 =</t>
  </si>
  <si>
    <t>771 57-8011.R00</t>
  </si>
  <si>
    <t>Spára podlaha - stěna, silikonem</t>
  </si>
  <si>
    <t>sociál č.1:   (2,15 + 1,35 + 1,75 + 1,15 + 1,75 + 0,90 + 0,15) x 2 - 0,60 x 4 - 0,80 =</t>
  </si>
  <si>
    <t>sociál č.2:   (2,10 + 1,35 + 1,75 + 1,10 + 1,75 + 0,90 + 0,15) x 2 - 0,60 x 4 - 0,80 =</t>
  </si>
  <si>
    <t>WC č.3:   (4,725 + 2,125 + 1,0) x 2 - 0,70 =</t>
  </si>
  <si>
    <t>sprcha č.3:   (2,75 + 2,50 + 1,0) x 2 - 0,80 =</t>
  </si>
  <si>
    <t xml:space="preserve">781 47-5114.R00 </t>
  </si>
  <si>
    <t>Obklad vnitřní stěn keramický, do tmele, 20x20 cm</t>
  </si>
  <si>
    <t>Obkládačka keramická světlé barvy 200x200 mm (ztratné 4%)</t>
  </si>
  <si>
    <t>781 47-9705.R00</t>
  </si>
  <si>
    <t>781 47-9711.R00</t>
  </si>
  <si>
    <t>0,50 x 0,50 x 3 ks =</t>
  </si>
  <si>
    <t>Dlaždice keramické glazované 300x300x9 mm (ztratné 8%)</t>
  </si>
  <si>
    <t>podlaha:   85,50 x 1,08 =</t>
  </si>
  <si>
    <t>soklík:      84,50 x 0,10 x 1,08 =</t>
  </si>
  <si>
    <t xml:space="preserve">Tmel na lepení dlaždic </t>
  </si>
  <si>
    <r>
      <t>85,50 + 8,45 = 93,95 m</t>
    </r>
    <r>
      <rPr>
        <vertAlign val="superscript"/>
        <sz val="10"/>
        <color indexed="48"/>
        <rFont val="Arial CE"/>
        <family val="0"/>
      </rPr>
      <t>2</t>
    </r>
    <r>
      <rPr>
        <sz val="10"/>
        <color indexed="48"/>
        <rFont val="Arial CE"/>
        <family val="0"/>
      </rPr>
      <t xml:space="preserve"> x 4 kg/m</t>
    </r>
    <r>
      <rPr>
        <vertAlign val="superscript"/>
        <sz val="10"/>
        <color indexed="48"/>
        <rFont val="Arial CE"/>
        <family val="0"/>
      </rPr>
      <t>2</t>
    </r>
    <r>
      <rPr>
        <sz val="10"/>
        <color indexed="48"/>
        <rFont val="Arial CE"/>
        <family val="0"/>
      </rPr>
      <t xml:space="preserve"> (při tl. 6 mm) </t>
    </r>
  </si>
  <si>
    <t>kg</t>
  </si>
  <si>
    <t>sociál č.1:   (1,15 + 1,90) x 2 x 2,30 - 0,70 x 2,0 =</t>
  </si>
  <si>
    <t xml:space="preserve">                    (0,90 + 1,90) x 2 x 1,80 - 0,60 x 2,0 =</t>
  </si>
  <si>
    <t xml:space="preserve">                    (1,35 + 0,80) x 1,80 =</t>
  </si>
  <si>
    <t>WC č.3:   (4,725 + 1,0 + 1,975) x 1,80 =</t>
  </si>
  <si>
    <t>sprcha č.3:   (1,60 + 1,90 + 1,0) x 2,30 =</t>
  </si>
  <si>
    <r>
      <t>74,10 m</t>
    </r>
    <r>
      <rPr>
        <vertAlign val="superscript"/>
        <sz val="10"/>
        <color indexed="48"/>
        <rFont val="Arial CE"/>
        <family val="0"/>
      </rPr>
      <t>2</t>
    </r>
    <r>
      <rPr>
        <sz val="10"/>
        <color indexed="48"/>
        <rFont val="Arial CE"/>
        <family val="0"/>
      </rPr>
      <t xml:space="preserve"> x 2,5 kg/m</t>
    </r>
    <r>
      <rPr>
        <vertAlign val="superscript"/>
        <sz val="10"/>
        <color indexed="48"/>
        <rFont val="Arial CE"/>
        <family val="0"/>
      </rPr>
      <t>2</t>
    </r>
    <r>
      <rPr>
        <sz val="10"/>
        <color indexed="48"/>
        <rFont val="Arial CE"/>
        <family val="0"/>
      </rPr>
      <t xml:space="preserve"> (při tl. 3 mm) </t>
    </r>
  </si>
  <si>
    <t>Tmel na lepení obkladů</t>
  </si>
  <si>
    <t>74,10 x 1,04 =</t>
  </si>
  <si>
    <t>8,88 + 3,87 + 8,88 + 3,87 =</t>
  </si>
  <si>
    <t>šatna č.1:   (4,55 + 2,15) x 2 x 1,50 - 0,80 x 1,50 x 2 =</t>
  </si>
  <si>
    <t>šatna č.2:   (4,55 + 2,10) x 2 x 1,50 - 0,80 x 1,50 x 2 =</t>
  </si>
  <si>
    <t>šatna č.3:   (5,85 + 3,275) x 2 x 1,50 - (0,90 + 0,80) x 1,50 =</t>
  </si>
  <si>
    <t>chodba:   (3,80 + 1,20 + 3,80 - 0,80 x 4) x 1,50 =</t>
  </si>
  <si>
    <t>sprcha č.3:   (2,75 + 2,50) x 1,50 =</t>
  </si>
  <si>
    <t>WC č.3:   (4,725 + 1,125 - 0,70) x 1,50 =</t>
  </si>
  <si>
    <t>783 81-2100.R00</t>
  </si>
  <si>
    <t>Nátěr olejový omítek stěn 2x + 1x email (sokl šatny v. 1500 mm)</t>
  </si>
  <si>
    <t>4,80 x 0,20 x 5 + 4,70 x 0,20 x 4 + 4,60 x 0,20 x 2 =</t>
  </si>
  <si>
    <t>4,35 x 1,75 + 2,975 x 2,85 =</t>
  </si>
  <si>
    <t>5,85 x 7,725 + 3,225 x 1,35 + 4,35 x 1,35 + 1,975 x 3,225 + 2,75 x 2,50 +</t>
  </si>
  <si>
    <t>(5,90 + 1,40 + 2,90 + 2,55) x 1,80 =</t>
  </si>
  <si>
    <t>potrubí:  (0,10 + 0,15) x 4,20 x 2 + 0,30 x 4,20 =</t>
  </si>
  <si>
    <t>sloup na WC:  0,225 x 4,20 x 2 =</t>
  </si>
  <si>
    <t>Omítka vnitřního zdiva, MVC, na pletivu štuková (nová příčka)</t>
  </si>
  <si>
    <t>Stojánková konzola pro KALOR-atyp</t>
  </si>
  <si>
    <t>Demontáž stávajících litinových těles</t>
  </si>
  <si>
    <t>728</t>
  </si>
  <si>
    <t>Vzduchotechnika</t>
  </si>
  <si>
    <t>728 - Vzduchotechnika celkem</t>
  </si>
  <si>
    <t xml:space="preserve">728 11-4111.R00 </t>
  </si>
  <si>
    <t>Montáž potrubí plastového kruhového do d 100 mm</t>
  </si>
  <si>
    <t>Závěsy potrubí</t>
  </si>
  <si>
    <t>Stavební přípomoce</t>
  </si>
  <si>
    <t xml:space="preserve">728 41-5111.R00 </t>
  </si>
  <si>
    <t xml:space="preserve">728 21-4111.R00 </t>
  </si>
  <si>
    <t>Montáž oblouku plastového kruhového do d 100 mm</t>
  </si>
  <si>
    <t>Montáž vyústě stěnové do d 200 mm</t>
  </si>
  <si>
    <t xml:space="preserve">728 41-1541.R00 </t>
  </si>
  <si>
    <t>Plastová mřížka d 100 mm, hnědá</t>
  </si>
  <si>
    <r>
      <t>Ventilátor d 100 mm, V = 95m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</si>
  <si>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Montáž mřížky větrací nebo ventilační do 0,04 m</t>
    </r>
    <r>
      <rPr>
        <vertAlign val="superscript"/>
        <sz val="10"/>
        <rFont val="Arial"/>
        <family val="2"/>
      </rPr>
      <t>2</t>
    </r>
  </si>
  <si>
    <t>UK-SP-100 spojka pro kruhové potrubí</t>
  </si>
  <si>
    <t>Montáž ventilátoru axiál. nízkotl. potrub. do d 200 mm</t>
  </si>
  <si>
    <t xml:space="preserve">728 61-4212.R00 </t>
  </si>
  <si>
    <t xml:space="preserve">728 41-5112.R00 </t>
  </si>
  <si>
    <t xml:space="preserve">728 41-5114.R00 </t>
  </si>
  <si>
    <r>
      <t>Montáž mřížky větrací nebo ventilační do 0,10 m</t>
    </r>
    <r>
      <rPr>
        <vertAlign val="superscript"/>
        <sz val="10"/>
        <rFont val="Arial"/>
        <family val="2"/>
      </rPr>
      <t>2</t>
    </r>
  </si>
  <si>
    <r>
      <t>Montáž mřížky větrací nebo ventilační do 0,20 m</t>
    </r>
    <r>
      <rPr>
        <vertAlign val="superscript"/>
        <sz val="10"/>
        <rFont val="Arial"/>
        <family val="2"/>
      </rPr>
      <t>2</t>
    </r>
  </si>
  <si>
    <t>Větrací mřížka 300 / 300 mm plastová</t>
  </si>
  <si>
    <t>Větrací mřížka 450 / 100 mm plastová</t>
  </si>
  <si>
    <t>Větrací mřížka 600 / 300 mm plastová</t>
  </si>
  <si>
    <t xml:space="preserve">998 72-8101.R00 </t>
  </si>
  <si>
    <t>Přesun hmot pro vzduchotechniku, výšky do 6 m</t>
  </si>
  <si>
    <t>Otvory pro potrubí d 110 mm v plášti</t>
  </si>
  <si>
    <t>Izolace TUBEX 114 / 15 mm</t>
  </si>
  <si>
    <t>UK-PP-100 / 1000 potrubí kruhové plastové dl. 1000 mm</t>
  </si>
  <si>
    <t>UK-OS-100 / 90 oblouk plastový 90°</t>
  </si>
  <si>
    <t>Ústřední vytápění - Armatury</t>
  </si>
  <si>
    <t>LIPOVICA GARDA 2000 - 4/2000/90</t>
  </si>
  <si>
    <t xml:space="preserve">342 17-1001.R00 </t>
  </si>
  <si>
    <t>Stěnové panely PUR - tl. 100 mm</t>
  </si>
  <si>
    <t>1,40 x 1,80 =</t>
  </si>
  <si>
    <r>
      <t>Montáž obvod. dílců kovoplastických pl. do 2,5 m</t>
    </r>
    <r>
      <rPr>
        <vertAlign val="superscript"/>
        <sz val="10"/>
        <rFont val="Arial CE"/>
        <family val="0"/>
      </rPr>
      <t xml:space="preserve">2 </t>
    </r>
    <r>
      <rPr>
        <sz val="10"/>
        <rFont val="Arial CE"/>
        <family val="0"/>
      </rPr>
      <t>(výměna za okno)</t>
    </r>
  </si>
  <si>
    <t>šatna č.1:   (4,55 + 2,15) x 3,60 - 0,80 x 2,0 - 1,0 x 1,20 x 3 =</t>
  </si>
  <si>
    <t>šatna č.2:   (4,55 + 2,10) x 3,60 - 0,80 x 2,0 - 1,0 x 1,20 x 3 =</t>
  </si>
  <si>
    <t>šatna č.3:   5,85 x 3,60 - 0,80 x 2,0 - 1,0 x 1,20 x 3 =</t>
  </si>
  <si>
    <t>chodba:   (4,35 + 1,20) x 3,60 - 0,80 x 2,0 x 3 =</t>
  </si>
  <si>
    <t>sociál č.2:   1,35 x 3,60 + 1,90 x 1,80 + 1,75 x 1,80 + 1,75 x 1,30 + 0,60 x 1,80 =</t>
  </si>
  <si>
    <t>sociál č.1:   1,35 x 3,60 + 1,90 x 1,30 + 1,90 x 1,80 x 2 + 1,15 x 1,30 + 0,90 x 1,80 =</t>
  </si>
  <si>
    <t>WC č.3:   4,725 x 3,60 - 0,80 x 2,0 =</t>
  </si>
  <si>
    <t>sprcha č.1:   4,725 x 3,60 + 1,0 x 3,60 x 3 + 1,0 x 1,30 - 0,80 x 2,0 0,70 x 2,0 =</t>
  </si>
  <si>
    <t>šatna č.1:   (4,55 + 2,15) x 3,60 - 0,80 x 2,10 =</t>
  </si>
  <si>
    <t>šatna č.2:   2,10 x 3,60 - 0,80 x 2,10 =</t>
  </si>
  <si>
    <t xml:space="preserve">sociál č.1:   2,15 x 3,60 x 3 - 0,80 x 2,10 - 0,80 x 1,80 - 0,70 x 2,0 x 2 - </t>
  </si>
  <si>
    <t xml:space="preserve">                    0,60 x 2,0 x 2 + 1,35 x 1,80 =</t>
  </si>
  <si>
    <t xml:space="preserve">sociál č.2:   2,10 x 3,60 x 3 - 0,80 x 2,10 - 0,80 x 1,80 - 0,70 x 2,0 x 2 - </t>
  </si>
  <si>
    <t xml:space="preserve">                    0,60 x 2,0 x 2 + 1,35 x 1,80 + 1,75 x 1,30 + 1,10 x 1,30 =</t>
  </si>
  <si>
    <t>šatna č.3:   3,275 x 3,60 x 4 - 0,90 x 2,10 x 3 + 1,35 x 3,60 =</t>
  </si>
  <si>
    <t xml:space="preserve">WC č.3:   1,975 x 1,80 = </t>
  </si>
  <si>
    <t>sprcha č.3:   (1,875 + 1,50 + 2,75) x 3,60 - 0,70 x 2,0 - (1,50 + 1,80) x 2,30 =</t>
  </si>
  <si>
    <t>tech.m.:   2,725 x 3,60 x 2 - 0,70 x 2,0 =</t>
  </si>
  <si>
    <t>chodba:   4,35 x 3,60 - 0,80 x 2,0 =</t>
  </si>
  <si>
    <t>(2,0 + 0,70 + 2,0) x 2 x 4 =</t>
  </si>
  <si>
    <t>(2,0 + 0,60 + 2,0) x 2 x 2 =</t>
  </si>
  <si>
    <t>(2,0 + 0,80 + 2,0) x 2 x 5 =</t>
  </si>
  <si>
    <t>Omítka vápenná vnitřního ostění - štuková (vybourané průchody v šatnách)</t>
  </si>
  <si>
    <t xml:space="preserve">612 42-5931.R00 </t>
  </si>
  <si>
    <t>(2,10 + 0,80 + 2,10) x 0,15 x 4 =</t>
  </si>
  <si>
    <t xml:space="preserve">642 94-4121.RU4 </t>
  </si>
  <si>
    <r>
      <t>Osazení zárubní dveřních ocelových, pl. do 2,5 m</t>
    </r>
    <r>
      <rPr>
        <vertAlign val="superscript"/>
        <sz val="10"/>
        <rFont val="Arial CE"/>
        <family val="0"/>
      </rPr>
      <t>2</t>
    </r>
  </si>
  <si>
    <t xml:space="preserve">642 94-2111.RT3 </t>
  </si>
  <si>
    <t xml:space="preserve">642 94-2111.RT4 </t>
  </si>
  <si>
    <r>
      <t>Osazení ocelových zárubní dveřních - dodatečně do 2,5 m</t>
    </r>
    <r>
      <rPr>
        <vertAlign val="superscript"/>
        <sz val="10"/>
        <rFont val="Arial CE"/>
        <family val="0"/>
      </rPr>
      <t>2</t>
    </r>
  </si>
  <si>
    <t xml:space="preserve">642 94-4121.RT3 </t>
  </si>
  <si>
    <t xml:space="preserve">642 94-4121.RU2 </t>
  </si>
  <si>
    <t>642 94-4121.RU3</t>
  </si>
  <si>
    <t>9,78 + 6,61 + 9,56 + 6,46 + 4,56 + 25,73 + 9,09 + 5,98 + 7,77 =</t>
  </si>
  <si>
    <t xml:space="preserve">(zametení a umytí podlah, dlažeb, obkladů, schodů v místnostech, chodbách a </t>
  </si>
  <si>
    <t>schodištích, vyčištění a umytí oken, dveří s rámy, zárubněmi, umytí a vyčištění jiných</t>
  </si>
  <si>
    <t>zasklených a natíraných ploch a zařizovacích předmětů před předáním do užívání)</t>
  </si>
  <si>
    <t>711</t>
  </si>
  <si>
    <t>Izolace proti vodě</t>
  </si>
  <si>
    <r>
      <t xml:space="preserve">Hydroizolační páska - </t>
    </r>
    <r>
      <rPr>
        <b/>
        <sz val="10"/>
        <rFont val="Arial CE"/>
        <family val="0"/>
      </rPr>
      <t>Mapei Mapeband</t>
    </r>
    <r>
      <rPr>
        <sz val="10"/>
        <rFont val="Arial CE"/>
        <family val="0"/>
      </rPr>
      <t xml:space="preserve"> (roh mezi dlažbou a obkladem)</t>
    </r>
  </si>
  <si>
    <t>998 71-1101.R00</t>
  </si>
  <si>
    <t>Přesun hmot pro izolace proti vodě, výšky do 6 m</t>
  </si>
  <si>
    <t xml:space="preserve">         711 - Izolace proti vodě celkem</t>
  </si>
  <si>
    <r>
      <t xml:space="preserve">Hydroizolační stěrka - </t>
    </r>
    <r>
      <rPr>
        <b/>
        <sz val="10"/>
        <rFont val="Arial CE"/>
        <family val="0"/>
      </rPr>
      <t xml:space="preserve">Hydroizolace Mapei Mapegum WPS </t>
    </r>
    <r>
      <rPr>
        <sz val="10"/>
        <rFont val="Arial CE"/>
        <family val="0"/>
      </rPr>
      <t>(sprchové kouty)</t>
    </r>
  </si>
  <si>
    <t>sociál č.2:   (1,10 + 1,75) x 2 x 2,30 - 0,70 x 2,0 =</t>
  </si>
  <si>
    <t>sociál č.1:   (1,15 + 1,90) x 2 - 0,70 =</t>
  </si>
  <si>
    <t>sociál č.2:   (1,10 + 1,75) x 2 - 0,70 =</t>
  </si>
  <si>
    <t>sprcha č.3:   1,60 + 1,90 + 1,0 =</t>
  </si>
  <si>
    <t>sociál č.1:   1,90 x 1,15 + (1,15 + 1,90) x 2 x 2,30 - 0,70 x 2,0 =</t>
  </si>
  <si>
    <t>sociál č.2:   1,75 x 1,10 + (1,10 + 1,75) x 2 x 2,30 - 0,70 x 2,0 =</t>
  </si>
  <si>
    <t>sprcha č.3:   1,80 x 1,0 + (1,60 + 1,90 + 1,0) x 2,30 =</t>
  </si>
  <si>
    <t>včetně dodávky zárubně 70x197x11 cm - 1x L</t>
  </si>
  <si>
    <t>včetně dodávky zárubně 80x197x11 cm - 3x L + 1x P</t>
  </si>
  <si>
    <t>včetně dodávky zárubně 70x197x11 cm - 1 x L</t>
  </si>
  <si>
    <t>včetně dodávky zárubně 60x197x16 cm - 2x L</t>
  </si>
  <si>
    <t>včetně dodávky zárubně 70x197x16 cm - 1x L + 1x P</t>
  </si>
  <si>
    <t>včetně dodávky zárubně 80x197x16 cm - 1x P</t>
  </si>
  <si>
    <t xml:space="preserve">998 02-2021.R00 </t>
  </si>
  <si>
    <t>Přesun hmot pro haly monolitické výšky do 20 m</t>
  </si>
  <si>
    <t>Potrubí odpadní - svislé, D 110 x 4,3 mm</t>
  </si>
  <si>
    <t xml:space="preserve">721 15-3210.R00 </t>
  </si>
  <si>
    <t>Potrubí z PVC připojovací, D 110 x 4,3 mm</t>
  </si>
  <si>
    <t>721 17-3204.R00</t>
  </si>
  <si>
    <t>Potrubí z PVC připojovací D 40 x 1,8 mm</t>
  </si>
  <si>
    <t>721 17-3205.R00</t>
  </si>
  <si>
    <t>Potrubí z PVC připojovací D 50 x 1,8 mm</t>
  </si>
  <si>
    <t xml:space="preserve">Zkouška těsnosti kanalizace vodou do DN 125 </t>
  </si>
  <si>
    <t>721 29-0123.R00</t>
  </si>
  <si>
    <t xml:space="preserve">Zkouška těsnosti kanalizace kouřem do DN 300 </t>
  </si>
  <si>
    <t>Demontáž potrubí litinového do DN 100 mm (odhad)</t>
  </si>
  <si>
    <t>722 17-2311.R00</t>
  </si>
  <si>
    <t>722 17-2331.R00</t>
  </si>
  <si>
    <t>722 18-1211.RT7</t>
  </si>
  <si>
    <t>Izolace návleková tl. stěny 6 mm, vnitřní průměr 22 mm</t>
  </si>
  <si>
    <t>722 19-0401.R00</t>
  </si>
  <si>
    <t xml:space="preserve">Vyvedení a upevnění výpustek DN 15 </t>
  </si>
  <si>
    <t>722 22-0111.R00</t>
  </si>
  <si>
    <t xml:space="preserve">Nástěnky pro výtokový ventil G 1/2" </t>
  </si>
  <si>
    <t>722 22-0121.R00</t>
  </si>
  <si>
    <t xml:space="preserve">Nástěnka pro baterii G 1/2" </t>
  </si>
  <si>
    <t xml:space="preserve">Kulový kohout - 1/2" </t>
  </si>
  <si>
    <t>722 28-0106.R00</t>
  </si>
  <si>
    <t>Tlaková zkouška vodovodního potrubí do DN 32</t>
  </si>
  <si>
    <t>Montáž vodovodních armatur 2závity, G 1/2" (odhad)</t>
  </si>
  <si>
    <t>Potrubí z PPR, studená, D 20x2,8 mm (odhad)</t>
  </si>
  <si>
    <t>Potrubí z PPR, teplá, D 20x3,4 mm (odhad)</t>
  </si>
  <si>
    <t xml:space="preserve">722 22-0861.R00 </t>
  </si>
  <si>
    <t xml:space="preserve">722 17-0801.R00 </t>
  </si>
  <si>
    <t>Demontáž rozvodů vody z plastů do D 32 (odhad)</t>
  </si>
  <si>
    <t>Demontáž armatur s dvěma závity G 3/4" (odhad)</t>
  </si>
  <si>
    <t xml:space="preserve">Umyvadlo keramické bílé 55 x 43 cm </t>
  </si>
  <si>
    <t xml:space="preserve">Montáž uzávěrek zápachových umyvadlových D 32 </t>
  </si>
  <si>
    <t>725 82-9301.R00</t>
  </si>
  <si>
    <t xml:space="preserve">Montáž baterie umyvadlové stojánkové chromové </t>
  </si>
  <si>
    <r>
      <t>Stojánková umyvadlová směšovací samouzavírací baterie</t>
    </r>
    <r>
      <rPr>
        <b/>
        <sz val="10"/>
        <rFont val="Arial"/>
        <family val="2"/>
      </rPr>
      <t xml:space="preserve"> </t>
    </r>
  </si>
  <si>
    <t>725 81-4101.R00</t>
  </si>
  <si>
    <t xml:space="preserve">Ventil rohový s filtrem - G 1/2"  </t>
  </si>
  <si>
    <t xml:space="preserve">725 11-9306.R00 </t>
  </si>
  <si>
    <t>Montáž klozetu závěsného</t>
  </si>
  <si>
    <t xml:space="preserve">725 01-4131.RT1 </t>
  </si>
  <si>
    <t>Klozet závěsný bílý, včetně sedátka v bílé barvě</t>
  </si>
  <si>
    <t xml:space="preserve">725 11-9401.R00 </t>
  </si>
  <si>
    <t>Montáž předstěnových systémů pro zazdění</t>
  </si>
  <si>
    <t>30</t>
  </si>
  <si>
    <t xml:space="preserve">725 53-6246.R00 </t>
  </si>
  <si>
    <t>725 53-0823.R00</t>
  </si>
  <si>
    <t>Demontáž, zásobník elektrický tlakový do 200 l (přesunutí stáv.zásobníku)</t>
  </si>
  <si>
    <t xml:space="preserve">725 53-9105.R00 </t>
  </si>
  <si>
    <t>Montáž elektr.ohřívačů, ostatní typy 160 l (přesunutí stáv.zásobníku)</t>
  </si>
  <si>
    <t>Ohřívač elek. zásobníkový závěsný Tatramat EOV 150 (nový)</t>
  </si>
  <si>
    <t>725 21-0821.R00</t>
  </si>
  <si>
    <t xml:space="preserve">Demontáž umyvadel bez výtokových armatur </t>
  </si>
  <si>
    <t>725 82-0801.R00</t>
  </si>
  <si>
    <t>Demontáž baterie nástěnné do G 3/4"</t>
  </si>
  <si>
    <t>725 84-9201.R00</t>
  </si>
  <si>
    <t>Montáž baterií sprchových, pevná výška</t>
  </si>
  <si>
    <r>
      <t xml:space="preserve">Vestavná směšovací samouzavírací baterie </t>
    </r>
    <r>
      <rPr>
        <b/>
        <sz val="10"/>
        <rFont val="Arial"/>
        <family val="2"/>
      </rPr>
      <t>MCM.9085</t>
    </r>
  </si>
  <si>
    <t>s plynule regulovatelnou dobou výtoku 0-55 sekund,</t>
  </si>
  <si>
    <t xml:space="preserve">se zpětnými klapkami a vestavným filtrem (regulace teploty </t>
  </si>
  <si>
    <r>
      <t xml:space="preserve">Rameno stěnové sprchy, tenké, chromované - </t>
    </r>
    <r>
      <rPr>
        <b/>
        <sz val="10"/>
        <rFont val="Arial CE"/>
        <family val="0"/>
      </rPr>
      <t>TORINO</t>
    </r>
  </si>
  <si>
    <r>
      <t xml:space="preserve">Sprchová hlavice, pochromovaný plast - </t>
    </r>
    <r>
      <rPr>
        <b/>
        <sz val="10"/>
        <rFont val="Arial CE"/>
        <family val="0"/>
      </rPr>
      <t>ISEO</t>
    </r>
  </si>
  <si>
    <t>20</t>
  </si>
  <si>
    <t>21</t>
  </si>
  <si>
    <t>22</t>
  </si>
  <si>
    <t>23</t>
  </si>
  <si>
    <t>31</t>
  </si>
  <si>
    <t>32</t>
  </si>
  <si>
    <t>33</t>
  </si>
  <si>
    <t xml:space="preserve">Demontáž pisoárů bez nádrže </t>
  </si>
  <si>
    <t xml:space="preserve">725 12-2817.R00 </t>
  </si>
  <si>
    <t>(1,80 x 1,80 + 0,95 x 2,10) x 3 =</t>
  </si>
  <si>
    <t>(1,20 + 0,95) x 2,10 x 3 =</t>
  </si>
  <si>
    <t>142,30 + 3,0 =</t>
  </si>
  <si>
    <t>142,30 + 153,70 + 3,0 - 84,10 =</t>
  </si>
  <si>
    <t xml:space="preserve">784 19-5122.R00 </t>
  </si>
  <si>
    <t>Malba tekutá Primalex Standard, barva, 2 x</t>
  </si>
  <si>
    <t>Montáž stěn kompletizovaných záchododových (1 křídlo)</t>
  </si>
  <si>
    <t>766 12-4200.R00</t>
  </si>
  <si>
    <t>dvakrát stěna + dveře š. 1000 mm, dl. 1350 mm</t>
  </si>
  <si>
    <t>stěna + dveře dl. 1350 mm</t>
  </si>
  <si>
    <r>
      <t xml:space="preserve">Sanitární oddělovací stěna </t>
    </r>
    <r>
      <rPr>
        <b/>
        <sz val="10"/>
        <rFont val="Arial CE"/>
        <family val="0"/>
      </rPr>
      <t xml:space="preserve">ELMAPLAN </t>
    </r>
    <r>
      <rPr>
        <sz val="10"/>
        <rFont val="Arial CE"/>
        <family val="2"/>
      </rPr>
      <t xml:space="preserve">- v. 2050 mm </t>
    </r>
  </si>
  <si>
    <t>Montáž stěny kompletizované plné, H do 2,75 m</t>
  </si>
  <si>
    <t xml:space="preserve">766 12-1210.R00 </t>
  </si>
  <si>
    <r>
      <t xml:space="preserve">Sprchová mezistěna </t>
    </r>
    <r>
      <rPr>
        <b/>
        <sz val="10"/>
        <rFont val="Arial CE"/>
        <family val="0"/>
      </rPr>
      <t>ELMAPLAN</t>
    </r>
  </si>
  <si>
    <t>Dřevěná atypická stěna oddělující elektický rozvděč - 1200 x 3600 mm s</t>
  </si>
  <si>
    <t>2křídlovými dveřmi na zamykání</t>
  </si>
  <si>
    <t>210 01-0002</t>
  </si>
  <si>
    <t>210 02-0302</t>
  </si>
  <si>
    <t>210 01-0301</t>
  </si>
  <si>
    <t>210 01-0321</t>
  </si>
  <si>
    <t>210 01-0351</t>
  </si>
  <si>
    <t>210 01-0521</t>
  </si>
  <si>
    <t>210 02-0951</t>
  </si>
  <si>
    <t>210 10-0173</t>
  </si>
  <si>
    <t>210 11-0041</t>
  </si>
  <si>
    <t>210 11-0045</t>
  </si>
  <si>
    <t>210 11-0152</t>
  </si>
  <si>
    <t>210 11-0081</t>
  </si>
  <si>
    <t>210 11-1012</t>
  </si>
  <si>
    <t>210 15-0171</t>
  </si>
  <si>
    <t>210 19-0003s</t>
  </si>
  <si>
    <t>210 20-1025s</t>
  </si>
  <si>
    <t>210 20-1054</t>
  </si>
  <si>
    <t>210 20-0030</t>
  </si>
  <si>
    <t>210 22-0003</t>
  </si>
  <si>
    <t>210 22-0451</t>
  </si>
  <si>
    <t>210 80-0101</t>
  </si>
  <si>
    <t>210 80-0105</t>
  </si>
  <si>
    <t>210 80-0106</t>
  </si>
  <si>
    <t>210 12-0466</t>
  </si>
  <si>
    <t>210 12-0401</t>
  </si>
  <si>
    <t>210 12-1011</t>
  </si>
  <si>
    <t>Trubka PVC  ohebná pod omítku - 16mm</t>
  </si>
  <si>
    <t>Montáž. Kabel žlabu do 100mm bez víka vč. podpěr</t>
  </si>
  <si>
    <t xml:space="preserve">Krabice přístrojová univerzální  </t>
  </si>
  <si>
    <t xml:space="preserve">Krabice univerzální - víč. a svork </t>
  </si>
  <si>
    <t xml:space="preserve">Krabice KR 97 se zapojením kruhová </t>
  </si>
  <si>
    <t>Krabicová rozvodka IP 54.</t>
  </si>
  <si>
    <t>Odvíčk./zavíčk. krabic</t>
  </si>
  <si>
    <t xml:space="preserve">Výstražná tabulka </t>
  </si>
  <si>
    <t>Ukončení kabelů do 3x2,5</t>
  </si>
  <si>
    <t>Spínač zapuštený jednopól.</t>
  </si>
  <si>
    <t>Spínač zapuštený střídavý.</t>
  </si>
  <si>
    <t>Tlačítko  zap.   1/0</t>
  </si>
  <si>
    <t>Spínač trojpólový páčkový</t>
  </si>
  <si>
    <t>Zásuvka domovní zapuštěná 2P+PE</t>
  </si>
  <si>
    <t xml:space="preserve">Montáž zpožď. Relé k ventilátorům </t>
  </si>
  <si>
    <t>úprava oceloplechových nebo plast rozvodnic do 100kg</t>
  </si>
  <si>
    <t>Svítidlo vestav hranaté LED 38W,  600x600 mm, teple bílá, IP 20</t>
  </si>
  <si>
    <t>Svítidlo vestavné  kruhové  240mm, LED 28W, IP 43</t>
  </si>
  <si>
    <t>Svítidlo nouzové</t>
  </si>
  <si>
    <t>Vedení uzemňovací na povrchu  Cu do 50mm2</t>
  </si>
  <si>
    <t>Vedení ochr. pospoj</t>
  </si>
  <si>
    <t xml:space="preserve">Kabel CYKY-O 2x1,5mm2 </t>
  </si>
  <si>
    <t xml:space="preserve">Kabel CYKY-O 3x1,5mm2 </t>
  </si>
  <si>
    <t xml:space="preserve">Kabel CYKY-J 3x1,5mm2 </t>
  </si>
  <si>
    <t xml:space="preserve">Kabel CYKY-J 3x2,5mm2 </t>
  </si>
  <si>
    <t>Montáž tropól. jističe do 63A</t>
  </si>
  <si>
    <t>Montáž jednopl. jističe do 16A</t>
  </si>
  <si>
    <t>Montáž proud. Chrániče  do 25A</t>
  </si>
  <si>
    <t>Elektrododávky</t>
  </si>
  <si>
    <t>Trubka PVC  ohebná 16mm</t>
  </si>
  <si>
    <t>Drátěný žlab DZ 60x150</t>
  </si>
  <si>
    <t>Spojka pro dráť. Žlab DZS</t>
  </si>
  <si>
    <t>Závěsná Tyč ZT 8</t>
  </si>
  <si>
    <t>Matice k závěsné tyči MZ</t>
  </si>
  <si>
    <t>Krabice přístrojová - hluboká</t>
  </si>
  <si>
    <t>Krabice univerzální KU 68/2-- víč. a svork.</t>
  </si>
  <si>
    <t>Krabice KR 97 se zapojením kruhová</t>
  </si>
  <si>
    <t xml:space="preserve">Spínač zapuštený jednopól.250V, 10A, řaz 1 - standard. Provedení </t>
  </si>
  <si>
    <t>Spínač zapuštený střídavý 250V, 10A , řaz. 6</t>
  </si>
  <si>
    <t xml:space="preserve">Tlačítko  zapuštěné 250V, 10A, 1/0 </t>
  </si>
  <si>
    <t>Rámeček jednonásobný - vodorovný</t>
  </si>
  <si>
    <t>Spínač trojpól. páčkový, 400V, 16A</t>
  </si>
  <si>
    <t xml:space="preserve">Zásuvka zapuštěná 2P+PE, 250V, 16A </t>
  </si>
  <si>
    <t xml:space="preserve">Vyrovnávač potenciálu </t>
  </si>
  <si>
    <t xml:space="preserve">Svorka pro ochr. pospoj </t>
  </si>
  <si>
    <t>Vodič CY 6mm2</t>
  </si>
  <si>
    <t>Vodič CY 16mm2</t>
  </si>
  <si>
    <t xml:space="preserve">Kabel CYKY-J 2x1,5mm2 </t>
  </si>
  <si>
    <t xml:space="preserve">Kabel CYKY -O 3x1,5mm2 </t>
  </si>
  <si>
    <t xml:space="preserve">Zpožď. relé k ventilátorům </t>
  </si>
  <si>
    <t>A-Svítidlo vestav hranaté LED 38W,  600x600 mm, teple bílá, IP 20</t>
  </si>
  <si>
    <t>B-Svítidlo vestavné  kruhové  240mm, LED 28W, IP 43</t>
  </si>
  <si>
    <t>N-Svítidlo nouzové LED</t>
  </si>
  <si>
    <r>
      <t>Jistič. trojpól.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Do 32A</t>
    </r>
  </si>
  <si>
    <r>
      <t>Jistič. jednopĺ.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Do 16A</t>
    </r>
  </si>
  <si>
    <t>Proud. Chránič. 4P- 25A</t>
  </si>
  <si>
    <t xml:space="preserve">Svorka řadová </t>
  </si>
  <si>
    <t>Materiál pro doplnění rozv. - lišty, zákryty</t>
  </si>
  <si>
    <t>kpl</t>
  </si>
  <si>
    <t>SPCM - Elektrododávky celkem</t>
  </si>
  <si>
    <t>SPCM</t>
  </si>
  <si>
    <t>SPC 611-60101R</t>
  </si>
  <si>
    <t>SPC 611-60102R</t>
  </si>
  <si>
    <t>SPC 611-60103R</t>
  </si>
  <si>
    <t>Dveře vnitřní hladké plné 1 kříd. 60x197 bílé (2x L) - WC</t>
  </si>
  <si>
    <t>Dveře vnitřní hladké plné 1 kříd. 70x197 bílé (1x L) - tech.m.</t>
  </si>
  <si>
    <t>Dveře vnitřní hladké plné 1 kříd. 80x197 bílé (1x P) - chodba</t>
  </si>
  <si>
    <t xml:space="preserve">SPC 611-60402R </t>
  </si>
  <si>
    <t xml:space="preserve">SPC 611-60403R </t>
  </si>
  <si>
    <t>Dveře vnitřní hladké 1/3 sklo 1kř. 80x197 bílé (3x L + 1xP) - šatny, sprcha č.3</t>
  </si>
  <si>
    <t>Dveře vnitřní hladké 1/3 sklo 1kř. 70x197 bílé (2x L + 1xP) - soc.č.1 + 2, WC č.3</t>
  </si>
  <si>
    <t>Montáž plastových stěn prosklených (prosklení v šatnách)</t>
  </si>
  <si>
    <t>1,00 x 1,20 x 6,0 =</t>
  </si>
  <si>
    <t xml:space="preserve">766 62-9310.R00 </t>
  </si>
  <si>
    <t>Plastový rám, jednoduché prosklení neprůhledné (šatny) - 1000 x 1200 mm</t>
  </si>
  <si>
    <r>
      <t>Vybourání otv. zeď cihel. pl.4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, tl.10 cm, MVC </t>
    </r>
  </si>
  <si>
    <t xml:space="preserve">971 03-3621.R00 </t>
  </si>
  <si>
    <t xml:space="preserve">1,60 x 1,80 + 1,80 x 0,10 = </t>
  </si>
  <si>
    <t>0,80 x 2,0 =</t>
  </si>
  <si>
    <t>0,80 x 2,10 + 0,80 x 2,05 + 0,70 x 2,05 =</t>
  </si>
  <si>
    <r>
      <t>Vybourání otv. zeď cihel. pl.4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tl.15 cm, MVC</t>
    </r>
  </si>
  <si>
    <r>
      <t>Odsekání vnitřních obkladů stěn nad 2 m</t>
    </r>
    <r>
      <rPr>
        <vertAlign val="superscript"/>
        <sz val="10"/>
        <rFont val="Arial CE"/>
        <family val="0"/>
      </rPr>
      <t>2</t>
    </r>
  </si>
  <si>
    <t xml:space="preserve">978 05-9531.R00 </t>
  </si>
  <si>
    <t xml:space="preserve">978 01-3191.R00 </t>
  </si>
  <si>
    <r>
      <t>Vybourání kovových rámů oken jednod. pl. 4 m</t>
    </r>
    <r>
      <rPr>
        <vertAlign val="superscript"/>
        <sz val="10"/>
        <rFont val="Arial"/>
        <family val="2"/>
      </rPr>
      <t>2</t>
    </r>
  </si>
  <si>
    <t xml:space="preserve">968 07-2246.R00 </t>
  </si>
  <si>
    <t>Demotáž stávajících el. rozvodů a el. zařízení</t>
  </si>
  <si>
    <t>hod</t>
  </si>
  <si>
    <t>Likvidace demont. Materiálu</t>
  </si>
  <si>
    <t>Výchozí revize elektro</t>
  </si>
  <si>
    <t>03 / 2017</t>
  </si>
  <si>
    <t xml:space="preserve">612 45-1082.R00 </t>
  </si>
  <si>
    <t>omítky)</t>
  </si>
  <si>
    <t>(1,80 + 1,50) x 2,30 + 1,40 x 1,80 =</t>
  </si>
  <si>
    <t>(1,35 + 0,80) x 2 x 1,80 + (1,90 + 1,75 + 1,10 + 0,30) x 2,30 +</t>
  </si>
  <si>
    <t>Zatření nerovností vnitřního zdiva z cihel (pod obklady - stávající zdivo po oklepání</t>
  </si>
  <si>
    <t>Otlučení omítek vnitřních stěn v rozsahu do 100 % (pod obklady)</t>
  </si>
  <si>
    <t xml:space="preserve">968 07-2455.R00 </t>
  </si>
  <si>
    <r>
      <t>Vybourání kovových dveřních zárubní pl. do 2 m</t>
    </r>
    <r>
      <rPr>
        <vertAlign val="superscript"/>
        <sz val="10"/>
        <rFont val="Arial"/>
        <family val="2"/>
      </rPr>
      <t>2</t>
    </r>
  </si>
  <si>
    <t>0,80 x 2,0 x 6 =</t>
  </si>
  <si>
    <t>1,60 x 1,05 + 1,0 x 1,05 =</t>
  </si>
  <si>
    <t>Bourání příček ze skleněných tvárnic tl. 10 cm</t>
  </si>
  <si>
    <t xml:space="preserve">962 08-1131.R00 </t>
  </si>
  <si>
    <t>(1,90 + 1,50) x 1,80 + (2,75 + 1,50) x 1,50 + 2,20 x 1,50 + (1,50 + 1,90 + 1,70) x 1,80 +</t>
  </si>
  <si>
    <t>1,70 x 1,50 =</t>
  </si>
  <si>
    <t>974 03-1155.R00</t>
  </si>
  <si>
    <t>Vysekání rýh ve zdi cihelné hl. 10 cm, š. 20 cm (zasekání potrubí - voda, kanalizace)</t>
  </si>
  <si>
    <t>Příplatek k vnitrostaveništní dopravě suti za dalších 5 m (+ 30 m)</t>
  </si>
  <si>
    <t>8,448 t x 6 =</t>
  </si>
  <si>
    <t>Příplatek k odvozu za každý další 1 km  (+ 7 km)</t>
  </si>
  <si>
    <t>8,448 t x 7 =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</si>
</sst>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0"/>
    <numFmt numFmtId="166" formatCode="#,##0.000"/>
    <numFmt numFmtId="167" formatCode="000\ 00"/>
    <numFmt numFmtId="168" formatCode="0.0"/>
    <numFmt numFmtId="169" formatCode="0.0000"/>
    <numFmt numFmtId="170" formatCode="0.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"/>
    <numFmt numFmtId="177" formatCode="0.000000"/>
    <numFmt numFmtId="178" formatCode="_-* #,##0.0\ _K_č_-;\-* #,##0.0\ _K_č_-;_-* &quot;-&quot;??\ _K_č_-;_-@_-"/>
    <numFmt numFmtId="179" formatCode="_-* #,##0\ _K_č_-;\-* #,##0\ _K_č_-;_-* &quot;-&quot;??\ _K_č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</numFmts>
  <fonts count="72">
    <font>
      <sz val="10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sz val="10"/>
      <color indexed="10"/>
      <name val="Arial CE"/>
      <family val="2"/>
    </font>
    <font>
      <b/>
      <u val="single"/>
      <sz val="12"/>
      <color indexed="12"/>
      <name val="Arial CE"/>
      <family val="2"/>
    </font>
    <font>
      <b/>
      <i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b/>
      <sz val="11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0"/>
    </font>
    <font>
      <b/>
      <sz val="10"/>
      <color indexed="17"/>
      <name val="Arial CE"/>
      <family val="0"/>
    </font>
    <font>
      <b/>
      <sz val="12"/>
      <color indexed="17"/>
      <name val="Arial CE"/>
      <family val="0"/>
    </font>
    <font>
      <i/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1"/>
      <color indexed="10"/>
      <name val="Arial CE"/>
      <family val="2"/>
    </font>
    <font>
      <b/>
      <i/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48"/>
      <name val="Arial CE"/>
      <family val="0"/>
    </font>
    <font>
      <i/>
      <sz val="10"/>
      <name val="Arial CE"/>
      <family val="0"/>
    </font>
    <font>
      <sz val="10"/>
      <color indexed="63"/>
      <name val="Tahoma"/>
      <family val="2"/>
    </font>
    <font>
      <sz val="10"/>
      <color indexed="1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764">
    <xf numFmtId="0" fontId="0" fillId="0" borderId="0" xfId="0" applyAlignment="1">
      <alignment/>
    </xf>
    <xf numFmtId="0" fontId="0" fillId="0" borderId="0" xfId="47">
      <alignment/>
      <protection/>
    </xf>
    <xf numFmtId="0" fontId="1" fillId="0" borderId="0" xfId="47" applyFont="1" applyAlignment="1">
      <alignment horizontal="centerContinuous"/>
      <protection/>
    </xf>
    <xf numFmtId="0" fontId="2" fillId="0" borderId="0" xfId="47" applyFont="1" applyAlignment="1">
      <alignment horizontal="centerContinuous"/>
      <protection/>
    </xf>
    <xf numFmtId="0" fontId="2" fillId="0" borderId="0" xfId="47" applyFont="1" applyAlignment="1">
      <alignment horizontal="right"/>
      <protection/>
    </xf>
    <xf numFmtId="0" fontId="3" fillId="0" borderId="0" xfId="47" applyFont="1" applyBorder="1">
      <alignment/>
      <protection/>
    </xf>
    <xf numFmtId="0" fontId="4" fillId="0" borderId="0" xfId="47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164" fontId="0" fillId="0" borderId="10" xfId="47" applyNumberFormat="1" applyFont="1" applyFill="1" applyBorder="1">
      <alignment/>
      <protection/>
    </xf>
    <xf numFmtId="0" fontId="4" fillId="0" borderId="10" xfId="47" applyFont="1" applyFill="1" applyBorder="1">
      <alignment/>
      <protection/>
    </xf>
    <xf numFmtId="0" fontId="0" fillId="0" borderId="11" xfId="47" applyFont="1" applyBorder="1">
      <alignment/>
      <protection/>
    </xf>
    <xf numFmtId="0" fontId="0" fillId="0" borderId="11" xfId="47" applyFont="1" applyBorder="1" applyAlignment="1">
      <alignment horizontal="center"/>
      <protection/>
    </xf>
    <xf numFmtId="0" fontId="0" fillId="0" borderId="11" xfId="47" applyFont="1" applyBorder="1" applyAlignment="1">
      <alignment horizontal="left"/>
      <protection/>
    </xf>
    <xf numFmtId="0" fontId="0" fillId="0" borderId="12" xfId="47" applyFont="1" applyBorder="1">
      <alignment/>
      <protection/>
    </xf>
    <xf numFmtId="0" fontId="0" fillId="0" borderId="0" xfId="0" applyFont="1" applyAlignment="1">
      <alignment/>
    </xf>
    <xf numFmtId="0" fontId="0" fillId="0" borderId="13" xfId="47" applyFont="1" applyBorder="1">
      <alignment/>
      <protection/>
    </xf>
    <xf numFmtId="49" fontId="0" fillId="0" borderId="0" xfId="47" applyNumberFormat="1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right"/>
      <protection/>
    </xf>
    <xf numFmtId="0" fontId="0" fillId="0" borderId="0" xfId="47" applyFont="1" applyBorder="1" applyAlignment="1">
      <alignment horizontal="left" shrinkToFit="1"/>
      <protection/>
    </xf>
    <xf numFmtId="0" fontId="0" fillId="0" borderId="0" xfId="47" applyFont="1" applyFill="1">
      <alignment/>
      <protection/>
    </xf>
    <xf numFmtId="0" fontId="0" fillId="0" borderId="0" xfId="47" applyFont="1" applyFill="1" applyAlignment="1">
      <alignment horizontal="right"/>
      <protection/>
    </xf>
    <xf numFmtId="0" fontId="0" fillId="0" borderId="0" xfId="47" applyFont="1" applyFill="1" applyAlignment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4" fontId="0" fillId="0" borderId="10" xfId="47" applyNumberFormat="1" applyFont="1" applyFill="1" applyBorder="1" applyAlignment="1">
      <alignment horizontal="left"/>
      <protection/>
    </xf>
    <xf numFmtId="49" fontId="5" fillId="0" borderId="0" xfId="47" applyNumberFormat="1" applyFont="1" applyFill="1" applyBorder="1" applyAlignment="1">
      <alignment horizontal="left"/>
      <protection/>
    </xf>
    <xf numFmtId="0" fontId="5" fillId="0" borderId="0" xfId="47" applyFont="1" applyFill="1" applyBorder="1">
      <alignment/>
      <protection/>
    </xf>
    <xf numFmtId="0" fontId="0" fillId="0" borderId="14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47" applyFont="1" applyFill="1" applyBorder="1" applyAlignment="1">
      <alignment horizontal="left"/>
      <protection/>
    </xf>
    <xf numFmtId="0" fontId="0" fillId="0" borderId="10" xfId="47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16" xfId="47" applyFont="1" applyFill="1" applyBorder="1" applyAlignment="1">
      <alignment horizontal="left"/>
      <protection/>
    </xf>
    <xf numFmtId="0" fontId="7" fillId="0" borderId="17" xfId="0" applyFont="1" applyBorder="1" applyAlignment="1">
      <alignment horizontal="left"/>
    </xf>
    <xf numFmtId="170" fontId="0" fillId="0" borderId="10" xfId="47" applyNumberFormat="1" applyFont="1" applyFill="1" applyBorder="1">
      <alignment/>
      <protection/>
    </xf>
    <xf numFmtId="170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47" applyFont="1" applyFill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10" xfId="47" applyNumberFormat="1" applyFont="1" applyFill="1" applyBorder="1" applyAlignment="1">
      <alignment horizontal="left"/>
      <protection/>
    </xf>
    <xf numFmtId="0" fontId="0" fillId="0" borderId="10" xfId="0" applyBorder="1" applyAlignment="1">
      <alignment wrapText="1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34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4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centerContinuous"/>
    </xf>
    <xf numFmtId="0" fontId="4" fillId="0" borderId="38" xfId="0" applyFont="1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2" xfId="0" applyFon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5" fillId="0" borderId="4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9" fillId="0" borderId="0" xfId="0" applyNumberFormat="1" applyFont="1" applyAlignment="1">
      <alignment horizontal="centerContinuous"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3" fontId="9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46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9" fontId="4" fillId="0" borderId="54" xfId="0" applyNumberFormat="1" applyFont="1" applyFill="1" applyBorder="1" applyAlignment="1">
      <alignment/>
    </xf>
    <xf numFmtId="0" fontId="0" fillId="0" borderId="0" xfId="47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48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4" xfId="0" applyFill="1" applyBorder="1" applyAlignment="1">
      <alignment/>
    </xf>
    <xf numFmtId="4" fontId="0" fillId="0" borderId="55" xfId="0" applyNumberForma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/>
    </xf>
    <xf numFmtId="3" fontId="4" fillId="0" borderId="57" xfId="0" applyNumberFormat="1" applyFont="1" applyFill="1" applyBorder="1" applyAlignment="1">
      <alignment horizontal="right"/>
    </xf>
    <xf numFmtId="4" fontId="0" fillId="0" borderId="51" xfId="0" applyNumberFormat="1" applyFill="1" applyBorder="1" applyAlignment="1">
      <alignment/>
    </xf>
    <xf numFmtId="4" fontId="11" fillId="0" borderId="51" xfId="0" applyNumberFormat="1" applyFont="1" applyFill="1" applyBorder="1" applyAlignment="1">
      <alignment horizontal="right"/>
    </xf>
    <xf numFmtId="2" fontId="0" fillId="0" borderId="58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59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left" wrapText="1"/>
    </xf>
    <xf numFmtId="3" fontId="0" fillId="0" borderId="60" xfId="0" applyNumberFormat="1" applyFont="1" applyFill="1" applyBorder="1" applyAlignment="1">
      <alignment horizontal="right"/>
    </xf>
    <xf numFmtId="0" fontId="4" fillId="0" borderId="61" xfId="0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49" fontId="0" fillId="0" borderId="57" xfId="0" applyNumberFormat="1" applyBorder="1" applyAlignment="1">
      <alignment horizontal="left"/>
    </xf>
    <xf numFmtId="170" fontId="0" fillId="0" borderId="0" xfId="0" applyNumberFormat="1" applyFill="1" applyBorder="1" applyAlignment="1">
      <alignment/>
    </xf>
    <xf numFmtId="49" fontId="19" fillId="33" borderId="10" xfId="47" applyNumberFormat="1" applyFont="1" applyFill="1" applyBorder="1" applyAlignment="1">
      <alignment horizontal="left"/>
      <protection/>
    </xf>
    <xf numFmtId="0" fontId="19" fillId="0" borderId="0" xfId="47" applyFont="1" applyFill="1" applyBorder="1">
      <alignment/>
      <protection/>
    </xf>
    <xf numFmtId="49" fontId="18" fillId="0" borderId="58" xfId="47" applyNumberFormat="1" applyFont="1" applyFill="1" applyBorder="1">
      <alignment/>
      <protection/>
    </xf>
    <xf numFmtId="49" fontId="18" fillId="0" borderId="10" xfId="47" applyNumberFormat="1" applyFont="1" applyFill="1" applyBorder="1">
      <alignment/>
      <protection/>
    </xf>
    <xf numFmtId="3" fontId="15" fillId="0" borderId="62" xfId="34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3" fontId="15" fillId="0" borderId="62" xfId="0" applyNumberFormat="1" applyFont="1" applyFill="1" applyBorder="1" applyAlignment="1">
      <alignment/>
    </xf>
    <xf numFmtId="3" fontId="21" fillId="33" borderId="50" xfId="0" applyNumberFormat="1" applyFont="1" applyFill="1" applyBorder="1" applyAlignment="1">
      <alignment/>
    </xf>
    <xf numFmtId="3" fontId="21" fillId="33" borderId="51" xfId="0" applyNumberFormat="1" applyFont="1" applyFill="1" applyBorder="1" applyAlignment="1">
      <alignment/>
    </xf>
    <xf numFmtId="3" fontId="15" fillId="0" borderId="63" xfId="0" applyNumberFormat="1" applyFont="1" applyFill="1" applyBorder="1" applyAlignment="1">
      <alignment horizontal="right"/>
    </xf>
    <xf numFmtId="3" fontId="21" fillId="33" borderId="54" xfId="0" applyNumberFormat="1" applyFont="1" applyFill="1" applyBorder="1" applyAlignment="1">
      <alignment horizontal="right"/>
    </xf>
    <xf numFmtId="3" fontId="15" fillId="0" borderId="41" xfId="0" applyNumberFormat="1" applyFont="1" applyBorder="1" applyAlignment="1">
      <alignment/>
    </xf>
    <xf numFmtId="3" fontId="15" fillId="0" borderId="64" xfId="0" applyNumberFormat="1" applyFont="1" applyBorder="1" applyAlignment="1">
      <alignment/>
    </xf>
    <xf numFmtId="175" fontId="15" fillId="0" borderId="10" xfId="0" applyNumberFormat="1" applyFont="1" applyBorder="1" applyAlignment="1">
      <alignment/>
    </xf>
    <xf numFmtId="175" fontId="15" fillId="0" borderId="18" xfId="0" applyNumberFormat="1" applyFont="1" applyBorder="1" applyAlignment="1">
      <alignment/>
    </xf>
    <xf numFmtId="175" fontId="22" fillId="33" borderId="54" xfId="0" applyNumberFormat="1" applyFont="1" applyFill="1" applyBorder="1" applyAlignment="1">
      <alignment/>
    </xf>
    <xf numFmtId="0" fontId="20" fillId="0" borderId="0" xfId="0" applyFont="1" applyAlignment="1">
      <alignment horizontal="centerContinuous"/>
    </xf>
    <xf numFmtId="3" fontId="21" fillId="0" borderId="54" xfId="0" applyNumberFormat="1" applyFont="1" applyBorder="1" applyAlignment="1">
      <alignment/>
    </xf>
    <xf numFmtId="0" fontId="0" fillId="0" borderId="13" xfId="47" applyFont="1" applyBorder="1" applyAlignment="1">
      <alignment horizontal="center"/>
      <protection/>
    </xf>
    <xf numFmtId="0" fontId="0" fillId="0" borderId="13" xfId="47" applyFont="1" applyBorder="1" applyAlignment="1">
      <alignment horizontal="left"/>
      <protection/>
    </xf>
    <xf numFmtId="0" fontId="0" fillId="0" borderId="65" xfId="47" applyFont="1" applyBorder="1">
      <alignment/>
      <protection/>
    </xf>
    <xf numFmtId="4" fontId="15" fillId="0" borderId="10" xfId="0" applyNumberFormat="1" applyFont="1" applyBorder="1" applyAlignment="1">
      <alignment horizontal="right"/>
    </xf>
    <xf numFmtId="0" fontId="0" fillId="0" borderId="59" xfId="47" applyFont="1" applyFill="1" applyBorder="1" applyAlignment="1">
      <alignment horizontal="left"/>
      <protection/>
    </xf>
    <xf numFmtId="164" fontId="4" fillId="0" borderId="0" xfId="0" applyNumberFormat="1" applyFont="1" applyBorder="1" applyAlignment="1">
      <alignment/>
    </xf>
    <xf numFmtId="4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4" fontId="16" fillId="33" borderId="58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9" fontId="18" fillId="0" borderId="66" xfId="47" applyNumberFormat="1" applyFont="1" applyFill="1" applyBorder="1" applyAlignment="1">
      <alignment horizontal="left"/>
      <protection/>
    </xf>
    <xf numFmtId="170" fontId="0" fillId="0" borderId="0" xfId="0" applyNumberFormat="1" applyBorder="1" applyAlignment="1">
      <alignment/>
    </xf>
    <xf numFmtId="0" fontId="0" fillId="0" borderId="0" xfId="47" applyFont="1" applyBorder="1" applyAlignment="1">
      <alignment horizontal="left"/>
      <protection/>
    </xf>
    <xf numFmtId="0" fontId="0" fillId="0" borderId="67" xfId="0" applyBorder="1" applyAlignment="1">
      <alignment/>
    </xf>
    <xf numFmtId="4" fontId="4" fillId="0" borderId="39" xfId="0" applyNumberFormat="1" applyFont="1" applyFill="1" applyBorder="1" applyAlignment="1">
      <alignment horizontal="right"/>
    </xf>
    <xf numFmtId="0" fontId="0" fillId="0" borderId="68" xfId="47" applyFont="1" applyBorder="1">
      <alignment/>
      <protection/>
    </xf>
    <xf numFmtId="2" fontId="0" fillId="0" borderId="15" xfId="47" applyNumberFormat="1" applyFont="1" applyFill="1" applyBorder="1" applyAlignment="1">
      <alignment horizontal="right"/>
      <protection/>
    </xf>
    <xf numFmtId="0" fontId="0" fillId="0" borderId="10" xfId="47" applyFont="1" applyFill="1" applyBorder="1" applyAlignment="1">
      <alignment horizontal="right"/>
      <protection/>
    </xf>
    <xf numFmtId="4" fontId="16" fillId="0" borderId="0" xfId="0" applyNumberFormat="1" applyFont="1" applyFill="1" applyBorder="1" applyAlignment="1">
      <alignment/>
    </xf>
    <xf numFmtId="0" fontId="0" fillId="0" borderId="69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0" fillId="0" borderId="69" xfId="0" applyFont="1" applyBorder="1" applyAlignment="1">
      <alignment/>
    </xf>
    <xf numFmtId="4" fontId="0" fillId="0" borderId="69" xfId="0" applyNumberFormat="1" applyFont="1" applyBorder="1" applyAlignment="1">
      <alignment/>
    </xf>
    <xf numFmtId="4" fontId="15" fillId="0" borderId="69" xfId="0" applyNumberFormat="1" applyFont="1" applyBorder="1" applyAlignment="1">
      <alignment horizontal="right"/>
    </xf>
    <xf numFmtId="164" fontId="0" fillId="0" borderId="69" xfId="47" applyNumberFormat="1" applyFont="1" applyFill="1" applyBorder="1">
      <alignment/>
      <protection/>
    </xf>
    <xf numFmtId="49" fontId="18" fillId="0" borderId="69" xfId="47" applyNumberFormat="1" applyFont="1" applyFill="1" applyBorder="1">
      <alignment/>
      <protection/>
    </xf>
    <xf numFmtId="164" fontId="4" fillId="0" borderId="58" xfId="0" applyNumberFormat="1" applyFont="1" applyBorder="1" applyAlignment="1">
      <alignment/>
    </xf>
    <xf numFmtId="0" fontId="18" fillId="0" borderId="69" xfId="0" applyFont="1" applyBorder="1" applyAlignment="1">
      <alignment horizontal="left"/>
    </xf>
    <xf numFmtId="0" fontId="0" fillId="0" borderId="49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58" xfId="0" applyBorder="1" applyAlignment="1">
      <alignment/>
    </xf>
    <xf numFmtId="0" fontId="18" fillId="0" borderId="58" xfId="0" applyFont="1" applyBorder="1" applyAlignment="1">
      <alignment horizontal="left"/>
    </xf>
    <xf numFmtId="0" fontId="3" fillId="0" borderId="58" xfId="0" applyFont="1" applyBorder="1" applyAlignment="1">
      <alignment/>
    </xf>
    <xf numFmtId="0" fontId="0" fillId="0" borderId="58" xfId="0" applyFont="1" applyBorder="1" applyAlignment="1">
      <alignment/>
    </xf>
    <xf numFmtId="4" fontId="0" fillId="0" borderId="58" xfId="0" applyNumberFormat="1" applyFont="1" applyBorder="1" applyAlignment="1">
      <alignment/>
    </xf>
    <xf numFmtId="4" fontId="17" fillId="0" borderId="58" xfId="0" applyNumberFormat="1" applyFont="1" applyBorder="1" applyAlignment="1">
      <alignment horizontal="right"/>
    </xf>
    <xf numFmtId="164" fontId="0" fillId="0" borderId="58" xfId="47" applyNumberFormat="1" applyFont="1" applyFill="1" applyBorder="1">
      <alignment/>
      <protection/>
    </xf>
    <xf numFmtId="164" fontId="3" fillId="0" borderId="58" xfId="47" applyNumberFormat="1" applyFont="1" applyFill="1" applyBorder="1">
      <alignment/>
      <protection/>
    </xf>
    <xf numFmtId="0" fontId="0" fillId="0" borderId="21" xfId="47" applyFont="1" applyFill="1" applyBorder="1" applyAlignment="1">
      <alignment horizontal="center"/>
      <protection/>
    </xf>
    <xf numFmtId="0" fontId="0" fillId="0" borderId="17" xfId="47" applyFont="1" applyFill="1" applyBorder="1" applyAlignment="1">
      <alignment horizontal="center"/>
      <protection/>
    </xf>
    <xf numFmtId="4" fontId="0" fillId="0" borderId="17" xfId="47" applyNumberFormat="1" applyFont="1" applyFill="1" applyBorder="1" applyAlignment="1">
      <alignment horizontal="right"/>
      <protection/>
    </xf>
    <xf numFmtId="4" fontId="0" fillId="0" borderId="15" xfId="47" applyNumberFormat="1" applyFont="1" applyFill="1" applyBorder="1" applyAlignment="1">
      <alignment horizontal="right"/>
      <protection/>
    </xf>
    <xf numFmtId="4" fontId="16" fillId="33" borderId="17" xfId="47" applyNumberFormat="1" applyFont="1" applyFill="1" applyBorder="1">
      <alignment/>
      <protection/>
    </xf>
    <xf numFmtId="0" fontId="4" fillId="0" borderId="21" xfId="47" applyFont="1" applyFill="1" applyBorder="1">
      <alignment/>
      <protection/>
    </xf>
    <xf numFmtId="166" fontId="4" fillId="0" borderId="58" xfId="47" applyNumberFormat="1" applyFont="1" applyFill="1" applyBorder="1">
      <alignment/>
      <protection/>
    </xf>
    <xf numFmtId="171" fontId="0" fillId="0" borderId="69" xfId="0" applyNumberFormat="1" applyFont="1" applyBorder="1" applyAlignment="1">
      <alignment horizontal="right"/>
    </xf>
    <xf numFmtId="0" fontId="18" fillId="0" borderId="58" xfId="47" applyFont="1" applyFill="1" applyBorder="1" applyAlignment="1">
      <alignment horizontal="left"/>
      <protection/>
    </xf>
    <xf numFmtId="2" fontId="0" fillId="0" borderId="58" xfId="0" applyNumberFormat="1" applyBorder="1" applyAlignment="1">
      <alignment/>
    </xf>
    <xf numFmtId="4" fontId="17" fillId="0" borderId="58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4" fontId="15" fillId="0" borderId="69" xfId="0" applyNumberFormat="1" applyFont="1" applyBorder="1" applyAlignment="1">
      <alignment horizontal="right"/>
    </xf>
    <xf numFmtId="170" fontId="0" fillId="0" borderId="69" xfId="0" applyNumberFormat="1" applyBorder="1" applyAlignment="1">
      <alignment/>
    </xf>
    <xf numFmtId="0" fontId="12" fillId="0" borderId="21" xfId="0" applyFont="1" applyBorder="1" applyAlignment="1">
      <alignment/>
    </xf>
    <xf numFmtId="4" fontId="16" fillId="33" borderId="58" xfId="0" applyNumberFormat="1" applyFont="1" applyFill="1" applyBorder="1" applyAlignment="1">
      <alignment/>
    </xf>
    <xf numFmtId="4" fontId="17" fillId="0" borderId="58" xfId="0" applyNumberFormat="1" applyFont="1" applyBorder="1" applyAlignment="1">
      <alignment/>
    </xf>
    <xf numFmtId="170" fontId="0" fillId="0" borderId="69" xfId="47" applyNumberFormat="1" applyFont="1" applyFill="1" applyBorder="1">
      <alignment/>
      <protection/>
    </xf>
    <xf numFmtId="0" fontId="0" fillId="0" borderId="15" xfId="0" applyBorder="1" applyAlignment="1">
      <alignment/>
    </xf>
    <xf numFmtId="4" fontId="16" fillId="33" borderId="15" xfId="0" applyNumberFormat="1" applyFont="1" applyFill="1" applyBorder="1" applyAlignment="1">
      <alignment/>
    </xf>
    <xf numFmtId="0" fontId="4" fillId="0" borderId="69" xfId="0" applyFont="1" applyBorder="1" applyAlignment="1">
      <alignment horizontal="left" vertical="top"/>
    </xf>
    <xf numFmtId="0" fontId="0" fillId="0" borderId="69" xfId="0" applyFont="1" applyBorder="1" applyAlignment="1">
      <alignment horizontal="left" wrapText="1"/>
    </xf>
    <xf numFmtId="164" fontId="0" fillId="0" borderId="69" xfId="47" applyNumberFormat="1" applyFont="1" applyFill="1" applyBorder="1" applyAlignment="1">
      <alignment horizontal="center"/>
      <protection/>
    </xf>
    <xf numFmtId="49" fontId="18" fillId="0" borderId="18" xfId="47" applyNumberFormat="1" applyFont="1" applyFill="1" applyBorder="1">
      <alignment/>
      <protection/>
    </xf>
    <xf numFmtId="0" fontId="4" fillId="0" borderId="18" xfId="47" applyFont="1" applyFill="1" applyBorder="1">
      <alignment/>
      <protection/>
    </xf>
    <xf numFmtId="0" fontId="4" fillId="0" borderId="69" xfId="47" applyFont="1" applyFill="1" applyBorder="1">
      <alignment/>
      <protection/>
    </xf>
    <xf numFmtId="3" fontId="15" fillId="0" borderId="70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49" fontId="14" fillId="0" borderId="0" xfId="47" applyNumberFormat="1" applyFont="1" applyBorder="1" applyAlignment="1">
      <alignment horizontal="left"/>
      <protection/>
    </xf>
    <xf numFmtId="0" fontId="0" fillId="0" borderId="10" xfId="0" applyFont="1" applyBorder="1" applyAlignment="1">
      <alignment wrapText="1"/>
    </xf>
    <xf numFmtId="4" fontId="15" fillId="0" borderId="58" xfId="0" applyNumberFormat="1" applyFont="1" applyBorder="1" applyAlignment="1">
      <alignment horizontal="right"/>
    </xf>
    <xf numFmtId="49" fontId="4" fillId="0" borderId="69" xfId="47" applyNumberFormat="1" applyFont="1" applyFill="1" applyBorder="1">
      <alignment/>
      <protection/>
    </xf>
    <xf numFmtId="0" fontId="4" fillId="0" borderId="69" xfId="47" applyFont="1" applyFill="1" applyBorder="1" applyAlignment="1">
      <alignment horizontal="center"/>
      <protection/>
    </xf>
    <xf numFmtId="0" fontId="18" fillId="0" borderId="72" xfId="0" applyFont="1" applyBorder="1" applyAlignment="1">
      <alignment horizontal="left"/>
    </xf>
    <xf numFmtId="0" fontId="0" fillId="0" borderId="72" xfId="0" applyFont="1" applyBorder="1" applyAlignment="1">
      <alignment/>
    </xf>
    <xf numFmtId="0" fontId="0" fillId="0" borderId="72" xfId="0" applyFont="1" applyBorder="1" applyAlignment="1">
      <alignment wrapText="1"/>
    </xf>
    <xf numFmtId="2" fontId="0" fillId="0" borderId="72" xfId="0" applyNumberFormat="1" applyFont="1" applyBorder="1" applyAlignment="1">
      <alignment/>
    </xf>
    <xf numFmtId="4" fontId="0" fillId="0" borderId="72" xfId="0" applyNumberFormat="1" applyFont="1" applyBorder="1" applyAlignment="1">
      <alignment/>
    </xf>
    <xf numFmtId="164" fontId="0" fillId="0" borderId="72" xfId="47" applyNumberFormat="1" applyFont="1" applyFill="1" applyBorder="1">
      <alignment/>
      <protection/>
    </xf>
    <xf numFmtId="0" fontId="4" fillId="0" borderId="73" xfId="47" applyFont="1" applyFill="1" applyBorder="1" applyAlignment="1">
      <alignment horizontal="center"/>
      <protection/>
    </xf>
    <xf numFmtId="0" fontId="0" fillId="0" borderId="58" xfId="47" applyFont="1" applyFill="1" applyBorder="1">
      <alignment/>
      <protection/>
    </xf>
    <xf numFmtId="170" fontId="0" fillId="0" borderId="58" xfId="47" applyNumberFormat="1" applyFont="1" applyFill="1" applyBorder="1" applyAlignment="1">
      <alignment horizontal="right"/>
      <protection/>
    </xf>
    <xf numFmtId="170" fontId="0" fillId="0" borderId="58" xfId="47" applyNumberFormat="1" applyFont="1" applyFill="1" applyBorder="1">
      <alignment/>
      <protection/>
    </xf>
    <xf numFmtId="0" fontId="0" fillId="0" borderId="71" xfId="0" applyFont="1" applyBorder="1" applyAlignment="1">
      <alignment/>
    </xf>
    <xf numFmtId="0" fontId="4" fillId="0" borderId="71" xfId="47" applyFont="1" applyFill="1" applyBorder="1">
      <alignment/>
      <protection/>
    </xf>
    <xf numFmtId="4" fontId="15" fillId="0" borderId="72" xfId="0" applyNumberFormat="1" applyFont="1" applyBorder="1" applyAlignment="1">
      <alignment horizontal="right"/>
    </xf>
    <xf numFmtId="171" fontId="0" fillId="0" borderId="72" xfId="0" applyNumberFormat="1" applyFont="1" applyBorder="1" applyAlignment="1">
      <alignment/>
    </xf>
    <xf numFmtId="0" fontId="4" fillId="0" borderId="71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2" fontId="0" fillId="0" borderId="10" xfId="47" applyNumberFormat="1" applyFont="1" applyFill="1" applyBorder="1" applyAlignment="1">
      <alignment horizontal="right"/>
      <protection/>
    </xf>
    <xf numFmtId="2" fontId="0" fillId="0" borderId="58" xfId="47" applyNumberFormat="1" applyFont="1" applyFill="1" applyBorder="1" applyAlignment="1">
      <alignment horizontal="right"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wrapText="1"/>
    </xf>
    <xf numFmtId="2" fontId="0" fillId="0" borderId="0" xfId="47" applyNumberFormat="1" applyFont="1" applyFill="1" applyBorder="1" applyAlignment="1">
      <alignment horizontal="right"/>
      <protection/>
    </xf>
    <xf numFmtId="4" fontId="0" fillId="0" borderId="0" xfId="47" applyNumberFormat="1" applyFont="1" applyFill="1" applyBorder="1" applyAlignment="1">
      <alignment horizontal="right"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164" fontId="0" fillId="0" borderId="14" xfId="47" applyNumberFormat="1" applyFont="1" applyFill="1" applyBorder="1">
      <alignment/>
      <protection/>
    </xf>
    <xf numFmtId="4" fontId="15" fillId="0" borderId="18" xfId="0" applyNumberFormat="1" applyFont="1" applyBorder="1" applyAlignment="1">
      <alignment horizontal="right"/>
    </xf>
    <xf numFmtId="2" fontId="0" fillId="0" borderId="60" xfId="0" applyNumberFormat="1" applyFont="1" applyBorder="1" applyAlignment="1">
      <alignment/>
    </xf>
    <xf numFmtId="2" fontId="0" fillId="0" borderId="60" xfId="47" applyNumberFormat="1" applyFont="1" applyFill="1" applyBorder="1" applyAlignment="1">
      <alignment horizontal="right"/>
      <protection/>
    </xf>
    <xf numFmtId="164" fontId="0" fillId="0" borderId="18" xfId="47" applyNumberFormat="1" applyFont="1" applyFill="1" applyBorder="1">
      <alignment/>
      <protection/>
    </xf>
    <xf numFmtId="0" fontId="0" fillId="0" borderId="21" xfId="0" applyBorder="1" applyAlignment="1">
      <alignment wrapText="1"/>
    </xf>
    <xf numFmtId="0" fontId="0" fillId="0" borderId="58" xfId="0" applyBorder="1" applyAlignment="1">
      <alignment wrapText="1"/>
    </xf>
    <xf numFmtId="164" fontId="0" fillId="0" borderId="17" xfId="47" applyNumberFormat="1" applyFont="1" applyFill="1" applyBorder="1">
      <alignment/>
      <protection/>
    </xf>
    <xf numFmtId="4" fontId="0" fillId="0" borderId="71" xfId="0" applyNumberFormat="1" applyFont="1" applyBorder="1" applyAlignment="1">
      <alignment/>
    </xf>
    <xf numFmtId="49" fontId="18" fillId="0" borderId="60" xfId="47" applyNumberFormat="1" applyFont="1" applyFill="1" applyBorder="1">
      <alignment/>
      <protection/>
    </xf>
    <xf numFmtId="49" fontId="4" fillId="0" borderId="58" xfId="47" applyNumberFormat="1" applyFont="1" applyFill="1" applyBorder="1">
      <alignment/>
      <protection/>
    </xf>
    <xf numFmtId="4" fontId="0" fillId="0" borderId="51" xfId="0" applyNumberFormat="1" applyFont="1" applyBorder="1" applyAlignment="1">
      <alignment/>
    </xf>
    <xf numFmtId="0" fontId="0" fillId="0" borderId="69" xfId="0" applyBorder="1" applyAlignment="1">
      <alignment/>
    </xf>
    <xf numFmtId="170" fontId="0" fillId="0" borderId="18" xfId="47" applyNumberFormat="1" applyFont="1" applyFill="1" applyBorder="1">
      <alignment/>
      <protection/>
    </xf>
    <xf numFmtId="0" fontId="0" fillId="0" borderId="0" xfId="47" applyFont="1" applyFill="1" applyBorder="1">
      <alignment/>
      <protection/>
    </xf>
    <xf numFmtId="0" fontId="0" fillId="0" borderId="0" xfId="47" applyFont="1" applyFill="1" applyBorder="1" applyAlignment="1">
      <alignment horizontal="right"/>
      <protection/>
    </xf>
    <xf numFmtId="0" fontId="4" fillId="0" borderId="17" xfId="47" applyFont="1" applyFill="1" applyBorder="1">
      <alignment/>
      <protection/>
    </xf>
    <xf numFmtId="2" fontId="0" fillId="0" borderId="10" xfId="0" applyNumberFormat="1" applyBorder="1" applyAlignment="1">
      <alignment/>
    </xf>
    <xf numFmtId="171" fontId="0" fillId="0" borderId="72" xfId="0" applyNumberFormat="1" applyFont="1" applyBorder="1" applyAlignment="1">
      <alignment horizontal="right"/>
    </xf>
    <xf numFmtId="2" fontId="15" fillId="0" borderId="72" xfId="0" applyNumberFormat="1" applyFont="1" applyBorder="1" applyAlignment="1">
      <alignment horizontal="right"/>
    </xf>
    <xf numFmtId="0" fontId="0" fillId="0" borderId="18" xfId="47" applyFont="1" applyFill="1" applyBorder="1">
      <alignment/>
      <protection/>
    </xf>
    <xf numFmtId="49" fontId="4" fillId="0" borderId="10" xfId="47" applyNumberFormat="1" applyFont="1" applyFill="1" applyBorder="1">
      <alignment/>
      <protection/>
    </xf>
    <xf numFmtId="0" fontId="28" fillId="0" borderId="10" xfId="0" applyFont="1" applyBorder="1" applyAlignment="1">
      <alignment/>
    </xf>
    <xf numFmtId="0" fontId="0" fillId="0" borderId="59" xfId="0" applyFont="1" applyBorder="1" applyAlignment="1">
      <alignment wrapText="1"/>
    </xf>
    <xf numFmtId="0" fontId="0" fillId="0" borderId="59" xfId="0" applyFont="1" applyBorder="1" applyAlignment="1">
      <alignment/>
    </xf>
    <xf numFmtId="2" fontId="0" fillId="0" borderId="58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wrapText="1"/>
    </xf>
    <xf numFmtId="2" fontId="0" fillId="0" borderId="18" xfId="0" applyNumberFormat="1" applyFont="1" applyBorder="1" applyAlignment="1">
      <alignment wrapText="1"/>
    </xf>
    <xf numFmtId="2" fontId="0" fillId="0" borderId="69" xfId="0" applyNumberFormat="1" applyFont="1" applyBorder="1" applyAlignment="1">
      <alignment wrapText="1"/>
    </xf>
    <xf numFmtId="0" fontId="3" fillId="0" borderId="60" xfId="0" applyFont="1" applyBorder="1" applyAlignment="1">
      <alignment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4" fontId="17" fillId="0" borderId="60" xfId="0" applyNumberFormat="1" applyFont="1" applyBorder="1" applyAlignment="1">
      <alignment/>
    </xf>
    <xf numFmtId="164" fontId="3" fillId="0" borderId="60" xfId="0" applyNumberFormat="1" applyFont="1" applyBorder="1" applyAlignment="1">
      <alignment/>
    </xf>
    <xf numFmtId="171" fontId="0" fillId="0" borderId="58" xfId="0" applyNumberFormat="1" applyFont="1" applyBorder="1" applyAlignment="1">
      <alignment wrapText="1"/>
    </xf>
    <xf numFmtId="4" fontId="0" fillId="0" borderId="6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5" fillId="0" borderId="71" xfId="0" applyNumberFormat="1" applyFont="1" applyBorder="1" applyAlignment="1">
      <alignment horizontal="right"/>
    </xf>
    <xf numFmtId="170" fontId="0" fillId="0" borderId="71" xfId="47" applyNumberFormat="1" applyFont="1" applyFill="1" applyBorder="1" applyAlignment="1">
      <alignment horizontal="right"/>
      <protection/>
    </xf>
    <xf numFmtId="170" fontId="0" fillId="0" borderId="71" xfId="47" applyNumberFormat="1" applyFont="1" applyFill="1" applyBorder="1">
      <alignment/>
      <protection/>
    </xf>
    <xf numFmtId="0" fontId="0" fillId="0" borderId="60" xfId="0" applyFont="1" applyBorder="1" applyAlignment="1">
      <alignment/>
    </xf>
    <xf numFmtId="4" fontId="15" fillId="0" borderId="60" xfId="0" applyNumberFormat="1" applyFont="1" applyBorder="1" applyAlignment="1">
      <alignment horizontal="right"/>
    </xf>
    <xf numFmtId="0" fontId="30" fillId="0" borderId="10" xfId="0" applyFont="1" applyBorder="1" applyAlignment="1">
      <alignment wrapText="1"/>
    </xf>
    <xf numFmtId="2" fontId="30" fillId="0" borderId="10" xfId="0" applyNumberFormat="1" applyFont="1" applyBorder="1" applyAlignment="1">
      <alignment wrapText="1"/>
    </xf>
    <xf numFmtId="49" fontId="18" fillId="0" borderId="74" xfId="47" applyNumberFormat="1" applyFont="1" applyFill="1" applyBorder="1">
      <alignment/>
      <protection/>
    </xf>
    <xf numFmtId="0" fontId="0" fillId="0" borderId="74" xfId="47" applyFont="1" applyFill="1" applyBorder="1" applyAlignment="1">
      <alignment horizontal="left"/>
      <protection/>
    </xf>
    <xf numFmtId="0" fontId="30" fillId="0" borderId="74" xfId="0" applyFont="1" applyBorder="1" applyAlignment="1">
      <alignment wrapText="1"/>
    </xf>
    <xf numFmtId="0" fontId="0" fillId="0" borderId="74" xfId="0" applyFont="1" applyBorder="1" applyAlignment="1">
      <alignment/>
    </xf>
    <xf numFmtId="4" fontId="0" fillId="0" borderId="75" xfId="0" applyNumberFormat="1" applyFont="1" applyBorder="1" applyAlignment="1">
      <alignment/>
    </xf>
    <xf numFmtId="4" fontId="15" fillId="0" borderId="75" xfId="0" applyNumberFormat="1" applyFont="1" applyBorder="1" applyAlignment="1">
      <alignment horizontal="right"/>
    </xf>
    <xf numFmtId="170" fontId="0" fillId="0" borderId="75" xfId="47" applyNumberFormat="1" applyFont="1" applyFill="1" applyBorder="1">
      <alignment/>
      <protection/>
    </xf>
    <xf numFmtId="49" fontId="18" fillId="0" borderId="76" xfId="47" applyNumberFormat="1" applyFont="1" applyFill="1" applyBorder="1">
      <alignment/>
      <protection/>
    </xf>
    <xf numFmtId="0" fontId="0" fillId="0" borderId="76" xfId="47" applyFont="1" applyFill="1" applyBorder="1" applyAlignment="1">
      <alignment horizontal="left"/>
      <protection/>
    </xf>
    <xf numFmtId="2" fontId="30" fillId="0" borderId="71" xfId="0" applyNumberFormat="1" applyFont="1" applyBorder="1" applyAlignment="1">
      <alignment wrapText="1"/>
    </xf>
    <xf numFmtId="2" fontId="30" fillId="0" borderId="74" xfId="0" applyNumberFormat="1" applyFont="1" applyBorder="1" applyAlignment="1">
      <alignment wrapText="1"/>
    </xf>
    <xf numFmtId="0" fontId="0" fillId="0" borderId="76" xfId="0" applyFont="1" applyBorder="1" applyAlignment="1">
      <alignment/>
    </xf>
    <xf numFmtId="4" fontId="0" fillId="0" borderId="74" xfId="0" applyNumberFormat="1" applyFont="1" applyBorder="1" applyAlignment="1">
      <alignment/>
    </xf>
    <xf numFmtId="4" fontId="15" fillId="0" borderId="74" xfId="0" applyNumberFormat="1" applyFont="1" applyBorder="1" applyAlignment="1">
      <alignment horizontal="right"/>
    </xf>
    <xf numFmtId="170" fontId="0" fillId="0" borderId="18" xfId="47" applyNumberFormat="1" applyFont="1" applyFill="1" applyBorder="1" applyAlignment="1">
      <alignment horizontal="right"/>
      <protection/>
    </xf>
    <xf numFmtId="170" fontId="0" fillId="0" borderId="77" xfId="47" applyNumberFormat="1" applyFont="1" applyFill="1" applyBorder="1" applyAlignment="1">
      <alignment horizontal="right"/>
      <protection/>
    </xf>
    <xf numFmtId="170" fontId="0" fillId="0" borderId="74" xfId="47" applyNumberFormat="1" applyFont="1" applyFill="1" applyBorder="1">
      <alignment/>
      <protection/>
    </xf>
    <xf numFmtId="49" fontId="18" fillId="0" borderId="77" xfId="47" applyNumberFormat="1" applyFont="1" applyFill="1" applyBorder="1">
      <alignment/>
      <protection/>
    </xf>
    <xf numFmtId="0" fontId="0" fillId="0" borderId="77" xfId="47" applyFont="1" applyFill="1" applyBorder="1" applyAlignment="1">
      <alignment horizontal="left"/>
      <protection/>
    </xf>
    <xf numFmtId="0" fontId="30" fillId="0" borderId="71" xfId="0" applyFont="1" applyBorder="1" applyAlignment="1">
      <alignment wrapText="1"/>
    </xf>
    <xf numFmtId="0" fontId="30" fillId="0" borderId="77" xfId="0" applyFont="1" applyBorder="1" applyAlignment="1">
      <alignment wrapText="1"/>
    </xf>
    <xf numFmtId="2" fontId="30" fillId="0" borderId="77" xfId="0" applyNumberFormat="1" applyFont="1" applyBorder="1" applyAlignment="1">
      <alignment wrapText="1"/>
    </xf>
    <xf numFmtId="0" fontId="0" fillId="0" borderId="77" xfId="0" applyFont="1" applyBorder="1" applyAlignment="1">
      <alignment/>
    </xf>
    <xf numFmtId="4" fontId="0" fillId="0" borderId="77" xfId="0" applyNumberFormat="1" applyFont="1" applyBorder="1" applyAlignment="1">
      <alignment/>
    </xf>
    <xf numFmtId="4" fontId="15" fillId="0" borderId="77" xfId="0" applyNumberFormat="1" applyFont="1" applyBorder="1" applyAlignment="1">
      <alignment horizontal="right"/>
    </xf>
    <xf numFmtId="170" fontId="0" fillId="0" borderId="78" xfId="47" applyNumberFormat="1" applyFont="1" applyFill="1" applyBorder="1" applyAlignment="1">
      <alignment horizontal="right"/>
      <protection/>
    </xf>
    <xf numFmtId="170" fontId="0" fillId="0" borderId="77" xfId="47" applyNumberFormat="1" applyFont="1" applyFill="1" applyBorder="1">
      <alignment/>
      <protection/>
    </xf>
    <xf numFmtId="2" fontId="30" fillId="0" borderId="58" xfId="0" applyNumberFormat="1" applyFont="1" applyBorder="1" applyAlignment="1">
      <alignment wrapText="1"/>
    </xf>
    <xf numFmtId="49" fontId="18" fillId="0" borderId="75" xfId="47" applyNumberFormat="1" applyFont="1" applyFill="1" applyBorder="1">
      <alignment/>
      <protection/>
    </xf>
    <xf numFmtId="0" fontId="0" fillId="0" borderId="75" xfId="47" applyFont="1" applyFill="1" applyBorder="1" applyAlignment="1">
      <alignment horizontal="left"/>
      <protection/>
    </xf>
    <xf numFmtId="0" fontId="30" fillId="0" borderId="75" xfId="0" applyFont="1" applyBorder="1" applyAlignment="1">
      <alignment wrapText="1"/>
    </xf>
    <xf numFmtId="2" fontId="30" fillId="0" borderId="75" xfId="0" applyNumberFormat="1" applyFont="1" applyBorder="1" applyAlignment="1">
      <alignment wrapText="1"/>
    </xf>
    <xf numFmtId="0" fontId="0" fillId="0" borderId="75" xfId="0" applyFont="1" applyBorder="1" applyAlignment="1">
      <alignment/>
    </xf>
    <xf numFmtId="170" fontId="0" fillId="0" borderId="75" xfId="47" applyNumberFormat="1" applyFont="1" applyFill="1" applyBorder="1" applyAlignment="1">
      <alignment horizontal="right"/>
      <protection/>
    </xf>
    <xf numFmtId="2" fontId="0" fillId="0" borderId="71" xfId="0" applyNumberFormat="1" applyFont="1" applyBorder="1" applyAlignment="1">
      <alignment/>
    </xf>
    <xf numFmtId="2" fontId="0" fillId="0" borderId="58" xfId="0" applyNumberFormat="1" applyFont="1" applyBorder="1" applyAlignment="1">
      <alignment/>
    </xf>
    <xf numFmtId="0" fontId="30" fillId="0" borderId="58" xfId="0" applyFont="1" applyBorder="1" applyAlignment="1">
      <alignment wrapText="1"/>
    </xf>
    <xf numFmtId="164" fontId="0" fillId="0" borderId="71" xfId="47" applyNumberFormat="1" applyFont="1" applyFill="1" applyBorder="1">
      <alignment/>
      <protection/>
    </xf>
    <xf numFmtId="0" fontId="30" fillId="0" borderId="69" xfId="0" applyFont="1" applyBorder="1" applyAlignment="1">
      <alignment wrapText="1"/>
    </xf>
    <xf numFmtId="2" fontId="30" fillId="0" borderId="69" xfId="0" applyNumberFormat="1" applyFont="1" applyBorder="1" applyAlignment="1">
      <alignment/>
    </xf>
    <xf numFmtId="0" fontId="18" fillId="0" borderId="71" xfId="0" applyFont="1" applyBorder="1" applyAlignment="1">
      <alignment horizontal="left" vertical="top"/>
    </xf>
    <xf numFmtId="0" fontId="0" fillId="0" borderId="26" xfId="47" applyFont="1" applyFill="1" applyBorder="1" applyAlignment="1">
      <alignment horizontal="left"/>
      <protection/>
    </xf>
    <xf numFmtId="0" fontId="18" fillId="0" borderId="60" xfId="0" applyFont="1" applyBorder="1" applyAlignment="1">
      <alignment horizontal="left" vertical="top"/>
    </xf>
    <xf numFmtId="0" fontId="0" fillId="0" borderId="60" xfId="47" applyFont="1" applyFill="1" applyBorder="1" applyAlignment="1">
      <alignment horizontal="left"/>
      <protection/>
    </xf>
    <xf numFmtId="0" fontId="4" fillId="0" borderId="60" xfId="47" applyFont="1" applyFill="1" applyBorder="1">
      <alignment/>
      <protection/>
    </xf>
    <xf numFmtId="2" fontId="30" fillId="0" borderId="71" xfId="47" applyNumberFormat="1" applyFont="1" applyFill="1" applyBorder="1" applyAlignment="1">
      <alignment horizontal="right"/>
      <protection/>
    </xf>
    <xf numFmtId="0" fontId="30" fillId="0" borderId="71" xfId="47" applyFont="1" applyFill="1" applyBorder="1" applyAlignment="1">
      <alignment horizontal="left"/>
      <protection/>
    </xf>
    <xf numFmtId="0" fontId="30" fillId="0" borderId="18" xfId="0" applyFont="1" applyBorder="1" applyAlignment="1">
      <alignment wrapText="1"/>
    </xf>
    <xf numFmtId="0" fontId="0" fillId="0" borderId="21" xfId="47" applyFont="1" applyFill="1" applyBorder="1" applyAlignment="1">
      <alignment horizontal="left"/>
      <protection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70" fontId="28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Fill="1" applyBorder="1" applyAlignment="1">
      <alignment/>
    </xf>
    <xf numFmtId="0" fontId="0" fillId="0" borderId="57" xfId="0" applyBorder="1" applyAlignment="1">
      <alignment/>
    </xf>
    <xf numFmtId="170" fontId="28" fillId="0" borderId="0" xfId="0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2" fontId="30" fillId="0" borderId="10" xfId="0" applyNumberFormat="1" applyFont="1" applyBorder="1" applyAlignment="1">
      <alignment/>
    </xf>
    <xf numFmtId="0" fontId="0" fillId="0" borderId="69" xfId="0" applyFont="1" applyBorder="1" applyAlignment="1">
      <alignment horizontal="left" vertical="top"/>
    </xf>
    <xf numFmtId="0" fontId="30" fillId="0" borderId="69" xfId="0" applyFont="1" applyBorder="1" applyAlignment="1">
      <alignment/>
    </xf>
    <xf numFmtId="2" fontId="30" fillId="0" borderId="69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2" fontId="28" fillId="0" borderId="58" xfId="0" applyNumberFormat="1" applyFont="1" applyBorder="1" applyAlignment="1">
      <alignment wrapText="1"/>
    </xf>
    <xf numFmtId="0" fontId="28" fillId="0" borderId="58" xfId="0" applyFont="1" applyBorder="1" applyAlignment="1">
      <alignment/>
    </xf>
    <xf numFmtId="2" fontId="28" fillId="0" borderId="58" xfId="0" applyNumberFormat="1" applyFont="1" applyBorder="1" applyAlignment="1">
      <alignment/>
    </xf>
    <xf numFmtId="2" fontId="0" fillId="0" borderId="69" xfId="0" applyNumberFormat="1" applyFont="1" applyBorder="1" applyAlignment="1">
      <alignment/>
    </xf>
    <xf numFmtId="2" fontId="15" fillId="0" borderId="69" xfId="0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0" fontId="28" fillId="0" borderId="15" xfId="0" applyFont="1" applyBorder="1" applyAlignment="1">
      <alignment/>
    </xf>
    <xf numFmtId="170" fontId="0" fillId="0" borderId="10" xfId="47" applyNumberFormat="1" applyFont="1" applyFill="1" applyBorder="1" applyAlignment="1">
      <alignment horizontal="right"/>
      <protection/>
    </xf>
    <xf numFmtId="49" fontId="18" fillId="0" borderId="71" xfId="47" applyNumberFormat="1" applyFont="1" applyFill="1" applyBorder="1">
      <alignment/>
      <protection/>
    </xf>
    <xf numFmtId="2" fontId="0" fillId="0" borderId="71" xfId="47" applyNumberFormat="1" applyFont="1" applyFill="1" applyBorder="1" applyAlignment="1">
      <alignment horizontal="right"/>
      <protection/>
    </xf>
    <xf numFmtId="0" fontId="0" fillId="0" borderId="66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3" fontId="0" fillId="0" borderId="70" xfId="0" applyNumberFormat="1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3" fontId="0" fillId="0" borderId="40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2" fontId="0" fillId="0" borderId="70" xfId="0" applyNumberFormat="1" applyFont="1" applyFill="1" applyBorder="1" applyAlignment="1">
      <alignment horizontal="right"/>
    </xf>
    <xf numFmtId="2" fontId="0" fillId="0" borderId="69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/>
    </xf>
    <xf numFmtId="3" fontId="15" fillId="0" borderId="64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4" fillId="0" borderId="56" xfId="47" applyFont="1" applyFill="1" applyBorder="1" applyAlignment="1">
      <alignment horizontal="left"/>
      <protection/>
    </xf>
    <xf numFmtId="0" fontId="4" fillId="0" borderId="50" xfId="47" applyFont="1" applyFill="1" applyBorder="1" applyAlignment="1">
      <alignment horizontal="left"/>
      <protection/>
    </xf>
    <xf numFmtId="0" fontId="4" fillId="0" borderId="52" xfId="47" applyFont="1" applyFill="1" applyBorder="1" applyAlignment="1">
      <alignment horizontal="left"/>
      <protection/>
    </xf>
    <xf numFmtId="3" fontId="15" fillId="0" borderId="81" xfId="0" applyNumberFormat="1" applyFont="1" applyBorder="1" applyAlignment="1">
      <alignment/>
    </xf>
    <xf numFmtId="164" fontId="0" fillId="0" borderId="60" xfId="47" applyNumberFormat="1" applyFont="1" applyFill="1" applyBorder="1">
      <alignment/>
      <protection/>
    </xf>
    <xf numFmtId="2" fontId="28" fillId="0" borderId="10" xfId="0" applyNumberFormat="1" applyFont="1" applyBorder="1" applyAlignment="1">
      <alignment/>
    </xf>
    <xf numFmtId="2" fontId="28" fillId="0" borderId="0" xfId="0" applyNumberFormat="1" applyFont="1" applyBorder="1" applyAlignment="1">
      <alignment wrapText="1"/>
    </xf>
    <xf numFmtId="2" fontId="28" fillId="0" borderId="0" xfId="0" applyNumberFormat="1" applyFont="1" applyAlignment="1">
      <alignment wrapText="1"/>
    </xf>
    <xf numFmtId="0" fontId="0" fillId="0" borderId="26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60" xfId="0" applyBorder="1" applyAlignment="1">
      <alignment wrapText="1"/>
    </xf>
    <xf numFmtId="2" fontId="0" fillId="0" borderId="60" xfId="0" applyNumberFormat="1" applyBorder="1" applyAlignment="1">
      <alignment wrapText="1"/>
    </xf>
    <xf numFmtId="0" fontId="0" fillId="0" borderId="18" xfId="0" applyFont="1" applyBorder="1" applyAlignment="1">
      <alignment wrapText="1"/>
    </xf>
    <xf numFmtId="2" fontId="0" fillId="0" borderId="16" xfId="47" applyNumberFormat="1" applyFont="1" applyFill="1" applyBorder="1" applyAlignment="1">
      <alignment/>
      <protection/>
    </xf>
    <xf numFmtId="2" fontId="28" fillId="0" borderId="0" xfId="0" applyNumberFormat="1" applyFont="1" applyBorder="1" applyAlignment="1">
      <alignment/>
    </xf>
    <xf numFmtId="49" fontId="18" fillId="0" borderId="83" xfId="47" applyNumberFormat="1" applyFont="1" applyFill="1" applyBorder="1">
      <alignment/>
      <protection/>
    </xf>
    <xf numFmtId="0" fontId="0" fillId="0" borderId="83" xfId="47" applyFont="1" applyFill="1" applyBorder="1" applyAlignment="1">
      <alignment horizontal="left"/>
      <protection/>
    </xf>
    <xf numFmtId="2" fontId="30" fillId="0" borderId="83" xfId="0" applyNumberFormat="1" applyFont="1" applyBorder="1" applyAlignment="1">
      <alignment wrapText="1"/>
    </xf>
    <xf numFmtId="0" fontId="0" fillId="0" borderId="83" xfId="0" applyFont="1" applyBorder="1" applyAlignment="1">
      <alignment/>
    </xf>
    <xf numFmtId="4" fontId="0" fillId="0" borderId="83" xfId="0" applyNumberFormat="1" applyFont="1" applyBorder="1" applyAlignment="1">
      <alignment/>
    </xf>
    <xf numFmtId="4" fontId="15" fillId="0" borderId="83" xfId="0" applyNumberFormat="1" applyFont="1" applyBorder="1" applyAlignment="1">
      <alignment horizontal="right"/>
    </xf>
    <xf numFmtId="170" fontId="0" fillId="0" borderId="83" xfId="47" applyNumberFormat="1" applyFont="1" applyFill="1" applyBorder="1" applyAlignment="1">
      <alignment horizontal="right"/>
      <protection/>
    </xf>
    <xf numFmtId="170" fontId="0" fillId="0" borderId="83" xfId="47" applyNumberFormat="1" applyFont="1" applyFill="1" applyBorder="1">
      <alignment/>
      <protection/>
    </xf>
    <xf numFmtId="0" fontId="28" fillId="0" borderId="26" xfId="0" applyFont="1" applyBorder="1" applyAlignment="1">
      <alignment wrapText="1"/>
    </xf>
    <xf numFmtId="0" fontId="4" fillId="0" borderId="58" xfId="47" applyFont="1" applyFill="1" applyBorder="1" applyAlignment="1">
      <alignment horizontal="center"/>
      <protection/>
    </xf>
    <xf numFmtId="0" fontId="4" fillId="0" borderId="74" xfId="47" applyFont="1" applyFill="1" applyBorder="1" applyAlignment="1">
      <alignment horizontal="center"/>
      <protection/>
    </xf>
    <xf numFmtId="0" fontId="0" fillId="0" borderId="74" xfId="47" applyFont="1" applyFill="1" applyBorder="1">
      <alignment/>
      <protection/>
    </xf>
    <xf numFmtId="164" fontId="0" fillId="0" borderId="74" xfId="47" applyNumberFormat="1" applyFont="1" applyFill="1" applyBorder="1">
      <alignment/>
      <protection/>
    </xf>
    <xf numFmtId="0" fontId="4" fillId="0" borderId="77" xfId="47" applyFont="1" applyFill="1" applyBorder="1" applyAlignment="1">
      <alignment horizontal="center"/>
      <protection/>
    </xf>
    <xf numFmtId="0" fontId="0" fillId="0" borderId="77" xfId="47" applyFont="1" applyFill="1" applyBorder="1">
      <alignment/>
      <protection/>
    </xf>
    <xf numFmtId="164" fontId="0" fillId="0" borderId="77" xfId="47" applyNumberFormat="1" applyFont="1" applyFill="1" applyBorder="1">
      <alignment/>
      <protection/>
    </xf>
    <xf numFmtId="0" fontId="0" fillId="0" borderId="84" xfId="47" applyFont="1" applyFill="1" applyBorder="1" applyAlignment="1">
      <alignment horizontal="left"/>
      <protection/>
    </xf>
    <xf numFmtId="0" fontId="0" fillId="0" borderId="85" xfId="47" applyFont="1" applyFill="1" applyBorder="1" applyAlignment="1">
      <alignment horizontal="left"/>
      <protection/>
    </xf>
    <xf numFmtId="0" fontId="28" fillId="0" borderId="71" xfId="0" applyFont="1" applyBorder="1" applyAlignment="1">
      <alignment horizontal="left" wrapText="1"/>
    </xf>
    <xf numFmtId="0" fontId="4" fillId="0" borderId="16" xfId="47" applyFont="1" applyFill="1" applyBorder="1" applyAlignment="1">
      <alignment horizontal="center"/>
      <protection/>
    </xf>
    <xf numFmtId="49" fontId="18" fillId="0" borderId="86" xfId="47" applyNumberFormat="1" applyFont="1" applyFill="1" applyBorder="1">
      <alignment/>
      <protection/>
    </xf>
    <xf numFmtId="0" fontId="4" fillId="0" borderId="86" xfId="47" applyFont="1" applyFill="1" applyBorder="1" applyAlignment="1">
      <alignment horizontal="center"/>
      <protection/>
    </xf>
    <xf numFmtId="0" fontId="30" fillId="0" borderId="72" xfId="0" applyFont="1" applyBorder="1" applyAlignment="1">
      <alignment wrapText="1"/>
    </xf>
    <xf numFmtId="2" fontId="30" fillId="0" borderId="72" xfId="0" applyNumberFormat="1" applyFont="1" applyBorder="1" applyAlignment="1">
      <alignment wrapText="1"/>
    </xf>
    <xf numFmtId="0" fontId="0" fillId="0" borderId="57" xfId="0" applyFont="1" applyBorder="1" applyAlignment="1">
      <alignment/>
    </xf>
    <xf numFmtId="0" fontId="0" fillId="0" borderId="57" xfId="47" applyFont="1" applyFill="1" applyBorder="1">
      <alignment/>
      <protection/>
    </xf>
    <xf numFmtId="0" fontId="0" fillId="0" borderId="87" xfId="0" applyFont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88" xfId="0" applyBorder="1" applyAlignment="1">
      <alignment wrapText="1"/>
    </xf>
    <xf numFmtId="0" fontId="0" fillId="0" borderId="89" xfId="0" applyBorder="1" applyAlignment="1">
      <alignment wrapText="1"/>
    </xf>
    <xf numFmtId="2" fontId="30" fillId="0" borderId="76" xfId="0" applyNumberFormat="1" applyFont="1" applyBorder="1" applyAlignment="1">
      <alignment wrapText="1"/>
    </xf>
    <xf numFmtId="4" fontId="0" fillId="0" borderId="76" xfId="0" applyNumberFormat="1" applyFont="1" applyBorder="1" applyAlignment="1">
      <alignment/>
    </xf>
    <xf numFmtId="4" fontId="15" fillId="0" borderId="76" xfId="0" applyNumberFormat="1" applyFont="1" applyBorder="1" applyAlignment="1">
      <alignment horizontal="right"/>
    </xf>
    <xf numFmtId="170" fontId="0" fillId="0" borderId="76" xfId="47" applyNumberFormat="1" applyFont="1" applyFill="1" applyBorder="1">
      <alignment/>
      <protection/>
    </xf>
    <xf numFmtId="0" fontId="31" fillId="0" borderId="58" xfId="0" applyFont="1" applyBorder="1" applyAlignment="1">
      <alignment wrapText="1"/>
    </xf>
    <xf numFmtId="0" fontId="0" fillId="0" borderId="87" xfId="0" applyBorder="1" applyAlignment="1">
      <alignment wrapText="1"/>
    </xf>
    <xf numFmtId="0" fontId="31" fillId="0" borderId="74" xfId="0" applyFont="1" applyBorder="1" applyAlignment="1">
      <alignment wrapText="1"/>
    </xf>
    <xf numFmtId="0" fontId="31" fillId="0" borderId="77" xfId="0" applyFont="1" applyBorder="1" applyAlignment="1">
      <alignment wrapText="1"/>
    </xf>
    <xf numFmtId="2" fontId="30" fillId="0" borderId="58" xfId="0" applyNumberFormat="1" applyFont="1" applyBorder="1" applyAlignment="1">
      <alignment/>
    </xf>
    <xf numFmtId="2" fontId="30" fillId="0" borderId="74" xfId="0" applyNumberFormat="1" applyFont="1" applyBorder="1" applyAlignment="1">
      <alignment/>
    </xf>
    <xf numFmtId="2" fontId="30" fillId="0" borderId="77" xfId="0" applyNumberFormat="1" applyFont="1" applyBorder="1" applyAlignment="1">
      <alignment/>
    </xf>
    <xf numFmtId="0" fontId="0" fillId="0" borderId="77" xfId="0" applyBorder="1" applyAlignment="1">
      <alignment wrapText="1"/>
    </xf>
    <xf numFmtId="164" fontId="0" fillId="0" borderId="87" xfId="47" applyNumberFormat="1" applyFont="1" applyFill="1" applyBorder="1">
      <alignment/>
      <protection/>
    </xf>
    <xf numFmtId="164" fontId="0" fillId="0" borderId="89" xfId="47" applyNumberFormat="1" applyFont="1" applyFill="1" applyBorder="1">
      <alignment/>
      <protection/>
    </xf>
    <xf numFmtId="0" fontId="30" fillId="0" borderId="58" xfId="0" applyFont="1" applyBorder="1" applyAlignment="1">
      <alignment horizontal="left" wrapText="1"/>
    </xf>
    <xf numFmtId="0" fontId="30" fillId="0" borderId="74" xfId="0" applyFont="1" applyBorder="1" applyAlignment="1">
      <alignment horizontal="left" wrapText="1"/>
    </xf>
    <xf numFmtId="0" fontId="30" fillId="0" borderId="77" xfId="0" applyFont="1" applyBorder="1" applyAlignment="1">
      <alignment horizontal="left" wrapText="1"/>
    </xf>
    <xf numFmtId="0" fontId="0" fillId="0" borderId="77" xfId="0" applyFont="1" applyBorder="1" applyAlignment="1">
      <alignment wrapText="1"/>
    </xf>
    <xf numFmtId="2" fontId="0" fillId="0" borderId="77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47" applyFont="1" applyFill="1" applyBorder="1" applyAlignment="1">
      <alignment horizontal="left"/>
      <protection/>
    </xf>
    <xf numFmtId="49" fontId="18" fillId="0" borderId="72" xfId="47" applyNumberFormat="1" applyFont="1" applyFill="1" applyBorder="1">
      <alignment/>
      <protection/>
    </xf>
    <xf numFmtId="0" fontId="28" fillId="0" borderId="69" xfId="0" applyFont="1" applyBorder="1" applyAlignment="1">
      <alignment wrapText="1"/>
    </xf>
    <xf numFmtId="0" fontId="4" fillId="0" borderId="18" xfId="47" applyFont="1" applyFill="1" applyBorder="1" applyAlignment="1">
      <alignment horizontal="center"/>
      <protection/>
    </xf>
    <xf numFmtId="170" fontId="0" fillId="0" borderId="74" xfId="47" applyNumberFormat="1" applyFont="1" applyFill="1" applyBorder="1" applyAlignment="1">
      <alignment horizontal="right"/>
      <protection/>
    </xf>
    <xf numFmtId="0" fontId="4" fillId="0" borderId="21" xfId="47" applyFont="1" applyFill="1" applyBorder="1" applyAlignment="1">
      <alignment horizontal="center"/>
      <protection/>
    </xf>
    <xf numFmtId="0" fontId="0" fillId="0" borderId="72" xfId="47" applyFont="1" applyFill="1" applyBorder="1" applyAlignment="1">
      <alignment horizontal="left"/>
      <protection/>
    </xf>
    <xf numFmtId="170" fontId="0" fillId="0" borderId="72" xfId="47" applyNumberFormat="1" applyFont="1" applyFill="1" applyBorder="1" applyAlignment="1">
      <alignment horizontal="right"/>
      <protection/>
    </xf>
    <xf numFmtId="170" fontId="0" fillId="0" borderId="72" xfId="47" applyNumberFormat="1" applyFont="1" applyFill="1" applyBorder="1">
      <alignment/>
      <protection/>
    </xf>
    <xf numFmtId="0" fontId="4" fillId="0" borderId="90" xfId="47" applyFont="1" applyFill="1" applyBorder="1">
      <alignment/>
      <protection/>
    </xf>
    <xf numFmtId="0" fontId="4" fillId="0" borderId="74" xfId="47" applyFont="1" applyFill="1" applyBorder="1">
      <alignment/>
      <protection/>
    </xf>
    <xf numFmtId="49" fontId="18" fillId="0" borderId="91" xfId="47" applyNumberFormat="1" applyFont="1" applyFill="1" applyBorder="1" applyAlignment="1">
      <alignment horizontal="left"/>
      <protection/>
    </xf>
    <xf numFmtId="3" fontId="15" fillId="0" borderId="45" xfId="0" applyNumberFormat="1" applyFont="1" applyFill="1" applyBorder="1" applyAlignment="1">
      <alignment/>
    </xf>
    <xf numFmtId="3" fontId="15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49" fontId="18" fillId="0" borderId="79" xfId="47" applyNumberFormat="1" applyFont="1" applyFill="1" applyBorder="1" applyAlignment="1">
      <alignment horizontal="left"/>
      <protection/>
    </xf>
    <xf numFmtId="3" fontId="15" fillId="0" borderId="80" xfId="0" applyNumberFormat="1" applyFont="1" applyFill="1" applyBorder="1" applyAlignment="1">
      <alignment/>
    </xf>
    <xf numFmtId="3" fontId="15" fillId="0" borderId="69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0" fontId="4" fillId="0" borderId="58" xfId="0" applyFont="1" applyBorder="1" applyAlignment="1">
      <alignment horizontal="left"/>
    </xf>
    <xf numFmtId="4" fontId="0" fillId="0" borderId="17" xfId="47" applyNumberFormat="1" applyFont="1" applyFill="1" applyBorder="1" applyAlignment="1">
      <alignment horizontal="center"/>
      <protection/>
    </xf>
    <xf numFmtId="4" fontId="16" fillId="33" borderId="43" xfId="47" applyNumberFormat="1" applyFont="1" applyFill="1" applyBorder="1">
      <alignment/>
      <protection/>
    </xf>
    <xf numFmtId="2" fontId="0" fillId="0" borderId="17" xfId="0" applyNumberFormat="1" applyBorder="1" applyAlignment="1">
      <alignment/>
    </xf>
    <xf numFmtId="0" fontId="30" fillId="0" borderId="78" xfId="0" applyFont="1" applyBorder="1" applyAlignment="1">
      <alignment wrapText="1"/>
    </xf>
    <xf numFmtId="2" fontId="30" fillId="0" borderId="78" xfId="0" applyNumberFormat="1" applyFont="1" applyBorder="1" applyAlignment="1">
      <alignment wrapText="1"/>
    </xf>
    <xf numFmtId="2" fontId="0" fillId="0" borderId="44" xfId="47" applyNumberFormat="1" applyFont="1" applyFill="1" applyBorder="1" applyAlignment="1">
      <alignment horizontal="right"/>
      <protection/>
    </xf>
    <xf numFmtId="0" fontId="18" fillId="0" borderId="71" xfId="0" applyFont="1" applyBorder="1" applyAlignment="1">
      <alignment horizontal="left"/>
    </xf>
    <xf numFmtId="4" fontId="0" fillId="0" borderId="92" xfId="0" applyNumberFormat="1" applyFont="1" applyBorder="1" applyAlignment="1">
      <alignment/>
    </xf>
    <xf numFmtId="0" fontId="28" fillId="0" borderId="10" xfId="0" applyFont="1" applyBorder="1" applyAlignment="1">
      <alignment wrapText="1"/>
    </xf>
    <xf numFmtId="0" fontId="0" fillId="0" borderId="18" xfId="47" applyFont="1" applyFill="1" applyBorder="1" applyAlignment="1">
      <alignment horizontal="left"/>
      <protection/>
    </xf>
    <xf numFmtId="170" fontId="0" fillId="0" borderId="18" xfId="47" applyNumberFormat="1" applyFont="1" applyFill="1" applyBorder="1">
      <alignment/>
      <protection/>
    </xf>
    <xf numFmtId="49" fontId="18" fillId="0" borderId="93" xfId="47" applyNumberFormat="1" applyFont="1" applyFill="1" applyBorder="1" applyAlignment="1">
      <alignment horizontal="left"/>
      <protection/>
    </xf>
    <xf numFmtId="3" fontId="15" fillId="0" borderId="94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47" applyFont="1" applyFill="1" applyBorder="1" applyAlignment="1">
      <alignment horizontal="right"/>
      <protection/>
    </xf>
    <xf numFmtId="2" fontId="0" fillId="0" borderId="58" xfId="0" applyNumberFormat="1" applyFont="1" applyBorder="1" applyAlignment="1">
      <alignment wrapText="1"/>
    </xf>
    <xf numFmtId="0" fontId="0" fillId="0" borderId="44" xfId="47" applyFont="1" applyFill="1" applyBorder="1" applyAlignment="1">
      <alignment horizontal="left"/>
      <protection/>
    </xf>
    <xf numFmtId="4" fontId="0" fillId="0" borderId="69" xfId="0" applyNumberFormat="1" applyFont="1" applyFill="1" applyBorder="1" applyAlignment="1">
      <alignment horizontal="right"/>
    </xf>
    <xf numFmtId="0" fontId="0" fillId="0" borderId="88" xfId="0" applyFont="1" applyBorder="1" applyAlignment="1">
      <alignment wrapText="1"/>
    </xf>
    <xf numFmtId="164" fontId="0" fillId="0" borderId="76" xfId="47" applyNumberFormat="1" applyFont="1" applyFill="1" applyBorder="1">
      <alignment/>
      <protection/>
    </xf>
    <xf numFmtId="0" fontId="4" fillId="0" borderId="76" xfId="47" applyFont="1" applyFill="1" applyBorder="1" applyAlignment="1">
      <alignment horizontal="center"/>
      <protection/>
    </xf>
    <xf numFmtId="0" fontId="0" fillId="0" borderId="89" xfId="0" applyFont="1" applyBorder="1" applyAlignment="1">
      <alignment wrapText="1"/>
    </xf>
    <xf numFmtId="0" fontId="0" fillId="0" borderId="76" xfId="47" applyFont="1" applyFill="1" applyBorder="1">
      <alignment/>
      <protection/>
    </xf>
    <xf numFmtId="2" fontId="30" fillId="0" borderId="18" xfId="0" applyNumberFormat="1" applyFont="1" applyBorder="1" applyAlignment="1">
      <alignment wrapText="1"/>
    </xf>
    <xf numFmtId="49" fontId="18" fillId="0" borderId="78" xfId="47" applyNumberFormat="1" applyFont="1" applyFill="1" applyBorder="1">
      <alignment/>
      <protection/>
    </xf>
    <xf numFmtId="0" fontId="0" fillId="0" borderId="20" xfId="0" applyFont="1" applyBorder="1" applyAlignment="1">
      <alignment/>
    </xf>
    <xf numFmtId="0" fontId="0" fillId="0" borderId="78" xfId="0" applyFont="1" applyBorder="1" applyAlignment="1">
      <alignment/>
    </xf>
    <xf numFmtId="0" fontId="4" fillId="0" borderId="75" xfId="47" applyFont="1" applyFill="1" applyBorder="1" applyAlignment="1">
      <alignment horizontal="center"/>
      <protection/>
    </xf>
    <xf numFmtId="2" fontId="0" fillId="0" borderId="74" xfId="0" applyNumberFormat="1" applyFont="1" applyBorder="1" applyAlignment="1">
      <alignment/>
    </xf>
    <xf numFmtId="0" fontId="0" fillId="0" borderId="58" xfId="47" applyFont="1" applyFill="1" applyBorder="1" applyAlignment="1">
      <alignment horizontal="left"/>
      <protection/>
    </xf>
    <xf numFmtId="0" fontId="0" fillId="0" borderId="58" xfId="0" applyFont="1" applyBorder="1" applyAlignment="1">
      <alignment wrapText="1"/>
    </xf>
    <xf numFmtId="0" fontId="33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69" xfId="0" applyFont="1" applyBorder="1" applyAlignment="1">
      <alignment horizontal="left"/>
    </xf>
    <xf numFmtId="0" fontId="28" fillId="0" borderId="69" xfId="0" applyFont="1" applyBorder="1" applyAlignment="1">
      <alignment/>
    </xf>
    <xf numFmtId="0" fontId="28" fillId="0" borderId="0" xfId="0" applyFont="1" applyBorder="1" applyAlignment="1">
      <alignment/>
    </xf>
    <xf numFmtId="0" fontId="33" fillId="0" borderId="58" xfId="0" applyFont="1" applyBorder="1" applyAlignment="1">
      <alignment horizontal="left"/>
    </xf>
    <xf numFmtId="0" fontId="33" fillId="0" borderId="21" xfId="0" applyFont="1" applyBorder="1" applyAlignment="1">
      <alignment/>
    </xf>
    <xf numFmtId="0" fontId="33" fillId="0" borderId="59" xfId="0" applyFont="1" applyBorder="1" applyAlignment="1">
      <alignment/>
    </xf>
    <xf numFmtId="0" fontId="28" fillId="0" borderId="59" xfId="0" applyFont="1" applyBorder="1" applyAlignment="1">
      <alignment/>
    </xf>
    <xf numFmtId="0" fontId="28" fillId="0" borderId="49" xfId="0" applyFont="1" applyBorder="1" applyAlignment="1">
      <alignment/>
    </xf>
    <xf numFmtId="2" fontId="33" fillId="0" borderId="10" xfId="0" applyNumberFormat="1" applyFont="1" applyBorder="1" applyAlignment="1">
      <alignment horizontal="right"/>
    </xf>
    <xf numFmtId="4" fontId="33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 horizontal="right"/>
    </xf>
    <xf numFmtId="4" fontId="28" fillId="0" borderId="10" xfId="0" applyNumberFormat="1" applyFont="1" applyBorder="1" applyAlignment="1">
      <alignment/>
    </xf>
    <xf numFmtId="2" fontId="28" fillId="0" borderId="69" xfId="0" applyNumberFormat="1" applyFont="1" applyBorder="1" applyAlignment="1">
      <alignment horizontal="right"/>
    </xf>
    <xf numFmtId="4" fontId="28" fillId="0" borderId="69" xfId="0" applyNumberFormat="1" applyFont="1" applyBorder="1" applyAlignment="1">
      <alignment/>
    </xf>
    <xf numFmtId="2" fontId="33" fillId="0" borderId="58" xfId="0" applyNumberFormat="1" applyFont="1" applyBorder="1" applyAlignment="1">
      <alignment horizontal="right"/>
    </xf>
    <xf numFmtId="4" fontId="33" fillId="0" borderId="58" xfId="0" applyNumberFormat="1" applyFont="1" applyBorder="1" applyAlignment="1">
      <alignment/>
    </xf>
    <xf numFmtId="0" fontId="28" fillId="0" borderId="59" xfId="0" applyFont="1" applyBorder="1" applyAlignment="1">
      <alignment wrapText="1"/>
    </xf>
    <xf numFmtId="0" fontId="28" fillId="0" borderId="58" xfId="0" applyNumberFormat="1" applyFont="1" applyBorder="1" applyAlignment="1">
      <alignment horizontal="left"/>
    </xf>
    <xf numFmtId="0" fontId="28" fillId="0" borderId="58" xfId="0" applyFont="1" applyBorder="1" applyAlignment="1">
      <alignment/>
    </xf>
    <xf numFmtId="49" fontId="18" fillId="0" borderId="58" xfId="47" applyNumberFormat="1" applyFont="1" applyFill="1" applyBorder="1">
      <alignment/>
      <protection/>
    </xf>
    <xf numFmtId="49" fontId="18" fillId="0" borderId="10" xfId="47" applyNumberFormat="1" applyFont="1" applyFill="1" applyBorder="1">
      <alignment/>
      <protection/>
    </xf>
    <xf numFmtId="49" fontId="18" fillId="0" borderId="69" xfId="47" applyNumberFormat="1" applyFont="1" applyFill="1" applyBorder="1">
      <alignment/>
      <protection/>
    </xf>
    <xf numFmtId="0" fontId="28" fillId="0" borderId="58" xfId="0" applyFont="1" applyBorder="1" applyAlignment="1">
      <alignment wrapText="1"/>
    </xf>
    <xf numFmtId="2" fontId="28" fillId="0" borderId="58" xfId="0" applyNumberFormat="1" applyFont="1" applyBorder="1" applyAlignment="1">
      <alignment horizontal="right"/>
    </xf>
    <xf numFmtId="4" fontId="28" fillId="0" borderId="58" xfId="0" applyNumberFormat="1" applyFont="1" applyBorder="1" applyAlignment="1">
      <alignment/>
    </xf>
    <xf numFmtId="2" fontId="30" fillId="0" borderId="16" xfId="47" applyNumberFormat="1" applyFont="1" applyFill="1" applyBorder="1" applyAlignment="1">
      <alignment/>
      <protection/>
    </xf>
    <xf numFmtId="2" fontId="30" fillId="0" borderId="10" xfId="47" applyNumberFormat="1" applyFont="1" applyFill="1" applyBorder="1" applyAlignment="1">
      <alignment horizontal="right"/>
      <protection/>
    </xf>
    <xf numFmtId="0" fontId="4" fillId="0" borderId="76" xfId="47" applyFont="1" applyFill="1" applyBorder="1">
      <alignment/>
      <protection/>
    </xf>
    <xf numFmtId="0" fontId="4" fillId="0" borderId="71" xfId="47" applyFont="1" applyFill="1" applyBorder="1" applyAlignment="1">
      <alignment horizontal="center"/>
      <protection/>
    </xf>
    <xf numFmtId="0" fontId="0" fillId="0" borderId="71" xfId="47" applyFont="1" applyFill="1" applyBorder="1">
      <alignment/>
      <protection/>
    </xf>
    <xf numFmtId="0" fontId="0" fillId="0" borderId="75" xfId="47" applyFont="1" applyFill="1" applyBorder="1">
      <alignment/>
      <protection/>
    </xf>
    <xf numFmtId="164" fontId="0" fillId="0" borderId="75" xfId="47" applyNumberFormat="1" applyFont="1" applyFill="1" applyBorder="1">
      <alignment/>
      <protection/>
    </xf>
    <xf numFmtId="0" fontId="28" fillId="0" borderId="18" xfId="0" applyFont="1" applyBorder="1" applyAlignment="1">
      <alignment/>
    </xf>
    <xf numFmtId="2" fontId="28" fillId="0" borderId="18" xfId="0" applyNumberFormat="1" applyFont="1" applyBorder="1" applyAlignment="1">
      <alignment horizontal="right"/>
    </xf>
    <xf numFmtId="0" fontId="4" fillId="0" borderId="95" xfId="47" applyFont="1" applyFill="1" applyBorder="1" applyAlignment="1">
      <alignment horizontal="center"/>
      <protection/>
    </xf>
    <xf numFmtId="0" fontId="28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 wrapText="1"/>
    </xf>
    <xf numFmtId="0" fontId="0" fillId="0" borderId="70" xfId="47" applyFont="1" applyFill="1" applyBorder="1" applyAlignment="1">
      <alignment horizontal="left"/>
      <protection/>
    </xf>
    <xf numFmtId="0" fontId="18" fillId="0" borderId="10" xfId="0" applyFont="1" applyBorder="1" applyAlignment="1">
      <alignment horizontal="left"/>
    </xf>
    <xf numFmtId="0" fontId="35" fillId="0" borderId="10" xfId="0" applyFont="1" applyBorder="1" applyAlignment="1">
      <alignment wrapText="1"/>
    </xf>
    <xf numFmtId="0" fontId="35" fillId="0" borderId="69" xfId="0" applyFont="1" applyBorder="1" applyAlignment="1">
      <alignment wrapText="1"/>
    </xf>
    <xf numFmtId="0" fontId="35" fillId="0" borderId="58" xfId="0" applyFont="1" applyBorder="1" applyAlignment="1">
      <alignment wrapText="1"/>
    </xf>
    <xf numFmtId="2" fontId="0" fillId="0" borderId="58" xfId="47" applyNumberFormat="1" applyFont="1" applyFill="1" applyBorder="1" applyAlignment="1">
      <alignment horizontal="right"/>
      <protection/>
    </xf>
    <xf numFmtId="49" fontId="14" fillId="0" borderId="83" xfId="47" applyNumberFormat="1" applyFont="1" applyBorder="1" applyAlignment="1">
      <alignment horizontal="left"/>
      <protection/>
    </xf>
    <xf numFmtId="0" fontId="28" fillId="0" borderId="72" xfId="0" applyFont="1" applyBorder="1" applyAlignment="1">
      <alignment/>
    </xf>
    <xf numFmtId="2" fontId="0" fillId="0" borderId="71" xfId="47" applyNumberFormat="1" applyFont="1" applyFill="1" applyBorder="1" applyAlignment="1">
      <alignment horizontal="right"/>
      <protection/>
    </xf>
    <xf numFmtId="0" fontId="30" fillId="0" borderId="8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95" xfId="47" applyFont="1" applyFill="1" applyBorder="1" applyAlignment="1">
      <alignment horizontal="left"/>
      <protection/>
    </xf>
    <xf numFmtId="0" fontId="36" fillId="0" borderId="10" xfId="0" applyFont="1" applyBorder="1" applyAlignment="1">
      <alignment/>
    </xf>
    <xf numFmtId="0" fontId="0" fillId="0" borderId="16" xfId="47" applyFont="1" applyFill="1" applyBorder="1" applyAlignment="1">
      <alignment horizontal="left" wrapText="1"/>
      <protection/>
    </xf>
    <xf numFmtId="0" fontId="28" fillId="0" borderId="20" xfId="0" applyFont="1" applyBorder="1" applyAlignment="1">
      <alignment/>
    </xf>
    <xf numFmtId="0" fontId="28" fillId="0" borderId="18" xfId="0" applyFont="1" applyBorder="1" applyAlignment="1">
      <alignment/>
    </xf>
    <xf numFmtId="170" fontId="28" fillId="0" borderId="0" xfId="0" applyNumberFormat="1" applyFont="1" applyFill="1" applyBorder="1" applyAlignment="1">
      <alignment/>
    </xf>
    <xf numFmtId="2" fontId="0" fillId="0" borderId="57" xfId="0" applyNumberFormat="1" applyFont="1" applyBorder="1" applyAlignment="1">
      <alignment horizontal="right"/>
    </xf>
    <xf numFmtId="0" fontId="0" fillId="0" borderId="76" xfId="0" applyFont="1" applyBorder="1" applyAlignment="1">
      <alignment wrapText="1"/>
    </xf>
    <xf numFmtId="171" fontId="30" fillId="0" borderId="18" xfId="0" applyNumberFormat="1" applyFont="1" applyBorder="1" applyAlignment="1">
      <alignment horizontal="right"/>
    </xf>
    <xf numFmtId="171" fontId="30" fillId="0" borderId="75" xfId="0" applyNumberFormat="1" applyFont="1" applyBorder="1" applyAlignment="1">
      <alignment horizontal="right"/>
    </xf>
    <xf numFmtId="171" fontId="30" fillId="0" borderId="78" xfId="0" applyNumberFormat="1" applyFont="1" applyBorder="1" applyAlignment="1">
      <alignment horizontal="right"/>
    </xf>
    <xf numFmtId="0" fontId="30" fillId="0" borderId="83" xfId="0" applyFont="1" applyBorder="1" applyAlignment="1">
      <alignment wrapText="1"/>
    </xf>
    <xf numFmtId="2" fontId="30" fillId="0" borderId="95" xfId="47" applyNumberFormat="1" applyFont="1" applyFill="1" applyBorder="1" applyAlignment="1">
      <alignment/>
      <protection/>
    </xf>
    <xf numFmtId="2" fontId="30" fillId="0" borderId="83" xfId="47" applyNumberFormat="1" applyFont="1" applyFill="1" applyBorder="1" applyAlignment="1">
      <alignment/>
      <protection/>
    </xf>
    <xf numFmtId="2" fontId="0" fillId="0" borderId="83" xfId="0" applyNumberFormat="1" applyFont="1" applyBorder="1" applyAlignment="1">
      <alignment/>
    </xf>
    <xf numFmtId="0" fontId="18" fillId="0" borderId="10" xfId="0" applyFont="1" applyBorder="1" applyAlignment="1">
      <alignment horizontal="left" vertical="top"/>
    </xf>
    <xf numFmtId="0" fontId="30" fillId="0" borderId="10" xfId="47" applyFont="1" applyFill="1" applyBorder="1" applyAlignment="1">
      <alignment horizontal="left"/>
      <protection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170" fontId="0" fillId="0" borderId="60" xfId="47" applyNumberFormat="1" applyFont="1" applyFill="1" applyBorder="1">
      <alignment/>
      <protection/>
    </xf>
    <xf numFmtId="164" fontId="0" fillId="0" borderId="10" xfId="47" applyNumberFormat="1" applyFont="1" applyFill="1" applyBorder="1" applyAlignment="1">
      <alignment horizontal="right"/>
      <protection/>
    </xf>
    <xf numFmtId="164" fontId="0" fillId="0" borderId="58" xfId="0" applyNumberFormat="1" applyBorder="1" applyAlignment="1">
      <alignment/>
    </xf>
    <xf numFmtId="0" fontId="0" fillId="0" borderId="69" xfId="0" applyFont="1" applyBorder="1" applyAlignment="1">
      <alignment wrapText="1"/>
    </xf>
    <xf numFmtId="2" fontId="28" fillId="0" borderId="69" xfId="0" applyNumberFormat="1" applyFont="1" applyBorder="1" applyAlignment="1">
      <alignment wrapText="1"/>
    </xf>
    <xf numFmtId="170" fontId="0" fillId="0" borderId="69" xfId="47" applyNumberFormat="1" applyFont="1" applyFill="1" applyBorder="1" applyAlignment="1">
      <alignment horizontal="right"/>
      <protection/>
    </xf>
    <xf numFmtId="49" fontId="18" fillId="0" borderId="92" xfId="47" applyNumberFormat="1" applyFont="1" applyFill="1" applyBorder="1">
      <alignment/>
      <protection/>
    </xf>
    <xf numFmtId="4" fontId="15" fillId="0" borderId="92" xfId="0" applyNumberFormat="1" applyFont="1" applyBorder="1" applyAlignment="1">
      <alignment horizontal="right"/>
    </xf>
    <xf numFmtId="4" fontId="28" fillId="0" borderId="10" xfId="0" applyNumberFormat="1" applyFont="1" applyBorder="1" applyAlignment="1">
      <alignment/>
    </xf>
    <xf numFmtId="0" fontId="28" fillId="0" borderId="69" xfId="0" applyFont="1" applyBorder="1" applyAlignment="1">
      <alignment/>
    </xf>
    <xf numFmtId="4" fontId="28" fillId="0" borderId="69" xfId="0" applyNumberFormat="1" applyFont="1" applyBorder="1" applyAlignment="1">
      <alignment/>
    </xf>
    <xf numFmtId="4" fontId="28" fillId="0" borderId="60" xfId="0" applyNumberFormat="1" applyFont="1" applyBorder="1" applyAlignment="1">
      <alignment/>
    </xf>
    <xf numFmtId="4" fontId="28" fillId="0" borderId="82" xfId="0" applyNumberFormat="1" applyFont="1" applyBorder="1" applyAlignment="1">
      <alignment/>
    </xf>
    <xf numFmtId="0" fontId="28" fillId="0" borderId="6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58" xfId="0" applyFont="1" applyBorder="1" applyAlignment="1">
      <alignment horizontal="left"/>
    </xf>
    <xf numFmtId="4" fontId="28" fillId="0" borderId="58" xfId="0" applyNumberFormat="1" applyFont="1" applyBorder="1" applyAlignment="1">
      <alignment/>
    </xf>
    <xf numFmtId="0" fontId="12" fillId="0" borderId="58" xfId="0" applyFont="1" applyBorder="1" applyAlignment="1">
      <alignment/>
    </xf>
    <xf numFmtId="0" fontId="28" fillId="0" borderId="69" xfId="0" applyFont="1" applyBorder="1" applyAlignment="1">
      <alignment horizontal="left"/>
    </xf>
    <xf numFmtId="4" fontId="37" fillId="0" borderId="58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69" xfId="0" applyNumberFormat="1" applyFont="1" applyBorder="1" applyAlignment="1">
      <alignment/>
    </xf>
    <xf numFmtId="3" fontId="21" fillId="33" borderId="51" xfId="0" applyNumberFormat="1" applyFont="1" applyFill="1" applyBorder="1" applyAlignment="1">
      <alignment/>
    </xf>
    <xf numFmtId="3" fontId="21" fillId="33" borderId="52" xfId="0" applyNumberFormat="1" applyFont="1" applyFill="1" applyBorder="1" applyAlignment="1">
      <alignment/>
    </xf>
    <xf numFmtId="49" fontId="18" fillId="0" borderId="53" xfId="47" applyNumberFormat="1" applyFont="1" applyFill="1" applyBorder="1" applyAlignment="1">
      <alignment horizontal="left"/>
      <protection/>
    </xf>
    <xf numFmtId="3" fontId="15" fillId="0" borderId="71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0" fontId="0" fillId="0" borderId="10" xfId="47" applyFont="1" applyFill="1" applyBorder="1">
      <alignment/>
      <protection/>
    </xf>
    <xf numFmtId="170" fontId="0" fillId="0" borderId="0" xfId="0" applyNumberFormat="1" applyFont="1" applyBorder="1" applyAlignment="1">
      <alignment/>
    </xf>
    <xf numFmtId="0" fontId="4" fillId="0" borderId="20" xfId="47" applyFont="1" applyFill="1" applyBorder="1" applyAlignment="1">
      <alignment horizontal="center"/>
      <protection/>
    </xf>
    <xf numFmtId="0" fontId="0" fillId="0" borderId="20" xfId="47" applyFont="1" applyFill="1" applyBorder="1" applyAlignment="1">
      <alignment horizontal="left"/>
      <protection/>
    </xf>
    <xf numFmtId="2" fontId="28" fillId="0" borderId="86" xfId="0" applyNumberFormat="1" applyFont="1" applyBorder="1" applyAlignment="1">
      <alignment/>
    </xf>
    <xf numFmtId="0" fontId="0" fillId="0" borderId="96" xfId="0" applyFont="1" applyFill="1" applyBorder="1" applyAlignment="1">
      <alignment/>
    </xf>
    <xf numFmtId="3" fontId="0" fillId="0" borderId="9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70" fontId="0" fillId="0" borderId="14" xfId="47" applyNumberFormat="1" applyFont="1" applyFill="1" applyBorder="1" applyAlignment="1">
      <alignment horizontal="right"/>
      <protection/>
    </xf>
    <xf numFmtId="2" fontId="0" fillId="0" borderId="18" xfId="47" applyNumberFormat="1" applyFont="1" applyFill="1" applyBorder="1" applyAlignment="1">
      <alignment horizontal="right"/>
      <protection/>
    </xf>
    <xf numFmtId="0" fontId="0" fillId="0" borderId="18" xfId="47" applyFont="1" applyFill="1" applyBorder="1">
      <alignment/>
      <protection/>
    </xf>
    <xf numFmtId="0" fontId="0" fillId="0" borderId="20" xfId="0" applyFont="1" applyBorder="1" applyAlignment="1">
      <alignment wrapText="1"/>
    </xf>
    <xf numFmtId="0" fontId="0" fillId="0" borderId="75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0" fontId="31" fillId="0" borderId="75" xfId="0" applyFont="1" applyBorder="1" applyAlignment="1">
      <alignment wrapText="1"/>
    </xf>
    <xf numFmtId="2" fontId="30" fillId="0" borderId="18" xfId="0" applyNumberFormat="1" applyFont="1" applyBorder="1" applyAlignment="1">
      <alignment/>
    </xf>
    <xf numFmtId="2" fontId="30" fillId="0" borderId="75" xfId="0" applyNumberFormat="1" applyFont="1" applyBorder="1" applyAlignment="1">
      <alignment/>
    </xf>
    <xf numFmtId="0" fontId="0" fillId="0" borderId="18" xfId="0" applyBorder="1" applyAlignment="1">
      <alignment wrapText="1"/>
    </xf>
    <xf numFmtId="0" fontId="0" fillId="0" borderId="75" xfId="0" applyBorder="1" applyAlignment="1">
      <alignment wrapText="1"/>
    </xf>
    <xf numFmtId="171" fontId="30" fillId="0" borderId="10" xfId="0" applyNumberFormat="1" applyFont="1" applyBorder="1" applyAlignment="1">
      <alignment/>
    </xf>
    <xf numFmtId="171" fontId="0" fillId="0" borderId="18" xfId="0" applyNumberFormat="1" applyFont="1" applyBorder="1" applyAlignment="1">
      <alignment wrapText="1"/>
    </xf>
    <xf numFmtId="0" fontId="31" fillId="0" borderId="69" xfId="0" applyFont="1" applyBorder="1" applyAlignment="1">
      <alignment wrapText="1"/>
    </xf>
    <xf numFmtId="171" fontId="30" fillId="0" borderId="69" xfId="0" applyNumberFormat="1" applyFont="1" applyBorder="1" applyAlignment="1">
      <alignment/>
    </xf>
    <xf numFmtId="49" fontId="14" fillId="0" borderId="19" xfId="47" applyNumberFormat="1" applyFont="1" applyBorder="1" applyAlignment="1">
      <alignment horizontal="left"/>
      <protection/>
    </xf>
    <xf numFmtId="0" fontId="0" fillId="0" borderId="19" xfId="47" applyFont="1" applyBorder="1">
      <alignment/>
      <protection/>
    </xf>
    <xf numFmtId="0" fontId="0" fillId="0" borderId="19" xfId="47" applyFont="1" applyBorder="1" applyAlignment="1">
      <alignment horizontal="right"/>
      <protection/>
    </xf>
    <xf numFmtId="0" fontId="0" fillId="0" borderId="19" xfId="47" applyFont="1" applyBorder="1" applyAlignment="1">
      <alignment horizontal="left" shrinkToFit="1"/>
      <protection/>
    </xf>
    <xf numFmtId="0" fontId="0" fillId="0" borderId="82" xfId="0" applyBorder="1" applyAlignment="1">
      <alignment/>
    </xf>
    <xf numFmtId="0" fontId="0" fillId="0" borderId="43" xfId="0" applyBorder="1" applyAlignment="1">
      <alignment/>
    </xf>
    <xf numFmtId="4" fontId="16" fillId="33" borderId="60" xfId="0" applyNumberFormat="1" applyFont="1" applyFill="1" applyBorder="1" applyAlignment="1">
      <alignment/>
    </xf>
    <xf numFmtId="164" fontId="4" fillId="0" borderId="60" xfId="0" applyNumberFormat="1" applyFont="1" applyBorder="1" applyAlignment="1">
      <alignment/>
    </xf>
    <xf numFmtId="4" fontId="0" fillId="0" borderId="78" xfId="0" applyNumberFormat="1" applyFont="1" applyBorder="1" applyAlignment="1">
      <alignment/>
    </xf>
    <xf numFmtId="4" fontId="15" fillId="0" borderId="78" xfId="0" applyNumberFormat="1" applyFont="1" applyBorder="1" applyAlignment="1">
      <alignment horizontal="right"/>
    </xf>
    <xf numFmtId="170" fontId="0" fillId="0" borderId="78" xfId="47" applyNumberFormat="1" applyFont="1" applyFill="1" applyBorder="1">
      <alignment/>
      <protection/>
    </xf>
    <xf numFmtId="0" fontId="0" fillId="0" borderId="78" xfId="47" applyFont="1" applyFill="1" applyBorder="1" applyAlignment="1">
      <alignment horizontal="left"/>
      <protection/>
    </xf>
    <xf numFmtId="2" fontId="30" fillId="0" borderId="83" xfId="0" applyNumberFormat="1" applyFont="1" applyBorder="1" applyAlignment="1">
      <alignment vertical="center" wrapText="1"/>
    </xf>
    <xf numFmtId="0" fontId="28" fillId="0" borderId="83" xfId="0" applyFont="1" applyBorder="1" applyAlignment="1">
      <alignment/>
    </xf>
    <xf numFmtId="2" fontId="6" fillId="0" borderId="83" xfId="0" applyNumberFormat="1" applyFont="1" applyBorder="1" applyAlignment="1">
      <alignment/>
    </xf>
    <xf numFmtId="0" fontId="4" fillId="0" borderId="17" xfId="47" applyFont="1" applyFill="1" applyBorder="1" applyAlignment="1">
      <alignment horizontal="center"/>
      <protection/>
    </xf>
    <xf numFmtId="49" fontId="5" fillId="0" borderId="17" xfId="47" applyNumberFormat="1" applyFont="1" applyFill="1" applyBorder="1" applyAlignment="1">
      <alignment horizontal="left"/>
      <protection/>
    </xf>
    <xf numFmtId="0" fontId="5" fillId="0" borderId="17" xfId="47" applyFont="1" applyFill="1" applyBorder="1">
      <alignment/>
      <protection/>
    </xf>
    <xf numFmtId="0" fontId="0" fillId="0" borderId="17" xfId="47" applyFont="1" applyFill="1" applyBorder="1">
      <alignment/>
      <protection/>
    </xf>
    <xf numFmtId="0" fontId="0" fillId="0" borderId="17" xfId="47" applyFont="1" applyFill="1" applyBorder="1" applyAlignment="1">
      <alignment horizontal="right"/>
      <protection/>
    </xf>
    <xf numFmtId="0" fontId="0" fillId="0" borderId="17" xfId="47" applyFont="1" applyFill="1" applyBorder="1" applyAlignment="1">
      <alignment/>
      <protection/>
    </xf>
    <xf numFmtId="0" fontId="0" fillId="0" borderId="83" xfId="0" applyBorder="1" applyAlignment="1">
      <alignment wrapText="1"/>
    </xf>
    <xf numFmtId="164" fontId="0" fillId="0" borderId="83" xfId="47" applyNumberFormat="1" applyFont="1" applyFill="1" applyBorder="1">
      <alignment/>
      <protection/>
    </xf>
    <xf numFmtId="0" fontId="28" fillId="0" borderId="77" xfId="0" applyFont="1" applyBorder="1" applyAlignment="1">
      <alignment wrapText="1"/>
    </xf>
    <xf numFmtId="164" fontId="0" fillId="0" borderId="78" xfId="47" applyNumberFormat="1" applyFont="1" applyFill="1" applyBorder="1">
      <alignment/>
      <protection/>
    </xf>
    <xf numFmtId="0" fontId="30" fillId="0" borderId="89" xfId="0" applyFont="1" applyBorder="1" applyAlignment="1">
      <alignment wrapText="1"/>
    </xf>
    <xf numFmtId="49" fontId="18" fillId="0" borderId="89" xfId="47" applyNumberFormat="1" applyFont="1" applyFill="1" applyBorder="1">
      <alignment/>
      <protection/>
    </xf>
    <xf numFmtId="2" fontId="30" fillId="0" borderId="89" xfId="0" applyNumberFormat="1" applyFont="1" applyBorder="1" applyAlignment="1">
      <alignment wrapText="1"/>
    </xf>
    <xf numFmtId="2" fontId="30" fillId="0" borderId="98" xfId="0" applyNumberFormat="1" applyFont="1" applyBorder="1" applyAlignment="1">
      <alignment wrapText="1"/>
    </xf>
    <xf numFmtId="0" fontId="28" fillId="0" borderId="77" xfId="0" applyFont="1" applyBorder="1" applyAlignment="1">
      <alignment horizontal="left" wrapText="1"/>
    </xf>
    <xf numFmtId="0" fontId="4" fillId="0" borderId="77" xfId="47" applyFont="1" applyFill="1" applyBorder="1">
      <alignment/>
      <protection/>
    </xf>
    <xf numFmtId="0" fontId="4" fillId="0" borderId="78" xfId="47" applyFont="1" applyFill="1" applyBorder="1">
      <alignment/>
      <protection/>
    </xf>
    <xf numFmtId="0" fontId="28" fillId="0" borderId="86" xfId="0" applyFont="1" applyBorder="1" applyAlignment="1">
      <alignment/>
    </xf>
    <xf numFmtId="0" fontId="28" fillId="0" borderId="86" xfId="0" applyFont="1" applyBorder="1" applyAlignment="1">
      <alignment/>
    </xf>
    <xf numFmtId="4" fontId="28" fillId="0" borderId="86" xfId="0" applyNumberFormat="1" applyFont="1" applyBorder="1" applyAlignment="1">
      <alignment/>
    </xf>
    <xf numFmtId="4" fontId="37" fillId="0" borderId="72" xfId="0" applyNumberFormat="1" applyFont="1" applyBorder="1" applyAlignment="1">
      <alignment/>
    </xf>
    <xf numFmtId="0" fontId="4" fillId="0" borderId="72" xfId="47" applyFont="1" applyFill="1" applyBorder="1">
      <alignment/>
      <protection/>
    </xf>
    <xf numFmtId="3" fontId="15" fillId="0" borderId="61" xfId="0" applyNumberFormat="1" applyFont="1" applyBorder="1" applyAlignment="1">
      <alignment horizontal="right"/>
    </xf>
    <xf numFmtId="0" fontId="0" fillId="0" borderId="5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6" xfId="0" applyBorder="1" applyAlignment="1">
      <alignment horizontal="left"/>
    </xf>
    <xf numFmtId="0" fontId="26" fillId="33" borderId="32" xfId="0" applyNumberFormat="1" applyFont="1" applyFill="1" applyBorder="1" applyAlignment="1">
      <alignment horizontal="left"/>
    </xf>
    <xf numFmtId="0" fontId="26" fillId="33" borderId="14" xfId="0" applyNumberFormat="1" applyFont="1" applyFill="1" applyBorder="1" applyAlignment="1">
      <alignment horizontal="left"/>
    </xf>
    <xf numFmtId="0" fontId="26" fillId="33" borderId="16" xfId="0" applyNumberFormat="1" applyFont="1" applyFill="1" applyBorder="1" applyAlignment="1">
      <alignment horizontal="left"/>
    </xf>
    <xf numFmtId="0" fontId="26" fillId="0" borderId="53" xfId="0" applyFont="1" applyFill="1" applyBorder="1" applyAlignment="1">
      <alignment horizontal="left"/>
    </xf>
    <xf numFmtId="0" fontId="26" fillId="0" borderId="57" xfId="0" applyFont="1" applyFill="1" applyBorder="1" applyAlignment="1">
      <alignment horizontal="left"/>
    </xf>
    <xf numFmtId="0" fontId="26" fillId="0" borderId="55" xfId="0" applyFont="1" applyFill="1" applyBorder="1" applyAlignment="1">
      <alignment horizontal="left"/>
    </xf>
    <xf numFmtId="0" fontId="26" fillId="0" borderId="31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6" fillId="0" borderId="95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99" xfId="0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49" fontId="4" fillId="0" borderId="70" xfId="0" applyNumberFormat="1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5" fillId="33" borderId="47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5" fillId="33" borderId="73" xfId="0" applyFont="1" applyFill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95" xfId="0" applyFont="1" applyBorder="1" applyAlignment="1">
      <alignment horizontal="left"/>
    </xf>
    <xf numFmtId="0" fontId="0" fillId="0" borderId="32" xfId="47" applyFont="1" applyFill="1" applyBorder="1" applyAlignment="1">
      <alignment horizontal="left"/>
      <protection/>
    </xf>
    <xf numFmtId="0" fontId="0" fillId="0" borderId="14" xfId="47" applyFont="1" applyFill="1" applyBorder="1" applyAlignment="1">
      <alignment horizontal="left"/>
      <protection/>
    </xf>
    <xf numFmtId="0" fontId="0" fillId="0" borderId="33" xfId="47" applyFont="1" applyFill="1" applyBorder="1" applyAlignment="1">
      <alignment horizontal="left"/>
      <protection/>
    </xf>
    <xf numFmtId="0" fontId="0" fillId="0" borderId="42" xfId="47" applyFont="1" applyFill="1" applyBorder="1" applyAlignment="1">
      <alignment horizontal="left"/>
      <protection/>
    </xf>
    <xf numFmtId="0" fontId="0" fillId="0" borderId="43" xfId="47" applyFont="1" applyFill="1" applyBorder="1" applyAlignment="1">
      <alignment horizontal="left"/>
      <protection/>
    </xf>
    <xf numFmtId="0" fontId="0" fillId="0" borderId="100" xfId="47" applyFont="1" applyFill="1" applyBorder="1" applyAlignment="1">
      <alignment horizontal="left"/>
      <protection/>
    </xf>
    <xf numFmtId="0" fontId="0" fillId="0" borderId="47" xfId="47" applyFont="1" applyFill="1" applyBorder="1" applyAlignment="1">
      <alignment horizontal="left"/>
      <protection/>
    </xf>
    <xf numFmtId="0" fontId="0" fillId="0" borderId="48" xfId="47" applyFont="1" applyFill="1" applyBorder="1" applyAlignment="1">
      <alignment horizontal="left"/>
      <protection/>
    </xf>
    <xf numFmtId="0" fontId="0" fillId="0" borderId="101" xfId="47" applyFont="1" applyFill="1" applyBorder="1" applyAlignment="1">
      <alignment horizontal="left"/>
      <protection/>
    </xf>
    <xf numFmtId="0" fontId="0" fillId="0" borderId="46" xfId="47" applyFont="1" applyFill="1" applyBorder="1" applyAlignment="1">
      <alignment horizontal="left"/>
      <protection/>
    </xf>
    <xf numFmtId="0" fontId="0" fillId="0" borderId="17" xfId="47" applyFont="1" applyFill="1" applyBorder="1" applyAlignment="1">
      <alignment horizontal="left"/>
      <protection/>
    </xf>
    <xf numFmtId="0" fontId="0" fillId="0" borderId="99" xfId="47" applyFont="1" applyFill="1" applyBorder="1" applyAlignment="1">
      <alignment horizontal="left"/>
      <protection/>
    </xf>
    <xf numFmtId="0" fontId="0" fillId="0" borderId="102" xfId="47" applyFont="1" applyBorder="1" applyAlignment="1">
      <alignment horizontal="left"/>
      <protection/>
    </xf>
    <xf numFmtId="0" fontId="0" fillId="0" borderId="103" xfId="47" applyFont="1" applyBorder="1" applyAlignment="1">
      <alignment horizontal="left"/>
      <protection/>
    </xf>
    <xf numFmtId="49" fontId="0" fillId="0" borderId="104" xfId="47" applyNumberFormat="1" applyFont="1" applyBorder="1" applyAlignment="1">
      <alignment horizontal="left"/>
      <protection/>
    </xf>
    <xf numFmtId="49" fontId="0" fillId="0" borderId="95" xfId="47" applyNumberFormat="1" applyFont="1" applyBorder="1" applyAlignment="1">
      <alignment horizontal="left"/>
      <protection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26" fillId="33" borderId="105" xfId="47" applyFont="1" applyFill="1" applyBorder="1" applyAlignment="1">
      <alignment horizontal="left"/>
      <protection/>
    </xf>
    <xf numFmtId="0" fontId="26" fillId="33" borderId="106" xfId="47" applyFont="1" applyFill="1" applyBorder="1" applyAlignment="1">
      <alignment horizontal="left"/>
      <protection/>
    </xf>
    <xf numFmtId="0" fontId="26" fillId="33" borderId="107" xfId="47" applyFont="1" applyFill="1" applyBorder="1" applyAlignment="1">
      <alignment horizontal="left"/>
      <protection/>
    </xf>
    <xf numFmtId="0" fontId="26" fillId="0" borderId="20" xfId="47" applyFont="1" applyBorder="1" applyAlignment="1">
      <alignment horizontal="left"/>
      <protection/>
    </xf>
    <xf numFmtId="0" fontId="26" fillId="0" borderId="19" xfId="47" applyFont="1" applyBorder="1" applyAlignment="1">
      <alignment horizontal="left"/>
      <protection/>
    </xf>
    <xf numFmtId="0" fontId="26" fillId="0" borderId="108" xfId="47" applyFont="1" applyBorder="1" applyAlignment="1">
      <alignment horizontal="left"/>
      <protection/>
    </xf>
    <xf numFmtId="49" fontId="0" fillId="0" borderId="109" xfId="47" applyNumberFormat="1" applyFont="1" applyBorder="1" applyAlignment="1">
      <alignment horizontal="left"/>
      <protection/>
    </xf>
    <xf numFmtId="49" fontId="0" fillId="0" borderId="110" xfId="47" applyNumberFormat="1" applyFont="1" applyBorder="1" applyAlignment="1">
      <alignment horizontal="left"/>
      <protection/>
    </xf>
    <xf numFmtId="0" fontId="26" fillId="0" borderId="111" xfId="47" applyFont="1" applyBorder="1" applyAlignment="1">
      <alignment horizontal="left"/>
      <protection/>
    </xf>
    <xf numFmtId="0" fontId="26" fillId="0" borderId="13" xfId="47" applyFont="1" applyBorder="1" applyAlignment="1">
      <alignment horizontal="left"/>
      <protection/>
    </xf>
    <xf numFmtId="0" fontId="26" fillId="0" borderId="65" xfId="47" applyFont="1" applyBorder="1" applyAlignment="1">
      <alignment horizontal="left"/>
      <protection/>
    </xf>
    <xf numFmtId="0" fontId="0" fillId="0" borderId="42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10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10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53" xfId="47" applyFont="1" applyFill="1" applyBorder="1" applyAlignment="1">
      <alignment horizontal="left"/>
      <protection/>
    </xf>
    <xf numFmtId="0" fontId="0" fillId="0" borderId="57" xfId="47" applyFont="1" applyFill="1" applyBorder="1" applyAlignment="1">
      <alignment horizontal="left"/>
      <protection/>
    </xf>
    <xf numFmtId="0" fontId="0" fillId="0" borderId="29" xfId="47" applyFont="1" applyFill="1" applyBorder="1" applyAlignment="1">
      <alignment horizontal="left"/>
      <protection/>
    </xf>
    <xf numFmtId="0" fontId="6" fillId="0" borderId="17" xfId="0" applyFont="1" applyBorder="1" applyAlignment="1">
      <alignment horizontal="left"/>
    </xf>
    <xf numFmtId="49" fontId="14" fillId="0" borderId="0" xfId="47" applyNumberFormat="1" applyFont="1" applyBorder="1" applyAlignment="1">
      <alignment horizontal="left"/>
      <protection/>
    </xf>
    <xf numFmtId="0" fontId="6" fillId="0" borderId="2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13" fillId="0" borderId="0" xfId="47" applyFont="1" applyAlignment="1">
      <alignment horizontal="left"/>
      <protection/>
    </xf>
    <xf numFmtId="0" fontId="0" fillId="0" borderId="109" xfId="47" applyFont="1" applyBorder="1" applyAlignment="1">
      <alignment horizontal="left"/>
      <protection/>
    </xf>
    <xf numFmtId="0" fontId="0" fillId="0" borderId="110" xfId="47" applyFont="1" applyBorder="1" applyAlignment="1">
      <alignment horizontal="left"/>
      <protection/>
    </xf>
    <xf numFmtId="0" fontId="26" fillId="33" borderId="103" xfId="47" applyFont="1" applyFill="1" applyBorder="1" applyAlignment="1">
      <alignment horizontal="left"/>
      <protection/>
    </xf>
    <xf numFmtId="0" fontId="26" fillId="0" borderId="26" xfId="47" applyFont="1" applyFill="1" applyBorder="1" applyAlignment="1">
      <alignment horizontal="left"/>
      <protection/>
    </xf>
    <xf numFmtId="0" fontId="26" fillId="0" borderId="0" xfId="47" applyFont="1" applyFill="1" applyBorder="1" applyAlignment="1">
      <alignment horizontal="left"/>
      <protection/>
    </xf>
    <xf numFmtId="0" fontId="26" fillId="0" borderId="70" xfId="47" applyFont="1" applyFill="1" applyBorder="1" applyAlignment="1">
      <alignment horizontal="left"/>
      <protection/>
    </xf>
    <xf numFmtId="0" fontId="0" fillId="0" borderId="67" xfId="47" applyFont="1" applyBorder="1" applyAlignment="1">
      <alignment horizontal="left"/>
      <protection/>
    </xf>
    <xf numFmtId="0" fontId="0" fillId="0" borderId="70" xfId="47" applyFont="1" applyBorder="1" applyAlignment="1">
      <alignment horizontal="left"/>
      <protection/>
    </xf>
    <xf numFmtId="0" fontId="26" fillId="0" borderId="111" xfId="47" applyFont="1" applyFill="1" applyBorder="1" applyAlignment="1">
      <alignment horizontal="left"/>
      <protection/>
    </xf>
    <xf numFmtId="0" fontId="26" fillId="0" borderId="13" xfId="47" applyFont="1" applyFill="1" applyBorder="1" applyAlignment="1">
      <alignment horizontal="left"/>
      <protection/>
    </xf>
    <xf numFmtId="0" fontId="26" fillId="0" borderId="110" xfId="47" applyFont="1" applyFill="1" applyBorder="1" applyAlignment="1">
      <alignment horizontal="left"/>
      <protection/>
    </xf>
    <xf numFmtId="0" fontId="6" fillId="0" borderId="58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zpo&#269;et%20-%20Formul&#225;&#3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AKA~1\LOCALS~1\Temp\Rar$DI31.756\SO%2001%20-%20ZTI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C6" t="str">
            <v>Vodovod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 1"/>
      <sheetName val="Položky 2"/>
    </sheetNames>
    <sheetDataSet>
      <sheetData sheetId="1">
        <row r="10">
          <cell r="E10">
            <v>0</v>
          </cell>
          <cell r="F10">
            <v>293017.04755400005</v>
          </cell>
          <cell r="G10">
            <v>0</v>
          </cell>
          <cell r="H10">
            <v>0</v>
          </cell>
          <cell r="I10">
            <v>0</v>
          </cell>
        </row>
        <row r="16">
          <cell r="H16">
            <v>8057.968807735002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defaultGridColor="0" zoomScale="140" zoomScaleNormal="140" zoomScalePageLayoutView="0" colorId="12" workbookViewId="0" topLeftCell="A4">
      <selection activeCell="K17" sqref="K17"/>
    </sheetView>
  </sheetViews>
  <sheetFormatPr defaultColWidth="9.00390625" defaultRowHeight="12.75"/>
  <cols>
    <col min="2" max="2" width="15.625" style="0" customWidth="1"/>
    <col min="3" max="3" width="17.75390625" style="0" customWidth="1"/>
    <col min="5" max="5" width="20.375" style="0" customWidth="1"/>
    <col min="6" max="6" width="19.875" style="0" customWidth="1"/>
    <col min="7" max="7" width="13.75390625" style="0" customWidth="1"/>
  </cols>
  <sheetData>
    <row r="1" spans="1:7" ht="18">
      <c r="A1" s="50" t="s">
        <v>55</v>
      </c>
      <c r="B1" s="51"/>
      <c r="C1" s="152"/>
      <c r="D1" s="152"/>
      <c r="E1" s="152"/>
      <c r="F1" s="51"/>
      <c r="G1" s="51"/>
    </row>
    <row r="2" ht="13.5" thickBot="1"/>
    <row r="3" spans="1:7" ht="12.75">
      <c r="A3" s="672" t="s">
        <v>56</v>
      </c>
      <c r="B3" s="673"/>
      <c r="C3" s="673"/>
      <c r="D3" s="673"/>
      <c r="E3" s="674"/>
      <c r="F3" s="670" t="s">
        <v>187</v>
      </c>
      <c r="G3" s="671"/>
    </row>
    <row r="4" spans="1:7" ht="14.25">
      <c r="A4" s="677" t="s">
        <v>280</v>
      </c>
      <c r="B4" s="678"/>
      <c r="C4" s="678"/>
      <c r="D4" s="678"/>
      <c r="E4" s="679"/>
      <c r="F4" s="56"/>
      <c r="G4" s="57"/>
    </row>
    <row r="5" spans="1:7" ht="12.75">
      <c r="A5" s="675" t="s">
        <v>135</v>
      </c>
      <c r="B5" s="665"/>
      <c r="C5" s="665"/>
      <c r="D5" s="665"/>
      <c r="E5" s="676"/>
      <c r="F5" s="46" t="s">
        <v>57</v>
      </c>
      <c r="G5" s="58"/>
    </row>
    <row r="6" spans="1:7" ht="14.25">
      <c r="A6" s="683" t="s">
        <v>207</v>
      </c>
      <c r="B6" s="684"/>
      <c r="C6" s="684"/>
      <c r="D6" s="684"/>
      <c r="E6" s="685"/>
      <c r="F6" s="33"/>
      <c r="G6" s="57"/>
    </row>
    <row r="7" spans="1:7" ht="15.75" customHeight="1" thickBot="1">
      <c r="A7" s="680"/>
      <c r="B7" s="681"/>
      <c r="C7" s="681"/>
      <c r="D7" s="681"/>
      <c r="E7" s="682"/>
      <c r="F7" s="134"/>
      <c r="G7" s="59"/>
    </row>
    <row r="8" spans="1:7" ht="12.75">
      <c r="A8" s="667" t="s">
        <v>131</v>
      </c>
      <c r="B8" s="668"/>
      <c r="C8" s="668"/>
      <c r="D8" s="669"/>
      <c r="E8" s="61" t="s">
        <v>58</v>
      </c>
      <c r="F8" s="62"/>
      <c r="G8" s="63">
        <v>0</v>
      </c>
    </row>
    <row r="9" spans="1:7" ht="12.75">
      <c r="A9" s="675" t="s">
        <v>132</v>
      </c>
      <c r="B9" s="665"/>
      <c r="C9" s="665"/>
      <c r="D9" s="676"/>
      <c r="E9" s="46" t="s">
        <v>133</v>
      </c>
      <c r="F9" s="45"/>
      <c r="G9" s="65">
        <f>IF(PocetMJ=0,,ROUND((F31+F33)/PocetMJ,1))</f>
        <v>0</v>
      </c>
    </row>
    <row r="10" spans="1:7" ht="12.75">
      <c r="A10" s="66" t="s">
        <v>59</v>
      </c>
      <c r="B10" s="29"/>
      <c r="C10" s="29"/>
      <c r="D10" s="29"/>
      <c r="E10" s="664" t="s">
        <v>282</v>
      </c>
      <c r="F10" s="665"/>
      <c r="G10" s="666"/>
    </row>
    <row r="11" spans="1:7" ht="12.75">
      <c r="A11" s="60" t="s">
        <v>60</v>
      </c>
      <c r="B11" s="33"/>
      <c r="C11" s="33"/>
      <c r="D11" s="33"/>
      <c r="E11" s="56" t="s">
        <v>61</v>
      </c>
      <c r="F11" s="33"/>
      <c r="G11" s="57"/>
    </row>
    <row r="12" spans="1:7" ht="12.75">
      <c r="A12" s="60"/>
      <c r="B12" s="33"/>
      <c r="C12" s="33"/>
      <c r="D12" s="33"/>
      <c r="E12" s="687"/>
      <c r="F12" s="688"/>
      <c r="G12" s="689"/>
    </row>
    <row r="13" spans="1:7" ht="18.75" thickBot="1">
      <c r="A13" s="68" t="s">
        <v>62</v>
      </c>
      <c r="B13" s="69"/>
      <c r="C13" s="69"/>
      <c r="D13" s="69"/>
      <c r="E13" s="70"/>
      <c r="F13" s="70"/>
      <c r="G13" s="71"/>
    </row>
    <row r="14" spans="1:7" ht="13.5" thickBot="1">
      <c r="A14" s="72" t="s">
        <v>63</v>
      </c>
      <c r="B14" s="73"/>
      <c r="C14" s="74"/>
      <c r="D14" s="75" t="s">
        <v>64</v>
      </c>
      <c r="E14" s="76"/>
      <c r="F14" s="76"/>
      <c r="G14" s="74"/>
    </row>
    <row r="15" spans="1:7" ht="12.75">
      <c r="A15" s="77"/>
      <c r="B15" s="41" t="s">
        <v>65</v>
      </c>
      <c r="C15" s="147">
        <f>SUM(3!G558)</f>
        <v>0</v>
      </c>
      <c r="D15" s="79"/>
      <c r="E15" s="80"/>
      <c r="F15" s="81"/>
      <c r="G15" s="78"/>
    </row>
    <row r="16" spans="1:7" ht="12.75">
      <c r="A16" s="77" t="s">
        <v>66</v>
      </c>
      <c r="B16" s="41" t="s">
        <v>67</v>
      </c>
      <c r="C16" s="147">
        <f>SUM(3!G519)</f>
        <v>0</v>
      </c>
      <c r="D16" s="66"/>
      <c r="E16" s="82"/>
      <c r="F16" s="44"/>
      <c r="G16" s="78"/>
    </row>
    <row r="17" spans="1:7" ht="12.75">
      <c r="A17" s="77" t="s">
        <v>68</v>
      </c>
      <c r="B17" s="41" t="s">
        <v>69</v>
      </c>
      <c r="C17" s="147">
        <f>SUM(3!G148,3!G141,3!G105,3!G97,3!G86,3!G36)</f>
        <v>0</v>
      </c>
      <c r="D17" s="66"/>
      <c r="E17" s="82"/>
      <c r="F17" s="44"/>
      <c r="G17" s="78"/>
    </row>
    <row r="18" spans="1:7" ht="13.5" thickBot="1">
      <c r="A18" s="83" t="s">
        <v>70</v>
      </c>
      <c r="B18" s="41" t="s">
        <v>71</v>
      </c>
      <c r="C18" s="148">
        <f>SUM(3!G166,3!G186,3!G210,3!G262,3!G289,3!G308,3!G323,3!G339,3!G368,3!G379,3!G432,3!G458,3!G473,3!G483)</f>
        <v>0</v>
      </c>
      <c r="D18" s="66"/>
      <c r="E18" s="82"/>
      <c r="F18" s="44"/>
      <c r="G18" s="78"/>
    </row>
    <row r="19" spans="1:7" ht="13.5" thickBot="1">
      <c r="A19" s="84" t="s">
        <v>72</v>
      </c>
      <c r="B19" s="41"/>
      <c r="C19" s="153">
        <f>SUM(C15:C18)</f>
        <v>0</v>
      </c>
      <c r="D19" s="85"/>
      <c r="E19" s="82"/>
      <c r="F19" s="44"/>
      <c r="G19" s="78"/>
    </row>
    <row r="20" spans="1:7" ht="12.75">
      <c r="A20" s="84"/>
      <c r="B20" s="41"/>
      <c r="C20" s="147"/>
      <c r="D20" s="66"/>
      <c r="E20" s="82"/>
      <c r="F20" s="44"/>
      <c r="G20" s="78"/>
    </row>
    <row r="21" spans="1:7" ht="12.75">
      <c r="A21" s="84" t="s">
        <v>73</v>
      </c>
      <c r="B21" s="41"/>
      <c r="C21" s="148">
        <f>SUM(2!H47:I47)</f>
        <v>0</v>
      </c>
      <c r="D21" s="66"/>
      <c r="E21" s="82"/>
      <c r="F21" s="44"/>
      <c r="G21" s="78"/>
    </row>
    <row r="22" spans="1:7" ht="13.5" thickBot="1">
      <c r="A22" s="60" t="s">
        <v>74</v>
      </c>
      <c r="B22" s="33"/>
      <c r="C22" s="388">
        <f>C19</f>
        <v>0</v>
      </c>
      <c r="D22" s="66" t="s">
        <v>75</v>
      </c>
      <c r="E22" s="82"/>
      <c r="F22" s="44"/>
      <c r="G22" s="148">
        <f>SUM(2!H37:I37)</f>
        <v>0</v>
      </c>
    </row>
    <row r="23" spans="1:7" ht="13.5" thickBot="1">
      <c r="A23" s="66" t="s">
        <v>76</v>
      </c>
      <c r="B23" s="29"/>
      <c r="C23" s="153">
        <f>C21+C22+G23</f>
        <v>0</v>
      </c>
      <c r="D23" s="86" t="s">
        <v>77</v>
      </c>
      <c r="E23" s="87"/>
      <c r="F23" s="111"/>
      <c r="G23" s="153">
        <f>G22</f>
        <v>0</v>
      </c>
    </row>
    <row r="24" spans="1:7" ht="12.75">
      <c r="A24" s="52" t="s">
        <v>78</v>
      </c>
      <c r="B24" s="53"/>
      <c r="C24" s="54" t="s">
        <v>79</v>
      </c>
      <c r="D24" s="53"/>
      <c r="E24" s="54" t="s">
        <v>80</v>
      </c>
      <c r="F24" s="53"/>
      <c r="G24" s="55"/>
    </row>
    <row r="25" spans="1:7" ht="12.75">
      <c r="A25" s="696"/>
      <c r="B25" s="697"/>
      <c r="C25" s="46" t="s">
        <v>81</v>
      </c>
      <c r="D25" s="45"/>
      <c r="E25" s="46" t="s">
        <v>81</v>
      </c>
      <c r="F25" s="45"/>
      <c r="G25" s="58"/>
    </row>
    <row r="26" spans="1:7" ht="12.75">
      <c r="A26" s="60" t="s">
        <v>82</v>
      </c>
      <c r="B26" s="88"/>
      <c r="C26" s="56" t="s">
        <v>82</v>
      </c>
      <c r="D26" s="33"/>
      <c r="E26" s="56" t="s">
        <v>82</v>
      </c>
      <c r="F26" s="33"/>
      <c r="G26" s="57"/>
    </row>
    <row r="27" spans="1:7" ht="12.75">
      <c r="A27" s="690" t="s">
        <v>708</v>
      </c>
      <c r="B27" s="691"/>
      <c r="C27" s="56" t="s">
        <v>83</v>
      </c>
      <c r="D27" s="33"/>
      <c r="E27" s="56" t="s">
        <v>84</v>
      </c>
      <c r="F27" s="33"/>
      <c r="G27" s="57"/>
    </row>
    <row r="28" spans="1:7" ht="12.75">
      <c r="A28" s="60"/>
      <c r="B28" s="33"/>
      <c r="C28" s="56"/>
      <c r="D28" s="33"/>
      <c r="E28" s="56"/>
      <c r="F28" s="33"/>
      <c r="G28" s="57"/>
    </row>
    <row r="29" spans="1:7" ht="12.75">
      <c r="A29" s="60"/>
      <c r="B29" s="33"/>
      <c r="C29" s="56"/>
      <c r="D29" s="33"/>
      <c r="E29" s="56"/>
      <c r="F29" s="33"/>
      <c r="G29" s="57"/>
    </row>
    <row r="30" spans="1:7" ht="12.75">
      <c r="A30" s="64" t="s">
        <v>85</v>
      </c>
      <c r="B30" s="45"/>
      <c r="C30" s="89">
        <v>0</v>
      </c>
      <c r="D30" s="45" t="s">
        <v>86</v>
      </c>
      <c r="E30" s="46"/>
      <c r="F30" s="149">
        <f>ROUND(PRODUCT(F29,C30/100),1)</f>
        <v>0</v>
      </c>
      <c r="G30" s="58"/>
    </row>
    <row r="31" spans="1:7" ht="12.75">
      <c r="A31" s="64" t="s">
        <v>85</v>
      </c>
      <c r="B31" s="45"/>
      <c r="C31" s="89">
        <v>15</v>
      </c>
      <c r="D31" s="45" t="s">
        <v>86</v>
      </c>
      <c r="E31" s="46"/>
      <c r="F31" s="149">
        <f>ROUND(PRODUCT(F30,C31/100),1)</f>
        <v>0</v>
      </c>
      <c r="G31" s="58"/>
    </row>
    <row r="32" spans="1:7" ht="12.75">
      <c r="A32" s="64" t="s">
        <v>87</v>
      </c>
      <c r="B32" s="45"/>
      <c r="C32" s="89">
        <v>15</v>
      </c>
      <c r="D32" s="45" t="s">
        <v>86</v>
      </c>
      <c r="E32" s="46"/>
      <c r="F32" s="149">
        <f>ROUND(PRODUCT(F31,C32/100),1)</f>
        <v>0</v>
      </c>
      <c r="G32" s="67"/>
    </row>
    <row r="33" spans="1:7" ht="12.75">
      <c r="A33" s="64" t="s">
        <v>85</v>
      </c>
      <c r="B33" s="45"/>
      <c r="C33" s="89">
        <v>21</v>
      </c>
      <c r="D33" s="45" t="s">
        <v>86</v>
      </c>
      <c r="E33" s="46"/>
      <c r="F33" s="149">
        <f>C23</f>
        <v>0</v>
      </c>
      <c r="G33" s="58"/>
    </row>
    <row r="34" spans="1:7" ht="13.5" thickBot="1">
      <c r="A34" s="64" t="s">
        <v>87</v>
      </c>
      <c r="B34" s="45"/>
      <c r="C34" s="89">
        <v>21</v>
      </c>
      <c r="D34" s="45" t="s">
        <v>86</v>
      </c>
      <c r="E34" s="46"/>
      <c r="F34" s="150">
        <f>ROUND(PRODUCT(F33,C34/100),1)</f>
        <v>0</v>
      </c>
      <c r="G34" s="67"/>
    </row>
    <row r="35" spans="1:7" ht="16.5" thickBot="1">
      <c r="A35" s="693" t="s">
        <v>88</v>
      </c>
      <c r="B35" s="694"/>
      <c r="C35" s="694"/>
      <c r="D35" s="695"/>
      <c r="E35" s="90"/>
      <c r="F35" s="151">
        <f>CEILING(SUM(F30:F34),1)</f>
        <v>0</v>
      </c>
      <c r="G35" s="91"/>
    </row>
    <row r="37" spans="1:7" ht="12.75">
      <c r="A37" s="92" t="s">
        <v>89</v>
      </c>
      <c r="B37" s="92"/>
      <c r="C37" s="92"/>
      <c r="D37" s="92"/>
      <c r="E37" s="92"/>
      <c r="F37" s="92"/>
      <c r="G37" s="92"/>
    </row>
    <row r="38" spans="1:7" ht="12.75">
      <c r="A38" s="92"/>
      <c r="B38" s="692"/>
      <c r="C38" s="692"/>
      <c r="D38" s="692"/>
      <c r="E38" s="692"/>
      <c r="F38" s="692"/>
      <c r="G38" s="692"/>
    </row>
    <row r="39" spans="1:7" ht="12.75">
      <c r="A39" s="93"/>
      <c r="B39" s="692"/>
      <c r="C39" s="692"/>
      <c r="D39" s="692"/>
      <c r="E39" s="692"/>
      <c r="F39" s="692"/>
      <c r="G39" s="692"/>
    </row>
    <row r="40" spans="1:7" ht="12.75">
      <c r="A40" s="93"/>
      <c r="B40" s="692"/>
      <c r="C40" s="692"/>
      <c r="D40" s="692"/>
      <c r="E40" s="692"/>
      <c r="F40" s="692"/>
      <c r="G40" s="692"/>
    </row>
    <row r="41" spans="1:7" ht="12.75">
      <c r="A41" s="93"/>
      <c r="B41" s="692"/>
      <c r="C41" s="692"/>
      <c r="D41" s="692"/>
      <c r="E41" s="692"/>
      <c r="F41" s="692"/>
      <c r="G41" s="692"/>
    </row>
    <row r="42" spans="1:7" ht="12.75">
      <c r="A42" s="93"/>
      <c r="B42" s="692"/>
      <c r="C42" s="692"/>
      <c r="D42" s="692"/>
      <c r="E42" s="692"/>
      <c r="F42" s="692"/>
      <c r="G42" s="692"/>
    </row>
    <row r="43" spans="1:7" ht="12.75">
      <c r="A43" s="93"/>
      <c r="B43" s="692"/>
      <c r="C43" s="692"/>
      <c r="D43" s="692"/>
      <c r="E43" s="692"/>
      <c r="F43" s="692"/>
      <c r="G43" s="692"/>
    </row>
    <row r="44" spans="1:7" ht="12.75">
      <c r="A44" s="93"/>
      <c r="B44" s="692"/>
      <c r="C44" s="692"/>
      <c r="D44" s="692"/>
      <c r="E44" s="692"/>
      <c r="F44" s="692"/>
      <c r="G44" s="692"/>
    </row>
    <row r="45" spans="1:7" ht="12.75">
      <c r="A45" s="93"/>
      <c r="B45" s="692"/>
      <c r="C45" s="692"/>
      <c r="D45" s="692"/>
      <c r="E45" s="692"/>
      <c r="F45" s="692"/>
      <c r="G45" s="692"/>
    </row>
    <row r="46" spans="1:7" ht="12.75">
      <c r="A46" s="93"/>
      <c r="B46" s="692"/>
      <c r="C46" s="692"/>
      <c r="D46" s="692"/>
      <c r="E46" s="692"/>
      <c r="F46" s="692"/>
      <c r="G46" s="692"/>
    </row>
    <row r="47" spans="2:7" ht="12.75">
      <c r="B47" s="686"/>
      <c r="C47" s="686"/>
      <c r="D47" s="686"/>
      <c r="E47" s="686"/>
      <c r="F47" s="686"/>
      <c r="G47" s="686"/>
    </row>
    <row r="48" spans="2:7" ht="12.75">
      <c r="B48" s="686"/>
      <c r="C48" s="686"/>
      <c r="D48" s="686"/>
      <c r="E48" s="686"/>
      <c r="F48" s="686"/>
      <c r="G48" s="686"/>
    </row>
    <row r="49" spans="2:7" ht="12.75">
      <c r="B49" s="686"/>
      <c r="C49" s="686"/>
      <c r="D49" s="686"/>
      <c r="E49" s="686"/>
      <c r="F49" s="686"/>
      <c r="G49" s="686"/>
    </row>
    <row r="50" spans="2:7" ht="12.75">
      <c r="B50" s="686"/>
      <c r="C50" s="686"/>
      <c r="D50" s="686"/>
      <c r="E50" s="686"/>
      <c r="F50" s="686"/>
      <c r="G50" s="686"/>
    </row>
  </sheetData>
  <sheetProtection/>
  <mergeCells count="18">
    <mergeCell ref="B48:G48"/>
    <mergeCell ref="B49:G49"/>
    <mergeCell ref="B50:G50"/>
    <mergeCell ref="E12:G12"/>
    <mergeCell ref="A27:B27"/>
    <mergeCell ref="B38:G46"/>
    <mergeCell ref="B47:G47"/>
    <mergeCell ref="A35:D35"/>
    <mergeCell ref="A25:B25"/>
    <mergeCell ref="E10:G10"/>
    <mergeCell ref="A8:D8"/>
    <mergeCell ref="F3:G3"/>
    <mergeCell ref="A3:E3"/>
    <mergeCell ref="A5:E5"/>
    <mergeCell ref="A4:E4"/>
    <mergeCell ref="A7:E7"/>
    <mergeCell ref="A6:E6"/>
    <mergeCell ref="A9:D9"/>
  </mergeCells>
  <printOptions/>
  <pageMargins left="0.787401575" right="0.787401575" top="0.984251969" bottom="0.984251969" header="0.4921259845" footer="0.4921259845"/>
  <pageSetup fitToHeight="1" fitToWidth="1" horizontalDpi="360" verticalDpi="36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defaultGridColor="0" zoomScale="140" zoomScaleNormal="140" zoomScalePageLayoutView="0" colorId="12" workbookViewId="0" topLeftCell="A1">
      <selection activeCell="H28" sqref="H28"/>
    </sheetView>
  </sheetViews>
  <sheetFormatPr defaultColWidth="9.00390625" defaultRowHeight="12.75"/>
  <cols>
    <col min="1" max="1" width="7.25390625" style="0" customWidth="1"/>
    <col min="3" max="3" width="14.875" style="0" customWidth="1"/>
    <col min="4" max="4" width="20.00390625" style="0" customWidth="1"/>
    <col min="5" max="7" width="11.75390625" style="0" customWidth="1"/>
    <col min="8" max="8" width="11.625" style="0" customWidth="1"/>
    <col min="9" max="9" width="12.00390625" style="0" customWidth="1"/>
  </cols>
  <sheetData>
    <row r="1" spans="1:9" ht="15" thickTop="1">
      <c r="A1" s="710" t="s">
        <v>56</v>
      </c>
      <c r="B1" s="711"/>
      <c r="C1" s="717" t="s">
        <v>280</v>
      </c>
      <c r="D1" s="718"/>
      <c r="E1" s="718"/>
      <c r="F1" s="718"/>
      <c r="G1" s="718"/>
      <c r="H1" s="718"/>
      <c r="I1" s="719"/>
    </row>
    <row r="2" spans="1:10" ht="14.25">
      <c r="A2" s="712" t="s">
        <v>136</v>
      </c>
      <c r="B2" s="713"/>
      <c r="C2" s="720" t="s">
        <v>207</v>
      </c>
      <c r="D2" s="721"/>
      <c r="E2" s="721"/>
      <c r="F2" s="721"/>
      <c r="G2" s="721"/>
      <c r="H2" s="721"/>
      <c r="I2" s="722"/>
      <c r="J2" s="167"/>
    </row>
    <row r="3" spans="1:10" ht="15" thickBot="1">
      <c r="A3" s="723"/>
      <c r="B3" s="724"/>
      <c r="C3" s="725"/>
      <c r="D3" s="726"/>
      <c r="E3" s="726"/>
      <c r="F3" s="726"/>
      <c r="G3" s="726"/>
      <c r="H3" s="726"/>
      <c r="I3" s="727"/>
      <c r="J3" s="167"/>
    </row>
    <row r="4" ht="15" customHeight="1" thickTop="1"/>
    <row r="5" spans="1:9" ht="18">
      <c r="A5" s="94" t="s">
        <v>90</v>
      </c>
      <c r="B5" s="50"/>
      <c r="C5" s="50"/>
      <c r="D5" s="50"/>
      <c r="E5" s="50"/>
      <c r="F5" s="50"/>
      <c r="G5" s="50"/>
      <c r="H5" s="50"/>
      <c r="I5" s="50"/>
    </row>
    <row r="6" ht="10.5" customHeight="1" thickBot="1"/>
    <row r="7" spans="1:10" ht="13.5" thickBot="1">
      <c r="A7" s="107"/>
      <c r="B7" s="714" t="s">
        <v>91</v>
      </c>
      <c r="C7" s="715"/>
      <c r="D7" s="716"/>
      <c r="E7" s="95" t="s">
        <v>92</v>
      </c>
      <c r="F7" s="96" t="s">
        <v>93</v>
      </c>
      <c r="G7" s="96" t="s">
        <v>20</v>
      </c>
      <c r="H7" s="96" t="s">
        <v>94</v>
      </c>
      <c r="I7" s="97" t="s">
        <v>73</v>
      </c>
      <c r="J7" s="33"/>
    </row>
    <row r="8" spans="1:10" ht="12.75">
      <c r="A8" s="164" t="s">
        <v>43</v>
      </c>
      <c r="B8" s="728" t="s">
        <v>172</v>
      </c>
      <c r="C8" s="729"/>
      <c r="D8" s="730"/>
      <c r="E8" s="140">
        <f>SUM(3!G36)</f>
        <v>0</v>
      </c>
      <c r="F8" s="240"/>
      <c r="G8" s="240"/>
      <c r="H8" s="240"/>
      <c r="I8" s="241"/>
      <c r="J8" s="33"/>
    </row>
    <row r="9" spans="1:10" ht="12.75">
      <c r="A9" s="164" t="s">
        <v>48</v>
      </c>
      <c r="B9" s="698" t="s">
        <v>49</v>
      </c>
      <c r="C9" s="699"/>
      <c r="D9" s="700"/>
      <c r="E9" s="140">
        <f>SUM(3!G86)</f>
        <v>0</v>
      </c>
      <c r="F9" s="141"/>
      <c r="G9" s="113"/>
      <c r="H9" s="113"/>
      <c r="I9" s="132"/>
      <c r="J9" s="33"/>
    </row>
    <row r="10" spans="1:10" ht="12.75">
      <c r="A10" s="164" t="s">
        <v>46</v>
      </c>
      <c r="B10" s="698" t="s">
        <v>47</v>
      </c>
      <c r="C10" s="699"/>
      <c r="D10" s="700"/>
      <c r="E10" s="142">
        <f>SUM(3!G97)</f>
        <v>0</v>
      </c>
      <c r="F10" s="141"/>
      <c r="G10" s="112"/>
      <c r="H10" s="112"/>
      <c r="I10" s="133"/>
      <c r="J10" s="33"/>
    </row>
    <row r="11" spans="1:10" ht="12.75">
      <c r="A11" s="164" t="s">
        <v>125</v>
      </c>
      <c r="B11" s="698" t="s">
        <v>126</v>
      </c>
      <c r="C11" s="699"/>
      <c r="D11" s="700"/>
      <c r="E11" s="142">
        <f>SUM(3!G105)</f>
        <v>0</v>
      </c>
      <c r="F11" s="141"/>
      <c r="G11" s="112"/>
      <c r="H11" s="112"/>
      <c r="I11" s="133"/>
      <c r="J11" s="33"/>
    </row>
    <row r="12" spans="1:10" ht="12.75">
      <c r="A12" s="164" t="s">
        <v>31</v>
      </c>
      <c r="B12" s="698" t="s">
        <v>32</v>
      </c>
      <c r="C12" s="699"/>
      <c r="D12" s="700"/>
      <c r="E12" s="142">
        <f>SUM(3!G141)</f>
        <v>0</v>
      </c>
      <c r="F12" s="141"/>
      <c r="G12" s="112"/>
      <c r="H12" s="112"/>
      <c r="I12" s="133"/>
      <c r="J12" s="33"/>
    </row>
    <row r="13" spans="1:10" ht="13.5" thickBot="1">
      <c r="A13" s="466" t="s">
        <v>50</v>
      </c>
      <c r="B13" s="704" t="s">
        <v>51</v>
      </c>
      <c r="C13" s="705"/>
      <c r="D13" s="706"/>
      <c r="E13" s="467">
        <f>SUM(3!G148)</f>
        <v>0</v>
      </c>
      <c r="F13" s="468"/>
      <c r="G13" s="469"/>
      <c r="H13" s="469"/>
      <c r="I13" s="470"/>
      <c r="J13" s="33"/>
    </row>
    <row r="14" spans="1:10" ht="12.75">
      <c r="A14" s="483" t="s">
        <v>483</v>
      </c>
      <c r="B14" s="701" t="s">
        <v>484</v>
      </c>
      <c r="C14" s="702"/>
      <c r="D14" s="703"/>
      <c r="E14" s="484"/>
      <c r="F14" s="463">
        <f>SUM(3!G166)</f>
        <v>0</v>
      </c>
      <c r="G14" s="485"/>
      <c r="H14" s="485"/>
      <c r="I14" s="486"/>
      <c r="J14" s="33"/>
    </row>
    <row r="15" spans="1:10" ht="12.75">
      <c r="A15" s="461" t="s">
        <v>12</v>
      </c>
      <c r="B15" s="707" t="s">
        <v>13</v>
      </c>
      <c r="C15" s="708"/>
      <c r="D15" s="709"/>
      <c r="E15" s="462"/>
      <c r="F15" s="463">
        <f>SUM(3!G186)</f>
        <v>0</v>
      </c>
      <c r="G15" s="464"/>
      <c r="H15" s="464"/>
      <c r="I15" s="465"/>
      <c r="J15" s="33"/>
    </row>
    <row r="16" spans="1:10" ht="12.75">
      <c r="A16" s="164" t="s">
        <v>15</v>
      </c>
      <c r="B16" s="698" t="s">
        <v>14</v>
      </c>
      <c r="C16" s="699"/>
      <c r="D16" s="700"/>
      <c r="E16" s="142"/>
      <c r="F16" s="141">
        <f>SUM(3!G210)</f>
        <v>0</v>
      </c>
      <c r="G16" s="112"/>
      <c r="H16" s="112"/>
      <c r="I16" s="133"/>
      <c r="J16" s="33"/>
    </row>
    <row r="17" spans="1:10" ht="12.75">
      <c r="A17" s="164" t="s">
        <v>16</v>
      </c>
      <c r="B17" s="698" t="s">
        <v>17</v>
      </c>
      <c r="C17" s="699"/>
      <c r="D17" s="700"/>
      <c r="E17" s="142"/>
      <c r="F17" s="141">
        <f>SUM(3!G262)</f>
        <v>0</v>
      </c>
      <c r="G17" s="112"/>
      <c r="H17" s="112"/>
      <c r="I17" s="133"/>
      <c r="J17" s="33"/>
    </row>
    <row r="18" spans="1:10" ht="12.75">
      <c r="A18" s="164" t="s">
        <v>409</v>
      </c>
      <c r="B18" s="698" t="s">
        <v>410</v>
      </c>
      <c r="C18" s="699"/>
      <c r="D18" s="700"/>
      <c r="E18" s="142"/>
      <c r="F18" s="141">
        <f>SUM(3!G289)</f>
        <v>0</v>
      </c>
      <c r="G18" s="112"/>
      <c r="H18" s="112"/>
      <c r="I18" s="133"/>
      <c r="J18" s="33"/>
    </row>
    <row r="19" spans="1:10" ht="12.75">
      <c r="A19" s="164" t="s">
        <v>219</v>
      </c>
      <c r="B19" s="698" t="s">
        <v>224</v>
      </c>
      <c r="C19" s="699"/>
      <c r="D19" s="700"/>
      <c r="E19" s="142"/>
      <c r="F19" s="141">
        <f>SUM(3!G308)</f>
        <v>0</v>
      </c>
      <c r="G19" s="112"/>
      <c r="H19" s="112"/>
      <c r="I19" s="133"/>
      <c r="J19" s="33"/>
    </row>
    <row r="20" spans="1:10" ht="12.75">
      <c r="A20" s="164" t="s">
        <v>307</v>
      </c>
      <c r="B20" s="698" t="s">
        <v>440</v>
      </c>
      <c r="C20" s="699"/>
      <c r="D20" s="700"/>
      <c r="E20" s="142"/>
      <c r="F20" s="141">
        <f>SUM(3!G323)</f>
        <v>0</v>
      </c>
      <c r="G20" s="112"/>
      <c r="H20" s="112"/>
      <c r="I20" s="133"/>
      <c r="J20" s="33"/>
    </row>
    <row r="21" spans="1:10" ht="12.75">
      <c r="A21" s="164" t="s">
        <v>223</v>
      </c>
      <c r="B21" s="698" t="s">
        <v>225</v>
      </c>
      <c r="C21" s="699"/>
      <c r="D21" s="700"/>
      <c r="E21" s="142"/>
      <c r="F21" s="141">
        <f>SUM(3!G339)</f>
        <v>0</v>
      </c>
      <c r="G21" s="112"/>
      <c r="H21" s="112"/>
      <c r="I21" s="133"/>
      <c r="J21" s="33"/>
    </row>
    <row r="22" spans="1:10" ht="12.75">
      <c r="A22" s="164" t="s">
        <v>174</v>
      </c>
      <c r="B22" s="698" t="s">
        <v>175</v>
      </c>
      <c r="C22" s="699"/>
      <c r="D22" s="700"/>
      <c r="E22" s="142"/>
      <c r="F22" s="141">
        <f>SUM(3!G368)</f>
        <v>0</v>
      </c>
      <c r="G22" s="112"/>
      <c r="H22" s="112"/>
      <c r="I22" s="133"/>
      <c r="J22" s="33"/>
    </row>
    <row r="23" spans="1:10" ht="12.75">
      <c r="A23" s="164" t="s">
        <v>196</v>
      </c>
      <c r="B23" s="698" t="s">
        <v>197</v>
      </c>
      <c r="C23" s="699"/>
      <c r="D23" s="700"/>
      <c r="E23" s="142"/>
      <c r="F23" s="141">
        <f>SUM(3!G379)</f>
        <v>0</v>
      </c>
      <c r="G23" s="112"/>
      <c r="H23" s="112"/>
      <c r="I23" s="133"/>
      <c r="J23" s="33"/>
    </row>
    <row r="24" spans="1:10" ht="12.75">
      <c r="A24" s="164" t="s">
        <v>155</v>
      </c>
      <c r="B24" s="698" t="s">
        <v>156</v>
      </c>
      <c r="C24" s="699"/>
      <c r="D24" s="700"/>
      <c r="E24" s="142"/>
      <c r="F24" s="141">
        <f>SUM(3!G432)</f>
        <v>0</v>
      </c>
      <c r="G24" s="112"/>
      <c r="H24" s="112"/>
      <c r="I24" s="133"/>
      <c r="J24" s="33"/>
    </row>
    <row r="25" spans="1:10" ht="12.75">
      <c r="A25" s="164" t="s">
        <v>27</v>
      </c>
      <c r="B25" s="698" t="s">
        <v>28</v>
      </c>
      <c r="C25" s="699"/>
      <c r="D25" s="700"/>
      <c r="E25" s="142"/>
      <c r="F25" s="141">
        <f>SUM(3!G458)</f>
        <v>0</v>
      </c>
      <c r="G25" s="112"/>
      <c r="H25" s="112"/>
      <c r="I25" s="133"/>
      <c r="J25" s="33"/>
    </row>
    <row r="26" spans="1:10" ht="12.75">
      <c r="A26" s="164" t="s">
        <v>180</v>
      </c>
      <c r="B26" s="698" t="s">
        <v>181</v>
      </c>
      <c r="C26" s="699"/>
      <c r="D26" s="700"/>
      <c r="E26" s="142"/>
      <c r="F26" s="141">
        <f>SUM(3!G473)</f>
        <v>0</v>
      </c>
      <c r="G26" s="112"/>
      <c r="H26" s="112"/>
      <c r="I26" s="133"/>
      <c r="J26" s="33"/>
    </row>
    <row r="27" spans="1:10" ht="12.75">
      <c r="A27" s="164" t="s">
        <v>38</v>
      </c>
      <c r="B27" s="698" t="s">
        <v>39</v>
      </c>
      <c r="C27" s="699"/>
      <c r="D27" s="700"/>
      <c r="E27" s="142"/>
      <c r="F27" s="141">
        <f>SUM(3!G483)</f>
        <v>0</v>
      </c>
      <c r="G27" s="112"/>
      <c r="H27" s="112"/>
      <c r="I27" s="133"/>
      <c r="J27" s="33"/>
    </row>
    <row r="28" spans="1:10" ht="12.75">
      <c r="A28" s="164" t="s">
        <v>166</v>
      </c>
      <c r="B28" s="698" t="s">
        <v>167</v>
      </c>
      <c r="C28" s="699"/>
      <c r="D28" s="700"/>
      <c r="E28" s="601"/>
      <c r="F28" s="141"/>
      <c r="G28" s="141"/>
      <c r="H28" s="141">
        <f>SUM(3!G519)</f>
        <v>0</v>
      </c>
      <c r="I28" s="133"/>
      <c r="J28" s="33"/>
    </row>
    <row r="29" spans="1:10" ht="13.5" thickBot="1">
      <c r="A29" s="599" t="s">
        <v>678</v>
      </c>
      <c r="B29" s="744" t="s">
        <v>646</v>
      </c>
      <c r="C29" s="745"/>
      <c r="D29" s="746"/>
      <c r="E29" s="218"/>
      <c r="F29" s="600"/>
      <c r="G29" s="141">
        <f>SUM(3!G558)</f>
        <v>0</v>
      </c>
      <c r="H29" s="219"/>
      <c r="I29" s="220"/>
      <c r="J29" s="33"/>
    </row>
    <row r="30" spans="1:10" ht="13.5" thickBot="1">
      <c r="A30" s="99"/>
      <c r="B30" s="714" t="s">
        <v>95</v>
      </c>
      <c r="C30" s="715"/>
      <c r="D30" s="716"/>
      <c r="E30" s="143">
        <f>SUM(E8:E28)</f>
        <v>0</v>
      </c>
      <c r="F30" s="144">
        <f>SUM(F14:F28)</f>
        <v>0</v>
      </c>
      <c r="G30" s="597">
        <f>SUM(G14:G29)</f>
        <v>0</v>
      </c>
      <c r="H30" s="144">
        <f>SUM(H14:H29)</f>
        <v>0</v>
      </c>
      <c r="I30" s="598">
        <f>SUM(I10:I27)</f>
        <v>0</v>
      </c>
      <c r="J30" s="100"/>
    </row>
    <row r="31" spans="1:9" ht="15" customHeight="1">
      <c r="A31" s="98"/>
      <c r="B31" s="98"/>
      <c r="C31" s="98"/>
      <c r="D31" s="98"/>
      <c r="E31" s="98"/>
      <c r="F31" s="98"/>
      <c r="G31" s="98"/>
      <c r="H31" s="98"/>
      <c r="I31" s="98"/>
    </row>
    <row r="32" spans="1:9" ht="18">
      <c r="A32" s="101" t="s">
        <v>96</v>
      </c>
      <c r="B32" s="101"/>
      <c r="C32" s="101"/>
      <c r="D32" s="101"/>
      <c r="E32" s="101"/>
      <c r="F32" s="101"/>
      <c r="G32" s="102"/>
      <c r="H32" s="101"/>
      <c r="I32" s="101"/>
    </row>
    <row r="33" spans="1:9" ht="10.5" customHeight="1" thickBot="1">
      <c r="A33" s="103"/>
      <c r="B33" s="103"/>
      <c r="C33" s="103"/>
      <c r="D33" s="103"/>
      <c r="E33" s="103"/>
      <c r="F33" s="103"/>
      <c r="G33" s="103"/>
      <c r="H33" s="103"/>
      <c r="I33" s="103"/>
    </row>
    <row r="34" spans="1:9" ht="13.5" thickBot="1">
      <c r="A34" s="114"/>
      <c r="B34" s="735" t="s">
        <v>97</v>
      </c>
      <c r="C34" s="736"/>
      <c r="D34" s="737"/>
      <c r="E34" s="119"/>
      <c r="F34" s="120" t="s">
        <v>98</v>
      </c>
      <c r="G34" s="121" t="s">
        <v>99</v>
      </c>
      <c r="H34" s="124"/>
      <c r="I34" s="168" t="s">
        <v>100</v>
      </c>
    </row>
    <row r="35" spans="1:9" ht="12.75">
      <c r="A35" s="104"/>
      <c r="B35" s="728" t="s">
        <v>101</v>
      </c>
      <c r="C35" s="729"/>
      <c r="D35" s="730"/>
      <c r="E35" s="117"/>
      <c r="F35" s="118">
        <v>2.75</v>
      </c>
      <c r="G35" s="131">
        <f>SUM(E30,F30,G30,H30)</f>
        <v>0</v>
      </c>
      <c r="H35" s="105"/>
      <c r="I35" s="145">
        <f>G35/100*F35</f>
        <v>0</v>
      </c>
    </row>
    <row r="36" spans="1:9" ht="13.5" thickBot="1">
      <c r="A36" s="369"/>
      <c r="B36" s="732" t="s">
        <v>102</v>
      </c>
      <c r="C36" s="733"/>
      <c r="D36" s="734"/>
      <c r="E36" s="372"/>
      <c r="F36" s="375">
        <v>0.85</v>
      </c>
      <c r="G36" s="382">
        <f>SUM(E30,F30,G30,H30)</f>
        <v>0</v>
      </c>
      <c r="H36" s="490"/>
      <c r="I36" s="381">
        <f>G36/100*F36</f>
        <v>0</v>
      </c>
    </row>
    <row r="37" spans="1:9" ht="13.5" thickBot="1">
      <c r="A37" s="115"/>
      <c r="B37" s="714" t="s">
        <v>103</v>
      </c>
      <c r="C37" s="715"/>
      <c r="D37" s="716"/>
      <c r="E37" s="116"/>
      <c r="F37" s="123"/>
      <c r="G37" s="123"/>
      <c r="H37" s="122"/>
      <c r="I37" s="146">
        <f>SUM(I35:I36)</f>
        <v>0</v>
      </c>
    </row>
    <row r="38" ht="15" customHeight="1"/>
    <row r="39" spans="1:9" ht="18">
      <c r="A39" s="731" t="s">
        <v>226</v>
      </c>
      <c r="B39" s="731"/>
      <c r="C39" s="731"/>
      <c r="D39" s="731"/>
      <c r="E39" s="731"/>
      <c r="F39" s="731"/>
      <c r="G39" s="731"/>
      <c r="H39" s="731"/>
      <c r="I39" s="731"/>
    </row>
    <row r="40" spans="1:9" ht="10.5" customHeight="1" thickBot="1">
      <c r="A40" s="103"/>
      <c r="B40" s="103"/>
      <c r="C40" s="103"/>
      <c r="D40" s="103"/>
      <c r="E40" s="103"/>
      <c r="F40" s="103"/>
      <c r="G40" s="103"/>
      <c r="H40" s="103"/>
      <c r="I40" s="103"/>
    </row>
    <row r="41" spans="1:9" ht="13.5" thickBot="1">
      <c r="A41" s="114"/>
      <c r="B41" s="735" t="s">
        <v>227</v>
      </c>
      <c r="C41" s="736"/>
      <c r="D41" s="737"/>
      <c r="E41" s="385" t="s">
        <v>1</v>
      </c>
      <c r="F41" s="386" t="s">
        <v>2</v>
      </c>
      <c r="G41" s="386" t="s">
        <v>21</v>
      </c>
      <c r="H41" s="124"/>
      <c r="I41" s="387" t="s">
        <v>22</v>
      </c>
    </row>
    <row r="42" spans="1:10" ht="12.75">
      <c r="A42" s="104"/>
      <c r="B42" s="732" t="s">
        <v>272</v>
      </c>
      <c r="C42" s="733"/>
      <c r="D42" s="734"/>
      <c r="E42" s="373">
        <v>2</v>
      </c>
      <c r="F42" s="375" t="s">
        <v>229</v>
      </c>
      <c r="G42" s="382">
        <v>0</v>
      </c>
      <c r="H42" s="383"/>
      <c r="I42" s="663">
        <f>E42*G42</f>
        <v>0</v>
      </c>
      <c r="J42" s="60"/>
    </row>
    <row r="43" spans="1:10" ht="12.75">
      <c r="A43" s="369"/>
      <c r="B43" s="732" t="s">
        <v>408</v>
      </c>
      <c r="C43" s="733"/>
      <c r="D43" s="734"/>
      <c r="E43" s="374">
        <v>4</v>
      </c>
      <c r="F43" s="347" t="s">
        <v>229</v>
      </c>
      <c r="G43" s="378">
        <v>0</v>
      </c>
      <c r="H43" s="384"/>
      <c r="I43" s="663">
        <f>E43*G43</f>
        <v>0</v>
      </c>
      <c r="J43" s="60"/>
    </row>
    <row r="44" spans="1:10" ht="12.75">
      <c r="A44" s="106"/>
      <c r="B44" s="732" t="s">
        <v>230</v>
      </c>
      <c r="C44" s="733"/>
      <c r="D44" s="734"/>
      <c r="E44" s="374">
        <v>4</v>
      </c>
      <c r="F44" s="377" t="s">
        <v>229</v>
      </c>
      <c r="G44" s="371">
        <v>0</v>
      </c>
      <c r="H44" s="380"/>
      <c r="I44" s="663">
        <f>E44*G44</f>
        <v>0</v>
      </c>
      <c r="J44" s="60"/>
    </row>
    <row r="45" spans="1:10" ht="12.75">
      <c r="A45" s="607"/>
      <c r="B45" s="741" t="s">
        <v>231</v>
      </c>
      <c r="C45" s="742"/>
      <c r="D45" s="743"/>
      <c r="E45" s="608">
        <v>8</v>
      </c>
      <c r="F45" s="377" t="s">
        <v>229</v>
      </c>
      <c r="G45" s="609">
        <v>0</v>
      </c>
      <c r="H45" s="610"/>
      <c r="I45" s="663">
        <f>E45*G45</f>
        <v>0</v>
      </c>
      <c r="J45" s="60"/>
    </row>
    <row r="46" spans="1:10" ht="13.5" thickBot="1">
      <c r="A46" s="370"/>
      <c r="B46" s="738" t="s">
        <v>707</v>
      </c>
      <c r="C46" s="739"/>
      <c r="D46" s="740"/>
      <c r="E46" s="372">
        <v>32</v>
      </c>
      <c r="F46" s="376" t="s">
        <v>229</v>
      </c>
      <c r="G46" s="379">
        <v>0</v>
      </c>
      <c r="H46" s="490"/>
      <c r="I46" s="663">
        <f>E46*G46</f>
        <v>0</v>
      </c>
      <c r="J46" s="60"/>
    </row>
    <row r="47" spans="1:9" ht="13.5" thickBot="1">
      <c r="A47" s="115"/>
      <c r="B47" s="714" t="s">
        <v>228</v>
      </c>
      <c r="C47" s="715"/>
      <c r="D47" s="716"/>
      <c r="E47" s="116"/>
      <c r="F47" s="123"/>
      <c r="G47" s="123"/>
      <c r="H47" s="122"/>
      <c r="I47" s="146">
        <f>SUM(I42:I46)</f>
        <v>0</v>
      </c>
    </row>
  </sheetData>
  <sheetProtection/>
  <mergeCells count="42">
    <mergeCell ref="B36:D36"/>
    <mergeCell ref="B30:D30"/>
    <mergeCell ref="B44:D44"/>
    <mergeCell ref="B46:D46"/>
    <mergeCell ref="B26:D26"/>
    <mergeCell ref="B23:D23"/>
    <mergeCell ref="B45:D45"/>
    <mergeCell ref="B29:D29"/>
    <mergeCell ref="B37:D37"/>
    <mergeCell ref="B27:D27"/>
    <mergeCell ref="B34:D34"/>
    <mergeCell ref="B35:D35"/>
    <mergeCell ref="C1:I1"/>
    <mergeCell ref="C2:I2"/>
    <mergeCell ref="A3:B3"/>
    <mergeCell ref="C3:I3"/>
    <mergeCell ref="B8:D8"/>
    <mergeCell ref="B47:D47"/>
    <mergeCell ref="A39:I39"/>
    <mergeCell ref="B42:D42"/>
    <mergeCell ref="B41:D41"/>
    <mergeCell ref="B43:D43"/>
    <mergeCell ref="B13:D13"/>
    <mergeCell ref="B15:D15"/>
    <mergeCell ref="B17:D17"/>
    <mergeCell ref="B16:D16"/>
    <mergeCell ref="B21:D21"/>
    <mergeCell ref="A1:B1"/>
    <mergeCell ref="B9:D9"/>
    <mergeCell ref="B10:D10"/>
    <mergeCell ref="A2:B2"/>
    <mergeCell ref="B7:D7"/>
    <mergeCell ref="B11:D11"/>
    <mergeCell ref="B18:D18"/>
    <mergeCell ref="B20:D20"/>
    <mergeCell ref="B14:D14"/>
    <mergeCell ref="B19:D19"/>
    <mergeCell ref="B28:D28"/>
    <mergeCell ref="B25:D25"/>
    <mergeCell ref="B12:D12"/>
    <mergeCell ref="B24:D24"/>
    <mergeCell ref="B22:D22"/>
  </mergeCells>
  <printOptions/>
  <pageMargins left="0.787401575" right="0.787401575" top="0.984251969" bottom="0.984251969" header="0.4921259845" footer="0.4921259845"/>
  <pageSetup fitToHeight="1" fitToWidth="1" horizontalDpi="360" verticalDpi="36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8"/>
  <sheetViews>
    <sheetView tabSelected="1" defaultGridColor="0" zoomScale="140" zoomScaleNormal="140" zoomScalePageLayoutView="0" colorId="12" workbookViewId="0" topLeftCell="A1">
      <selection activeCell="C8" sqref="C8"/>
    </sheetView>
  </sheetViews>
  <sheetFormatPr defaultColWidth="9.00390625" defaultRowHeight="12.75"/>
  <cols>
    <col min="1" max="1" width="5.75390625" style="0" customWidth="1"/>
    <col min="2" max="2" width="18.125" style="0" customWidth="1"/>
    <col min="3" max="3" width="76.00390625" style="0" customWidth="1"/>
    <col min="5" max="5" width="7.375" style="0" customWidth="1"/>
    <col min="6" max="6" width="11.125" style="0" customWidth="1"/>
    <col min="7" max="7" width="13.75390625" style="0" customWidth="1"/>
    <col min="8" max="8" width="14.75390625" style="0" customWidth="1"/>
    <col min="9" max="9" width="17.00390625" style="0" customWidth="1"/>
    <col min="11" max="11" width="12.00390625" style="0" customWidth="1"/>
    <col min="12" max="12" width="14.125" style="0" customWidth="1"/>
    <col min="14" max="14" width="11.75390625" style="0" customWidth="1"/>
  </cols>
  <sheetData>
    <row r="1" spans="1:9" ht="15.75">
      <c r="A1" s="751" t="s">
        <v>6</v>
      </c>
      <c r="B1" s="751"/>
      <c r="C1" s="751"/>
      <c r="D1" s="751"/>
      <c r="E1" s="751"/>
      <c r="F1" s="751"/>
      <c r="G1" s="751"/>
      <c r="H1" s="751"/>
      <c r="I1" s="751"/>
    </row>
    <row r="2" spans="1:9" ht="14.25" customHeight="1" thickBot="1">
      <c r="A2" s="1"/>
      <c r="B2" s="2"/>
      <c r="C2" s="3"/>
      <c r="D2" s="3"/>
      <c r="E2" s="4"/>
      <c r="F2" s="3"/>
      <c r="G2" s="3"/>
      <c r="H2" s="1"/>
      <c r="I2" s="1"/>
    </row>
    <row r="3" spans="1:10" ht="14.25" customHeight="1" thickTop="1">
      <c r="A3" s="710" t="s">
        <v>56</v>
      </c>
      <c r="B3" s="711"/>
      <c r="C3" s="717" t="s">
        <v>281</v>
      </c>
      <c r="D3" s="718"/>
      <c r="E3" s="754"/>
      <c r="F3" s="10"/>
      <c r="G3" s="11"/>
      <c r="H3" s="12"/>
      <c r="I3" s="13"/>
      <c r="J3" s="14"/>
    </row>
    <row r="4" spans="1:10" ht="14.25" customHeight="1">
      <c r="A4" s="758" t="s">
        <v>135</v>
      </c>
      <c r="B4" s="759"/>
      <c r="C4" s="755" t="s">
        <v>207</v>
      </c>
      <c r="D4" s="756"/>
      <c r="E4" s="757"/>
      <c r="F4" s="17"/>
      <c r="G4" s="108"/>
      <c r="H4" s="166"/>
      <c r="I4" s="169"/>
      <c r="J4" s="14"/>
    </row>
    <row r="5" spans="1:10" ht="14.25" customHeight="1" thickBot="1">
      <c r="A5" s="752"/>
      <c r="B5" s="753"/>
      <c r="C5" s="760"/>
      <c r="D5" s="761"/>
      <c r="E5" s="762"/>
      <c r="F5" s="15"/>
      <c r="G5" s="154"/>
      <c r="H5" s="155"/>
      <c r="I5" s="156"/>
      <c r="J5" s="14"/>
    </row>
    <row r="6" spans="1:10" ht="14.25" customHeight="1" thickTop="1">
      <c r="A6" s="16"/>
      <c r="B6" s="108"/>
      <c r="C6" s="5"/>
      <c r="D6" s="17"/>
      <c r="E6" s="18"/>
      <c r="F6" s="17"/>
      <c r="G6" s="19"/>
      <c r="H6" s="19"/>
      <c r="I6" s="19"/>
      <c r="J6" s="14"/>
    </row>
    <row r="7" spans="1:10" ht="14.25" customHeight="1">
      <c r="A7" s="748" t="s">
        <v>120</v>
      </c>
      <c r="B7" s="748"/>
      <c r="C7" s="748"/>
      <c r="D7" s="17"/>
      <c r="E7" s="18"/>
      <c r="F7" s="17"/>
      <c r="G7" s="19"/>
      <c r="H7" s="19"/>
      <c r="I7" s="19"/>
      <c r="J7" s="14"/>
    </row>
    <row r="8" spans="1:10" ht="14.25" customHeight="1">
      <c r="A8" s="221"/>
      <c r="B8" s="221"/>
      <c r="C8" s="221"/>
      <c r="D8" s="17"/>
      <c r="E8" s="18"/>
      <c r="F8" s="17"/>
      <c r="G8" s="19"/>
      <c r="H8" s="19"/>
      <c r="I8" s="19"/>
      <c r="J8" s="14"/>
    </row>
    <row r="9" spans="1:12" ht="15.75" customHeight="1">
      <c r="A9" s="6" t="s">
        <v>9</v>
      </c>
      <c r="B9" s="136" t="s">
        <v>43</v>
      </c>
      <c r="C9" s="137" t="s">
        <v>172</v>
      </c>
      <c r="D9" s="20"/>
      <c r="E9" s="21"/>
      <c r="F9" s="20"/>
      <c r="G9" s="22"/>
      <c r="H9" s="20"/>
      <c r="I9" s="20"/>
      <c r="J9" s="14"/>
      <c r="K9" s="33"/>
      <c r="L9" s="33"/>
    </row>
    <row r="10" spans="1:12" ht="10.5" customHeight="1">
      <c r="A10" s="6"/>
      <c r="B10" s="27"/>
      <c r="C10" s="28"/>
      <c r="D10" s="20"/>
      <c r="E10" s="21"/>
      <c r="F10" s="20"/>
      <c r="G10" s="22"/>
      <c r="H10" s="20"/>
      <c r="I10" s="20"/>
      <c r="J10" s="14"/>
      <c r="K10" s="33"/>
      <c r="L10" s="33"/>
    </row>
    <row r="11" spans="1:14" ht="14.25" customHeight="1" thickBot="1">
      <c r="A11" s="224" t="s">
        <v>0</v>
      </c>
      <c r="B11" s="232" t="s">
        <v>7</v>
      </c>
      <c r="C11" s="232" t="s">
        <v>8</v>
      </c>
      <c r="D11" s="232" t="s">
        <v>1</v>
      </c>
      <c r="E11" s="232" t="s">
        <v>2</v>
      </c>
      <c r="F11" s="232" t="s">
        <v>21</v>
      </c>
      <c r="G11" s="225" t="s">
        <v>22</v>
      </c>
      <c r="H11" s="217" t="s">
        <v>23</v>
      </c>
      <c r="I11" s="217" t="s">
        <v>24</v>
      </c>
      <c r="J11" s="14"/>
      <c r="K11" s="6"/>
      <c r="L11" s="33"/>
      <c r="M11" s="33"/>
      <c r="N11" s="33"/>
    </row>
    <row r="12" spans="1:14" ht="14.25" customHeight="1">
      <c r="A12" s="138" t="s">
        <v>41</v>
      </c>
      <c r="B12" s="274" t="s">
        <v>298</v>
      </c>
      <c r="C12" s="24" t="s">
        <v>297</v>
      </c>
      <c r="D12" s="276">
        <v>2</v>
      </c>
      <c r="E12" s="23" t="s">
        <v>4</v>
      </c>
      <c r="F12" s="30">
        <v>0</v>
      </c>
      <c r="G12" s="157">
        <f>SUM(F12*D12)</f>
        <v>0</v>
      </c>
      <c r="H12" s="8">
        <v>0.02004</v>
      </c>
      <c r="I12" s="8">
        <f>SUM(H12*D12)</f>
        <v>0.04008</v>
      </c>
      <c r="J12" s="14"/>
      <c r="K12" s="6"/>
      <c r="L12" s="33"/>
      <c r="M12" s="33"/>
      <c r="N12" s="33"/>
    </row>
    <row r="13" spans="1:14" ht="14.25" customHeight="1">
      <c r="A13" s="138" t="s">
        <v>42</v>
      </c>
      <c r="B13" s="274" t="s">
        <v>299</v>
      </c>
      <c r="C13" s="24" t="s">
        <v>300</v>
      </c>
      <c r="D13" s="276">
        <v>2</v>
      </c>
      <c r="E13" s="23" t="s">
        <v>4</v>
      </c>
      <c r="F13" s="30">
        <v>0</v>
      </c>
      <c r="G13" s="157">
        <f>SUM(F13*D13)</f>
        <v>0</v>
      </c>
      <c r="H13" s="8">
        <v>0.0333</v>
      </c>
      <c r="I13" s="8">
        <f>SUM(H13*D13)</f>
        <v>0.0666</v>
      </c>
      <c r="J13" s="14"/>
      <c r="K13" s="6"/>
      <c r="L13" s="33"/>
      <c r="M13" s="33"/>
      <c r="N13" s="33"/>
    </row>
    <row r="14" spans="1:14" ht="14.25" customHeight="1">
      <c r="A14" s="138" t="s">
        <v>43</v>
      </c>
      <c r="B14" s="274" t="s">
        <v>442</v>
      </c>
      <c r="C14" s="24" t="s">
        <v>445</v>
      </c>
      <c r="D14" s="276">
        <v>1</v>
      </c>
      <c r="E14" s="23" t="s">
        <v>4</v>
      </c>
      <c r="F14" s="30">
        <v>0</v>
      </c>
      <c r="G14" s="157">
        <f>SUM(F14*D14)</f>
        <v>0</v>
      </c>
      <c r="H14" s="8">
        <v>0.01227</v>
      </c>
      <c r="I14" s="8">
        <f>SUM(H14*D14)</f>
        <v>0.01227</v>
      </c>
      <c r="J14" s="14"/>
      <c r="K14" s="6"/>
      <c r="L14" s="33"/>
      <c r="M14" s="33"/>
      <c r="N14" s="33"/>
    </row>
    <row r="15" spans="1:14" ht="14.25" customHeight="1">
      <c r="A15" s="138" t="s">
        <v>44</v>
      </c>
      <c r="B15" s="7" t="s">
        <v>20</v>
      </c>
      <c r="C15" s="24" t="s">
        <v>443</v>
      </c>
      <c r="D15" s="276">
        <v>2.5</v>
      </c>
      <c r="E15" s="23" t="s">
        <v>40</v>
      </c>
      <c r="F15" s="30">
        <v>0</v>
      </c>
      <c r="G15" s="157">
        <f>SUM(F15*D15)</f>
        <v>0</v>
      </c>
      <c r="H15" s="8">
        <v>0.0126</v>
      </c>
      <c r="I15" s="8">
        <f>SUM(H15*D15)</f>
        <v>0.0315</v>
      </c>
      <c r="J15" s="14"/>
      <c r="K15" s="6"/>
      <c r="L15" s="33"/>
      <c r="M15" s="33"/>
      <c r="N15" s="33"/>
    </row>
    <row r="16" spans="1:14" ht="14.25" customHeight="1">
      <c r="A16" s="138"/>
      <c r="B16" s="274"/>
      <c r="C16" s="353" t="s">
        <v>444</v>
      </c>
      <c r="D16" s="354">
        <v>2.52</v>
      </c>
      <c r="E16" s="23"/>
      <c r="F16" s="30"/>
      <c r="G16" s="157"/>
      <c r="H16" s="8"/>
      <c r="I16" s="8"/>
      <c r="J16" s="14"/>
      <c r="K16" s="6"/>
      <c r="L16" s="33"/>
      <c r="M16" s="33"/>
      <c r="N16" s="33"/>
    </row>
    <row r="17" spans="1:14" ht="14.25" customHeight="1">
      <c r="A17" s="138" t="s">
        <v>112</v>
      </c>
      <c r="B17" s="273" t="s">
        <v>283</v>
      </c>
      <c r="C17" s="130" t="s">
        <v>284</v>
      </c>
      <c r="D17" s="128">
        <v>101</v>
      </c>
      <c r="E17" s="23" t="s">
        <v>40</v>
      </c>
      <c r="F17" s="163">
        <v>0</v>
      </c>
      <c r="G17" s="157">
        <f>SUM(F17*D17)</f>
        <v>0</v>
      </c>
      <c r="H17" s="39">
        <v>0.0706</v>
      </c>
      <c r="I17" s="8">
        <f>SUM(H17*D17)</f>
        <v>7.130599999999999</v>
      </c>
      <c r="J17" s="14"/>
      <c r="K17" s="265"/>
      <c r="L17" s="33"/>
      <c r="M17" s="33"/>
      <c r="N17" s="33"/>
    </row>
    <row r="18" spans="1:14" ht="14.25" customHeight="1">
      <c r="A18" s="367"/>
      <c r="B18" s="426"/>
      <c r="C18" s="313" t="s">
        <v>285</v>
      </c>
      <c r="D18" s="430">
        <v>15.86</v>
      </c>
      <c r="E18" s="297"/>
      <c r="F18" s="306"/>
      <c r="G18" s="307"/>
      <c r="H18" s="310"/>
      <c r="I18" s="412"/>
      <c r="J18" s="14"/>
      <c r="K18" s="265"/>
      <c r="L18" s="33"/>
      <c r="M18" s="33"/>
      <c r="N18" s="33"/>
    </row>
    <row r="19" spans="1:14" ht="14.25" customHeight="1">
      <c r="A19" s="301"/>
      <c r="B19" s="491"/>
      <c r="C19" s="313" t="s">
        <v>286</v>
      </c>
      <c r="D19" s="430">
        <v>12.78</v>
      </c>
      <c r="E19" s="305"/>
      <c r="F19" s="431"/>
      <c r="G19" s="432"/>
      <c r="H19" s="433"/>
      <c r="I19" s="492"/>
      <c r="J19" s="14"/>
      <c r="K19" s="265"/>
      <c r="L19" s="33"/>
      <c r="M19" s="33"/>
      <c r="N19" s="33"/>
    </row>
    <row r="20" spans="1:14" ht="14.25" customHeight="1">
      <c r="A20" s="311"/>
      <c r="B20" s="494"/>
      <c r="C20" s="313" t="s">
        <v>287</v>
      </c>
      <c r="D20" s="430">
        <v>12.46</v>
      </c>
      <c r="E20" s="316"/>
      <c r="F20" s="317"/>
      <c r="G20" s="318"/>
      <c r="H20" s="320"/>
      <c r="I20" s="415"/>
      <c r="J20" s="14"/>
      <c r="K20" s="265"/>
      <c r="L20" s="33"/>
      <c r="M20" s="33"/>
      <c r="N20" s="33"/>
    </row>
    <row r="21" spans="1:14" ht="14.25" customHeight="1">
      <c r="A21" s="301"/>
      <c r="B21" s="493"/>
      <c r="C21" s="313" t="s">
        <v>288</v>
      </c>
      <c r="D21" s="430">
        <v>35.1</v>
      </c>
      <c r="E21" s="305"/>
      <c r="F21" s="431"/>
      <c r="G21" s="432"/>
      <c r="H21" s="495"/>
      <c r="I21" s="492"/>
      <c r="J21" s="14"/>
      <c r="K21" s="265"/>
      <c r="L21" s="33"/>
      <c r="M21" s="33"/>
      <c r="N21" s="33"/>
    </row>
    <row r="22" spans="1:14" ht="14.25" customHeight="1">
      <c r="A22" s="138"/>
      <c r="B22" s="455"/>
      <c r="C22" s="330" t="s">
        <v>289</v>
      </c>
      <c r="D22" s="430">
        <v>24.81</v>
      </c>
      <c r="E22" s="187"/>
      <c r="F22" s="188"/>
      <c r="G22" s="223"/>
      <c r="H22" s="233"/>
      <c r="I22" s="190"/>
      <c r="J22" s="14"/>
      <c r="K22" s="265"/>
      <c r="L22" s="33"/>
      <c r="M22" s="33"/>
      <c r="N22" s="33"/>
    </row>
    <row r="23" spans="1:14" ht="14.25" customHeight="1">
      <c r="A23" s="138" t="s">
        <v>48</v>
      </c>
      <c r="B23" s="274" t="s">
        <v>293</v>
      </c>
      <c r="C23" s="24" t="s">
        <v>294</v>
      </c>
      <c r="D23" s="276">
        <v>11.2</v>
      </c>
      <c r="E23" s="23" t="s">
        <v>40</v>
      </c>
      <c r="F23" s="30">
        <v>0</v>
      </c>
      <c r="G23" s="157">
        <f>SUM(F23*D23)</f>
        <v>0</v>
      </c>
      <c r="H23" s="8">
        <v>0.10471</v>
      </c>
      <c r="I23" s="8">
        <f>SUM(H23*D23)</f>
        <v>1.1727519999999998</v>
      </c>
      <c r="J23" s="14"/>
      <c r="K23" s="244"/>
      <c r="L23" s="33"/>
      <c r="M23" s="33"/>
      <c r="N23" s="33"/>
    </row>
    <row r="24" spans="1:14" ht="14.25" customHeight="1">
      <c r="A24" s="367"/>
      <c r="B24" s="498"/>
      <c r="C24" s="341" t="s">
        <v>290</v>
      </c>
      <c r="D24" s="496">
        <v>4</v>
      </c>
      <c r="E24" s="43"/>
      <c r="F24" s="501"/>
      <c r="G24" s="307"/>
      <c r="H24" s="412"/>
      <c r="I24" s="412"/>
      <c r="J24" s="14"/>
      <c r="K24" s="244"/>
      <c r="L24" s="33"/>
      <c r="M24" s="33"/>
      <c r="N24" s="33"/>
    </row>
    <row r="25" spans="1:14" ht="14.25" customHeight="1">
      <c r="A25" s="497"/>
      <c r="B25" s="499"/>
      <c r="C25" s="475" t="s">
        <v>291</v>
      </c>
      <c r="D25" s="476">
        <v>0.9</v>
      </c>
      <c r="E25" s="499"/>
      <c r="F25" s="448"/>
      <c r="G25" s="318"/>
      <c r="H25" s="415"/>
      <c r="I25" s="415"/>
      <c r="J25" s="14"/>
      <c r="K25" s="244"/>
      <c r="L25" s="33"/>
      <c r="M25" s="33"/>
      <c r="N25" s="33"/>
    </row>
    <row r="26" spans="1:14" ht="14.25" customHeight="1">
      <c r="A26" s="322"/>
      <c r="B26" s="500"/>
      <c r="C26" s="324" t="s">
        <v>292</v>
      </c>
      <c r="D26" s="325">
        <v>6.3</v>
      </c>
      <c r="E26" s="326"/>
      <c r="F26" s="188"/>
      <c r="G26" s="223"/>
      <c r="H26" s="233"/>
      <c r="I26" s="190"/>
      <c r="J26" s="14"/>
      <c r="K26" s="265"/>
      <c r="L26" s="33"/>
      <c r="M26" s="33"/>
      <c r="N26" s="33"/>
    </row>
    <row r="27" spans="1:14" ht="14.25" customHeight="1">
      <c r="A27" s="138" t="s">
        <v>113</v>
      </c>
      <c r="B27" s="502" t="s">
        <v>295</v>
      </c>
      <c r="C27" s="503" t="s">
        <v>296</v>
      </c>
      <c r="D27" s="276">
        <v>5.3</v>
      </c>
      <c r="E27" s="23" t="s">
        <v>40</v>
      </c>
      <c r="F27" s="30">
        <v>0</v>
      </c>
      <c r="G27" s="157">
        <f>SUM(F27*D27)</f>
        <v>0</v>
      </c>
      <c r="H27" s="8">
        <v>0.04682</v>
      </c>
      <c r="I27" s="8">
        <f>SUM(H27*D27)</f>
        <v>0.248146</v>
      </c>
      <c r="J27" s="14"/>
      <c r="K27" s="265"/>
      <c r="L27" s="33"/>
      <c r="M27" s="33"/>
      <c r="N27" s="33"/>
    </row>
    <row r="28" spans="1:14" ht="14.25" customHeight="1">
      <c r="A28" s="367"/>
      <c r="B28" s="534"/>
      <c r="C28" s="313" t="s">
        <v>404</v>
      </c>
      <c r="D28" s="430">
        <v>3.36</v>
      </c>
      <c r="E28" s="236"/>
      <c r="F28" s="258"/>
      <c r="G28" s="287"/>
      <c r="H28" s="535"/>
      <c r="I28" s="331"/>
      <c r="J28" s="14"/>
      <c r="K28" s="265"/>
      <c r="L28" s="33"/>
      <c r="M28" s="33"/>
      <c r="N28" s="33"/>
    </row>
    <row r="29" spans="1:14" ht="14.25" customHeight="1">
      <c r="A29" s="322"/>
      <c r="B29" s="500"/>
      <c r="C29" s="324" t="s">
        <v>405</v>
      </c>
      <c r="D29" s="325">
        <v>1.89</v>
      </c>
      <c r="E29" s="326"/>
      <c r="F29" s="298"/>
      <c r="G29" s="299"/>
      <c r="H29" s="536"/>
      <c r="I29" s="537"/>
      <c r="J29" s="14"/>
      <c r="K29" s="265"/>
      <c r="L29" s="33"/>
      <c r="M29" s="33"/>
      <c r="N29" s="33"/>
    </row>
    <row r="30" spans="1:14" ht="14.25" customHeight="1">
      <c r="A30" s="139" t="s">
        <v>114</v>
      </c>
      <c r="B30" s="49" t="s">
        <v>191</v>
      </c>
      <c r="C30" s="130" t="s">
        <v>208</v>
      </c>
      <c r="D30" s="130"/>
      <c r="E30" s="130"/>
      <c r="F30" s="163"/>
      <c r="G30" s="130"/>
      <c r="H30" s="39"/>
      <c r="I30" s="8"/>
      <c r="J30" s="14"/>
      <c r="K30" s="265"/>
      <c r="L30" s="33"/>
      <c r="M30" s="33"/>
      <c r="N30" s="33"/>
    </row>
    <row r="31" spans="1:14" ht="14.25" customHeight="1">
      <c r="A31" s="271"/>
      <c r="B31" s="419"/>
      <c r="C31" s="49" t="s">
        <v>209</v>
      </c>
      <c r="D31" s="128">
        <v>84.8</v>
      </c>
      <c r="E31" s="23" t="s">
        <v>40</v>
      </c>
      <c r="F31" s="163">
        <v>0</v>
      </c>
      <c r="G31" s="157">
        <f>SUM(F31*D31)</f>
        <v>0</v>
      </c>
      <c r="H31" s="39">
        <v>0.0186</v>
      </c>
      <c r="I31" s="8">
        <f>SUM(H31*D31)</f>
        <v>1.5772799999999998</v>
      </c>
      <c r="J31" s="14"/>
      <c r="K31" s="265"/>
      <c r="L31" s="33"/>
      <c r="M31" s="33"/>
      <c r="N31" s="33"/>
    </row>
    <row r="32" spans="1:14" ht="14.25" customHeight="1">
      <c r="A32" s="294"/>
      <c r="B32" s="295"/>
      <c r="C32" s="296" t="s">
        <v>402</v>
      </c>
      <c r="D32" s="496"/>
      <c r="E32" s="297"/>
      <c r="F32" s="306"/>
      <c r="G32" s="307"/>
      <c r="H32" s="454"/>
      <c r="I32" s="310"/>
      <c r="J32" s="14"/>
      <c r="K32" s="265"/>
      <c r="L32" s="33"/>
      <c r="M32" s="33"/>
      <c r="N32" s="33"/>
    </row>
    <row r="33" spans="1:14" ht="14.25" customHeight="1">
      <c r="A33" s="138"/>
      <c r="B33" s="342"/>
      <c r="C33" s="330" t="s">
        <v>401</v>
      </c>
      <c r="D33" s="325">
        <v>84.75</v>
      </c>
      <c r="E33" s="236"/>
      <c r="F33" s="188"/>
      <c r="G33" s="287"/>
      <c r="H33" s="288"/>
      <c r="I33" s="289"/>
      <c r="J33" s="14"/>
      <c r="K33" s="265"/>
      <c r="L33" s="33"/>
      <c r="M33" s="33"/>
      <c r="N33" s="33"/>
    </row>
    <row r="34" spans="1:14" ht="14.25" customHeight="1">
      <c r="A34" s="138" t="s">
        <v>115</v>
      </c>
      <c r="B34" s="273" t="s">
        <v>214</v>
      </c>
      <c r="C34" s="130" t="s">
        <v>215</v>
      </c>
      <c r="D34" s="128">
        <v>23</v>
      </c>
      <c r="E34" s="43" t="s">
        <v>40</v>
      </c>
      <c r="F34" s="163">
        <v>0</v>
      </c>
      <c r="G34" s="251">
        <f>SUM(F34*D34)</f>
        <v>0</v>
      </c>
      <c r="H34" s="270">
        <v>0.01439</v>
      </c>
      <c r="I34" s="254">
        <f>SUM(H34*D34)</f>
        <v>0.33097</v>
      </c>
      <c r="J34" s="14"/>
      <c r="K34" s="487"/>
      <c r="L34" s="33"/>
      <c r="M34" s="33"/>
      <c r="N34" s="33"/>
    </row>
    <row r="35" spans="1:14" ht="14.25" customHeight="1" thickBot="1">
      <c r="A35" s="420"/>
      <c r="B35" s="421"/>
      <c r="C35" s="422" t="s">
        <v>403</v>
      </c>
      <c r="D35" s="423">
        <v>22.95</v>
      </c>
      <c r="E35" s="424"/>
      <c r="F35" s="230"/>
      <c r="G35" s="238"/>
      <c r="H35" s="425"/>
      <c r="I35" s="231"/>
      <c r="J35" s="14"/>
      <c r="K35" s="265"/>
      <c r="L35" s="33"/>
      <c r="M35" s="33"/>
      <c r="N35" s="33"/>
    </row>
    <row r="36" spans="1:14" ht="15" customHeight="1">
      <c r="A36" s="630"/>
      <c r="B36" s="750" t="s">
        <v>173</v>
      </c>
      <c r="C36" s="750"/>
      <c r="D36" s="631"/>
      <c r="E36" s="631"/>
      <c r="F36" s="631"/>
      <c r="G36" s="632">
        <f>SUM(G12:G35)</f>
        <v>0</v>
      </c>
      <c r="H36" s="631"/>
      <c r="I36" s="633">
        <f>SUM(I12:I35)</f>
        <v>10.610198</v>
      </c>
      <c r="J36" s="14"/>
      <c r="K36" s="33"/>
      <c r="L36" s="33"/>
      <c r="M36" s="33"/>
      <c r="N36" s="33"/>
    </row>
    <row r="37" spans="1:14" ht="14.25" customHeight="1">
      <c r="A37" s="626"/>
      <c r="B37" s="626"/>
      <c r="C37" s="626"/>
      <c r="D37" s="627"/>
      <c r="E37" s="628"/>
      <c r="F37" s="627"/>
      <c r="G37" s="629"/>
      <c r="H37" s="629"/>
      <c r="I37" s="629"/>
      <c r="J37" s="14"/>
      <c r="K37" s="33"/>
      <c r="L37" s="33"/>
      <c r="M37" s="33"/>
      <c r="N37" s="33"/>
    </row>
    <row r="38" spans="1:14" ht="14.25" customHeight="1">
      <c r="A38" s="16"/>
      <c r="B38" s="108"/>
      <c r="C38" s="5"/>
      <c r="D38" s="17"/>
      <c r="E38" s="18"/>
      <c r="F38" s="17"/>
      <c r="G38" s="19"/>
      <c r="H38" s="19"/>
      <c r="I38" s="19"/>
      <c r="J38" s="14"/>
      <c r="K38" s="33"/>
      <c r="L38" s="33"/>
      <c r="M38" s="33"/>
      <c r="N38" s="33"/>
    </row>
    <row r="39" spans="1:14" ht="15.75">
      <c r="A39" s="6" t="s">
        <v>9</v>
      </c>
      <c r="B39" s="136" t="s">
        <v>48</v>
      </c>
      <c r="C39" s="137" t="s">
        <v>49</v>
      </c>
      <c r="D39" s="20"/>
      <c r="E39" s="21"/>
      <c r="F39" s="20"/>
      <c r="G39" s="22"/>
      <c r="H39" s="20"/>
      <c r="I39" s="20"/>
      <c r="J39" s="14"/>
      <c r="K39" s="33"/>
      <c r="L39" s="33"/>
      <c r="M39" s="33"/>
      <c r="N39" s="33"/>
    </row>
    <row r="40" spans="1:14" ht="10.5" customHeight="1">
      <c r="A40" s="6"/>
      <c r="B40" s="27"/>
      <c r="C40" s="28"/>
      <c r="D40" s="20"/>
      <c r="E40" s="21"/>
      <c r="F40" s="20"/>
      <c r="G40" s="22"/>
      <c r="H40" s="20"/>
      <c r="I40" s="20"/>
      <c r="J40" s="14"/>
      <c r="K40" s="33"/>
      <c r="L40" s="33"/>
      <c r="M40" s="33"/>
      <c r="N40" s="33"/>
    </row>
    <row r="41" spans="1:14" ht="14.25" customHeight="1" thickBot="1">
      <c r="A41" s="224" t="s">
        <v>0</v>
      </c>
      <c r="B41" s="225" t="s">
        <v>7</v>
      </c>
      <c r="C41" s="225" t="s">
        <v>8</v>
      </c>
      <c r="D41" s="225" t="s">
        <v>1</v>
      </c>
      <c r="E41" s="225" t="s">
        <v>2</v>
      </c>
      <c r="F41" s="225" t="s">
        <v>21</v>
      </c>
      <c r="G41" s="225" t="s">
        <v>22</v>
      </c>
      <c r="H41" s="217" t="s">
        <v>23</v>
      </c>
      <c r="I41" s="217" t="s">
        <v>24</v>
      </c>
      <c r="J41" s="14"/>
      <c r="K41" s="33"/>
      <c r="L41" s="33"/>
      <c r="M41" s="33"/>
      <c r="N41" s="33"/>
    </row>
    <row r="42" spans="1:14" ht="14.25" customHeight="1">
      <c r="A42" s="139" t="s">
        <v>41</v>
      </c>
      <c r="B42" s="127" t="s">
        <v>186</v>
      </c>
      <c r="C42" s="49" t="s">
        <v>406</v>
      </c>
      <c r="D42" s="277">
        <v>142.3</v>
      </c>
      <c r="E42" s="23" t="s">
        <v>40</v>
      </c>
      <c r="F42" s="163">
        <v>0</v>
      </c>
      <c r="G42" s="157">
        <f>SUM(F42*D42)</f>
        <v>0</v>
      </c>
      <c r="H42" s="32">
        <v>0.06002</v>
      </c>
      <c r="I42" s="8">
        <f>SUM(H42*D42)</f>
        <v>8.540846</v>
      </c>
      <c r="J42" s="14"/>
      <c r="K42" s="33"/>
      <c r="L42" s="33"/>
      <c r="M42" s="33"/>
      <c r="N42" s="33"/>
    </row>
    <row r="43" spans="1:14" ht="14.25" customHeight="1">
      <c r="A43" s="294"/>
      <c r="B43" s="427"/>
      <c r="C43" s="341" t="s">
        <v>446</v>
      </c>
      <c r="D43" s="304">
        <v>18.92</v>
      </c>
      <c r="E43" s="297"/>
      <c r="F43" s="306"/>
      <c r="G43" s="307"/>
      <c r="H43" s="411"/>
      <c r="I43" s="412"/>
      <c r="J43" s="14"/>
      <c r="K43" s="33"/>
      <c r="L43" s="33"/>
      <c r="M43" s="33"/>
      <c r="N43" s="33"/>
    </row>
    <row r="44" spans="1:14" ht="14.25" customHeight="1">
      <c r="A44" s="301"/>
      <c r="B44" s="428"/>
      <c r="C44" s="314" t="s">
        <v>447</v>
      </c>
      <c r="D44" s="315">
        <v>18.74</v>
      </c>
      <c r="E44" s="316"/>
      <c r="F44" s="317"/>
      <c r="G44" s="318"/>
      <c r="H44" s="414"/>
      <c r="I44" s="415"/>
      <c r="J44" s="14"/>
      <c r="K44" s="33"/>
      <c r="L44" s="33"/>
      <c r="M44" s="33"/>
      <c r="N44" s="33"/>
    </row>
    <row r="45" spans="1:14" ht="14.25" customHeight="1">
      <c r="A45" s="311"/>
      <c r="B45" s="429"/>
      <c r="C45" s="314" t="s">
        <v>448</v>
      </c>
      <c r="D45" s="315">
        <v>15.86</v>
      </c>
      <c r="E45" s="316"/>
      <c r="F45" s="317"/>
      <c r="G45" s="318"/>
      <c r="H45" s="414"/>
      <c r="I45" s="415"/>
      <c r="J45" s="14"/>
      <c r="K45" s="33"/>
      <c r="L45" s="33"/>
      <c r="M45" s="33"/>
      <c r="N45" s="33"/>
    </row>
    <row r="46" spans="1:14" ht="14.25" customHeight="1">
      <c r="A46" s="311"/>
      <c r="B46" s="312"/>
      <c r="C46" s="314" t="s">
        <v>449</v>
      </c>
      <c r="D46" s="315">
        <v>15.18</v>
      </c>
      <c r="E46" s="316"/>
      <c r="F46" s="317"/>
      <c r="G46" s="318"/>
      <c r="H46" s="309"/>
      <c r="I46" s="320"/>
      <c r="J46" s="14"/>
      <c r="K46" s="33"/>
      <c r="L46" s="33"/>
      <c r="M46" s="33"/>
      <c r="N46" s="33"/>
    </row>
    <row r="47" spans="1:14" ht="14.25" customHeight="1">
      <c r="A47" s="311"/>
      <c r="B47" s="312"/>
      <c r="C47" s="314" t="s">
        <v>451</v>
      </c>
      <c r="D47" s="315">
        <v>17.29</v>
      </c>
      <c r="E47" s="316"/>
      <c r="F47" s="317"/>
      <c r="G47" s="318"/>
      <c r="H47" s="309"/>
      <c r="I47" s="320"/>
      <c r="J47" s="14"/>
      <c r="K47" s="33"/>
      <c r="L47" s="33"/>
      <c r="M47" s="33"/>
      <c r="N47" s="33"/>
    </row>
    <row r="48" spans="1:14" ht="14.25" customHeight="1">
      <c r="A48" s="311"/>
      <c r="B48" s="312"/>
      <c r="C48" s="314" t="s">
        <v>450</v>
      </c>
      <c r="D48" s="315">
        <v>14.79</v>
      </c>
      <c r="E48" s="316"/>
      <c r="F48" s="317"/>
      <c r="G48" s="318"/>
      <c r="H48" s="309"/>
      <c r="I48" s="320"/>
      <c r="J48" s="14"/>
      <c r="K48" s="33"/>
      <c r="L48" s="33"/>
      <c r="M48" s="33"/>
      <c r="N48" s="33"/>
    </row>
    <row r="49" spans="1:14" ht="14.25" customHeight="1">
      <c r="A49" s="311"/>
      <c r="B49" s="312"/>
      <c r="C49" s="314" t="s">
        <v>452</v>
      </c>
      <c r="D49" s="315">
        <v>15.41</v>
      </c>
      <c r="E49" s="316"/>
      <c r="F49" s="317"/>
      <c r="G49" s="318"/>
      <c r="H49" s="309"/>
      <c r="I49" s="320"/>
      <c r="J49" s="14"/>
      <c r="K49" s="33"/>
      <c r="L49" s="33"/>
      <c r="M49" s="33"/>
      <c r="N49" s="33"/>
    </row>
    <row r="50" spans="1:14" ht="14.25" customHeight="1">
      <c r="A50" s="311"/>
      <c r="B50" s="312"/>
      <c r="C50" s="314" t="s">
        <v>453</v>
      </c>
      <c r="D50" s="315">
        <v>26.11</v>
      </c>
      <c r="E50" s="316"/>
      <c r="F50" s="317"/>
      <c r="G50" s="318"/>
      <c r="H50" s="309"/>
      <c r="I50" s="320"/>
      <c r="J50" s="14"/>
      <c r="K50" s="33"/>
      <c r="L50" s="33"/>
      <c r="M50" s="33"/>
      <c r="N50" s="33"/>
    </row>
    <row r="51" spans="1:14" ht="14.25" customHeight="1">
      <c r="A51" s="139" t="s">
        <v>42</v>
      </c>
      <c r="B51" s="23" t="s">
        <v>171</v>
      </c>
      <c r="C51" s="24" t="s">
        <v>179</v>
      </c>
      <c r="D51" s="276">
        <v>153.7</v>
      </c>
      <c r="E51" s="23" t="s">
        <v>40</v>
      </c>
      <c r="F51" s="163">
        <v>0</v>
      </c>
      <c r="G51" s="157">
        <f>SUM(F51*D51)</f>
        <v>0</v>
      </c>
      <c r="H51" s="8">
        <v>0.00579</v>
      </c>
      <c r="I51" s="8">
        <f>SUM(H51*D51)</f>
        <v>0.8899229999999999</v>
      </c>
      <c r="J51" s="14"/>
      <c r="K51" s="244"/>
      <c r="L51" s="33"/>
      <c r="M51" s="33"/>
      <c r="N51" s="33"/>
    </row>
    <row r="52" spans="1:14" ht="14.25" customHeight="1">
      <c r="A52" s="294"/>
      <c r="B52" s="295"/>
      <c r="C52" s="341" t="s">
        <v>454</v>
      </c>
      <c r="D52" s="304">
        <v>22.44</v>
      </c>
      <c r="E52" s="297"/>
      <c r="F52" s="306"/>
      <c r="G52" s="307"/>
      <c r="H52" s="308"/>
      <c r="I52" s="310"/>
      <c r="J52" s="14"/>
      <c r="K52" s="244"/>
      <c r="L52" s="33"/>
      <c r="M52" s="33"/>
      <c r="N52" s="33"/>
    </row>
    <row r="53" spans="1:14" ht="14.25" customHeight="1">
      <c r="A53" s="311"/>
      <c r="B53" s="312"/>
      <c r="C53" s="314" t="s">
        <v>456</v>
      </c>
      <c r="D53" s="315"/>
      <c r="E53" s="499"/>
      <c r="F53" s="317"/>
      <c r="G53" s="635"/>
      <c r="H53" s="309"/>
      <c r="I53" s="636"/>
      <c r="J53" s="14"/>
      <c r="K53" s="244"/>
      <c r="L53" s="33"/>
      <c r="M53" s="33"/>
      <c r="N53" s="33"/>
    </row>
    <row r="54" spans="1:14" ht="14.25" customHeight="1">
      <c r="A54" s="311"/>
      <c r="B54" s="312"/>
      <c r="C54" s="475" t="s">
        <v>457</v>
      </c>
      <c r="D54" s="315">
        <v>17.33</v>
      </c>
      <c r="E54" s="499"/>
      <c r="F54" s="317"/>
      <c r="G54" s="635"/>
      <c r="H54" s="309"/>
      <c r="I54" s="636"/>
      <c r="J54" s="14"/>
      <c r="K54" s="244"/>
      <c r="L54" s="33"/>
      <c r="M54" s="33"/>
      <c r="N54" s="33"/>
    </row>
    <row r="55" spans="1:14" ht="14.25" customHeight="1">
      <c r="A55" s="311"/>
      <c r="B55" s="637"/>
      <c r="C55" s="314" t="s">
        <v>455</v>
      </c>
      <c r="D55" s="315">
        <v>5.88</v>
      </c>
      <c r="E55" s="499"/>
      <c r="F55" s="317"/>
      <c r="G55" s="635"/>
      <c r="H55" s="309"/>
      <c r="I55" s="636"/>
      <c r="J55" s="14"/>
      <c r="K55" s="244"/>
      <c r="L55" s="33"/>
      <c r="M55" s="33"/>
      <c r="N55" s="33"/>
    </row>
    <row r="56" spans="1:14" ht="14.25" customHeight="1">
      <c r="A56" s="311"/>
      <c r="B56" s="637"/>
      <c r="C56" s="314" t="s">
        <v>458</v>
      </c>
      <c r="D56" s="315"/>
      <c r="E56" s="499"/>
      <c r="F56" s="317"/>
      <c r="G56" s="635"/>
      <c r="H56" s="309"/>
      <c r="I56" s="636"/>
      <c r="J56" s="14"/>
      <c r="K56" s="244"/>
      <c r="L56" s="33"/>
      <c r="M56" s="33"/>
      <c r="N56" s="33"/>
    </row>
    <row r="57" spans="1:14" ht="14.25" customHeight="1">
      <c r="A57" s="311"/>
      <c r="B57" s="637"/>
      <c r="C57" s="475" t="s">
        <v>459</v>
      </c>
      <c r="D57" s="315">
        <v>25.5</v>
      </c>
      <c r="E57" s="499"/>
      <c r="F57" s="317"/>
      <c r="G57" s="635"/>
      <c r="H57" s="309"/>
      <c r="I57" s="636"/>
      <c r="J57" s="14"/>
      <c r="K57" s="244"/>
      <c r="L57" s="33"/>
      <c r="M57" s="33"/>
      <c r="N57" s="33"/>
    </row>
    <row r="58" spans="1:14" ht="14.25" customHeight="1">
      <c r="A58" s="311"/>
      <c r="B58" s="637"/>
      <c r="C58" s="475" t="s">
        <v>460</v>
      </c>
      <c r="D58" s="315">
        <v>36.63</v>
      </c>
      <c r="E58" s="499"/>
      <c r="F58" s="317"/>
      <c r="G58" s="635"/>
      <c r="H58" s="309"/>
      <c r="I58" s="636"/>
      <c r="J58" s="14"/>
      <c r="K58" s="244"/>
      <c r="L58" s="33"/>
      <c r="M58" s="33"/>
      <c r="N58" s="33"/>
    </row>
    <row r="59" spans="1:14" ht="14.25" customHeight="1">
      <c r="A59" s="311"/>
      <c r="B59" s="637"/>
      <c r="C59" s="475" t="s">
        <v>461</v>
      </c>
      <c r="D59" s="315">
        <v>3.56</v>
      </c>
      <c r="E59" s="499"/>
      <c r="F59" s="317"/>
      <c r="G59" s="635"/>
      <c r="H59" s="309"/>
      <c r="I59" s="636"/>
      <c r="J59" s="14"/>
      <c r="K59" s="244"/>
      <c r="L59" s="33"/>
      <c r="M59" s="33"/>
      <c r="N59" s="33"/>
    </row>
    <row r="60" spans="1:14" ht="14.25" customHeight="1">
      <c r="A60" s="311"/>
      <c r="B60" s="637"/>
      <c r="C60" s="475" t="s">
        <v>462</v>
      </c>
      <c r="D60" s="315">
        <v>10.09</v>
      </c>
      <c r="E60" s="499"/>
      <c r="F60" s="317"/>
      <c r="G60" s="635"/>
      <c r="H60" s="309"/>
      <c r="I60" s="636"/>
      <c r="J60" s="14"/>
      <c r="K60" s="244"/>
      <c r="L60" s="33"/>
      <c r="M60" s="33"/>
      <c r="N60" s="33"/>
    </row>
    <row r="61" spans="1:14" ht="14.25" customHeight="1">
      <c r="A61" s="311"/>
      <c r="B61" s="637"/>
      <c r="C61" s="314" t="s">
        <v>463</v>
      </c>
      <c r="D61" s="315">
        <v>18.22</v>
      </c>
      <c r="E61" s="499"/>
      <c r="F61" s="317"/>
      <c r="G61" s="635"/>
      <c r="H61" s="309"/>
      <c r="I61" s="636"/>
      <c r="J61" s="14"/>
      <c r="K61" s="244"/>
      <c r="L61" s="33"/>
      <c r="M61" s="33"/>
      <c r="N61" s="33"/>
    </row>
    <row r="62" spans="1:14" ht="14.25" customHeight="1">
      <c r="A62" s="322"/>
      <c r="B62" s="323"/>
      <c r="C62" s="324" t="s">
        <v>464</v>
      </c>
      <c r="D62" s="325">
        <v>14.06</v>
      </c>
      <c r="E62" s="326"/>
      <c r="F62" s="298"/>
      <c r="G62" s="299"/>
      <c r="H62" s="327"/>
      <c r="I62" s="300"/>
      <c r="J62" s="14"/>
      <c r="K62" s="244"/>
      <c r="L62" s="33"/>
      <c r="M62" s="33"/>
      <c r="N62" s="33"/>
    </row>
    <row r="63" spans="1:14" ht="14.25" customHeight="1">
      <c r="A63" s="139" t="s">
        <v>43</v>
      </c>
      <c r="B63" s="42" t="s">
        <v>469</v>
      </c>
      <c r="C63" s="542" t="s">
        <v>468</v>
      </c>
      <c r="D63" s="276">
        <v>3</v>
      </c>
      <c r="E63" s="23" t="s">
        <v>40</v>
      </c>
      <c r="F63" s="163">
        <v>0</v>
      </c>
      <c r="G63" s="157">
        <f>SUM(F63*D63)</f>
        <v>0</v>
      </c>
      <c r="H63" s="366">
        <v>0.05729</v>
      </c>
      <c r="I63" s="8">
        <f>SUM(H63*D63)</f>
        <v>0.17187</v>
      </c>
      <c r="J63" s="14"/>
      <c r="K63" s="244"/>
      <c r="L63" s="33"/>
      <c r="M63" s="33"/>
      <c r="N63" s="33"/>
    </row>
    <row r="64" spans="1:14" ht="14.25" customHeight="1">
      <c r="A64" s="139"/>
      <c r="B64" s="42"/>
      <c r="C64" s="353" t="s">
        <v>470</v>
      </c>
      <c r="D64" s="354">
        <v>3</v>
      </c>
      <c r="E64" s="23"/>
      <c r="F64" s="163"/>
      <c r="G64" s="157"/>
      <c r="H64" s="366"/>
      <c r="I64" s="39"/>
      <c r="J64" s="14"/>
      <c r="K64" s="244"/>
      <c r="L64" s="33"/>
      <c r="M64" s="33"/>
      <c r="N64" s="33"/>
    </row>
    <row r="65" spans="1:14" ht="14.25" customHeight="1">
      <c r="A65" s="139" t="s">
        <v>44</v>
      </c>
      <c r="B65" s="158" t="s">
        <v>709</v>
      </c>
      <c r="C65" s="344" t="s">
        <v>713</v>
      </c>
      <c r="D65" s="543"/>
      <c r="E65" s="23"/>
      <c r="F65" s="163"/>
      <c r="G65" s="157"/>
      <c r="H65" s="366"/>
      <c r="I65" s="8"/>
      <c r="J65" s="14"/>
      <c r="K65" s="244"/>
      <c r="L65" s="33"/>
      <c r="M65" s="33"/>
      <c r="N65" s="33"/>
    </row>
    <row r="66" spans="1:14" ht="14.25" customHeight="1">
      <c r="A66" s="139"/>
      <c r="B66" s="158"/>
      <c r="C66" s="344" t="s">
        <v>710</v>
      </c>
      <c r="D66" s="276">
        <v>29.5</v>
      </c>
      <c r="E66" s="23" t="s">
        <v>40</v>
      </c>
      <c r="F66" s="163">
        <v>0</v>
      </c>
      <c r="G66" s="157">
        <f>SUM(F66*D66)</f>
        <v>0</v>
      </c>
      <c r="H66" s="366">
        <v>0.01414</v>
      </c>
      <c r="I66" s="8">
        <f>SUM(H66*D66)</f>
        <v>0.41713</v>
      </c>
      <c r="J66" s="14"/>
      <c r="K66" s="244"/>
      <c r="L66" s="33"/>
      <c r="M66" s="33"/>
      <c r="N66" s="33"/>
    </row>
    <row r="67" spans="1:14" ht="14.25" customHeight="1">
      <c r="A67" s="139"/>
      <c r="B67" s="158"/>
      <c r="C67" s="353" t="s">
        <v>712</v>
      </c>
      <c r="D67" s="354"/>
      <c r="E67" s="23"/>
      <c r="F67" s="163"/>
      <c r="G67" s="157"/>
      <c r="H67" s="611"/>
      <c r="I67" s="39"/>
      <c r="J67" s="14"/>
      <c r="K67" s="244"/>
      <c r="L67" s="33"/>
      <c r="M67" s="33"/>
      <c r="N67" s="33"/>
    </row>
    <row r="68" spans="1:14" ht="14.25" customHeight="1">
      <c r="A68" s="139"/>
      <c r="B68" s="158"/>
      <c r="C68" s="353" t="s">
        <v>711</v>
      </c>
      <c r="D68" s="354">
        <v>29.47</v>
      </c>
      <c r="E68" s="23"/>
      <c r="F68" s="163"/>
      <c r="G68" s="157"/>
      <c r="H68" s="611"/>
      <c r="I68" s="39"/>
      <c r="J68" s="14"/>
      <c r="K68" s="244"/>
      <c r="L68" s="33"/>
      <c r="M68" s="33"/>
      <c r="N68" s="33"/>
    </row>
    <row r="69" spans="1:14" ht="14.25" customHeight="1">
      <c r="A69" s="139" t="s">
        <v>112</v>
      </c>
      <c r="B69" s="127" t="s">
        <v>185</v>
      </c>
      <c r="C69" s="49" t="s">
        <v>246</v>
      </c>
      <c r="D69" s="276">
        <v>104</v>
      </c>
      <c r="E69" s="49" t="s">
        <v>3</v>
      </c>
      <c r="F69" s="163">
        <v>0</v>
      </c>
      <c r="G69" s="157">
        <f>SUM(F69*D69)</f>
        <v>0</v>
      </c>
      <c r="H69" s="250">
        <v>0.00431</v>
      </c>
      <c r="I69" s="8">
        <f>SUM(H69*D69)</f>
        <v>0.44823999999999997</v>
      </c>
      <c r="J69" s="14"/>
      <c r="K69" s="245"/>
      <c r="L69" s="33"/>
      <c r="M69" s="33"/>
      <c r="N69" s="33"/>
    </row>
    <row r="70" spans="1:14" ht="14.25" customHeight="1">
      <c r="A70" s="294"/>
      <c r="B70" s="435"/>
      <c r="C70" s="436" t="s">
        <v>467</v>
      </c>
      <c r="D70" s="439">
        <v>48</v>
      </c>
      <c r="E70" s="427"/>
      <c r="F70" s="306"/>
      <c r="G70" s="307"/>
      <c r="H70" s="442"/>
      <c r="I70" s="412"/>
      <c r="J70" s="14"/>
      <c r="K70" s="245"/>
      <c r="L70" s="33"/>
      <c r="M70" s="33"/>
      <c r="N70" s="33"/>
    </row>
    <row r="71" spans="1:14" ht="14.25" customHeight="1">
      <c r="A71" s="311"/>
      <c r="B71" s="429"/>
      <c r="C71" s="437" t="s">
        <v>465</v>
      </c>
      <c r="D71" s="440">
        <v>37.6</v>
      </c>
      <c r="E71" s="441"/>
      <c r="F71" s="317"/>
      <c r="G71" s="318"/>
      <c r="H71" s="443"/>
      <c r="I71" s="415"/>
      <c r="J71" s="14"/>
      <c r="K71" s="245"/>
      <c r="L71" s="33"/>
      <c r="M71" s="33"/>
      <c r="N71" s="33"/>
    </row>
    <row r="72" spans="1:14" ht="14.25" customHeight="1">
      <c r="A72" s="138"/>
      <c r="B72" s="255"/>
      <c r="C72" s="434" t="s">
        <v>466</v>
      </c>
      <c r="D72" s="438">
        <v>18.4</v>
      </c>
      <c r="E72" s="256"/>
      <c r="F72" s="188"/>
      <c r="G72" s="223"/>
      <c r="H72" s="257"/>
      <c r="I72" s="190"/>
      <c r="J72" s="14"/>
      <c r="K72" s="245"/>
      <c r="L72" s="33"/>
      <c r="M72" s="33"/>
      <c r="N72" s="33"/>
    </row>
    <row r="73" spans="1:14" ht="14.25" customHeight="1">
      <c r="A73" s="139" t="s">
        <v>48</v>
      </c>
      <c r="B73" s="222" t="s">
        <v>54</v>
      </c>
      <c r="C73" s="222" t="s">
        <v>247</v>
      </c>
      <c r="D73" s="276">
        <v>9</v>
      </c>
      <c r="E73" s="23" t="s">
        <v>40</v>
      </c>
      <c r="F73" s="163">
        <v>0</v>
      </c>
      <c r="G73" s="157">
        <f>SUM(F73*D73)</f>
        <v>0</v>
      </c>
      <c r="H73" s="8">
        <v>0.10712</v>
      </c>
      <c r="I73" s="8">
        <f>SUM(H73*D73)</f>
        <v>0.96408</v>
      </c>
      <c r="J73" s="14"/>
      <c r="K73" s="245"/>
      <c r="L73" s="33"/>
      <c r="M73" s="33"/>
      <c r="N73" s="33"/>
    </row>
    <row r="74" spans="1:14" ht="14.25" customHeight="1">
      <c r="A74" s="139" t="s">
        <v>113</v>
      </c>
      <c r="B74" s="49" t="s">
        <v>473</v>
      </c>
      <c r="C74" s="49" t="s">
        <v>472</v>
      </c>
      <c r="D74" s="276"/>
      <c r="E74" s="49"/>
      <c r="F74" s="163"/>
      <c r="G74" s="157"/>
      <c r="H74" s="8"/>
      <c r="I74" s="254"/>
      <c r="J74" s="14"/>
      <c r="K74" s="245"/>
      <c r="L74" s="33"/>
      <c r="M74" s="33"/>
      <c r="N74" s="33"/>
    </row>
    <row r="75" spans="1:14" ht="14.25" customHeight="1">
      <c r="A75" s="139"/>
      <c r="B75" s="49"/>
      <c r="C75" s="49" t="s">
        <v>497</v>
      </c>
      <c r="D75" s="276">
        <v>1</v>
      </c>
      <c r="E75" s="49" t="s">
        <v>4</v>
      </c>
      <c r="F75" s="163">
        <v>0</v>
      </c>
      <c r="G75" s="157">
        <f>SUM(F75*D75)</f>
        <v>0</v>
      </c>
      <c r="H75" s="8">
        <v>0.03055</v>
      </c>
      <c r="I75" s="8">
        <f>SUM(H75*D75)</f>
        <v>0.03055</v>
      </c>
      <c r="J75" s="14"/>
      <c r="K75" s="245"/>
      <c r="L75" s="33"/>
      <c r="M75" s="33"/>
      <c r="N75" s="33"/>
    </row>
    <row r="76" spans="1:14" ht="14.25" customHeight="1">
      <c r="A76" s="139" t="s">
        <v>114</v>
      </c>
      <c r="B76" s="49" t="s">
        <v>474</v>
      </c>
      <c r="C76" s="49" t="s">
        <v>472</v>
      </c>
      <c r="D76" s="276"/>
      <c r="E76" s="49"/>
      <c r="F76" s="163"/>
      <c r="G76" s="157"/>
      <c r="H76" s="8"/>
      <c r="I76" s="254"/>
      <c r="J76" s="14"/>
      <c r="K76" s="245"/>
      <c r="L76" s="33"/>
      <c r="M76" s="33"/>
      <c r="N76" s="33"/>
    </row>
    <row r="77" spans="1:14" ht="14.25" customHeight="1">
      <c r="A77" s="139"/>
      <c r="B77" s="49"/>
      <c r="C77" s="49" t="s">
        <v>498</v>
      </c>
      <c r="D77" s="276">
        <v>4</v>
      </c>
      <c r="E77" s="49" t="s">
        <v>4</v>
      </c>
      <c r="F77" s="163">
        <v>0</v>
      </c>
      <c r="G77" s="157">
        <f>SUM(F77*D77)</f>
        <v>0</v>
      </c>
      <c r="H77" s="8">
        <v>0.03083</v>
      </c>
      <c r="I77" s="8">
        <f>SUM(H77*D77)</f>
        <v>0.12332</v>
      </c>
      <c r="J77" s="14"/>
      <c r="K77" s="245"/>
      <c r="L77" s="33"/>
      <c r="M77" s="33"/>
      <c r="N77" s="33"/>
    </row>
    <row r="78" spans="1:14" ht="14.25" customHeight="1">
      <c r="A78" s="139" t="s">
        <v>115</v>
      </c>
      <c r="B78" s="49" t="s">
        <v>476</v>
      </c>
      <c r="C78" s="49" t="s">
        <v>475</v>
      </c>
      <c r="D78" s="276"/>
      <c r="E78" s="49"/>
      <c r="F78" s="163"/>
      <c r="G78" s="157"/>
      <c r="H78" s="8"/>
      <c r="I78" s="8"/>
      <c r="J78" s="14"/>
      <c r="K78" s="245"/>
      <c r="L78" s="33"/>
      <c r="M78" s="33"/>
      <c r="N78" s="33"/>
    </row>
    <row r="79" spans="1:14" ht="14.25" customHeight="1">
      <c r="A79" s="139"/>
      <c r="B79" s="49"/>
      <c r="C79" s="49" t="s">
        <v>499</v>
      </c>
      <c r="D79" s="276">
        <v>1</v>
      </c>
      <c r="E79" s="49" t="s">
        <v>4</v>
      </c>
      <c r="F79" s="163">
        <v>0</v>
      </c>
      <c r="G79" s="157">
        <f>SUM(F79*D79)</f>
        <v>0</v>
      </c>
      <c r="H79" s="8">
        <v>0.06559</v>
      </c>
      <c r="I79" s="8">
        <f>SUM(H79*D79)</f>
        <v>0.06559</v>
      </c>
      <c r="J79" s="14"/>
      <c r="K79" s="245"/>
      <c r="L79" s="33"/>
      <c r="M79" s="33"/>
      <c r="N79" s="33"/>
    </row>
    <row r="80" spans="1:14" ht="14.25" customHeight="1">
      <c r="A80" s="139" t="s">
        <v>116</v>
      </c>
      <c r="B80" s="49" t="s">
        <v>477</v>
      </c>
      <c r="C80" s="49" t="s">
        <v>475</v>
      </c>
      <c r="D80" s="276"/>
      <c r="E80" s="49"/>
      <c r="F80" s="163"/>
      <c r="G80" s="157"/>
      <c r="H80" s="8"/>
      <c r="I80" s="254"/>
      <c r="J80" s="14"/>
      <c r="K80" s="245"/>
      <c r="L80" s="33"/>
      <c r="M80" s="33"/>
      <c r="N80" s="33"/>
    </row>
    <row r="81" spans="1:14" ht="14.25" customHeight="1">
      <c r="A81" s="139"/>
      <c r="B81" s="49"/>
      <c r="C81" s="49" t="s">
        <v>500</v>
      </c>
      <c r="D81" s="276">
        <v>2</v>
      </c>
      <c r="E81" s="49" t="s">
        <v>4</v>
      </c>
      <c r="F81" s="163">
        <v>0</v>
      </c>
      <c r="G81" s="157">
        <f>SUM(F81*D81)</f>
        <v>0</v>
      </c>
      <c r="H81" s="8">
        <v>0.06807</v>
      </c>
      <c r="I81" s="8">
        <f>SUM(H81*D81)</f>
        <v>0.13614</v>
      </c>
      <c r="J81" s="14"/>
      <c r="K81" s="245"/>
      <c r="L81" s="33"/>
      <c r="M81" s="33"/>
      <c r="N81" s="33"/>
    </row>
    <row r="82" spans="1:14" ht="14.25" customHeight="1">
      <c r="A82" s="139" t="s">
        <v>117</v>
      </c>
      <c r="B82" s="49" t="s">
        <v>478</v>
      </c>
      <c r="C82" s="49" t="s">
        <v>475</v>
      </c>
      <c r="D82" s="276"/>
      <c r="E82" s="49"/>
      <c r="F82" s="163"/>
      <c r="G82" s="157"/>
      <c r="H82" s="8"/>
      <c r="I82" s="8"/>
      <c r="J82" s="14"/>
      <c r="K82" s="245"/>
      <c r="L82" s="33"/>
      <c r="M82" s="33"/>
      <c r="N82" s="33"/>
    </row>
    <row r="83" spans="1:14" ht="14.25" customHeight="1">
      <c r="A83" s="139"/>
      <c r="B83" s="49"/>
      <c r="C83" s="49" t="s">
        <v>501</v>
      </c>
      <c r="D83" s="276">
        <v>2</v>
      </c>
      <c r="E83" s="49" t="s">
        <v>4</v>
      </c>
      <c r="F83" s="163">
        <v>0</v>
      </c>
      <c r="G83" s="157">
        <f>SUM(F83*D83)</f>
        <v>0</v>
      </c>
      <c r="H83" s="8">
        <v>0.06401</v>
      </c>
      <c r="I83" s="8">
        <f>SUM(H83*D83)</f>
        <v>0.12802</v>
      </c>
      <c r="J83" s="14"/>
      <c r="K83" s="245"/>
      <c r="L83" s="33"/>
      <c r="M83" s="33"/>
      <c r="N83" s="33"/>
    </row>
    <row r="84" spans="1:14" ht="14.25" customHeight="1">
      <c r="A84" s="139" t="s">
        <v>118</v>
      </c>
      <c r="B84" s="49" t="s">
        <v>471</v>
      </c>
      <c r="C84" s="49" t="s">
        <v>475</v>
      </c>
      <c r="D84" s="276"/>
      <c r="E84" s="49"/>
      <c r="F84" s="163"/>
      <c r="G84" s="157"/>
      <c r="H84" s="8"/>
      <c r="I84" s="254"/>
      <c r="J84" s="14"/>
      <c r="K84" s="245"/>
      <c r="L84" s="33"/>
      <c r="M84" s="33"/>
      <c r="N84" s="33"/>
    </row>
    <row r="85" spans="1:14" ht="14.25" customHeight="1" thickBot="1">
      <c r="A85" s="179"/>
      <c r="B85" s="183"/>
      <c r="C85" s="183" t="s">
        <v>502</v>
      </c>
      <c r="D85" s="278">
        <v>1</v>
      </c>
      <c r="E85" s="183" t="s">
        <v>4</v>
      </c>
      <c r="F85" s="176">
        <v>0</v>
      </c>
      <c r="G85" s="177">
        <f>SUM(F85*D85)</f>
        <v>0</v>
      </c>
      <c r="H85" s="178">
        <v>0.06401</v>
      </c>
      <c r="I85" s="178">
        <f>SUM(H85*D85)</f>
        <v>0.06401</v>
      </c>
      <c r="J85" s="14"/>
      <c r="K85" s="245"/>
      <c r="L85" s="33"/>
      <c r="M85" s="33"/>
      <c r="N85" s="33"/>
    </row>
    <row r="86" spans="1:14" ht="15" customHeight="1">
      <c r="A86" s="47"/>
      <c r="B86" s="747" t="s">
        <v>104</v>
      </c>
      <c r="C86" s="747"/>
      <c r="D86" s="41"/>
      <c r="E86" s="41"/>
      <c r="F86" s="41"/>
      <c r="G86" s="162">
        <f>SUM(G42:G85)</f>
        <v>0</v>
      </c>
      <c r="H86" s="41"/>
      <c r="I86" s="180">
        <f>SUM(I42:I85)</f>
        <v>11.979719</v>
      </c>
      <c r="J86" s="14"/>
      <c r="K86" s="33"/>
      <c r="L86" s="33"/>
      <c r="M86" s="33"/>
      <c r="N86" s="33"/>
    </row>
    <row r="87" spans="1:14" ht="14.25" customHeight="1">
      <c r="A87" s="33"/>
      <c r="B87" s="34"/>
      <c r="C87" s="35"/>
      <c r="D87" s="33"/>
      <c r="E87" s="33"/>
      <c r="F87" s="33"/>
      <c r="G87" s="36"/>
      <c r="H87" s="33"/>
      <c r="I87" s="33"/>
      <c r="J87" s="14"/>
      <c r="K87" s="33"/>
      <c r="L87" s="33"/>
      <c r="M87" s="33"/>
      <c r="N87" s="33"/>
    </row>
    <row r="88" spans="1:14" ht="14.25" customHeight="1">
      <c r="A88" s="33"/>
      <c r="B88" s="34"/>
      <c r="C88" s="35"/>
      <c r="D88" s="33"/>
      <c r="E88" s="33"/>
      <c r="F88" s="33"/>
      <c r="G88" s="36"/>
      <c r="H88" s="33"/>
      <c r="I88" s="33"/>
      <c r="J88" s="14"/>
      <c r="K88" s="33"/>
      <c r="L88" s="33"/>
      <c r="M88" s="33"/>
      <c r="N88" s="33"/>
    </row>
    <row r="89" spans="1:14" ht="15.75">
      <c r="A89" s="6" t="s">
        <v>9</v>
      </c>
      <c r="B89" s="136" t="s">
        <v>46</v>
      </c>
      <c r="C89" s="137" t="s">
        <v>47</v>
      </c>
      <c r="D89" s="20"/>
      <c r="E89" s="21"/>
      <c r="F89" s="20"/>
      <c r="G89" s="22"/>
      <c r="H89" s="20"/>
      <c r="I89" s="20"/>
      <c r="J89" s="14"/>
      <c r="K89" s="33"/>
      <c r="L89" s="33"/>
      <c r="M89" s="33"/>
      <c r="N89" s="33"/>
    </row>
    <row r="90" spans="1:14" ht="10.5" customHeight="1">
      <c r="A90" s="6"/>
      <c r="B90" s="27"/>
      <c r="C90" s="28"/>
      <c r="D90" s="20"/>
      <c r="E90" s="21"/>
      <c r="F90" s="20"/>
      <c r="G90" s="22"/>
      <c r="H90" s="20"/>
      <c r="I90" s="20"/>
      <c r="J90" s="14"/>
      <c r="K90" s="33"/>
      <c r="L90" s="33"/>
      <c r="M90" s="33"/>
      <c r="N90" s="33"/>
    </row>
    <row r="91" spans="1:14" ht="14.25" customHeight="1" thickBot="1">
      <c r="A91" s="224" t="s">
        <v>0</v>
      </c>
      <c r="B91" s="225" t="s">
        <v>7</v>
      </c>
      <c r="C91" s="225" t="s">
        <v>8</v>
      </c>
      <c r="D91" s="225" t="s">
        <v>1</v>
      </c>
      <c r="E91" s="225" t="s">
        <v>2</v>
      </c>
      <c r="F91" s="225" t="s">
        <v>21</v>
      </c>
      <c r="G91" s="225" t="s">
        <v>22</v>
      </c>
      <c r="H91" s="217" t="s">
        <v>23</v>
      </c>
      <c r="I91" s="217" t="s">
        <v>24</v>
      </c>
      <c r="J91" s="14"/>
      <c r="K91" s="33"/>
      <c r="L91" s="33"/>
      <c r="M91" s="33"/>
      <c r="N91" s="33"/>
    </row>
    <row r="92" spans="1:14" ht="14.25" customHeight="1">
      <c r="A92" s="185">
        <v>1</v>
      </c>
      <c r="B92" s="187" t="s">
        <v>52</v>
      </c>
      <c r="C92" s="174" t="s">
        <v>53</v>
      </c>
      <c r="D92" s="252">
        <v>85.5</v>
      </c>
      <c r="E92" s="187" t="s">
        <v>40</v>
      </c>
      <c r="F92" s="163">
        <v>0</v>
      </c>
      <c r="G92" s="223">
        <f>SUM(F92*D92)</f>
        <v>0</v>
      </c>
      <c r="H92" s="190">
        <v>4E-05</v>
      </c>
      <c r="I92" s="190">
        <f>SUM(H92*D92)</f>
        <v>0.0034200000000000003</v>
      </c>
      <c r="J92" s="14"/>
      <c r="K92" s="244"/>
      <c r="L92" s="33"/>
      <c r="M92" s="33"/>
      <c r="N92" s="33"/>
    </row>
    <row r="93" spans="1:14" ht="14.25" customHeight="1">
      <c r="A93" s="185"/>
      <c r="B93" s="187"/>
      <c r="C93" s="292" t="s">
        <v>479</v>
      </c>
      <c r="D93" s="293">
        <v>85.54</v>
      </c>
      <c r="E93" s="187"/>
      <c r="F93" s="163"/>
      <c r="G93" s="223"/>
      <c r="H93" s="190"/>
      <c r="I93" s="190"/>
      <c r="J93" s="14"/>
      <c r="K93" s="244"/>
      <c r="L93" s="33"/>
      <c r="M93" s="33"/>
      <c r="N93" s="33"/>
    </row>
    <row r="94" spans="1:14" ht="14.25" customHeight="1">
      <c r="A94" s="545"/>
      <c r="B94" s="23"/>
      <c r="C94" s="548" t="s">
        <v>480</v>
      </c>
      <c r="D94" s="329"/>
      <c r="E94" s="23"/>
      <c r="F94" s="163"/>
      <c r="G94" s="157"/>
      <c r="H94" s="8"/>
      <c r="I94" s="8"/>
      <c r="J94" s="14"/>
      <c r="K94" s="244"/>
      <c r="L94" s="33"/>
      <c r="M94" s="33"/>
      <c r="N94" s="33"/>
    </row>
    <row r="95" spans="1:14" ht="14.25" customHeight="1">
      <c r="A95" s="545"/>
      <c r="B95" s="23"/>
      <c r="C95" s="546" t="s">
        <v>481</v>
      </c>
      <c r="D95" s="30"/>
      <c r="E95" s="23"/>
      <c r="F95" s="163"/>
      <c r="G95" s="157"/>
      <c r="H95" s="8"/>
      <c r="I95" s="8"/>
      <c r="J95" s="14"/>
      <c r="K95" s="244"/>
      <c r="L95" s="33"/>
      <c r="M95" s="33"/>
      <c r="N95" s="33"/>
    </row>
    <row r="96" spans="1:14" ht="14.25" customHeight="1" thickBot="1">
      <c r="A96" s="181"/>
      <c r="B96" s="175"/>
      <c r="C96" s="547" t="s">
        <v>482</v>
      </c>
      <c r="D96" s="362"/>
      <c r="E96" s="175"/>
      <c r="F96" s="176"/>
      <c r="G96" s="177"/>
      <c r="H96" s="178"/>
      <c r="I96" s="178"/>
      <c r="J96" s="14"/>
      <c r="K96" s="244"/>
      <c r="L96" s="33"/>
      <c r="M96" s="33"/>
      <c r="N96" s="33"/>
    </row>
    <row r="97" spans="1:14" ht="15" customHeight="1">
      <c r="A97" s="47"/>
      <c r="B97" s="747" t="s">
        <v>105</v>
      </c>
      <c r="C97" s="747"/>
      <c r="D97" s="38"/>
      <c r="E97" s="41"/>
      <c r="F97" s="41"/>
      <c r="G97" s="162">
        <f>SUM(G92:G96)</f>
        <v>0</v>
      </c>
      <c r="H97" s="41"/>
      <c r="I97" s="180">
        <f>SUM(I92:I96)</f>
        <v>0.0034200000000000003</v>
      </c>
      <c r="J97" s="14"/>
      <c r="K97" s="33"/>
      <c r="L97" s="33"/>
      <c r="M97" s="33"/>
      <c r="N97" s="33"/>
    </row>
    <row r="98" spans="1:14" ht="14.25" customHeight="1">
      <c r="A98" s="33"/>
      <c r="B98" s="34"/>
      <c r="C98" s="35"/>
      <c r="D98" s="33"/>
      <c r="E98" s="33"/>
      <c r="F98" s="33"/>
      <c r="G98" s="36"/>
      <c r="H98" s="33"/>
      <c r="I98" s="33"/>
      <c r="J98" s="14"/>
      <c r="K98" s="33"/>
      <c r="L98" s="33"/>
      <c r="M98" s="33"/>
      <c r="N98" s="33"/>
    </row>
    <row r="99" spans="1:14" ht="14.25" customHeight="1">
      <c r="A99" s="33"/>
      <c r="B99" s="34"/>
      <c r="C99" s="35"/>
      <c r="D99" s="33"/>
      <c r="E99" s="33"/>
      <c r="F99" s="33"/>
      <c r="G99" s="36"/>
      <c r="H99" s="33"/>
      <c r="I99" s="33"/>
      <c r="J99" s="14"/>
      <c r="K99" s="33"/>
      <c r="L99" s="33"/>
      <c r="M99" s="33"/>
      <c r="N99" s="33"/>
    </row>
    <row r="100" spans="1:14" ht="15.75" customHeight="1">
      <c r="A100" s="6" t="s">
        <v>9</v>
      </c>
      <c r="B100" s="136" t="s">
        <v>125</v>
      </c>
      <c r="C100" s="137" t="s">
        <v>126</v>
      </c>
      <c r="D100" s="20"/>
      <c r="E100" s="21"/>
      <c r="F100" s="20"/>
      <c r="G100" s="22"/>
      <c r="H100" s="20"/>
      <c r="I100" s="20"/>
      <c r="J100" s="14"/>
      <c r="K100" s="33"/>
      <c r="L100" s="33"/>
      <c r="M100" s="33"/>
      <c r="N100" s="33"/>
    </row>
    <row r="101" spans="1:14" ht="10.5" customHeight="1">
      <c r="A101" s="6"/>
      <c r="B101" s="27"/>
      <c r="C101" s="28"/>
      <c r="D101" s="20"/>
      <c r="E101" s="21"/>
      <c r="F101" s="20"/>
      <c r="G101" s="22"/>
      <c r="H101" s="20"/>
      <c r="I101" s="20"/>
      <c r="J101" s="14"/>
      <c r="K101" s="33"/>
      <c r="L101" s="33"/>
      <c r="M101" s="33"/>
      <c r="N101" s="33"/>
    </row>
    <row r="102" spans="1:14" ht="14.25" customHeight="1" thickBot="1">
      <c r="A102" s="224" t="s">
        <v>0</v>
      </c>
      <c r="B102" s="225" t="s">
        <v>7</v>
      </c>
      <c r="C102" s="225" t="s">
        <v>8</v>
      </c>
      <c r="D102" s="225" t="s">
        <v>1</v>
      </c>
      <c r="E102" s="225" t="s">
        <v>2</v>
      </c>
      <c r="F102" s="225" t="s">
        <v>21</v>
      </c>
      <c r="G102" s="225" t="s">
        <v>22</v>
      </c>
      <c r="H102" s="217" t="s">
        <v>23</v>
      </c>
      <c r="I102" s="217" t="s">
        <v>24</v>
      </c>
      <c r="J102" s="14"/>
      <c r="K102" s="33"/>
      <c r="L102" s="33"/>
      <c r="M102" s="33"/>
      <c r="N102" s="33"/>
    </row>
    <row r="103" spans="1:14" ht="14.25" customHeight="1">
      <c r="A103" s="478">
        <v>1</v>
      </c>
      <c r="B103" s="393" t="s">
        <v>127</v>
      </c>
      <c r="C103" s="395" t="s">
        <v>130</v>
      </c>
      <c r="D103" s="396">
        <v>85.5</v>
      </c>
      <c r="E103" s="236" t="s">
        <v>40</v>
      </c>
      <c r="F103" s="479">
        <v>0</v>
      </c>
      <c r="G103" s="287">
        <f>SUM(F103*D103)</f>
        <v>0</v>
      </c>
      <c r="H103" s="331">
        <v>0.00158</v>
      </c>
      <c r="I103" s="331">
        <f>SUM(H103*D103)</f>
        <v>0.13509000000000002</v>
      </c>
      <c r="J103" s="14"/>
      <c r="K103" s="244"/>
      <c r="L103" s="33"/>
      <c r="M103" s="33"/>
      <c r="N103" s="33"/>
    </row>
    <row r="104" spans="1:14" ht="14.25" customHeight="1" thickBot="1">
      <c r="A104" s="181"/>
      <c r="B104" s="183"/>
      <c r="C104" s="422" t="s">
        <v>479</v>
      </c>
      <c r="D104" s="423">
        <v>85.54</v>
      </c>
      <c r="E104" s="175"/>
      <c r="F104" s="176"/>
      <c r="G104" s="177"/>
      <c r="H104" s="178"/>
      <c r="I104" s="178"/>
      <c r="J104" s="14"/>
      <c r="K104" s="244"/>
      <c r="L104" s="33"/>
      <c r="M104" s="33"/>
      <c r="N104" s="33"/>
    </row>
    <row r="105" spans="1:14" ht="15" customHeight="1">
      <c r="A105" s="47"/>
      <c r="B105" s="747" t="s">
        <v>128</v>
      </c>
      <c r="C105" s="747"/>
      <c r="D105" s="38"/>
      <c r="E105" s="41"/>
      <c r="F105" s="41"/>
      <c r="G105" s="162">
        <f>SUM(G103:G103)</f>
        <v>0</v>
      </c>
      <c r="H105" s="41"/>
      <c r="I105" s="180">
        <f>SUM(I103:I103)</f>
        <v>0.13509000000000002</v>
      </c>
      <c r="J105" s="14"/>
      <c r="K105" s="33"/>
      <c r="L105" s="33"/>
      <c r="M105" s="33"/>
      <c r="N105" s="33"/>
    </row>
    <row r="106" spans="1:14" ht="14.25" customHeight="1">
      <c r="A106" s="33"/>
      <c r="B106" s="34"/>
      <c r="C106" s="34"/>
      <c r="D106" s="35"/>
      <c r="E106" s="33"/>
      <c r="F106" s="33"/>
      <c r="G106" s="161"/>
      <c r="H106" s="33"/>
      <c r="I106" s="159"/>
      <c r="J106" s="14"/>
      <c r="K106" s="33"/>
      <c r="L106" s="33"/>
      <c r="M106" s="33"/>
      <c r="N106" s="33"/>
    </row>
    <row r="107" spans="1:14" ht="14.25" customHeight="1">
      <c r="A107" s="33"/>
      <c r="B107" s="34"/>
      <c r="C107" s="35"/>
      <c r="D107" s="33"/>
      <c r="E107" s="33"/>
      <c r="F107" s="33"/>
      <c r="G107" s="36"/>
      <c r="H107" s="33"/>
      <c r="I107" s="33"/>
      <c r="J107" s="14"/>
      <c r="K107" s="33"/>
      <c r="L107" s="33"/>
      <c r="M107" s="33"/>
      <c r="N107" s="33"/>
    </row>
    <row r="108" spans="1:14" ht="15.75" customHeight="1">
      <c r="A108" s="6" t="s">
        <v>9</v>
      </c>
      <c r="B108" s="136" t="s">
        <v>31</v>
      </c>
      <c r="C108" s="137" t="s">
        <v>32</v>
      </c>
      <c r="D108" s="20"/>
      <c r="E108" s="21"/>
      <c r="F108" s="20"/>
      <c r="G108" s="22"/>
      <c r="H108" s="20"/>
      <c r="I108" s="20"/>
      <c r="J108" s="14"/>
      <c r="K108" s="33"/>
      <c r="L108" s="33"/>
      <c r="M108" s="33"/>
      <c r="N108" s="33"/>
    </row>
    <row r="109" spans="1:14" ht="10.5" customHeight="1">
      <c r="A109" s="6"/>
      <c r="B109" s="27"/>
      <c r="C109" s="28"/>
      <c r="D109" s="20"/>
      <c r="E109" s="21"/>
      <c r="F109" s="20"/>
      <c r="G109" s="22"/>
      <c r="H109" s="20"/>
      <c r="I109" s="20"/>
      <c r="J109" s="14"/>
      <c r="K109" s="33"/>
      <c r="L109" s="33"/>
      <c r="M109" s="33"/>
      <c r="N109" s="33"/>
    </row>
    <row r="110" spans="1:14" ht="14.25" customHeight="1" thickBot="1">
      <c r="A110" s="224" t="s">
        <v>0</v>
      </c>
      <c r="B110" s="225" t="s">
        <v>7</v>
      </c>
      <c r="C110" s="225" t="s">
        <v>8</v>
      </c>
      <c r="D110" s="225" t="s">
        <v>1</v>
      </c>
      <c r="E110" s="225" t="s">
        <v>2</v>
      </c>
      <c r="F110" s="225" t="s">
        <v>21</v>
      </c>
      <c r="G110" s="225" t="s">
        <v>22</v>
      </c>
      <c r="H110" s="217" t="s">
        <v>23</v>
      </c>
      <c r="I110" s="217" t="s">
        <v>24</v>
      </c>
      <c r="J110" s="14"/>
      <c r="K110" s="33"/>
      <c r="L110" s="33"/>
      <c r="M110" s="33"/>
      <c r="N110" s="33"/>
    </row>
    <row r="111" spans="1:14" ht="14.25" customHeight="1">
      <c r="A111" s="138" t="s">
        <v>41</v>
      </c>
      <c r="B111" s="158" t="s">
        <v>217</v>
      </c>
      <c r="C111" s="42" t="s">
        <v>271</v>
      </c>
      <c r="D111" s="345">
        <v>3.1</v>
      </c>
      <c r="E111" s="23" t="s">
        <v>40</v>
      </c>
      <c r="F111" s="163">
        <v>0</v>
      </c>
      <c r="G111" s="157">
        <f>F111*D111</f>
        <v>0</v>
      </c>
      <c r="H111" s="602">
        <v>0.00067</v>
      </c>
      <c r="I111" s="190">
        <f>SUM(H111*D111)</f>
        <v>0.0020770000000000003</v>
      </c>
      <c r="J111" s="14"/>
      <c r="K111" s="352">
        <v>0.13</v>
      </c>
      <c r="L111" s="165">
        <f aca="true" t="shared" si="0" ref="L111:L130">SUM(D111*K111)</f>
        <v>0.403</v>
      </c>
      <c r="M111" s="358"/>
      <c r="N111" s="352"/>
    </row>
    <row r="112" spans="1:14" ht="14.25" customHeight="1">
      <c r="A112" s="271"/>
      <c r="B112" s="453"/>
      <c r="C112" s="353" t="s">
        <v>695</v>
      </c>
      <c r="D112" s="354">
        <v>3.06</v>
      </c>
      <c r="E112" s="453"/>
      <c r="F112" s="453"/>
      <c r="G112" s="453"/>
      <c r="H112" s="216"/>
      <c r="I112" s="216"/>
      <c r="J112" s="14"/>
      <c r="K112" s="358"/>
      <c r="L112" s="165">
        <f t="shared" si="0"/>
        <v>0</v>
      </c>
      <c r="M112" s="358"/>
      <c r="N112" s="352"/>
    </row>
    <row r="113" spans="1:14" ht="14.25" customHeight="1">
      <c r="A113" s="138" t="s">
        <v>42</v>
      </c>
      <c r="B113" s="605" t="s">
        <v>703</v>
      </c>
      <c r="C113" s="344" t="s">
        <v>702</v>
      </c>
      <c r="D113" s="30">
        <v>2.5</v>
      </c>
      <c r="E113" s="23" t="s">
        <v>40</v>
      </c>
      <c r="F113" s="163">
        <v>0</v>
      </c>
      <c r="G113" s="157">
        <f>F113*D113</f>
        <v>0</v>
      </c>
      <c r="H113" s="8">
        <v>0.00069</v>
      </c>
      <c r="I113" s="8">
        <f>SUM(H113*D113)</f>
        <v>0.001725</v>
      </c>
      <c r="J113" s="14"/>
      <c r="K113" s="352">
        <v>0.03</v>
      </c>
      <c r="L113" s="165">
        <f t="shared" si="0"/>
        <v>0.075</v>
      </c>
      <c r="M113" s="358"/>
      <c r="N113" s="352"/>
    </row>
    <row r="114" spans="1:14" ht="14.25" customHeight="1">
      <c r="A114" s="260"/>
      <c r="B114" s="604"/>
      <c r="C114" s="353" t="s">
        <v>444</v>
      </c>
      <c r="D114" s="354">
        <v>2.52</v>
      </c>
      <c r="E114" s="453"/>
      <c r="F114" s="453"/>
      <c r="G114" s="453"/>
      <c r="H114" s="216"/>
      <c r="I114" s="237"/>
      <c r="J114" s="14"/>
      <c r="K114" s="358"/>
      <c r="L114" s="165">
        <f t="shared" si="0"/>
        <v>0</v>
      </c>
      <c r="M114" s="358"/>
      <c r="N114" s="352"/>
    </row>
    <row r="115" spans="1:14" ht="14.25" customHeight="1">
      <c r="A115" s="138" t="s">
        <v>43</v>
      </c>
      <c r="B115" s="605" t="s">
        <v>715</v>
      </c>
      <c r="C115" s="344" t="s">
        <v>716</v>
      </c>
      <c r="D115" s="30">
        <v>9.6</v>
      </c>
      <c r="E115" s="23" t="s">
        <v>40</v>
      </c>
      <c r="F115" s="612">
        <v>0</v>
      </c>
      <c r="G115" s="157">
        <f>F115*D115</f>
        <v>0</v>
      </c>
      <c r="H115" s="613">
        <v>0.00017</v>
      </c>
      <c r="I115" s="8">
        <f>SUM(H115*D115)</f>
        <v>0.001632</v>
      </c>
      <c r="J115" s="14"/>
      <c r="K115" s="352">
        <v>0.08</v>
      </c>
      <c r="L115" s="165">
        <f t="shared" si="0"/>
        <v>0.768</v>
      </c>
      <c r="M115" s="358"/>
      <c r="N115" s="352"/>
    </row>
    <row r="116" spans="1:14" ht="14.25" customHeight="1">
      <c r="A116" s="260"/>
      <c r="B116" s="604"/>
      <c r="C116" s="353" t="s">
        <v>717</v>
      </c>
      <c r="D116" s="354">
        <v>9.6</v>
      </c>
      <c r="E116" s="453"/>
      <c r="F116" s="453"/>
      <c r="G116" s="453"/>
      <c r="H116" s="216"/>
      <c r="I116" s="237"/>
      <c r="J116" s="14"/>
      <c r="K116" s="358"/>
      <c r="L116" s="165">
        <f t="shared" si="0"/>
        <v>0</v>
      </c>
      <c r="M116" s="358"/>
      <c r="N116" s="352"/>
    </row>
    <row r="117" spans="1:14" ht="14.25" customHeight="1">
      <c r="A117" s="138" t="s">
        <v>44</v>
      </c>
      <c r="B117" s="605" t="s">
        <v>720</v>
      </c>
      <c r="C117" s="344" t="s">
        <v>719</v>
      </c>
      <c r="D117" s="30">
        <v>2.7</v>
      </c>
      <c r="E117" s="23" t="s">
        <v>40</v>
      </c>
      <c r="F117" s="612">
        <v>0</v>
      </c>
      <c r="G117" s="157">
        <f>F117*D117</f>
        <v>0</v>
      </c>
      <c r="H117" s="613">
        <v>0.00067</v>
      </c>
      <c r="I117" s="8">
        <f>SUM(H117*D117)</f>
        <v>0.0018090000000000003</v>
      </c>
      <c r="J117" s="14"/>
      <c r="K117" s="352">
        <v>0.06</v>
      </c>
      <c r="L117" s="165">
        <f t="shared" si="0"/>
        <v>0.162</v>
      </c>
      <c r="M117" s="358"/>
      <c r="N117" s="352"/>
    </row>
    <row r="118" spans="1:14" ht="14.25" customHeight="1">
      <c r="A118" s="260"/>
      <c r="B118" s="604"/>
      <c r="C118" s="353" t="s">
        <v>718</v>
      </c>
      <c r="D118" s="354">
        <v>2.73</v>
      </c>
      <c r="E118" s="453"/>
      <c r="F118" s="453"/>
      <c r="G118" s="453"/>
      <c r="H118" s="216"/>
      <c r="I118" s="237"/>
      <c r="J118" s="14"/>
      <c r="K118" s="358"/>
      <c r="L118" s="165">
        <f t="shared" si="0"/>
        <v>0</v>
      </c>
      <c r="M118" s="358"/>
      <c r="N118" s="352"/>
    </row>
    <row r="119" spans="1:14" ht="14.25" customHeight="1">
      <c r="A119" s="138" t="s">
        <v>112</v>
      </c>
      <c r="B119" s="158" t="s">
        <v>694</v>
      </c>
      <c r="C119" s="42" t="s">
        <v>693</v>
      </c>
      <c r="D119" s="345">
        <v>1.6</v>
      </c>
      <c r="E119" s="23" t="s">
        <v>40</v>
      </c>
      <c r="F119" s="163">
        <v>0</v>
      </c>
      <c r="G119" s="157">
        <f>F119*D119</f>
        <v>0</v>
      </c>
      <c r="H119" s="602">
        <v>0.00054</v>
      </c>
      <c r="I119" s="190">
        <f>SUM(H119*D119)</f>
        <v>0.0008640000000000001</v>
      </c>
      <c r="J119" s="14"/>
      <c r="K119" s="352">
        <v>0.18</v>
      </c>
      <c r="L119" s="165">
        <f t="shared" si="0"/>
        <v>0.288</v>
      </c>
      <c r="M119" s="358"/>
      <c r="N119" s="352"/>
    </row>
    <row r="120" spans="1:14" ht="14.25" customHeight="1">
      <c r="A120" s="271"/>
      <c r="B120" s="453"/>
      <c r="C120" s="353" t="s">
        <v>696</v>
      </c>
      <c r="D120" s="354">
        <v>1.6</v>
      </c>
      <c r="E120" s="453"/>
      <c r="F120" s="453"/>
      <c r="G120" s="453"/>
      <c r="H120" s="216"/>
      <c r="I120" s="9"/>
      <c r="J120" s="14"/>
      <c r="K120" s="358"/>
      <c r="L120" s="165">
        <f t="shared" si="0"/>
        <v>0</v>
      </c>
      <c r="M120" s="358"/>
      <c r="N120" s="358"/>
    </row>
    <row r="121" spans="1:14" ht="14.25" customHeight="1">
      <c r="A121" s="138" t="s">
        <v>48</v>
      </c>
      <c r="B121" s="273" t="s">
        <v>277</v>
      </c>
      <c r="C121" s="480" t="s">
        <v>698</v>
      </c>
      <c r="D121" s="30">
        <v>4.8</v>
      </c>
      <c r="E121" s="23" t="s">
        <v>40</v>
      </c>
      <c r="F121" s="163">
        <v>0</v>
      </c>
      <c r="G121" s="157">
        <f>F121*D121</f>
        <v>0</v>
      </c>
      <c r="H121" s="482">
        <v>0.00054</v>
      </c>
      <c r="I121" s="190">
        <f>SUM(H121*D121)</f>
        <v>0.002592</v>
      </c>
      <c r="J121" s="14"/>
      <c r="K121" s="352">
        <v>0.27</v>
      </c>
      <c r="L121" s="165">
        <f t="shared" si="0"/>
        <v>1.296</v>
      </c>
      <c r="M121" s="358"/>
      <c r="N121" s="165"/>
    </row>
    <row r="122" spans="1:14" ht="14.25" customHeight="1">
      <c r="A122" s="138"/>
      <c r="B122" s="273"/>
      <c r="C122" s="353" t="s">
        <v>697</v>
      </c>
      <c r="D122" s="354">
        <v>4.76</v>
      </c>
      <c r="E122" s="481"/>
      <c r="F122" s="163"/>
      <c r="G122" s="157"/>
      <c r="H122" s="482"/>
      <c r="I122" s="190"/>
      <c r="J122" s="14"/>
      <c r="K122" s="358"/>
      <c r="L122" s="165">
        <f t="shared" si="0"/>
        <v>0</v>
      </c>
      <c r="M122" s="358"/>
      <c r="N122" s="165"/>
    </row>
    <row r="123" spans="1:14" ht="14.25" customHeight="1">
      <c r="A123" s="138" t="s">
        <v>113</v>
      </c>
      <c r="B123" s="273" t="s">
        <v>723</v>
      </c>
      <c r="C123" s="24" t="s">
        <v>724</v>
      </c>
      <c r="D123" s="30">
        <v>25</v>
      </c>
      <c r="E123" s="49" t="s">
        <v>3</v>
      </c>
      <c r="F123" s="163">
        <v>0</v>
      </c>
      <c r="G123" s="157">
        <f>F123*D123</f>
        <v>0</v>
      </c>
      <c r="H123" s="8">
        <v>0.00049</v>
      </c>
      <c r="I123" s="190">
        <f>SUM(H123*D123)</f>
        <v>0.01225</v>
      </c>
      <c r="J123" s="14"/>
      <c r="K123" s="603">
        <v>0.04</v>
      </c>
      <c r="L123" s="165">
        <f t="shared" si="0"/>
        <v>1</v>
      </c>
      <c r="M123" s="165"/>
      <c r="N123" s="165"/>
    </row>
    <row r="124" spans="1:14" ht="14.25" customHeight="1">
      <c r="A124" s="138" t="s">
        <v>114</v>
      </c>
      <c r="B124" s="273" t="s">
        <v>700</v>
      </c>
      <c r="C124" s="24" t="s">
        <v>699</v>
      </c>
      <c r="D124" s="329">
        <v>27.5</v>
      </c>
      <c r="E124" s="23" t="s">
        <v>40</v>
      </c>
      <c r="F124" s="163">
        <v>0</v>
      </c>
      <c r="G124" s="157">
        <f>F124*D124</f>
        <v>0</v>
      </c>
      <c r="H124" s="8"/>
      <c r="I124" s="190">
        <f>SUM(H124*D124)</f>
        <v>0</v>
      </c>
      <c r="J124" s="14"/>
      <c r="K124" s="603">
        <v>0.07</v>
      </c>
      <c r="L124" s="165">
        <f t="shared" si="0"/>
        <v>1.9250000000000003</v>
      </c>
      <c r="M124" s="165"/>
      <c r="N124" s="165"/>
    </row>
    <row r="125" spans="1:14" ht="14.25" customHeight="1">
      <c r="A125" s="367"/>
      <c r="B125" s="614"/>
      <c r="C125" s="616" t="s">
        <v>721</v>
      </c>
      <c r="D125" s="618"/>
      <c r="E125" s="620"/>
      <c r="F125" s="286"/>
      <c r="G125" s="251"/>
      <c r="H125" s="254"/>
      <c r="I125" s="331"/>
      <c r="J125" s="14"/>
      <c r="K125" s="244"/>
      <c r="L125" s="165">
        <f t="shared" si="0"/>
        <v>0</v>
      </c>
      <c r="M125" s="165"/>
      <c r="N125" s="165"/>
    </row>
    <row r="126" spans="1:14" ht="14.25" customHeight="1">
      <c r="A126" s="322"/>
      <c r="B126" s="615"/>
      <c r="C126" s="617" t="s">
        <v>722</v>
      </c>
      <c r="D126" s="619">
        <v>27.53</v>
      </c>
      <c r="E126" s="621"/>
      <c r="F126" s="298"/>
      <c r="G126" s="299"/>
      <c r="H126" s="537"/>
      <c r="I126" s="537"/>
      <c r="J126" s="14"/>
      <c r="K126" s="244"/>
      <c r="L126" s="165">
        <f t="shared" si="0"/>
        <v>0</v>
      </c>
      <c r="M126" s="165"/>
      <c r="N126" s="165"/>
    </row>
    <row r="127" spans="1:14" ht="14.25" customHeight="1">
      <c r="A127" s="138" t="s">
        <v>115</v>
      </c>
      <c r="B127" s="273" t="s">
        <v>701</v>
      </c>
      <c r="C127" s="344" t="s">
        <v>714</v>
      </c>
      <c r="D127" s="329">
        <v>29.5</v>
      </c>
      <c r="E127" s="23" t="s">
        <v>40</v>
      </c>
      <c r="F127" s="163">
        <v>0</v>
      </c>
      <c r="G127" s="157">
        <f>F127*D127</f>
        <v>0</v>
      </c>
      <c r="H127" s="8"/>
      <c r="I127" s="190">
        <f>SUM(H127*D127)</f>
        <v>0</v>
      </c>
      <c r="J127" s="14"/>
      <c r="K127" s="603">
        <v>0.05</v>
      </c>
      <c r="L127" s="165">
        <f t="shared" si="0"/>
        <v>1.475</v>
      </c>
      <c r="M127" s="165"/>
      <c r="N127" s="165"/>
    </row>
    <row r="128" spans="1:14" ht="14.25" customHeight="1">
      <c r="A128" s="367"/>
      <c r="B128" s="614"/>
      <c r="C128" s="616" t="s">
        <v>712</v>
      </c>
      <c r="D128" s="618"/>
      <c r="E128" s="620"/>
      <c r="F128" s="286"/>
      <c r="G128" s="251"/>
      <c r="H128" s="254"/>
      <c r="I128" s="331"/>
      <c r="J128" s="14"/>
      <c r="K128" s="244"/>
      <c r="L128" s="165">
        <f t="shared" si="0"/>
        <v>0</v>
      </c>
      <c r="M128" s="165"/>
      <c r="N128" s="165"/>
    </row>
    <row r="129" spans="1:14" ht="14.25" customHeight="1">
      <c r="A129" s="322"/>
      <c r="B129" s="615"/>
      <c r="C129" s="617" t="s">
        <v>711</v>
      </c>
      <c r="D129" s="619">
        <v>29.47</v>
      </c>
      <c r="E129" s="621"/>
      <c r="F129" s="298"/>
      <c r="G129" s="299"/>
      <c r="H129" s="537"/>
      <c r="I129" s="537"/>
      <c r="J129" s="14"/>
      <c r="K129" s="244"/>
      <c r="L129" s="165">
        <f t="shared" si="0"/>
        <v>0</v>
      </c>
      <c r="M129" s="165"/>
      <c r="N129" s="165"/>
    </row>
    <row r="130" spans="1:14" ht="14.25" customHeight="1">
      <c r="A130" s="138" t="s">
        <v>116</v>
      </c>
      <c r="B130" s="23" t="s">
        <v>33</v>
      </c>
      <c r="C130" s="24" t="s">
        <v>45</v>
      </c>
      <c r="D130" s="284">
        <v>8.448</v>
      </c>
      <c r="E130" s="24" t="s">
        <v>11</v>
      </c>
      <c r="F130" s="163">
        <v>0</v>
      </c>
      <c r="G130" s="157">
        <f>F130*D130</f>
        <v>0</v>
      </c>
      <c r="H130" s="8"/>
      <c r="I130" s="8"/>
      <c r="J130" s="14"/>
      <c r="K130" s="244"/>
      <c r="L130" s="165">
        <f t="shared" si="0"/>
        <v>0</v>
      </c>
      <c r="M130" s="165"/>
      <c r="N130" s="165"/>
    </row>
    <row r="131" spans="1:14" ht="14.25" customHeight="1">
      <c r="A131" s="301"/>
      <c r="B131" s="305"/>
      <c r="C131" s="445" t="s">
        <v>248</v>
      </c>
      <c r="D131" s="563">
        <f>L141</f>
        <v>7.3919999999999995</v>
      </c>
      <c r="E131" s="562"/>
      <c r="F131" s="431"/>
      <c r="G131" s="432"/>
      <c r="H131" s="492"/>
      <c r="I131" s="492"/>
      <c r="J131" s="14"/>
      <c r="K131" s="244"/>
      <c r="L131" s="165"/>
      <c r="M131" s="165"/>
      <c r="N131" s="165"/>
    </row>
    <row r="132" spans="1:14" ht="14.25" customHeight="1">
      <c r="A132" s="311"/>
      <c r="B132" s="316"/>
      <c r="C132" s="446" t="s">
        <v>249</v>
      </c>
      <c r="D132" s="565">
        <f>L184</f>
        <v>0.24</v>
      </c>
      <c r="E132" s="447"/>
      <c r="F132" s="317"/>
      <c r="G132" s="318"/>
      <c r="H132" s="415"/>
      <c r="I132" s="415"/>
      <c r="J132" s="14"/>
      <c r="K132" s="244"/>
      <c r="L132" s="165"/>
      <c r="M132" s="165"/>
      <c r="N132" s="165"/>
    </row>
    <row r="133" spans="1:14" ht="14.25" customHeight="1">
      <c r="A133" s="311"/>
      <c r="B133" s="316"/>
      <c r="C133" s="446" t="s">
        <v>250</v>
      </c>
      <c r="D133" s="565">
        <f>L260</f>
        <v>0.23</v>
      </c>
      <c r="E133" s="447"/>
      <c r="F133" s="448"/>
      <c r="G133" s="318"/>
      <c r="H133" s="415"/>
      <c r="I133" s="415"/>
      <c r="J133" s="14"/>
      <c r="K133" s="244"/>
      <c r="L133" s="165"/>
      <c r="M133" s="165"/>
      <c r="N133" s="165"/>
    </row>
    <row r="134" spans="1:14" ht="14.25" customHeight="1">
      <c r="A134" s="138"/>
      <c r="B134" s="187"/>
      <c r="C134" s="444" t="s">
        <v>251</v>
      </c>
      <c r="D134" s="564">
        <f>L377</f>
        <v>0.5860000000000001</v>
      </c>
      <c r="E134" s="174"/>
      <c r="F134" s="329"/>
      <c r="G134" s="223"/>
      <c r="H134" s="190"/>
      <c r="I134" s="190"/>
      <c r="J134" s="14"/>
      <c r="K134" s="244"/>
      <c r="L134" s="165"/>
      <c r="M134" s="165"/>
      <c r="N134" s="165"/>
    </row>
    <row r="135" spans="1:14" ht="14.25" customHeight="1">
      <c r="A135" s="139" t="s">
        <v>117</v>
      </c>
      <c r="B135" s="23" t="s">
        <v>34</v>
      </c>
      <c r="C135" s="24" t="s">
        <v>727</v>
      </c>
      <c r="D135" s="284">
        <v>59.136</v>
      </c>
      <c r="E135" s="24" t="s">
        <v>11</v>
      </c>
      <c r="F135" s="163">
        <v>0</v>
      </c>
      <c r="G135" s="157">
        <f>F135*D135</f>
        <v>0</v>
      </c>
      <c r="H135" s="8"/>
      <c r="I135" s="8"/>
      <c r="J135" s="14"/>
      <c r="K135" s="244"/>
      <c r="L135" s="165"/>
      <c r="M135" s="165"/>
      <c r="N135" s="165"/>
    </row>
    <row r="136" spans="1:14" ht="14.25" customHeight="1">
      <c r="A136" s="139"/>
      <c r="B136" s="23"/>
      <c r="C136" s="353" t="s">
        <v>728</v>
      </c>
      <c r="D136" s="622">
        <v>59.136</v>
      </c>
      <c r="E136" s="24"/>
      <c r="F136" s="163"/>
      <c r="G136" s="157"/>
      <c r="H136" s="8"/>
      <c r="I136" s="8"/>
      <c r="J136" s="14"/>
      <c r="K136" s="244"/>
      <c r="L136" s="165"/>
      <c r="M136" s="165"/>
      <c r="N136" s="165"/>
    </row>
    <row r="137" spans="1:14" ht="14.25" customHeight="1">
      <c r="A137" s="139" t="s">
        <v>118</v>
      </c>
      <c r="B137" s="23"/>
      <c r="C137" s="24" t="s">
        <v>165</v>
      </c>
      <c r="D137" s="284">
        <v>8.448</v>
      </c>
      <c r="E137" s="24" t="s">
        <v>11</v>
      </c>
      <c r="F137" s="163">
        <v>0</v>
      </c>
      <c r="G137" s="157">
        <f>F137*D137</f>
        <v>0</v>
      </c>
      <c r="H137" s="8"/>
      <c r="I137" s="8"/>
      <c r="J137" s="14"/>
      <c r="K137" s="126"/>
      <c r="L137" s="165"/>
      <c r="M137" s="165"/>
      <c r="N137" s="165"/>
    </row>
    <row r="138" spans="1:14" ht="14.25" customHeight="1">
      <c r="A138" s="139" t="s">
        <v>119</v>
      </c>
      <c r="B138" s="23" t="s">
        <v>35</v>
      </c>
      <c r="C138" s="24" t="s">
        <v>36</v>
      </c>
      <c r="D138" s="284">
        <v>8.448</v>
      </c>
      <c r="E138" s="24" t="s">
        <v>11</v>
      </c>
      <c r="F138" s="163">
        <v>0</v>
      </c>
      <c r="G138" s="157">
        <f>F138*D138</f>
        <v>0</v>
      </c>
      <c r="H138" s="8"/>
      <c r="I138" s="8"/>
      <c r="J138" s="14"/>
      <c r="K138" s="135"/>
      <c r="L138" s="165"/>
      <c r="M138" s="165"/>
      <c r="N138" s="165"/>
    </row>
    <row r="139" spans="1:14" ht="14.25" customHeight="1" thickBot="1">
      <c r="A139" s="215" t="s">
        <v>188</v>
      </c>
      <c r="B139" s="43" t="s">
        <v>37</v>
      </c>
      <c r="C139" s="397" t="s">
        <v>725</v>
      </c>
      <c r="D139" s="623">
        <v>50.688</v>
      </c>
      <c r="E139" s="43" t="s">
        <v>11</v>
      </c>
      <c r="F139" s="286">
        <v>0</v>
      </c>
      <c r="G139" s="251">
        <f>F139*D139</f>
        <v>0</v>
      </c>
      <c r="H139" s="254"/>
      <c r="I139" s="254"/>
      <c r="J139" s="14"/>
      <c r="K139" s="351"/>
      <c r="L139" s="351"/>
      <c r="M139" s="165"/>
      <c r="N139" s="165"/>
    </row>
    <row r="140" spans="1:14" ht="14.25" customHeight="1" thickBot="1">
      <c r="A140" s="179"/>
      <c r="B140" s="175"/>
      <c r="C140" s="624" t="s">
        <v>726</v>
      </c>
      <c r="D140" s="625">
        <v>50.688</v>
      </c>
      <c r="E140" s="175"/>
      <c r="F140" s="176"/>
      <c r="G140" s="177"/>
      <c r="H140" s="178"/>
      <c r="I140" s="178"/>
      <c r="J140" s="14"/>
      <c r="K140" s="33"/>
      <c r="L140" s="33"/>
      <c r="M140" s="165"/>
      <c r="N140" s="165"/>
    </row>
    <row r="141" spans="1:14" ht="15" customHeight="1">
      <c r="A141" s="47"/>
      <c r="B141" s="747" t="s">
        <v>106</v>
      </c>
      <c r="C141" s="747"/>
      <c r="D141" s="41"/>
      <c r="E141" s="41"/>
      <c r="F141" s="210"/>
      <c r="G141" s="162">
        <f>SUM(G111:G140)</f>
        <v>0</v>
      </c>
      <c r="H141" s="41"/>
      <c r="I141" s="180">
        <f>SUM(I111:I140)</f>
        <v>0.022949000000000004</v>
      </c>
      <c r="J141" s="14"/>
      <c r="K141" s="33"/>
      <c r="L141" s="165">
        <f>SUM(L111:L139)</f>
        <v>7.3919999999999995</v>
      </c>
      <c r="M141" s="33"/>
      <c r="N141" s="165"/>
    </row>
    <row r="142" spans="1:14" ht="14.25" customHeight="1">
      <c r="A142" s="33"/>
      <c r="B142" s="34"/>
      <c r="C142" s="34"/>
      <c r="D142" s="33"/>
      <c r="E142" s="33"/>
      <c r="F142" s="33"/>
      <c r="G142" s="160"/>
      <c r="H142" s="33"/>
      <c r="I142" s="33"/>
      <c r="J142" s="14"/>
      <c r="K142" s="33"/>
      <c r="L142" s="33"/>
      <c r="M142" s="33"/>
      <c r="N142" s="165"/>
    </row>
    <row r="143" spans="1:14" ht="14.25" customHeight="1">
      <c r="A143" s="33"/>
      <c r="B143" s="34"/>
      <c r="C143" s="35"/>
      <c r="D143" s="33"/>
      <c r="E143" s="33"/>
      <c r="F143" s="33"/>
      <c r="G143" s="36"/>
      <c r="H143" s="33"/>
      <c r="I143" s="33"/>
      <c r="J143" s="14"/>
      <c r="K143" s="33"/>
      <c r="L143" s="33"/>
      <c r="M143" s="33"/>
      <c r="N143" s="33"/>
    </row>
    <row r="144" spans="1:14" ht="15.75">
      <c r="A144" s="6" t="s">
        <v>9</v>
      </c>
      <c r="B144" s="136" t="s">
        <v>50</v>
      </c>
      <c r="C144" s="137" t="s">
        <v>51</v>
      </c>
      <c r="D144" s="20"/>
      <c r="E144" s="21"/>
      <c r="F144" s="20"/>
      <c r="G144" s="22"/>
      <c r="H144" s="20"/>
      <c r="I144" s="20"/>
      <c r="J144" s="14"/>
      <c r="K144" s="33"/>
      <c r="L144" s="33"/>
      <c r="M144" s="33"/>
      <c r="N144" s="33"/>
    </row>
    <row r="145" spans="1:14" ht="10.5" customHeight="1">
      <c r="A145" s="6"/>
      <c r="B145" s="27"/>
      <c r="C145" s="28"/>
      <c r="D145" s="20"/>
      <c r="E145" s="21"/>
      <c r="F145" s="20"/>
      <c r="G145" s="22"/>
      <c r="H145" s="20"/>
      <c r="I145" s="20"/>
      <c r="J145" s="14"/>
      <c r="K145" s="33"/>
      <c r="L145" s="33"/>
      <c r="M145" s="33"/>
      <c r="N145" s="33"/>
    </row>
    <row r="146" spans="1:14" ht="14.25" customHeight="1" thickBot="1">
      <c r="A146" s="224" t="s">
        <v>0</v>
      </c>
      <c r="B146" s="232" t="s">
        <v>7</v>
      </c>
      <c r="C146" s="232" t="s">
        <v>8</v>
      </c>
      <c r="D146" s="232" t="s">
        <v>1</v>
      </c>
      <c r="E146" s="232" t="s">
        <v>2</v>
      </c>
      <c r="F146" s="232" t="s">
        <v>21</v>
      </c>
      <c r="G146" s="225" t="s">
        <v>22</v>
      </c>
      <c r="H146" s="217" t="s">
        <v>23</v>
      </c>
      <c r="I146" s="217" t="s">
        <v>24</v>
      </c>
      <c r="J146" s="14"/>
      <c r="K146" s="33"/>
      <c r="L146" s="33"/>
      <c r="M146" s="33"/>
      <c r="N146" s="33"/>
    </row>
    <row r="147" spans="1:14" ht="14.25" customHeight="1" thickBot="1">
      <c r="A147" s="226">
        <v>1</v>
      </c>
      <c r="B147" s="227" t="s">
        <v>503</v>
      </c>
      <c r="C147" s="228" t="s">
        <v>504</v>
      </c>
      <c r="D147" s="239">
        <f>SUM(I141,I105,I97,I86,I36,)</f>
        <v>22.751376</v>
      </c>
      <c r="E147" s="227" t="s">
        <v>11</v>
      </c>
      <c r="F147" s="261">
        <v>0</v>
      </c>
      <c r="G147" s="238">
        <f>SUM(D147*F147)</f>
        <v>0</v>
      </c>
      <c r="H147" s="231"/>
      <c r="I147" s="231"/>
      <c r="J147" s="14"/>
      <c r="K147" s="244"/>
      <c r="L147" s="33"/>
      <c r="M147" s="33"/>
      <c r="N147" s="33"/>
    </row>
    <row r="148" spans="1:14" ht="15" customHeight="1">
      <c r="A148" s="47"/>
      <c r="B148" s="747" t="s">
        <v>129</v>
      </c>
      <c r="C148" s="747"/>
      <c r="D148" s="38"/>
      <c r="E148" s="41"/>
      <c r="F148" s="41"/>
      <c r="G148" s="162">
        <f>SUM(G147)</f>
        <v>0</v>
      </c>
      <c r="H148" s="41"/>
      <c r="I148" s="184"/>
      <c r="J148" s="14"/>
      <c r="K148" s="33"/>
      <c r="L148" s="33"/>
      <c r="M148" s="33"/>
      <c r="N148" s="33"/>
    </row>
    <row r="149" spans="1:14" ht="14.25" customHeight="1">
      <c r="A149" s="33"/>
      <c r="B149" s="34"/>
      <c r="C149" s="35"/>
      <c r="D149" s="33"/>
      <c r="E149" s="33"/>
      <c r="F149" s="33"/>
      <c r="G149" s="36"/>
      <c r="H149" s="33"/>
      <c r="I149" s="33"/>
      <c r="J149" s="14"/>
      <c r="K149" s="33"/>
      <c r="L149" s="33"/>
      <c r="M149" s="33"/>
      <c r="N149" s="33"/>
    </row>
    <row r="150" spans="1:14" ht="14.25" customHeight="1">
      <c r="A150" s="33"/>
      <c r="B150" s="34"/>
      <c r="C150" s="35"/>
      <c r="D150" s="33"/>
      <c r="E150" s="33"/>
      <c r="F150" s="33"/>
      <c r="G150" s="36"/>
      <c r="H150" s="33"/>
      <c r="I150" s="33"/>
      <c r="J150" s="14"/>
      <c r="K150" s="33"/>
      <c r="L150" s="33"/>
      <c r="M150" s="33"/>
      <c r="N150" s="33"/>
    </row>
    <row r="151" spans="1:14" ht="14.25" customHeight="1">
      <c r="A151" s="748" t="s">
        <v>121</v>
      </c>
      <c r="B151" s="748"/>
      <c r="C151" s="748"/>
      <c r="D151" s="33"/>
      <c r="E151" s="33"/>
      <c r="F151" s="33"/>
      <c r="G151" s="36"/>
      <c r="H151" s="33"/>
      <c r="I151" s="33"/>
      <c r="J151" s="14"/>
      <c r="K151" s="33"/>
      <c r="L151" s="33"/>
      <c r="M151" s="33"/>
      <c r="N151" s="33"/>
    </row>
    <row r="152" spans="1:14" ht="14.25" customHeight="1">
      <c r="A152" s="221"/>
      <c r="B152" s="221"/>
      <c r="C152" s="221"/>
      <c r="D152" s="33"/>
      <c r="E152" s="33"/>
      <c r="F152" s="33"/>
      <c r="G152" s="36"/>
      <c r="H152" s="33"/>
      <c r="I152" s="33"/>
      <c r="J152" s="14"/>
      <c r="K152" s="33"/>
      <c r="L152" s="33"/>
      <c r="M152" s="33"/>
      <c r="N152" s="33"/>
    </row>
    <row r="153" spans="1:14" ht="15" customHeight="1">
      <c r="A153" s="6" t="s">
        <v>9</v>
      </c>
      <c r="B153" s="136" t="s">
        <v>483</v>
      </c>
      <c r="C153" s="137" t="s">
        <v>484</v>
      </c>
      <c r="D153" s="20"/>
      <c r="E153" s="21"/>
      <c r="F153" s="20"/>
      <c r="G153" s="22"/>
      <c r="H153" s="20"/>
      <c r="I153" s="20"/>
      <c r="J153" s="14"/>
      <c r="K153" s="33"/>
      <c r="L153" s="33"/>
      <c r="M153" s="33"/>
      <c r="N153" s="33"/>
    </row>
    <row r="154" spans="1:14" ht="9.75" customHeight="1">
      <c r="A154" s="6"/>
      <c r="B154" s="27"/>
      <c r="C154" s="28"/>
      <c r="D154" s="20"/>
      <c r="E154" s="21"/>
      <c r="F154" s="20"/>
      <c r="G154" s="22"/>
      <c r="H154" s="20"/>
      <c r="I154" s="20"/>
      <c r="J154" s="14"/>
      <c r="K154" s="33"/>
      <c r="L154" s="33"/>
      <c r="M154" s="33"/>
      <c r="N154" s="33"/>
    </row>
    <row r="155" spans="1:14" ht="14.25" customHeight="1" thickBot="1">
      <c r="A155" s="224" t="s">
        <v>0</v>
      </c>
      <c r="B155" s="225" t="s">
        <v>7</v>
      </c>
      <c r="C155" s="225" t="s">
        <v>8</v>
      </c>
      <c r="D155" s="225" t="s">
        <v>1</v>
      </c>
      <c r="E155" s="225" t="s">
        <v>2</v>
      </c>
      <c r="F155" s="225" t="s">
        <v>21</v>
      </c>
      <c r="G155" s="225" t="s">
        <v>22</v>
      </c>
      <c r="H155" s="217" t="s">
        <v>23</v>
      </c>
      <c r="I155" s="217" t="s">
        <v>24</v>
      </c>
      <c r="J155" s="14"/>
      <c r="K155" s="33"/>
      <c r="L155" s="33"/>
      <c r="M155" s="33"/>
      <c r="N155" s="33"/>
    </row>
    <row r="156" spans="1:14" ht="14.25" customHeight="1">
      <c r="A156" s="138" t="s">
        <v>41</v>
      </c>
      <c r="B156" s="31" t="s">
        <v>168</v>
      </c>
      <c r="C156" s="31" t="s">
        <v>489</v>
      </c>
      <c r="D156" s="170">
        <v>40.6</v>
      </c>
      <c r="E156" s="187" t="s">
        <v>40</v>
      </c>
      <c r="F156" s="549">
        <v>0</v>
      </c>
      <c r="G156" s="223">
        <f>F156*D156</f>
        <v>0</v>
      </c>
      <c r="H156" s="235">
        <v>0.0015</v>
      </c>
      <c r="I156" s="190">
        <f>D156*H156</f>
        <v>0.0609</v>
      </c>
      <c r="J156" s="14"/>
      <c r="K156" s="33"/>
      <c r="L156" s="33"/>
      <c r="M156" s="33"/>
      <c r="N156" s="33"/>
    </row>
    <row r="157" spans="1:14" ht="14.25" customHeight="1">
      <c r="A157" s="367"/>
      <c r="B157" s="544"/>
      <c r="C157" s="314" t="s">
        <v>494</v>
      </c>
      <c r="D157" s="315">
        <v>14.82</v>
      </c>
      <c r="E157" s="236"/>
      <c r="F157" s="552"/>
      <c r="G157" s="287"/>
      <c r="H157" s="289"/>
      <c r="I157" s="331"/>
      <c r="J157" s="14"/>
      <c r="K157" s="33"/>
      <c r="L157" s="33"/>
      <c r="M157" s="33"/>
      <c r="N157" s="33"/>
    </row>
    <row r="158" spans="1:14" ht="14.25" customHeight="1">
      <c r="A158" s="311"/>
      <c r="B158" s="312"/>
      <c r="C158" s="314" t="s">
        <v>495</v>
      </c>
      <c r="D158" s="315">
        <v>13.64</v>
      </c>
      <c r="E158" s="316"/>
      <c r="F158" s="413"/>
      <c r="G158" s="413"/>
      <c r="H158" s="320"/>
      <c r="I158" s="415"/>
      <c r="J158" s="14"/>
      <c r="K158" s="33"/>
      <c r="L158" s="33"/>
      <c r="M158" s="33"/>
      <c r="N158" s="33"/>
    </row>
    <row r="159" spans="1:14" ht="14.25" customHeight="1">
      <c r="A159" s="322"/>
      <c r="B159" s="323"/>
      <c r="C159" s="324" t="s">
        <v>496</v>
      </c>
      <c r="D159" s="325">
        <v>12.15</v>
      </c>
      <c r="E159" s="326"/>
      <c r="F159" s="500"/>
      <c r="G159" s="500"/>
      <c r="H159" s="300"/>
      <c r="I159" s="537"/>
      <c r="J159" s="14"/>
      <c r="K159" s="33"/>
      <c r="L159" s="33"/>
      <c r="M159" s="33"/>
      <c r="N159" s="33"/>
    </row>
    <row r="160" spans="1:14" ht="14.25" customHeight="1">
      <c r="A160" s="138" t="s">
        <v>42</v>
      </c>
      <c r="B160" s="31" t="s">
        <v>262</v>
      </c>
      <c r="C160" s="503" t="s">
        <v>485</v>
      </c>
      <c r="D160" s="488">
        <v>14.9</v>
      </c>
      <c r="E160" s="187" t="s">
        <v>3</v>
      </c>
      <c r="F160" s="549">
        <v>0</v>
      </c>
      <c r="G160" s="223">
        <f>F160*D160</f>
        <v>0</v>
      </c>
      <c r="H160" s="235">
        <v>0.0001</v>
      </c>
      <c r="I160" s="190">
        <f>D160*H160</f>
        <v>0.00149</v>
      </c>
      <c r="J160" s="14"/>
      <c r="K160" s="33"/>
      <c r="L160" s="33"/>
      <c r="M160" s="33"/>
      <c r="N160" s="33"/>
    </row>
    <row r="161" spans="1:14" ht="14.25" customHeight="1">
      <c r="A161" s="367"/>
      <c r="B161" s="544"/>
      <c r="C161" s="296" t="s">
        <v>491</v>
      </c>
      <c r="D161" s="303">
        <v>5.4</v>
      </c>
      <c r="E161" s="236"/>
      <c r="F161" s="552"/>
      <c r="G161" s="287"/>
      <c r="H161" s="289"/>
      <c r="I161" s="331"/>
      <c r="J161" s="14"/>
      <c r="K161" s="33"/>
      <c r="L161" s="33"/>
      <c r="M161" s="33"/>
      <c r="N161" s="33"/>
    </row>
    <row r="162" spans="1:14" ht="14.25" customHeight="1">
      <c r="A162" s="311"/>
      <c r="B162" s="312"/>
      <c r="C162" s="314" t="s">
        <v>492</v>
      </c>
      <c r="D162" s="476">
        <v>5</v>
      </c>
      <c r="E162" s="316"/>
      <c r="F162" s="413"/>
      <c r="G162" s="413"/>
      <c r="H162" s="320"/>
      <c r="I162" s="415"/>
      <c r="J162" s="14"/>
      <c r="K162" s="33"/>
      <c r="L162" s="33"/>
      <c r="M162" s="33"/>
      <c r="N162" s="33"/>
    </row>
    <row r="163" spans="1:14" ht="14.25" customHeight="1" thickBot="1">
      <c r="A163" s="550"/>
      <c r="B163" s="550"/>
      <c r="C163" s="553" t="s">
        <v>493</v>
      </c>
      <c r="D163" s="638">
        <v>4.5</v>
      </c>
      <c r="E163" s="639"/>
      <c r="F163" s="639"/>
      <c r="G163" s="640"/>
      <c r="H163" s="639"/>
      <c r="I163" s="639"/>
      <c r="J163" s="14"/>
      <c r="K163" s="33"/>
      <c r="L163" s="33"/>
      <c r="M163" s="33"/>
      <c r="N163" s="33"/>
    </row>
    <row r="164" spans="1:14" ht="14.25" customHeight="1">
      <c r="A164" s="471"/>
      <c r="B164" s="186" t="s">
        <v>30</v>
      </c>
      <c r="C164" s="174"/>
      <c r="D164" s="125"/>
      <c r="E164" s="187"/>
      <c r="F164" s="329"/>
      <c r="G164" s="189">
        <f>SUM(G156:G163)</f>
        <v>0</v>
      </c>
      <c r="H164" s="190"/>
      <c r="I164" s="191">
        <f>SUM(I156:I163)</f>
        <v>0.06239</v>
      </c>
      <c r="J164" s="14"/>
      <c r="K164" s="33"/>
      <c r="L164" s="33"/>
      <c r="M164" s="33"/>
      <c r="N164" s="33"/>
    </row>
    <row r="165" spans="1:14" ht="14.25" customHeight="1" thickBot="1">
      <c r="A165" s="181">
        <v>3</v>
      </c>
      <c r="B165" s="175" t="s">
        <v>486</v>
      </c>
      <c r="C165" s="173" t="s">
        <v>487</v>
      </c>
      <c r="D165" s="199">
        <f>SUM(I164)</f>
        <v>0.06239</v>
      </c>
      <c r="E165" s="175" t="s">
        <v>11</v>
      </c>
      <c r="F165" s="176">
        <v>0</v>
      </c>
      <c r="G165" s="177">
        <f>SUM(D165*F165)</f>
        <v>0</v>
      </c>
      <c r="H165" s="178"/>
      <c r="I165" s="178"/>
      <c r="J165" s="14"/>
      <c r="K165" s="33"/>
      <c r="L165" s="33"/>
      <c r="M165" s="33"/>
      <c r="N165" s="33"/>
    </row>
    <row r="166" spans="1:14" ht="15" customHeight="1">
      <c r="A166" s="749" t="s">
        <v>488</v>
      </c>
      <c r="B166" s="747"/>
      <c r="C166" s="747"/>
      <c r="D166" s="472"/>
      <c r="E166" s="194"/>
      <c r="F166" s="195"/>
      <c r="G166" s="473">
        <f>SUM(G164:G165)</f>
        <v>0</v>
      </c>
      <c r="H166" s="197"/>
      <c r="I166" s="198"/>
      <c r="J166" s="14"/>
      <c r="K166" s="33"/>
      <c r="L166" s="33"/>
      <c r="M166" s="33"/>
      <c r="N166" s="33"/>
    </row>
    <row r="167" spans="1:14" ht="14.25" customHeight="1">
      <c r="A167" s="221"/>
      <c r="B167" s="221"/>
      <c r="C167" s="221"/>
      <c r="D167" s="358"/>
      <c r="E167" s="358"/>
      <c r="F167" s="358"/>
      <c r="G167" s="36"/>
      <c r="H167" s="358"/>
      <c r="I167" s="358"/>
      <c r="J167" s="14"/>
      <c r="K167" s="33"/>
      <c r="L167" s="33"/>
      <c r="M167" s="33"/>
      <c r="N167" s="33"/>
    </row>
    <row r="168" spans="1:14" ht="14.25" customHeight="1">
      <c r="A168" s="16"/>
      <c r="B168" s="108"/>
      <c r="C168" s="5"/>
      <c r="D168" s="17"/>
      <c r="E168" s="18"/>
      <c r="F168" s="17"/>
      <c r="G168" s="19"/>
      <c r="H168" s="19"/>
      <c r="I168" s="19"/>
      <c r="J168" s="14"/>
      <c r="K168" s="33"/>
      <c r="L168" s="33"/>
      <c r="M168" s="33"/>
      <c r="N168" s="33"/>
    </row>
    <row r="169" spans="1:14" ht="15.75">
      <c r="A169" s="6" t="s">
        <v>9</v>
      </c>
      <c r="B169" s="136" t="s">
        <v>12</v>
      </c>
      <c r="C169" s="137" t="s">
        <v>13</v>
      </c>
      <c r="D169" s="20"/>
      <c r="E169" s="21"/>
      <c r="F169" s="20"/>
      <c r="G169" s="22"/>
      <c r="H169" s="20"/>
      <c r="I169" s="20"/>
      <c r="J169" s="14"/>
      <c r="K169" s="33"/>
      <c r="L169" s="33"/>
      <c r="M169" s="33"/>
      <c r="N169" s="33"/>
    </row>
    <row r="170" spans="1:14" ht="10.5" customHeight="1">
      <c r="A170" s="6"/>
      <c r="B170" s="27"/>
      <c r="C170" s="28"/>
      <c r="D170" s="20"/>
      <c r="E170" s="21"/>
      <c r="F170" s="20"/>
      <c r="G170" s="22"/>
      <c r="H170" s="20"/>
      <c r="I170" s="20"/>
      <c r="J170" s="14"/>
      <c r="K170" s="33"/>
      <c r="L170" s="33"/>
      <c r="M170" s="33"/>
      <c r="N170" s="33"/>
    </row>
    <row r="171" spans="1:14" ht="14.25" customHeight="1" thickBot="1">
      <c r="A171" s="224" t="s">
        <v>0</v>
      </c>
      <c r="B171" s="225" t="s">
        <v>7</v>
      </c>
      <c r="C171" s="225" t="s">
        <v>8</v>
      </c>
      <c r="D171" s="225" t="s">
        <v>1</v>
      </c>
      <c r="E171" s="225" t="s">
        <v>2</v>
      </c>
      <c r="F171" s="225" t="s">
        <v>21</v>
      </c>
      <c r="G171" s="225" t="s">
        <v>22</v>
      </c>
      <c r="H171" s="217" t="s">
        <v>23</v>
      </c>
      <c r="I171" s="217" t="s">
        <v>24</v>
      </c>
      <c r="J171" s="14"/>
      <c r="K171" s="33"/>
      <c r="L171" s="33"/>
      <c r="M171" s="33"/>
      <c r="N171" s="33"/>
    </row>
    <row r="172" spans="1:14" ht="14.25" customHeight="1">
      <c r="A172" s="138" t="s">
        <v>41</v>
      </c>
      <c r="B172" s="31" t="s">
        <v>137</v>
      </c>
      <c r="C172" s="31" t="s">
        <v>505</v>
      </c>
      <c r="D172" s="242">
        <v>14</v>
      </c>
      <c r="E172" s="37" t="s">
        <v>3</v>
      </c>
      <c r="F172" s="285">
        <v>0</v>
      </c>
      <c r="G172" s="157">
        <f>SUM(D172*F172)</f>
        <v>0</v>
      </c>
      <c r="H172" s="32">
        <v>0.00253</v>
      </c>
      <c r="I172" s="8">
        <f>SUM(H172*D172)</f>
        <v>0.03542</v>
      </c>
      <c r="J172" s="14"/>
      <c r="K172" s="33"/>
      <c r="L172" s="33"/>
      <c r="M172" s="33"/>
      <c r="N172" s="33"/>
    </row>
    <row r="173" spans="1:14" ht="14.25" customHeight="1">
      <c r="A173" s="138" t="s">
        <v>42</v>
      </c>
      <c r="B173" s="31" t="s">
        <v>508</v>
      </c>
      <c r="C173" s="31" t="s">
        <v>509</v>
      </c>
      <c r="D173" s="242">
        <v>4</v>
      </c>
      <c r="E173" s="37" t="s">
        <v>3</v>
      </c>
      <c r="F173" s="163">
        <v>0</v>
      </c>
      <c r="G173" s="223">
        <f>SUM(D173*F173)</f>
        <v>0</v>
      </c>
      <c r="H173" s="32">
        <v>0.00109</v>
      </c>
      <c r="I173" s="8">
        <f>SUM(H173*D173)</f>
        <v>0.00436</v>
      </c>
      <c r="J173" s="14"/>
      <c r="K173" s="246"/>
      <c r="L173" s="33"/>
      <c r="M173" s="33"/>
      <c r="N173" s="33"/>
    </row>
    <row r="174" spans="1:14" ht="14.25" customHeight="1">
      <c r="A174" s="138" t="s">
        <v>43</v>
      </c>
      <c r="B174" s="23" t="s">
        <v>510</v>
      </c>
      <c r="C174" s="24" t="s">
        <v>511</v>
      </c>
      <c r="D174" s="242">
        <v>6</v>
      </c>
      <c r="E174" s="23" t="s">
        <v>3</v>
      </c>
      <c r="F174" s="163">
        <v>0</v>
      </c>
      <c r="G174" s="223">
        <f>SUM(D174*F174)</f>
        <v>0</v>
      </c>
      <c r="H174" s="8">
        <v>0.00112</v>
      </c>
      <c r="I174" s="8">
        <f>SUM(H174*D174)</f>
        <v>0.006719999999999999</v>
      </c>
      <c r="J174" s="14"/>
      <c r="K174" s="246"/>
      <c r="L174" s="33"/>
      <c r="M174" s="33"/>
      <c r="N174" s="33"/>
    </row>
    <row r="175" spans="1:14" ht="14.25" customHeight="1">
      <c r="A175" s="138" t="s">
        <v>44</v>
      </c>
      <c r="B175" s="23" t="s">
        <v>506</v>
      </c>
      <c r="C175" s="24" t="s">
        <v>507</v>
      </c>
      <c r="D175" s="242">
        <v>5</v>
      </c>
      <c r="E175" s="23" t="s">
        <v>3</v>
      </c>
      <c r="F175" s="163">
        <v>0</v>
      </c>
      <c r="G175" s="223">
        <f aca="true" t="shared" si="1" ref="G175:G180">SUM(D175*F175)</f>
        <v>0</v>
      </c>
      <c r="H175" s="8">
        <v>0.00202</v>
      </c>
      <c r="I175" s="8">
        <f aca="true" t="shared" si="2" ref="I175:I180">SUM(H175*D175)</f>
        <v>0.010100000000000001</v>
      </c>
      <c r="J175" s="14"/>
      <c r="K175" s="246"/>
      <c r="L175" s="33"/>
      <c r="M175" s="33"/>
      <c r="N175" s="33"/>
    </row>
    <row r="176" spans="1:14" ht="14.25" customHeight="1">
      <c r="A176" s="138" t="s">
        <v>112</v>
      </c>
      <c r="B176" s="42" t="s">
        <v>134</v>
      </c>
      <c r="C176" s="42" t="s">
        <v>140</v>
      </c>
      <c r="D176" s="243">
        <v>3</v>
      </c>
      <c r="E176" s="42" t="s">
        <v>4</v>
      </c>
      <c r="F176" s="163">
        <v>0</v>
      </c>
      <c r="G176" s="157">
        <f t="shared" si="1"/>
        <v>0</v>
      </c>
      <c r="H176" s="32"/>
      <c r="I176" s="8">
        <f t="shared" si="2"/>
        <v>0</v>
      </c>
      <c r="J176" s="14"/>
      <c r="K176" s="246"/>
      <c r="L176" s="33"/>
      <c r="M176" s="33"/>
      <c r="N176" s="33"/>
    </row>
    <row r="177" spans="1:14" ht="14.25" customHeight="1">
      <c r="A177" s="138" t="s">
        <v>48</v>
      </c>
      <c r="B177" s="31" t="s">
        <v>138</v>
      </c>
      <c r="C177" s="31" t="s">
        <v>139</v>
      </c>
      <c r="D177" s="243">
        <v>5</v>
      </c>
      <c r="E177" s="37" t="s">
        <v>4</v>
      </c>
      <c r="F177" s="163">
        <v>0</v>
      </c>
      <c r="G177" s="157">
        <f t="shared" si="1"/>
        <v>0</v>
      </c>
      <c r="H177" s="32"/>
      <c r="I177" s="8">
        <f t="shared" si="2"/>
        <v>0</v>
      </c>
      <c r="J177" s="14"/>
      <c r="K177" s="246"/>
      <c r="L177" s="33"/>
      <c r="M177" s="33"/>
      <c r="N177" s="33"/>
    </row>
    <row r="178" spans="1:14" ht="14.25" customHeight="1">
      <c r="A178" s="138" t="s">
        <v>113</v>
      </c>
      <c r="B178" s="31" t="s">
        <v>273</v>
      </c>
      <c r="C178" s="31" t="s">
        <v>274</v>
      </c>
      <c r="D178" s="243">
        <v>4</v>
      </c>
      <c r="E178" s="37" t="s">
        <v>4</v>
      </c>
      <c r="F178" s="163">
        <v>0</v>
      </c>
      <c r="G178" s="157">
        <f t="shared" si="1"/>
        <v>0</v>
      </c>
      <c r="H178" s="32"/>
      <c r="I178" s="8">
        <f t="shared" si="2"/>
        <v>0</v>
      </c>
      <c r="J178" s="14"/>
      <c r="K178" s="246"/>
      <c r="L178" s="33"/>
      <c r="M178" s="33"/>
      <c r="N178" s="33"/>
    </row>
    <row r="179" spans="1:14" ht="14.25" customHeight="1">
      <c r="A179" s="138" t="s">
        <v>114</v>
      </c>
      <c r="B179" s="23" t="s">
        <v>10</v>
      </c>
      <c r="C179" s="24" t="s">
        <v>512</v>
      </c>
      <c r="D179" s="242">
        <v>29</v>
      </c>
      <c r="E179" s="23" t="s">
        <v>3</v>
      </c>
      <c r="F179" s="163">
        <v>0</v>
      </c>
      <c r="G179" s="223">
        <f t="shared" si="1"/>
        <v>0</v>
      </c>
      <c r="H179" s="8">
        <v>0.0158</v>
      </c>
      <c r="I179" s="8">
        <f t="shared" si="2"/>
        <v>0.45820000000000005</v>
      </c>
      <c r="J179" s="14"/>
      <c r="K179" s="126"/>
      <c r="L179" s="33"/>
      <c r="M179" s="33"/>
      <c r="N179" s="33"/>
    </row>
    <row r="180" spans="1:14" ht="14.25" customHeight="1">
      <c r="A180" s="138" t="s">
        <v>115</v>
      </c>
      <c r="B180" s="23" t="s">
        <v>513</v>
      </c>
      <c r="C180" s="554" t="s">
        <v>514</v>
      </c>
      <c r="D180" s="242">
        <v>29</v>
      </c>
      <c r="E180" s="23" t="s">
        <v>3</v>
      </c>
      <c r="F180" s="163">
        <v>0</v>
      </c>
      <c r="G180" s="157">
        <f t="shared" si="1"/>
        <v>0</v>
      </c>
      <c r="H180" s="8"/>
      <c r="I180" s="8">
        <f t="shared" si="2"/>
        <v>0</v>
      </c>
      <c r="J180" s="14"/>
      <c r="K180" s="126"/>
      <c r="L180" s="33"/>
      <c r="M180" s="33"/>
      <c r="N180" s="33"/>
    </row>
    <row r="181" spans="1:14" ht="14.25" customHeight="1">
      <c r="A181" s="138"/>
      <c r="B181" s="187"/>
      <c r="C181" s="174"/>
      <c r="D181" s="243"/>
      <c r="E181" s="187"/>
      <c r="F181" s="188"/>
      <c r="G181" s="223"/>
      <c r="H181" s="190"/>
      <c r="I181" s="190"/>
      <c r="J181" s="14"/>
      <c r="K181" s="126"/>
      <c r="L181" s="33"/>
      <c r="M181" s="33"/>
      <c r="N181" s="33"/>
    </row>
    <row r="182" spans="1:14" ht="14.25" customHeight="1">
      <c r="A182" s="139" t="s">
        <v>116</v>
      </c>
      <c r="B182" s="23" t="s">
        <v>205</v>
      </c>
      <c r="C182" s="24" t="s">
        <v>515</v>
      </c>
      <c r="D182" s="243">
        <v>24</v>
      </c>
      <c r="E182" s="23" t="s">
        <v>3</v>
      </c>
      <c r="F182" s="163">
        <v>0</v>
      </c>
      <c r="G182" s="157">
        <f>SUM(D182*F182)</f>
        <v>0</v>
      </c>
      <c r="H182" s="8"/>
      <c r="I182" s="8">
        <f>SUM(H182*D182)</f>
        <v>0</v>
      </c>
      <c r="J182" s="14"/>
      <c r="K182" s="126">
        <v>0.01</v>
      </c>
      <c r="L182" s="165">
        <f>SUM(D182*K182)</f>
        <v>0.24</v>
      </c>
      <c r="M182" s="165"/>
      <c r="N182" s="165"/>
    </row>
    <row r="183" spans="1:14" ht="14.25" customHeight="1" thickBot="1">
      <c r="A183" s="179" t="s">
        <v>117</v>
      </c>
      <c r="B183" s="175" t="s">
        <v>141</v>
      </c>
      <c r="C183" s="173" t="s">
        <v>142</v>
      </c>
      <c r="D183" s="199">
        <f>SUM(L184)</f>
        <v>0.24</v>
      </c>
      <c r="E183" s="175" t="s">
        <v>11</v>
      </c>
      <c r="F183" s="176">
        <v>0</v>
      </c>
      <c r="G183" s="177">
        <f>SUM(D183*F183)</f>
        <v>0</v>
      </c>
      <c r="H183" s="178"/>
      <c r="I183" s="178">
        <f>SUM(H183*D183)</f>
        <v>0</v>
      </c>
      <c r="J183" s="14"/>
      <c r="K183" s="351"/>
      <c r="L183" s="351"/>
      <c r="M183" s="33"/>
      <c r="N183" s="33"/>
    </row>
    <row r="184" spans="1:14" ht="14.25" customHeight="1">
      <c r="A184" s="185"/>
      <c r="B184" s="186" t="s">
        <v>30</v>
      </c>
      <c r="C184" s="174"/>
      <c r="D184" s="125"/>
      <c r="E184" s="187"/>
      <c r="F184" s="188"/>
      <c r="G184" s="189">
        <f>SUM(G172:G183)</f>
        <v>0</v>
      </c>
      <c r="H184" s="190"/>
      <c r="I184" s="191">
        <f>SUM(I172:I183)</f>
        <v>0.5148</v>
      </c>
      <c r="J184" s="14"/>
      <c r="K184" s="33"/>
      <c r="L184" s="165">
        <f>SUM(L177:L183)</f>
        <v>0.24</v>
      </c>
      <c r="M184" s="33"/>
      <c r="N184" s="165"/>
    </row>
    <row r="185" spans="1:14" ht="14.25" customHeight="1" thickBot="1">
      <c r="A185" s="181">
        <v>12</v>
      </c>
      <c r="B185" s="175" t="s">
        <v>143</v>
      </c>
      <c r="C185" s="173" t="s">
        <v>144</v>
      </c>
      <c r="D185" s="199">
        <f>SUM(I184)</f>
        <v>0.5148</v>
      </c>
      <c r="E185" s="175" t="s">
        <v>11</v>
      </c>
      <c r="F185" s="176">
        <v>0</v>
      </c>
      <c r="G185" s="177">
        <f>SUM(D185*F185)</f>
        <v>0</v>
      </c>
      <c r="H185" s="178"/>
      <c r="I185" s="178"/>
      <c r="J185" s="14"/>
      <c r="K185" s="126"/>
      <c r="L185" s="33"/>
      <c r="M185" s="33"/>
      <c r="N185" s="33"/>
    </row>
    <row r="186" spans="1:14" ht="15" customHeight="1">
      <c r="A186" s="192"/>
      <c r="B186" s="747" t="s">
        <v>107</v>
      </c>
      <c r="C186" s="747"/>
      <c r="D186" s="193"/>
      <c r="E186" s="194"/>
      <c r="F186" s="195"/>
      <c r="G186" s="196">
        <f>SUM(G184:G185)</f>
        <v>0</v>
      </c>
      <c r="H186" s="197"/>
      <c r="I186" s="198"/>
      <c r="J186" s="14"/>
      <c r="K186" s="33"/>
      <c r="L186" s="33"/>
      <c r="M186" s="33"/>
      <c r="N186" s="33"/>
    </row>
    <row r="187" spans="1:14" ht="14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33"/>
      <c r="L187" s="33"/>
      <c r="M187" s="33"/>
      <c r="N187" s="33"/>
    </row>
    <row r="188" spans="11:14" ht="14.25" customHeight="1">
      <c r="K188" s="33"/>
      <c r="L188" s="33"/>
      <c r="M188" s="33"/>
      <c r="N188" s="33"/>
    </row>
    <row r="189" spans="1:14" ht="15.75">
      <c r="A189" s="6" t="s">
        <v>9</v>
      </c>
      <c r="B189" s="136" t="s">
        <v>15</v>
      </c>
      <c r="C189" s="137" t="s">
        <v>14</v>
      </c>
      <c r="D189" s="20"/>
      <c r="E189" s="21"/>
      <c r="F189" s="20"/>
      <c r="G189" s="22"/>
      <c r="H189" s="20"/>
      <c r="I189" s="20"/>
      <c r="K189" s="33"/>
      <c r="L189" s="33"/>
      <c r="M189" s="33"/>
      <c r="N189" s="33"/>
    </row>
    <row r="190" spans="1:14" ht="10.5" customHeight="1">
      <c r="A190" s="6"/>
      <c r="B190" s="27"/>
      <c r="C190" s="28"/>
      <c r="D190" s="20"/>
      <c r="E190" s="21"/>
      <c r="F190" s="20"/>
      <c r="G190" s="22"/>
      <c r="H190" s="20"/>
      <c r="I190" s="20"/>
      <c r="K190" s="33"/>
      <c r="L190" s="33"/>
      <c r="M190" s="33"/>
      <c r="N190" s="33"/>
    </row>
    <row r="191" spans="1:14" ht="14.25" customHeight="1" thickBot="1">
      <c r="A191" s="224" t="s">
        <v>0</v>
      </c>
      <c r="B191" s="232" t="s">
        <v>7</v>
      </c>
      <c r="C191" s="232" t="s">
        <v>8</v>
      </c>
      <c r="D191" s="232" t="s">
        <v>1</v>
      </c>
      <c r="E191" s="232" t="s">
        <v>2</v>
      </c>
      <c r="F191" s="232" t="s">
        <v>21</v>
      </c>
      <c r="G191" s="225" t="s">
        <v>22</v>
      </c>
      <c r="H191" s="217" t="s">
        <v>23</v>
      </c>
      <c r="I191" s="217" t="s">
        <v>24</v>
      </c>
      <c r="K191" s="6"/>
      <c r="L191" s="33"/>
      <c r="M191" s="33"/>
      <c r="N191" s="33"/>
    </row>
    <row r="192" spans="1:14" ht="14.25" customHeight="1">
      <c r="A192" s="138" t="s">
        <v>41</v>
      </c>
      <c r="B192" s="37" t="s">
        <v>516</v>
      </c>
      <c r="C192" s="555" t="s">
        <v>530</v>
      </c>
      <c r="D192" s="125">
        <v>30</v>
      </c>
      <c r="E192" s="37" t="s">
        <v>3</v>
      </c>
      <c r="F192" s="163">
        <v>0</v>
      </c>
      <c r="G192" s="223">
        <f aca="true" t="shared" si="3" ref="G192:G197">F192*D192</f>
        <v>0</v>
      </c>
      <c r="H192" s="32">
        <v>0.00362</v>
      </c>
      <c r="I192" s="8">
        <f>SUM(H192*D192)</f>
        <v>0.1086</v>
      </c>
      <c r="K192" s="126"/>
      <c r="L192" s="33"/>
      <c r="M192" s="33"/>
      <c r="N192" s="33"/>
    </row>
    <row r="193" spans="1:14" ht="14.25" customHeight="1">
      <c r="A193" s="138" t="s">
        <v>42</v>
      </c>
      <c r="B193" s="37" t="s">
        <v>517</v>
      </c>
      <c r="C193" s="37" t="s">
        <v>531</v>
      </c>
      <c r="D193" s="125">
        <v>20</v>
      </c>
      <c r="E193" s="37" t="s">
        <v>3</v>
      </c>
      <c r="F193" s="163">
        <v>0</v>
      </c>
      <c r="G193" s="223">
        <f t="shared" si="3"/>
        <v>0</v>
      </c>
      <c r="H193" s="32">
        <v>0.00488</v>
      </c>
      <c r="I193" s="8">
        <f>SUM(H193*D193)</f>
        <v>0.09759999999999999</v>
      </c>
      <c r="K193" s="126"/>
      <c r="L193" s="33"/>
      <c r="M193" s="33"/>
      <c r="N193" s="33"/>
    </row>
    <row r="194" spans="1:14" ht="14.25" customHeight="1">
      <c r="A194" s="138" t="s">
        <v>43</v>
      </c>
      <c r="B194" s="556" t="s">
        <v>518</v>
      </c>
      <c r="C194" s="557" t="s">
        <v>519</v>
      </c>
      <c r="D194" s="125">
        <v>50</v>
      </c>
      <c r="E194" s="23" t="s">
        <v>3</v>
      </c>
      <c r="F194" s="163">
        <v>0</v>
      </c>
      <c r="G194" s="157">
        <f t="shared" si="3"/>
        <v>0</v>
      </c>
      <c r="H194" s="8">
        <v>2E-05</v>
      </c>
      <c r="I194" s="8">
        <f>D194*H194</f>
        <v>0.001</v>
      </c>
      <c r="K194" s="126"/>
      <c r="L194" s="33"/>
      <c r="M194" s="33"/>
      <c r="N194" s="33"/>
    </row>
    <row r="195" spans="1:14" ht="14.25" customHeight="1">
      <c r="A195" s="138" t="s">
        <v>44</v>
      </c>
      <c r="B195" s="37" t="s">
        <v>520</v>
      </c>
      <c r="C195" s="37" t="s">
        <v>521</v>
      </c>
      <c r="D195" s="125">
        <v>19</v>
      </c>
      <c r="E195" s="42" t="s">
        <v>4</v>
      </c>
      <c r="F195" s="163">
        <v>0</v>
      </c>
      <c r="G195" s="157">
        <f t="shared" si="3"/>
        <v>0</v>
      </c>
      <c r="H195" s="32"/>
      <c r="I195" s="8">
        <f>SUM(H195*D195)</f>
        <v>0</v>
      </c>
      <c r="K195" s="126"/>
      <c r="L195" s="33"/>
      <c r="M195" s="33"/>
      <c r="N195" s="33"/>
    </row>
    <row r="196" spans="1:14" ht="14.25" customHeight="1">
      <c r="A196" s="138" t="s">
        <v>112</v>
      </c>
      <c r="B196" s="37" t="s">
        <v>522</v>
      </c>
      <c r="C196" s="37" t="s">
        <v>523</v>
      </c>
      <c r="D196" s="125">
        <v>11</v>
      </c>
      <c r="E196" s="37" t="s">
        <v>4</v>
      </c>
      <c r="F196" s="163">
        <v>0</v>
      </c>
      <c r="G196" s="223">
        <f t="shared" si="3"/>
        <v>0</v>
      </c>
      <c r="H196" s="32">
        <v>0.00067</v>
      </c>
      <c r="I196" s="8">
        <f>SUM(H196*D196)</f>
        <v>0.00737</v>
      </c>
      <c r="K196" s="126"/>
      <c r="L196" s="33"/>
      <c r="M196" s="33"/>
      <c r="N196" s="33"/>
    </row>
    <row r="197" spans="1:14" ht="14.25" customHeight="1">
      <c r="A197" s="138" t="s">
        <v>48</v>
      </c>
      <c r="B197" s="37" t="s">
        <v>524</v>
      </c>
      <c r="C197" s="37" t="s">
        <v>525</v>
      </c>
      <c r="D197" s="25">
        <v>4</v>
      </c>
      <c r="E197" s="37" t="s">
        <v>4</v>
      </c>
      <c r="F197" s="163">
        <v>0</v>
      </c>
      <c r="G197" s="223">
        <f t="shared" si="3"/>
        <v>0</v>
      </c>
      <c r="H197" s="32">
        <v>0.00148</v>
      </c>
      <c r="I197" s="8">
        <f>SUM(H197*D197)</f>
        <v>0.00592</v>
      </c>
      <c r="K197" s="126"/>
      <c r="L197" s="33"/>
      <c r="M197" s="33"/>
      <c r="N197" s="33"/>
    </row>
    <row r="198" spans="1:14" ht="14.25" customHeight="1">
      <c r="A198" s="138" t="s">
        <v>113</v>
      </c>
      <c r="B198" s="49" t="s">
        <v>170</v>
      </c>
      <c r="C198" s="49" t="s">
        <v>529</v>
      </c>
      <c r="D198" s="25">
        <v>8</v>
      </c>
      <c r="E198" s="23" t="s">
        <v>4</v>
      </c>
      <c r="F198" s="163">
        <v>0</v>
      </c>
      <c r="G198" s="157">
        <f>F198*D198</f>
        <v>0</v>
      </c>
      <c r="H198" s="8"/>
      <c r="I198" s="8">
        <f>D198*H198</f>
        <v>0</v>
      </c>
      <c r="K198" s="126"/>
      <c r="L198" s="33"/>
      <c r="M198" s="33"/>
      <c r="N198" s="33"/>
    </row>
    <row r="199" spans="1:14" ht="14.25" customHeight="1">
      <c r="A199" s="138" t="s">
        <v>114</v>
      </c>
      <c r="B199" s="7" t="s">
        <v>20</v>
      </c>
      <c r="C199" s="49" t="s">
        <v>526</v>
      </c>
      <c r="D199" s="25">
        <v>8</v>
      </c>
      <c r="E199" s="23" t="s">
        <v>4</v>
      </c>
      <c r="F199" s="163">
        <v>0</v>
      </c>
      <c r="G199" s="157">
        <f>F199*D199</f>
        <v>0</v>
      </c>
      <c r="H199" s="8">
        <v>0.0005</v>
      </c>
      <c r="I199" s="8">
        <f>D199*H199</f>
        <v>0.004</v>
      </c>
      <c r="K199" s="126"/>
      <c r="L199" s="33"/>
      <c r="M199" s="33"/>
      <c r="N199" s="33"/>
    </row>
    <row r="200" spans="1:14" ht="14.25" customHeight="1">
      <c r="A200" s="138" t="s">
        <v>115</v>
      </c>
      <c r="B200" s="23" t="s">
        <v>527</v>
      </c>
      <c r="C200" s="24" t="s">
        <v>528</v>
      </c>
      <c r="D200" s="125">
        <v>50</v>
      </c>
      <c r="E200" s="23" t="s">
        <v>3</v>
      </c>
      <c r="F200" s="163">
        <v>0</v>
      </c>
      <c r="G200" s="223">
        <f>F200*D200</f>
        <v>0</v>
      </c>
      <c r="H200" s="8"/>
      <c r="I200" s="8">
        <f>SUM(H200*D200)</f>
        <v>0</v>
      </c>
      <c r="K200" s="126"/>
      <c r="L200" s="33"/>
      <c r="M200" s="33"/>
      <c r="N200" s="33"/>
    </row>
    <row r="201" spans="1:14" ht="14.25" customHeight="1">
      <c r="A201" s="138" t="s">
        <v>116</v>
      </c>
      <c r="B201" s="23" t="s">
        <v>5</v>
      </c>
      <c r="C201" s="24" t="s">
        <v>146</v>
      </c>
      <c r="D201" s="25">
        <v>50</v>
      </c>
      <c r="E201" s="23" t="s">
        <v>3</v>
      </c>
      <c r="F201" s="163">
        <v>0</v>
      </c>
      <c r="G201" s="157">
        <f>F201*D201</f>
        <v>0</v>
      </c>
      <c r="H201" s="8">
        <v>1E-05</v>
      </c>
      <c r="I201" s="8">
        <f>SUM(H201*D201)</f>
        <v>0.0005</v>
      </c>
      <c r="K201" s="126"/>
      <c r="L201" s="33"/>
      <c r="M201" s="33"/>
      <c r="N201" s="33"/>
    </row>
    <row r="202" spans="1:14" ht="14.25" customHeight="1">
      <c r="A202" s="138"/>
      <c r="B202" s="187"/>
      <c r="C202" s="174"/>
      <c r="D202" s="125"/>
      <c r="E202" s="187"/>
      <c r="F202" s="163"/>
      <c r="G202" s="223"/>
      <c r="H202" s="190"/>
      <c r="I202" s="190"/>
      <c r="K202" s="126"/>
      <c r="L202" s="33"/>
      <c r="M202" s="33"/>
      <c r="N202" s="33"/>
    </row>
    <row r="203" spans="1:14" ht="14.25" customHeight="1">
      <c r="A203" s="138" t="s">
        <v>117</v>
      </c>
      <c r="B203" s="23" t="s">
        <v>25</v>
      </c>
      <c r="C203" s="24" t="s">
        <v>275</v>
      </c>
      <c r="D203" s="125">
        <v>10</v>
      </c>
      <c r="E203" s="23" t="s">
        <v>3</v>
      </c>
      <c r="F203" s="163">
        <v>0</v>
      </c>
      <c r="G203" s="157">
        <f>F203*D203</f>
        <v>0</v>
      </c>
      <c r="H203" s="8"/>
      <c r="I203" s="8">
        <f>D203*H203</f>
        <v>0</v>
      </c>
      <c r="K203" s="126"/>
      <c r="L203" s="165">
        <f>SUM(D203*K203)</f>
        <v>0</v>
      </c>
      <c r="M203" s="165"/>
      <c r="N203" s="165"/>
    </row>
    <row r="204" spans="1:14" ht="14.25" customHeight="1">
      <c r="A204" s="138" t="s">
        <v>118</v>
      </c>
      <c r="B204" s="23" t="s">
        <v>533</v>
      </c>
      <c r="C204" s="24" t="s">
        <v>534</v>
      </c>
      <c r="D204" s="125">
        <v>15</v>
      </c>
      <c r="E204" s="23" t="s">
        <v>3</v>
      </c>
      <c r="F204" s="163">
        <v>0</v>
      </c>
      <c r="G204" s="157">
        <f>F204*D204</f>
        <v>0</v>
      </c>
      <c r="H204" s="8"/>
      <c r="I204" s="8">
        <f>D204*H204</f>
        <v>0</v>
      </c>
      <c r="K204" s="126"/>
      <c r="L204" s="165">
        <f>SUM(D204*K204)</f>
        <v>0</v>
      </c>
      <c r="M204" s="165"/>
      <c r="N204" s="165"/>
    </row>
    <row r="205" spans="1:14" ht="14.25" customHeight="1">
      <c r="A205" s="138" t="s">
        <v>119</v>
      </c>
      <c r="B205" s="23" t="s">
        <v>532</v>
      </c>
      <c r="C205" s="24" t="s">
        <v>535</v>
      </c>
      <c r="D205" s="125">
        <v>6</v>
      </c>
      <c r="E205" s="42" t="s">
        <v>4</v>
      </c>
      <c r="F205" s="163">
        <v>0</v>
      </c>
      <c r="G205" s="157">
        <f>F205*D205</f>
        <v>0</v>
      </c>
      <c r="H205" s="8"/>
      <c r="I205" s="8">
        <f>D205*H205</f>
        <v>0</v>
      </c>
      <c r="K205" s="126"/>
      <c r="L205" s="165">
        <f>SUM(D205*K205)</f>
        <v>0</v>
      </c>
      <c r="M205" s="165"/>
      <c r="N205" s="165"/>
    </row>
    <row r="206" spans="1:14" ht="14.25" customHeight="1">
      <c r="A206" s="138" t="s">
        <v>188</v>
      </c>
      <c r="B206" s="23" t="s">
        <v>26</v>
      </c>
      <c r="C206" s="24" t="s">
        <v>276</v>
      </c>
      <c r="D206" s="125">
        <v>10</v>
      </c>
      <c r="E206" s="23" t="s">
        <v>3</v>
      </c>
      <c r="F206" s="163">
        <v>0</v>
      </c>
      <c r="G206" s="157">
        <f>F206*D206</f>
        <v>0</v>
      </c>
      <c r="H206" s="8"/>
      <c r="I206" s="8">
        <f>D206*H206</f>
        <v>0</v>
      </c>
      <c r="K206" s="135"/>
      <c r="L206" s="165">
        <f>SUM(D206*K206)</f>
        <v>0</v>
      </c>
      <c r="M206" s="33"/>
      <c r="N206" s="165"/>
    </row>
    <row r="207" spans="1:14" ht="14.25" customHeight="1" thickBot="1">
      <c r="A207" s="179" t="s">
        <v>189</v>
      </c>
      <c r="B207" s="175" t="s">
        <v>150</v>
      </c>
      <c r="C207" s="173" t="s">
        <v>149</v>
      </c>
      <c r="D207" s="199">
        <f>SUM(L208)</f>
        <v>0</v>
      </c>
      <c r="E207" s="175" t="s">
        <v>11</v>
      </c>
      <c r="F207" s="176">
        <v>0</v>
      </c>
      <c r="G207" s="177">
        <f>F207*D207</f>
        <v>0</v>
      </c>
      <c r="H207" s="178"/>
      <c r="I207" s="178">
        <f>D207*H207</f>
        <v>0</v>
      </c>
      <c r="K207" s="351"/>
      <c r="L207" s="351"/>
      <c r="M207" s="33"/>
      <c r="N207" s="33"/>
    </row>
    <row r="208" spans="1:14" ht="14.25" customHeight="1">
      <c r="A208" s="185"/>
      <c r="B208" s="186" t="s">
        <v>30</v>
      </c>
      <c r="C208" s="174"/>
      <c r="D208" s="125"/>
      <c r="E208" s="187"/>
      <c r="F208" s="188"/>
      <c r="G208" s="189">
        <f>SUM(G192:G207)</f>
        <v>0</v>
      </c>
      <c r="H208" s="190"/>
      <c r="I208" s="191">
        <f>SUM(I192:I207)</f>
        <v>0.22499</v>
      </c>
      <c r="K208" s="33"/>
      <c r="L208" s="165">
        <f>SUM(L199:L207)</f>
        <v>0</v>
      </c>
      <c r="M208" s="33"/>
      <c r="N208" s="165"/>
    </row>
    <row r="209" spans="1:14" ht="14.25" customHeight="1" thickBot="1">
      <c r="A209" s="181">
        <v>16</v>
      </c>
      <c r="B209" s="175" t="s">
        <v>147</v>
      </c>
      <c r="C209" s="173" t="s">
        <v>148</v>
      </c>
      <c r="D209" s="199">
        <f>SUM(I208)</f>
        <v>0.22499</v>
      </c>
      <c r="E209" s="175" t="s">
        <v>11</v>
      </c>
      <c r="F209" s="176">
        <v>0</v>
      </c>
      <c r="G209" s="177">
        <f>F209*D209</f>
        <v>0</v>
      </c>
      <c r="H209" s="178"/>
      <c r="I209" s="178"/>
      <c r="K209" s="126"/>
      <c r="L209" s="33"/>
      <c r="M209" s="33"/>
      <c r="N209" s="33"/>
    </row>
    <row r="210" spans="1:14" ht="15" customHeight="1">
      <c r="A210" s="192"/>
      <c r="B210" s="747" t="s">
        <v>108</v>
      </c>
      <c r="C210" s="747"/>
      <c r="D210" s="193"/>
      <c r="E210" s="194"/>
      <c r="F210" s="195"/>
      <c r="G210" s="196">
        <f>SUM(G208:G209)</f>
        <v>0</v>
      </c>
      <c r="H210" s="197"/>
      <c r="I210" s="198"/>
      <c r="K210" s="247"/>
      <c r="L210" s="33"/>
      <c r="M210" s="33"/>
      <c r="N210" s="33"/>
    </row>
    <row r="211" spans="1:14" ht="14.25" customHeight="1">
      <c r="A211" s="14"/>
      <c r="B211" s="14"/>
      <c r="C211" s="14"/>
      <c r="D211" s="14"/>
      <c r="E211" s="14"/>
      <c r="F211" s="14"/>
      <c r="G211" s="14"/>
      <c r="H211" s="14"/>
      <c r="I211" s="14"/>
      <c r="K211" s="33"/>
      <c r="L211" s="33"/>
      <c r="M211" s="33"/>
      <c r="N211" s="33"/>
    </row>
    <row r="212" spans="1:14" ht="14.25" customHeight="1">
      <c r="A212" s="14"/>
      <c r="B212" s="14"/>
      <c r="C212" s="14"/>
      <c r="D212" s="14"/>
      <c r="E212" s="14"/>
      <c r="F212" s="14"/>
      <c r="G212" s="14"/>
      <c r="H212" s="14"/>
      <c r="I212" s="14"/>
      <c r="K212" s="33"/>
      <c r="L212" s="33"/>
      <c r="M212" s="33"/>
      <c r="N212" s="33"/>
    </row>
    <row r="213" spans="1:14" ht="15.75">
      <c r="A213" s="6" t="s">
        <v>9</v>
      </c>
      <c r="B213" s="136" t="s">
        <v>16</v>
      </c>
      <c r="C213" s="137" t="s">
        <v>17</v>
      </c>
      <c r="D213" s="20"/>
      <c r="E213" s="21"/>
      <c r="F213" s="20"/>
      <c r="G213" s="22"/>
      <c r="H213" s="20"/>
      <c r="I213" s="20"/>
      <c r="K213" s="33"/>
      <c r="L213" s="33"/>
      <c r="M213" s="33"/>
      <c r="N213" s="33"/>
    </row>
    <row r="214" spans="1:14" ht="10.5" customHeight="1">
      <c r="A214" s="6"/>
      <c r="B214" s="27"/>
      <c r="C214" s="28"/>
      <c r="D214" s="20"/>
      <c r="E214" s="21"/>
      <c r="F214" s="20"/>
      <c r="G214" s="22"/>
      <c r="H214" s="20"/>
      <c r="I214" s="20"/>
      <c r="K214" s="33"/>
      <c r="L214" s="33"/>
      <c r="M214" s="33"/>
      <c r="N214" s="33"/>
    </row>
    <row r="215" spans="1:14" ht="14.25" customHeight="1" thickBot="1">
      <c r="A215" s="224" t="s">
        <v>0</v>
      </c>
      <c r="B215" s="225" t="s">
        <v>7</v>
      </c>
      <c r="C215" s="225" t="s">
        <v>8</v>
      </c>
      <c r="D215" s="225" t="s">
        <v>1</v>
      </c>
      <c r="E215" s="225" t="s">
        <v>2</v>
      </c>
      <c r="F215" s="225" t="s">
        <v>21</v>
      </c>
      <c r="G215" s="225" t="s">
        <v>22</v>
      </c>
      <c r="H215" s="217" t="s">
        <v>23</v>
      </c>
      <c r="I215" s="217" t="s">
        <v>24</v>
      </c>
      <c r="K215" s="6"/>
      <c r="L215" s="33"/>
      <c r="M215" s="33"/>
      <c r="N215" s="33"/>
    </row>
    <row r="216" spans="1:14" ht="14.25" customHeight="1">
      <c r="A216" s="138" t="s">
        <v>41</v>
      </c>
      <c r="B216" s="23" t="s">
        <v>192</v>
      </c>
      <c r="C216" s="24" t="s">
        <v>193</v>
      </c>
      <c r="D216" s="25">
        <v>3</v>
      </c>
      <c r="E216" s="23" t="s">
        <v>18</v>
      </c>
      <c r="F216" s="163">
        <v>0</v>
      </c>
      <c r="G216" s="157">
        <f aca="true" t="shared" si="4" ref="G216:G221">F216*D216</f>
        <v>0</v>
      </c>
      <c r="H216" s="8">
        <v>0.00128</v>
      </c>
      <c r="I216" s="8">
        <f aca="true" t="shared" si="5" ref="I216:I222">D216*H216</f>
        <v>0.0038400000000000005</v>
      </c>
      <c r="K216" s="126"/>
      <c r="L216" s="33"/>
      <c r="M216" s="33"/>
      <c r="N216" s="33"/>
    </row>
    <row r="217" spans="1:14" ht="14.25" customHeight="1">
      <c r="A217" s="138" t="s">
        <v>42</v>
      </c>
      <c r="B217" s="346" t="s">
        <v>20</v>
      </c>
      <c r="C217" s="346" t="s">
        <v>536</v>
      </c>
      <c r="D217" s="25">
        <v>3</v>
      </c>
      <c r="E217" s="346" t="s">
        <v>4</v>
      </c>
      <c r="F217" s="163">
        <v>0</v>
      </c>
      <c r="G217" s="157">
        <f t="shared" si="4"/>
        <v>0</v>
      </c>
      <c r="H217" s="348">
        <v>0.032</v>
      </c>
      <c r="I217" s="8">
        <f t="shared" si="5"/>
        <v>0.096</v>
      </c>
      <c r="K217" s="126"/>
      <c r="L217" s="33"/>
      <c r="M217" s="33"/>
      <c r="N217" s="33"/>
    </row>
    <row r="218" spans="1:14" ht="14.25" customHeight="1">
      <c r="A218" s="138" t="s">
        <v>43</v>
      </c>
      <c r="B218" s="23" t="s">
        <v>20</v>
      </c>
      <c r="C218" s="24" t="s">
        <v>194</v>
      </c>
      <c r="D218" s="25">
        <v>3</v>
      </c>
      <c r="E218" s="23" t="s">
        <v>195</v>
      </c>
      <c r="F218" s="163">
        <v>0</v>
      </c>
      <c r="G218" s="157">
        <f t="shared" si="4"/>
        <v>0</v>
      </c>
      <c r="H218" s="8"/>
      <c r="I218" s="8">
        <f t="shared" si="5"/>
        <v>0</v>
      </c>
      <c r="K218" s="126"/>
      <c r="L218" s="33"/>
      <c r="M218" s="33"/>
      <c r="N218" s="33"/>
    </row>
    <row r="219" spans="1:14" ht="14.25" customHeight="1">
      <c r="A219" s="138" t="s">
        <v>44</v>
      </c>
      <c r="B219" s="23" t="s">
        <v>19</v>
      </c>
      <c r="C219" s="24" t="s">
        <v>537</v>
      </c>
      <c r="D219" s="25">
        <v>3</v>
      </c>
      <c r="E219" s="23" t="s">
        <v>4</v>
      </c>
      <c r="F219" s="163">
        <v>0</v>
      </c>
      <c r="G219" s="157">
        <f t="shared" si="4"/>
        <v>0</v>
      </c>
      <c r="H219" s="8">
        <v>0.0001</v>
      </c>
      <c r="I219" s="8">
        <f t="shared" si="5"/>
        <v>0.00030000000000000003</v>
      </c>
      <c r="K219" s="126"/>
      <c r="L219" s="33"/>
      <c r="M219" s="33"/>
      <c r="N219" s="33"/>
    </row>
    <row r="220" spans="1:14" ht="14.25" customHeight="1">
      <c r="A220" s="138" t="s">
        <v>112</v>
      </c>
      <c r="B220" s="48" t="s">
        <v>20</v>
      </c>
      <c r="C220" s="48" t="s">
        <v>29</v>
      </c>
      <c r="D220" s="25">
        <v>3</v>
      </c>
      <c r="E220" s="26" t="s">
        <v>4</v>
      </c>
      <c r="F220" s="163">
        <v>0</v>
      </c>
      <c r="G220" s="157">
        <f t="shared" si="4"/>
        <v>0</v>
      </c>
      <c r="H220" s="39">
        <v>0.0014</v>
      </c>
      <c r="I220" s="8">
        <f t="shared" si="5"/>
        <v>0.0042</v>
      </c>
      <c r="K220" s="129"/>
      <c r="L220" s="33"/>
      <c r="M220" s="33"/>
      <c r="N220" s="33"/>
    </row>
    <row r="221" spans="1:14" ht="14.25" customHeight="1">
      <c r="A221" s="138" t="s">
        <v>48</v>
      </c>
      <c r="B221" s="346" t="s">
        <v>538</v>
      </c>
      <c r="C221" s="344" t="s">
        <v>539</v>
      </c>
      <c r="D221" s="25">
        <v>3</v>
      </c>
      <c r="E221" s="23" t="s">
        <v>4</v>
      </c>
      <c r="F221" s="163">
        <v>0</v>
      </c>
      <c r="G221" s="157">
        <f t="shared" si="4"/>
        <v>0</v>
      </c>
      <c r="H221" s="348">
        <v>4E-05</v>
      </c>
      <c r="I221" s="8">
        <v>4E-05</v>
      </c>
      <c r="K221" s="129"/>
      <c r="L221" s="33"/>
      <c r="M221" s="33"/>
      <c r="N221" s="33"/>
    </row>
    <row r="222" spans="1:14" ht="14.25" customHeight="1">
      <c r="A222" s="138" t="s">
        <v>113</v>
      </c>
      <c r="B222" s="346" t="s">
        <v>20</v>
      </c>
      <c r="C222" s="272" t="s">
        <v>540</v>
      </c>
      <c r="D222" s="25">
        <v>3</v>
      </c>
      <c r="E222" s="23" t="s">
        <v>4</v>
      </c>
      <c r="F222" s="163">
        <v>0</v>
      </c>
      <c r="G222" s="157">
        <f>D222*F222</f>
        <v>0</v>
      </c>
      <c r="H222" s="348">
        <v>0.00134</v>
      </c>
      <c r="I222" s="8">
        <f t="shared" si="5"/>
        <v>0.00402</v>
      </c>
      <c r="K222" s="129"/>
      <c r="L222" s="33"/>
      <c r="M222" s="33"/>
      <c r="N222" s="33"/>
    </row>
    <row r="223" spans="1:14" ht="14.25" customHeight="1">
      <c r="A223" s="138"/>
      <c r="B223" s="346"/>
      <c r="C223" s="272" t="s">
        <v>203</v>
      </c>
      <c r="D223" s="25"/>
      <c r="E223" s="23"/>
      <c r="F223" s="163"/>
      <c r="G223" s="157"/>
      <c r="H223" s="348"/>
      <c r="I223" s="8"/>
      <c r="K223" s="129"/>
      <c r="L223" s="33"/>
      <c r="M223" s="33"/>
      <c r="N223" s="33"/>
    </row>
    <row r="224" spans="1:14" ht="14.25" customHeight="1">
      <c r="A224" s="138"/>
      <c r="B224" s="346"/>
      <c r="C224" s="272" t="s">
        <v>204</v>
      </c>
      <c r="D224" s="25"/>
      <c r="E224" s="23"/>
      <c r="F224" s="163"/>
      <c r="G224" s="157"/>
      <c r="H224" s="348"/>
      <c r="I224" s="8"/>
      <c r="K224" s="129"/>
      <c r="L224" s="33"/>
      <c r="M224" s="33"/>
      <c r="N224" s="33"/>
    </row>
    <row r="225" spans="1:14" ht="14.25" customHeight="1">
      <c r="A225" s="138"/>
      <c r="B225" s="346"/>
      <c r="C225" s="272" t="s">
        <v>206</v>
      </c>
      <c r="D225" s="25"/>
      <c r="E225" s="23"/>
      <c r="F225" s="163"/>
      <c r="G225" s="157"/>
      <c r="H225" s="348"/>
      <c r="I225" s="8"/>
      <c r="J225" s="349"/>
      <c r="K225" s="350"/>
      <c r="L225" s="33"/>
      <c r="M225" s="33"/>
      <c r="N225" s="33"/>
    </row>
    <row r="226" spans="1:14" ht="14.25" customHeight="1">
      <c r="A226" s="138" t="s">
        <v>114</v>
      </c>
      <c r="B226" s="344" t="s">
        <v>541</v>
      </c>
      <c r="C226" s="344" t="s">
        <v>542</v>
      </c>
      <c r="D226" s="390">
        <v>6</v>
      </c>
      <c r="E226" s="344" t="s">
        <v>18</v>
      </c>
      <c r="F226" s="163">
        <v>0</v>
      </c>
      <c r="G226" s="157">
        <f>F226*D226</f>
        <v>0</v>
      </c>
      <c r="H226" s="344">
        <v>0.00024</v>
      </c>
      <c r="I226" s="8">
        <f>D226*H226</f>
        <v>0.00144</v>
      </c>
      <c r="J226" s="349"/>
      <c r="K226" s="391"/>
      <c r="L226" s="33"/>
      <c r="M226" s="33"/>
      <c r="N226" s="33"/>
    </row>
    <row r="227" spans="1:14" ht="14.25" customHeight="1">
      <c r="A227" s="138"/>
      <c r="B227" s="344"/>
      <c r="C227" s="344"/>
      <c r="D227" s="390"/>
      <c r="E227" s="344"/>
      <c r="F227" s="163"/>
      <c r="G227" s="157"/>
      <c r="H227" s="344"/>
      <c r="I227" s="8"/>
      <c r="J227" s="349"/>
      <c r="K227" s="391"/>
      <c r="L227" s="33"/>
      <c r="M227" s="33"/>
      <c r="N227" s="33"/>
    </row>
    <row r="228" spans="1:14" ht="14.25" customHeight="1">
      <c r="A228" s="138" t="s">
        <v>115</v>
      </c>
      <c r="B228" s="346" t="s">
        <v>560</v>
      </c>
      <c r="C228" s="344" t="s">
        <v>561</v>
      </c>
      <c r="D228" s="25">
        <v>4</v>
      </c>
      <c r="E228" s="346" t="s">
        <v>164</v>
      </c>
      <c r="F228" s="163">
        <v>0</v>
      </c>
      <c r="G228" s="157">
        <f>D228*F228</f>
        <v>0</v>
      </c>
      <c r="H228" s="348">
        <v>0.00013</v>
      </c>
      <c r="I228" s="8">
        <f aca="true" t="shared" si="6" ref="I228:I234">D228*H228</f>
        <v>0.00052</v>
      </c>
      <c r="J228" s="349"/>
      <c r="K228" s="391"/>
      <c r="L228" s="33"/>
      <c r="M228" s="33"/>
      <c r="N228" s="33"/>
    </row>
    <row r="229" spans="1:14" ht="14.25" customHeight="1">
      <c r="A229" s="138" t="s">
        <v>116</v>
      </c>
      <c r="B229" s="23" t="s">
        <v>20</v>
      </c>
      <c r="C229" s="272" t="s">
        <v>562</v>
      </c>
      <c r="D229" s="25">
        <v>4</v>
      </c>
      <c r="E229" s="346" t="s">
        <v>164</v>
      </c>
      <c r="F229" s="163">
        <v>0</v>
      </c>
      <c r="G229" s="157">
        <f>D229*F229</f>
        <v>0</v>
      </c>
      <c r="H229" s="348">
        <v>0.00027</v>
      </c>
      <c r="I229" s="8">
        <f t="shared" si="6"/>
        <v>0.00108</v>
      </c>
      <c r="J229" s="349"/>
      <c r="K229" s="391"/>
      <c r="L229" s="33"/>
      <c r="M229" s="33"/>
      <c r="N229" s="33"/>
    </row>
    <row r="230" spans="1:14" ht="14.25" customHeight="1">
      <c r="A230" s="138"/>
      <c r="B230" s="23"/>
      <c r="C230" s="272" t="s">
        <v>563</v>
      </c>
      <c r="D230" s="25"/>
      <c r="E230" s="346"/>
      <c r="F230" s="163"/>
      <c r="G230" s="157"/>
      <c r="H230" s="348"/>
      <c r="I230" s="8"/>
      <c r="J230" s="349"/>
      <c r="K230" s="391"/>
      <c r="L230" s="33"/>
      <c r="M230" s="33"/>
      <c r="N230" s="33"/>
    </row>
    <row r="231" spans="1:14" ht="14.25" customHeight="1">
      <c r="A231" s="138"/>
      <c r="B231" s="23"/>
      <c r="C231" s="272" t="s">
        <v>564</v>
      </c>
      <c r="D231" s="25"/>
      <c r="E231" s="346"/>
      <c r="F231" s="163"/>
      <c r="G231" s="157"/>
      <c r="H231" s="348"/>
      <c r="I231" s="8"/>
      <c r="J231" s="349"/>
      <c r="K231" s="391"/>
      <c r="L231" s="33"/>
      <c r="M231" s="33"/>
      <c r="N231" s="33"/>
    </row>
    <row r="232" spans="1:14" ht="14.25" customHeight="1">
      <c r="A232" s="138"/>
      <c r="B232" s="23"/>
      <c r="C232" s="272" t="s">
        <v>206</v>
      </c>
      <c r="D232" s="25"/>
      <c r="E232" s="346"/>
      <c r="F232" s="163"/>
      <c r="G232" s="157"/>
      <c r="H232" s="348"/>
      <c r="I232" s="8"/>
      <c r="J232" s="349"/>
      <c r="K232" s="391"/>
      <c r="L232" s="33"/>
      <c r="M232" s="33"/>
      <c r="N232" s="33"/>
    </row>
    <row r="233" spans="1:14" ht="14.25" customHeight="1">
      <c r="A233" s="138" t="s">
        <v>117</v>
      </c>
      <c r="B233" s="23" t="s">
        <v>20</v>
      </c>
      <c r="C233" s="344" t="s">
        <v>565</v>
      </c>
      <c r="D233" s="25">
        <v>4</v>
      </c>
      <c r="E233" s="346" t="s">
        <v>164</v>
      </c>
      <c r="F233" s="163">
        <v>0</v>
      </c>
      <c r="G233" s="157">
        <f>D233*F233</f>
        <v>0</v>
      </c>
      <c r="H233" s="348">
        <v>0.00011</v>
      </c>
      <c r="I233" s="8">
        <f t="shared" si="6"/>
        <v>0.00044</v>
      </c>
      <c r="J233" s="349"/>
      <c r="K233" s="391"/>
      <c r="L233" s="33"/>
      <c r="M233" s="33"/>
      <c r="N233" s="33"/>
    </row>
    <row r="234" spans="1:14" ht="14.25" customHeight="1">
      <c r="A234" s="138" t="s">
        <v>118</v>
      </c>
      <c r="B234" s="23" t="s">
        <v>20</v>
      </c>
      <c r="C234" s="344" t="s">
        <v>566</v>
      </c>
      <c r="D234" s="25">
        <v>4</v>
      </c>
      <c r="E234" s="346" t="s">
        <v>164</v>
      </c>
      <c r="F234" s="163">
        <v>0</v>
      </c>
      <c r="G234" s="157">
        <f>D234*F234</f>
        <v>0</v>
      </c>
      <c r="H234" s="348">
        <v>3E-05</v>
      </c>
      <c r="I234" s="8">
        <f t="shared" si="6"/>
        <v>0.00012</v>
      </c>
      <c r="J234" s="349"/>
      <c r="K234" s="391"/>
      <c r="L234" s="33"/>
      <c r="M234" s="33"/>
      <c r="N234" s="33"/>
    </row>
    <row r="235" spans="1:14" ht="14.25" customHeight="1">
      <c r="A235" s="138"/>
      <c r="B235" s="346"/>
      <c r="C235" s="272"/>
      <c r="D235" s="25"/>
      <c r="E235" s="23"/>
      <c r="F235" s="163"/>
      <c r="G235" s="157"/>
      <c r="H235" s="348"/>
      <c r="I235" s="8"/>
      <c r="J235" s="349"/>
      <c r="K235" s="350"/>
      <c r="L235" s="33"/>
      <c r="M235" s="33"/>
      <c r="N235" s="33"/>
    </row>
    <row r="236" spans="1:14" ht="14.25" customHeight="1">
      <c r="A236" s="138" t="s">
        <v>119</v>
      </c>
      <c r="B236" s="346" t="s">
        <v>543</v>
      </c>
      <c r="C236" s="272" t="s">
        <v>544</v>
      </c>
      <c r="D236" s="347">
        <v>4</v>
      </c>
      <c r="E236" s="344" t="s">
        <v>18</v>
      </c>
      <c r="F236" s="163">
        <v>0</v>
      </c>
      <c r="G236" s="157">
        <f>D236*F236</f>
        <v>0</v>
      </c>
      <c r="H236" s="348">
        <v>0.00089</v>
      </c>
      <c r="I236" s="8">
        <f>D236*H236</f>
        <v>0.00356</v>
      </c>
      <c r="J236" s="349"/>
      <c r="K236" s="350"/>
      <c r="L236" s="33"/>
      <c r="M236" s="33"/>
      <c r="N236" s="33"/>
    </row>
    <row r="237" spans="1:14" ht="14.25" customHeight="1">
      <c r="A237" s="138" t="s">
        <v>188</v>
      </c>
      <c r="B237" s="346" t="s">
        <v>545</v>
      </c>
      <c r="C237" s="344" t="s">
        <v>546</v>
      </c>
      <c r="D237" s="347">
        <v>4</v>
      </c>
      <c r="E237" s="344" t="s">
        <v>18</v>
      </c>
      <c r="F237" s="163">
        <v>0</v>
      </c>
      <c r="G237" s="157">
        <f>D237*F237</f>
        <v>0</v>
      </c>
      <c r="H237" s="348">
        <v>0.01772</v>
      </c>
      <c r="I237" s="8">
        <f>D237*H237</f>
        <v>0.07088</v>
      </c>
      <c r="J237" s="349"/>
      <c r="K237" s="350"/>
      <c r="L237" s="33"/>
      <c r="M237" s="33"/>
      <c r="N237" s="33"/>
    </row>
    <row r="238" spans="1:14" ht="14.25" customHeight="1">
      <c r="A238" s="138" t="s">
        <v>189</v>
      </c>
      <c r="B238" s="346" t="s">
        <v>547</v>
      </c>
      <c r="C238" s="344" t="s">
        <v>548</v>
      </c>
      <c r="D238" s="347">
        <v>4</v>
      </c>
      <c r="E238" s="344" t="s">
        <v>18</v>
      </c>
      <c r="F238" s="163">
        <v>0</v>
      </c>
      <c r="G238" s="157">
        <f>D238*F238</f>
        <v>0</v>
      </c>
      <c r="H238" s="348"/>
      <c r="I238" s="8">
        <f>D238*H238</f>
        <v>0</v>
      </c>
      <c r="J238" s="349"/>
      <c r="K238" s="350"/>
      <c r="L238" s="33"/>
      <c r="M238" s="33"/>
      <c r="N238" s="33"/>
    </row>
    <row r="239" spans="1:14" ht="14.25" customHeight="1">
      <c r="A239" s="138" t="s">
        <v>145</v>
      </c>
      <c r="B239" s="346" t="s">
        <v>20</v>
      </c>
      <c r="C239" s="344" t="s">
        <v>263</v>
      </c>
      <c r="D239" s="347">
        <v>4</v>
      </c>
      <c r="E239" s="346" t="s">
        <v>164</v>
      </c>
      <c r="F239" s="163">
        <v>0</v>
      </c>
      <c r="G239" s="157">
        <f>D239*F239</f>
        <v>0</v>
      </c>
      <c r="H239" s="348">
        <v>0.0245</v>
      </c>
      <c r="I239" s="8">
        <f>D239*H239</f>
        <v>0.098</v>
      </c>
      <c r="J239" s="349"/>
      <c r="K239" s="350"/>
      <c r="L239" s="33"/>
      <c r="M239" s="33"/>
      <c r="N239" s="33"/>
    </row>
    <row r="240" spans="1:14" ht="14.25" customHeight="1">
      <c r="A240" s="138" t="s">
        <v>210</v>
      </c>
      <c r="B240" s="23" t="s">
        <v>20</v>
      </c>
      <c r="C240" s="344" t="s">
        <v>264</v>
      </c>
      <c r="D240" s="347">
        <v>4</v>
      </c>
      <c r="E240" s="346" t="s">
        <v>164</v>
      </c>
      <c r="F240" s="163">
        <v>0</v>
      </c>
      <c r="G240" s="157">
        <f>F240*D240</f>
        <v>0</v>
      </c>
      <c r="H240" s="348">
        <v>0.0005</v>
      </c>
      <c r="I240" s="8">
        <f>D240*H240</f>
        <v>0.002</v>
      </c>
      <c r="J240" s="349"/>
      <c r="K240" s="350"/>
      <c r="L240" s="33"/>
      <c r="M240" s="33"/>
      <c r="N240" s="33"/>
    </row>
    <row r="241" spans="1:14" ht="14.25" customHeight="1">
      <c r="A241" s="138"/>
      <c r="B241" s="346"/>
      <c r="C241" s="24"/>
      <c r="D241" s="361"/>
      <c r="E241" s="23"/>
      <c r="F241" s="163"/>
      <c r="G241" s="157"/>
      <c r="H241" s="348"/>
      <c r="I241" s="8"/>
      <c r="J241" s="349"/>
      <c r="K241" s="350"/>
      <c r="L241" s="33"/>
      <c r="M241" s="33"/>
      <c r="N241" s="33"/>
    </row>
    <row r="242" spans="1:14" ht="14.25" customHeight="1">
      <c r="A242" s="139" t="s">
        <v>211</v>
      </c>
      <c r="B242" s="344" t="s">
        <v>235</v>
      </c>
      <c r="C242" s="344" t="s">
        <v>236</v>
      </c>
      <c r="D242" s="347">
        <v>1</v>
      </c>
      <c r="E242" s="344" t="s">
        <v>18</v>
      </c>
      <c r="F242" s="163">
        <v>0</v>
      </c>
      <c r="G242" s="157">
        <f aca="true" t="shared" si="7" ref="G242:G247">F242*D242</f>
        <v>0</v>
      </c>
      <c r="H242" s="344">
        <v>0.00392</v>
      </c>
      <c r="I242" s="8">
        <f aca="true" t="shared" si="8" ref="I242:I247">D242*H242</f>
        <v>0.00392</v>
      </c>
      <c r="J242" s="349"/>
      <c r="K242" s="392"/>
      <c r="L242" s="33"/>
      <c r="M242" s="33"/>
      <c r="N242" s="33"/>
    </row>
    <row r="243" spans="1:14" ht="14.25" customHeight="1">
      <c r="A243" s="139" t="s">
        <v>212</v>
      </c>
      <c r="B243" s="23" t="s">
        <v>20</v>
      </c>
      <c r="C243" s="344" t="s">
        <v>237</v>
      </c>
      <c r="D243" s="347">
        <v>1</v>
      </c>
      <c r="E243" s="344" t="s">
        <v>18</v>
      </c>
      <c r="F243" s="163">
        <v>0</v>
      </c>
      <c r="G243" s="157">
        <f t="shared" si="7"/>
        <v>0</v>
      </c>
      <c r="H243" s="348">
        <v>0.023</v>
      </c>
      <c r="I243" s="8">
        <f t="shared" si="8"/>
        <v>0.023</v>
      </c>
      <c r="J243" s="349"/>
      <c r="K243" s="392"/>
      <c r="L243" s="33"/>
      <c r="M243" s="33"/>
      <c r="N243" s="33"/>
    </row>
    <row r="244" spans="1:14" ht="14.25" customHeight="1">
      <c r="A244" s="139" t="s">
        <v>567</v>
      </c>
      <c r="B244" s="344" t="s">
        <v>238</v>
      </c>
      <c r="C244" s="344" t="s">
        <v>239</v>
      </c>
      <c r="D244" s="347">
        <v>1</v>
      </c>
      <c r="E244" s="344" t="s">
        <v>4</v>
      </c>
      <c r="F244" s="163">
        <v>0</v>
      </c>
      <c r="G244" s="157">
        <f t="shared" si="7"/>
        <v>0</v>
      </c>
      <c r="H244" s="344">
        <v>0.00018</v>
      </c>
      <c r="I244" s="8">
        <f t="shared" si="8"/>
        <v>0.00018</v>
      </c>
      <c r="J244" s="349"/>
      <c r="K244" s="392"/>
      <c r="L244" s="33"/>
      <c r="M244" s="33"/>
      <c r="N244" s="33"/>
    </row>
    <row r="245" spans="1:14" ht="14.25" customHeight="1">
      <c r="A245" s="139" t="s">
        <v>568</v>
      </c>
      <c r="B245" s="23" t="s">
        <v>20</v>
      </c>
      <c r="C245" s="344" t="s">
        <v>240</v>
      </c>
      <c r="D245" s="347">
        <v>1</v>
      </c>
      <c r="E245" s="344" t="s">
        <v>4</v>
      </c>
      <c r="F245" s="163">
        <v>0</v>
      </c>
      <c r="G245" s="157">
        <f t="shared" si="7"/>
        <v>0</v>
      </c>
      <c r="H245" s="344"/>
      <c r="I245" s="8">
        <f t="shared" si="8"/>
        <v>0</v>
      </c>
      <c r="J245" s="349"/>
      <c r="K245" s="392"/>
      <c r="L245" s="33"/>
      <c r="M245" s="33"/>
      <c r="N245" s="33"/>
    </row>
    <row r="246" spans="1:14" ht="14.25" customHeight="1">
      <c r="A246" s="139" t="s">
        <v>569</v>
      </c>
      <c r="B246" s="23" t="s">
        <v>20</v>
      </c>
      <c r="C246" s="344" t="s">
        <v>241</v>
      </c>
      <c r="D246" s="347">
        <v>1</v>
      </c>
      <c r="E246" s="344" t="s">
        <v>4</v>
      </c>
      <c r="F246" s="163">
        <v>0</v>
      </c>
      <c r="G246" s="157">
        <f t="shared" si="7"/>
        <v>0</v>
      </c>
      <c r="H246" s="344"/>
      <c r="I246" s="8">
        <f t="shared" si="8"/>
        <v>0</v>
      </c>
      <c r="J246" s="349"/>
      <c r="K246" s="392"/>
      <c r="L246" s="33"/>
      <c r="M246" s="33"/>
      <c r="N246" s="33"/>
    </row>
    <row r="247" spans="1:14" ht="14.25" customHeight="1">
      <c r="A247" s="139" t="s">
        <v>570</v>
      </c>
      <c r="B247" s="23" t="s">
        <v>20</v>
      </c>
      <c r="C247" s="344" t="s">
        <v>242</v>
      </c>
      <c r="D247" s="347">
        <v>1</v>
      </c>
      <c r="E247" s="344" t="s">
        <v>4</v>
      </c>
      <c r="F247" s="163">
        <v>0</v>
      </c>
      <c r="G247" s="157">
        <f t="shared" si="7"/>
        <v>0</v>
      </c>
      <c r="H247" s="344"/>
      <c r="I247" s="8">
        <f t="shared" si="8"/>
        <v>0</v>
      </c>
      <c r="J247" s="349"/>
      <c r="K247" s="392"/>
      <c r="L247" s="33"/>
      <c r="M247" s="33"/>
      <c r="N247" s="33"/>
    </row>
    <row r="248" spans="1:14" ht="14.25" customHeight="1">
      <c r="A248" s="139" t="s">
        <v>213</v>
      </c>
      <c r="B248" s="344" t="s">
        <v>541</v>
      </c>
      <c r="C248" s="344" t="s">
        <v>542</v>
      </c>
      <c r="D248" s="347">
        <v>1</v>
      </c>
      <c r="E248" s="344" t="s">
        <v>18</v>
      </c>
      <c r="F248" s="163">
        <v>0</v>
      </c>
      <c r="G248" s="157">
        <f>F248*D248</f>
        <v>0</v>
      </c>
      <c r="H248" s="344">
        <v>0.00024</v>
      </c>
      <c r="I248" s="8">
        <f>D248*H248</f>
        <v>0.00024</v>
      </c>
      <c r="J248" s="349"/>
      <c r="K248" s="392"/>
      <c r="L248" s="33"/>
      <c r="M248" s="33"/>
      <c r="N248" s="33"/>
    </row>
    <row r="249" spans="1:14" ht="14.25" customHeight="1">
      <c r="A249" s="139"/>
      <c r="B249" s="344"/>
      <c r="C249" s="344"/>
      <c r="D249" s="275"/>
      <c r="E249" s="344"/>
      <c r="F249" s="163"/>
      <c r="G249" s="157"/>
      <c r="H249" s="344"/>
      <c r="I249" s="8"/>
      <c r="J249" s="349"/>
      <c r="K249" s="392"/>
      <c r="L249" s="33"/>
      <c r="M249" s="33"/>
      <c r="N249" s="33"/>
    </row>
    <row r="250" spans="1:14" ht="14.25" customHeight="1">
      <c r="A250" s="139" t="s">
        <v>216</v>
      </c>
      <c r="B250" s="274" t="s">
        <v>551</v>
      </c>
      <c r="C250" s="24" t="s">
        <v>552</v>
      </c>
      <c r="D250" s="275">
        <v>1</v>
      </c>
      <c r="E250" s="23" t="s">
        <v>4</v>
      </c>
      <c r="F250" s="163">
        <v>0</v>
      </c>
      <c r="G250" s="157">
        <f>F250*D250</f>
        <v>0</v>
      </c>
      <c r="H250" s="344"/>
      <c r="I250" s="8">
        <f>D250*H250</f>
        <v>0</v>
      </c>
      <c r="J250" s="349"/>
      <c r="K250" s="350"/>
      <c r="L250" s="33"/>
      <c r="M250" s="33"/>
      <c r="N250" s="33"/>
    </row>
    <row r="251" spans="1:14" ht="14.25" customHeight="1">
      <c r="A251" s="139" t="s">
        <v>265</v>
      </c>
      <c r="B251" s="274" t="s">
        <v>553</v>
      </c>
      <c r="C251" s="24" t="s">
        <v>554</v>
      </c>
      <c r="D251" s="275">
        <v>1</v>
      </c>
      <c r="E251" s="344" t="s">
        <v>18</v>
      </c>
      <c r="F251" s="163">
        <v>0</v>
      </c>
      <c r="G251" s="157">
        <f>F251*D251</f>
        <v>0</v>
      </c>
      <c r="H251" s="344">
        <v>0.02882</v>
      </c>
      <c r="I251" s="8">
        <f>D251*H251</f>
        <v>0.02882</v>
      </c>
      <c r="J251" s="349"/>
      <c r="K251" s="350"/>
      <c r="L251" s="33"/>
      <c r="M251" s="33"/>
      <c r="N251" s="33"/>
    </row>
    <row r="252" spans="1:14" ht="14.25" customHeight="1">
      <c r="A252" s="139" t="s">
        <v>266</v>
      </c>
      <c r="B252" s="23" t="s">
        <v>550</v>
      </c>
      <c r="C252" s="24" t="s">
        <v>555</v>
      </c>
      <c r="D252" s="267">
        <v>1</v>
      </c>
      <c r="E252" s="344" t="s">
        <v>18</v>
      </c>
      <c r="F252" s="163">
        <v>0</v>
      </c>
      <c r="G252" s="157">
        <f>F252*D252</f>
        <v>0</v>
      </c>
      <c r="H252" s="40">
        <v>0.07922</v>
      </c>
      <c r="I252" s="8">
        <f>D252*H252</f>
        <v>0.07922</v>
      </c>
      <c r="K252" s="33"/>
      <c r="L252" s="165"/>
      <c r="M252" s="33"/>
      <c r="N252" s="165"/>
    </row>
    <row r="253" spans="1:14" ht="14.25" customHeight="1">
      <c r="A253" s="139"/>
      <c r="B253" s="274"/>
      <c r="C253" s="24"/>
      <c r="D253" s="267"/>
      <c r="E253" s="344"/>
      <c r="F253" s="163"/>
      <c r="G253" s="157"/>
      <c r="H253" s="40"/>
      <c r="I253" s="8"/>
      <c r="K253" s="33"/>
      <c r="L253" s="165"/>
      <c r="M253" s="33"/>
      <c r="N253" s="165"/>
    </row>
    <row r="254" spans="1:14" ht="14.25" customHeight="1">
      <c r="A254" s="139" t="s">
        <v>267</v>
      </c>
      <c r="B254" s="346" t="s">
        <v>556</v>
      </c>
      <c r="C254" s="346" t="s">
        <v>557</v>
      </c>
      <c r="D254" s="125">
        <v>4</v>
      </c>
      <c r="E254" s="346" t="s">
        <v>18</v>
      </c>
      <c r="F254" s="163">
        <v>0</v>
      </c>
      <c r="G254" s="157">
        <f aca="true" t="shared" si="9" ref="G254:G259">F254*D254</f>
        <v>0</v>
      </c>
      <c r="H254" s="346"/>
      <c r="I254" s="8">
        <f aca="true" t="shared" si="10" ref="I254:I259">D254*H254</f>
        <v>0</v>
      </c>
      <c r="K254" s="165">
        <v>0.02</v>
      </c>
      <c r="L254" s="165">
        <f>SUM(D254*K254)</f>
        <v>0.08</v>
      </c>
      <c r="M254" s="33"/>
      <c r="N254" s="165"/>
    </row>
    <row r="255" spans="1:14" ht="14.25" customHeight="1">
      <c r="A255" s="138" t="s">
        <v>268</v>
      </c>
      <c r="B255" s="344" t="s">
        <v>252</v>
      </c>
      <c r="C255" s="344" t="s">
        <v>253</v>
      </c>
      <c r="D255" s="125">
        <v>6</v>
      </c>
      <c r="E255" s="344" t="s">
        <v>18</v>
      </c>
      <c r="F255" s="163">
        <v>0</v>
      </c>
      <c r="G255" s="157">
        <f t="shared" si="9"/>
        <v>0</v>
      </c>
      <c r="H255" s="344"/>
      <c r="I255" s="8">
        <f t="shared" si="10"/>
        <v>0</v>
      </c>
      <c r="J255" s="349"/>
      <c r="K255" s="352">
        <v>0.02</v>
      </c>
      <c r="L255" s="165">
        <f>SUM(D255*K255)</f>
        <v>0.12</v>
      </c>
      <c r="M255" s="352"/>
      <c r="N255" s="352"/>
    </row>
    <row r="256" spans="1:14" ht="14.25" customHeight="1">
      <c r="A256" s="138" t="s">
        <v>549</v>
      </c>
      <c r="B256" s="344" t="s">
        <v>575</v>
      </c>
      <c r="C256" s="344" t="s">
        <v>574</v>
      </c>
      <c r="D256" s="125">
        <v>3</v>
      </c>
      <c r="E256" s="344" t="s">
        <v>18</v>
      </c>
      <c r="F256" s="163">
        <v>0</v>
      </c>
      <c r="G256" s="157">
        <f t="shared" si="9"/>
        <v>0</v>
      </c>
      <c r="H256" s="344"/>
      <c r="I256" s="8">
        <f t="shared" si="10"/>
        <v>0</v>
      </c>
      <c r="J256" s="349"/>
      <c r="K256" s="352">
        <v>0.01</v>
      </c>
      <c r="L256" s="165">
        <f>SUM(D256*K256)</f>
        <v>0.03</v>
      </c>
      <c r="M256" s="352"/>
      <c r="N256" s="352"/>
    </row>
    <row r="257" spans="1:14" ht="14.25" customHeight="1">
      <c r="A257" s="138" t="s">
        <v>571</v>
      </c>
      <c r="B257" s="7" t="s">
        <v>123</v>
      </c>
      <c r="C257" s="7" t="s">
        <v>124</v>
      </c>
      <c r="D257" s="125">
        <v>10</v>
      </c>
      <c r="E257" s="7" t="s">
        <v>4</v>
      </c>
      <c r="F257" s="163">
        <v>0</v>
      </c>
      <c r="G257" s="157">
        <f t="shared" si="9"/>
        <v>0</v>
      </c>
      <c r="H257" s="7"/>
      <c r="I257" s="8">
        <f t="shared" si="10"/>
        <v>0</v>
      </c>
      <c r="K257" s="135"/>
      <c r="L257" s="165">
        <f>SUM(D257*K257)</f>
        <v>0</v>
      </c>
      <c r="M257" s="135"/>
      <c r="N257" s="165"/>
    </row>
    <row r="258" spans="1:14" ht="14.25" customHeight="1">
      <c r="A258" s="138" t="s">
        <v>572</v>
      </c>
      <c r="B258" s="558" t="s">
        <v>558</v>
      </c>
      <c r="C258" s="559" t="s">
        <v>559</v>
      </c>
      <c r="D258" s="125">
        <v>8</v>
      </c>
      <c r="E258" s="346" t="s">
        <v>18</v>
      </c>
      <c r="F258" s="163">
        <v>0</v>
      </c>
      <c r="G258" s="157">
        <f t="shared" si="9"/>
        <v>0</v>
      </c>
      <c r="H258" s="559"/>
      <c r="I258" s="8">
        <f t="shared" si="10"/>
        <v>0</v>
      </c>
      <c r="K258" s="560"/>
      <c r="L258" s="165">
        <f>SUM(D258*K258)</f>
        <v>0</v>
      </c>
      <c r="M258" s="135"/>
      <c r="N258" s="165"/>
    </row>
    <row r="259" spans="1:14" ht="14.25" customHeight="1" thickBot="1">
      <c r="A259" s="451" t="s">
        <v>573</v>
      </c>
      <c r="B259" s="182" t="s">
        <v>151</v>
      </c>
      <c r="C259" s="183" t="s">
        <v>152</v>
      </c>
      <c r="D259" s="199">
        <f>L260</f>
        <v>0.23</v>
      </c>
      <c r="E259" s="183" t="s">
        <v>11</v>
      </c>
      <c r="F259" s="176">
        <v>0</v>
      </c>
      <c r="G259" s="204">
        <f t="shared" si="9"/>
        <v>0</v>
      </c>
      <c r="H259" s="205"/>
      <c r="I259" s="178">
        <f t="shared" si="10"/>
        <v>0</v>
      </c>
      <c r="K259" s="351"/>
      <c r="L259" s="351"/>
      <c r="M259" s="33"/>
      <c r="N259" s="33"/>
    </row>
    <row r="260" spans="1:14" ht="14.25" customHeight="1">
      <c r="A260" s="200"/>
      <c r="B260" s="186" t="s">
        <v>30</v>
      </c>
      <c r="C260" s="184"/>
      <c r="D260" s="201"/>
      <c r="E260" s="184"/>
      <c r="F260" s="188"/>
      <c r="G260" s="202">
        <f>SUM(G216:G259)</f>
        <v>0</v>
      </c>
      <c r="H260" s="184"/>
      <c r="I260" s="203">
        <f>SUM(I216:I259)</f>
        <v>0.42182000000000003</v>
      </c>
      <c r="K260" s="33"/>
      <c r="L260" s="165">
        <f>SUM(L252:L259)</f>
        <v>0.23</v>
      </c>
      <c r="M260" s="33"/>
      <c r="N260" s="165"/>
    </row>
    <row r="261" spans="1:14" ht="14.25" customHeight="1" thickBot="1">
      <c r="A261" s="181">
        <v>34</v>
      </c>
      <c r="B261" s="175" t="s">
        <v>153</v>
      </c>
      <c r="C261" s="173" t="s">
        <v>154</v>
      </c>
      <c r="D261" s="199">
        <f>I260</f>
        <v>0.42182000000000003</v>
      </c>
      <c r="E261" s="175" t="s">
        <v>11</v>
      </c>
      <c r="F261" s="176">
        <v>0</v>
      </c>
      <c r="G261" s="204">
        <f>F261*D261</f>
        <v>0</v>
      </c>
      <c r="H261" s="178"/>
      <c r="I261" s="178"/>
      <c r="K261" s="33"/>
      <c r="L261" s="33"/>
      <c r="M261" s="33"/>
      <c r="N261" s="33"/>
    </row>
    <row r="262" spans="1:14" ht="15" customHeight="1">
      <c r="A262" s="206"/>
      <c r="B262" s="747" t="s">
        <v>109</v>
      </c>
      <c r="C262" s="747"/>
      <c r="D262" s="38"/>
      <c r="E262" s="41"/>
      <c r="F262" s="41"/>
      <c r="G262" s="207">
        <f>SUM(G260:G261)</f>
        <v>0</v>
      </c>
      <c r="H262" s="41"/>
      <c r="I262" s="184"/>
      <c r="K262" s="33"/>
      <c r="L262" s="33"/>
      <c r="M262" s="33"/>
      <c r="N262" s="33"/>
    </row>
    <row r="263" spans="1:14" ht="14.25" customHeight="1">
      <c r="A263" s="110"/>
      <c r="B263" s="34"/>
      <c r="C263" s="34"/>
      <c r="D263" s="35"/>
      <c r="E263" s="33"/>
      <c r="F263" s="33"/>
      <c r="G263" s="172"/>
      <c r="H263" s="33"/>
      <c r="I263" s="33"/>
      <c r="K263" s="33"/>
      <c r="L263" s="33"/>
      <c r="M263" s="33"/>
      <c r="N263" s="33"/>
    </row>
    <row r="264" spans="1:14" ht="14.25" customHeight="1">
      <c r="A264" s="110"/>
      <c r="B264" s="34"/>
      <c r="C264" s="34"/>
      <c r="D264" s="35"/>
      <c r="E264" s="33"/>
      <c r="F264" s="33"/>
      <c r="G264" s="172"/>
      <c r="H264" s="33"/>
      <c r="I264" s="33"/>
      <c r="K264" s="33"/>
      <c r="L264" s="33"/>
      <c r="M264" s="33"/>
      <c r="N264" s="33"/>
    </row>
    <row r="265" spans="1:14" ht="15.75" customHeight="1">
      <c r="A265" s="6" t="s">
        <v>9</v>
      </c>
      <c r="B265" s="136" t="s">
        <v>409</v>
      </c>
      <c r="C265" s="137" t="s">
        <v>410</v>
      </c>
      <c r="D265" s="20"/>
      <c r="E265" s="21"/>
      <c r="F265" s="20"/>
      <c r="G265" s="22"/>
      <c r="H265" s="20"/>
      <c r="I265" s="20"/>
      <c r="K265" s="33"/>
      <c r="L265" s="33"/>
      <c r="M265" s="33"/>
      <c r="N265" s="33"/>
    </row>
    <row r="266" spans="1:14" ht="10.5" customHeight="1">
      <c r="A266" s="641"/>
      <c r="B266" s="642"/>
      <c r="C266" s="643"/>
      <c r="D266" s="644"/>
      <c r="E266" s="645"/>
      <c r="F266" s="644"/>
      <c r="G266" s="646"/>
      <c r="H266" s="644"/>
      <c r="I266" s="644"/>
      <c r="K266" s="33"/>
      <c r="L266" s="33"/>
      <c r="M266" s="33"/>
      <c r="N266" s="33"/>
    </row>
    <row r="267" spans="1:14" ht="14.25" customHeight="1" thickBot="1">
      <c r="A267" s="224" t="s">
        <v>0</v>
      </c>
      <c r="B267" s="540" t="s">
        <v>7</v>
      </c>
      <c r="C267" s="540" t="s">
        <v>8</v>
      </c>
      <c r="D267" s="232" t="s">
        <v>1</v>
      </c>
      <c r="E267" s="232" t="s">
        <v>2</v>
      </c>
      <c r="F267" s="232" t="s">
        <v>21</v>
      </c>
      <c r="G267" s="225" t="s">
        <v>22</v>
      </c>
      <c r="H267" s="217" t="s">
        <v>23</v>
      </c>
      <c r="I267" s="217" t="s">
        <v>24</v>
      </c>
      <c r="K267" s="33"/>
      <c r="L267" s="33"/>
      <c r="M267" s="33"/>
      <c r="N267" s="33"/>
    </row>
    <row r="268" spans="1:14" ht="14.25" customHeight="1">
      <c r="A268" s="525" t="s">
        <v>41</v>
      </c>
      <c r="B268" s="541" t="s">
        <v>412</v>
      </c>
      <c r="C268" s="272" t="s">
        <v>413</v>
      </c>
      <c r="D268" s="359">
        <v>38</v>
      </c>
      <c r="E268" s="187" t="s">
        <v>3</v>
      </c>
      <c r="F268" s="329">
        <v>0</v>
      </c>
      <c r="G268" s="223">
        <f aca="true" t="shared" si="11" ref="G268:G286">D268*F268</f>
        <v>0</v>
      </c>
      <c r="H268" s="190"/>
      <c r="I268" s="190">
        <f>D268*H268</f>
        <v>0</v>
      </c>
      <c r="K268" s="33"/>
      <c r="L268" s="33"/>
      <c r="M268" s="33"/>
      <c r="N268" s="33"/>
    </row>
    <row r="269" spans="1:14" ht="14.25" customHeight="1">
      <c r="A269" s="526" t="s">
        <v>42</v>
      </c>
      <c r="B269" s="23" t="s">
        <v>20</v>
      </c>
      <c r="C269" s="272" t="s">
        <v>438</v>
      </c>
      <c r="D269" s="516">
        <v>38</v>
      </c>
      <c r="E269" s="23" t="s">
        <v>4</v>
      </c>
      <c r="F269" s="517">
        <v>0</v>
      </c>
      <c r="G269" s="157">
        <f t="shared" si="11"/>
        <v>0</v>
      </c>
      <c r="H269" s="8">
        <v>1E-05</v>
      </c>
      <c r="I269" s="8">
        <f aca="true" t="shared" si="12" ref="I269:I286">D269*H269</f>
        <v>0.00038</v>
      </c>
      <c r="K269" s="33"/>
      <c r="L269" s="33"/>
      <c r="M269" s="33"/>
      <c r="N269" s="33"/>
    </row>
    <row r="270" spans="1:14" ht="14.25" customHeight="1">
      <c r="A270" s="526" t="s">
        <v>43</v>
      </c>
      <c r="B270" s="23" t="s">
        <v>417</v>
      </c>
      <c r="C270" s="272" t="s">
        <v>418</v>
      </c>
      <c r="D270" s="516">
        <v>8</v>
      </c>
      <c r="E270" s="23" t="s">
        <v>4</v>
      </c>
      <c r="F270" s="517">
        <v>0</v>
      </c>
      <c r="G270" s="157">
        <f t="shared" si="11"/>
        <v>0</v>
      </c>
      <c r="H270" s="8"/>
      <c r="I270" s="8">
        <f t="shared" si="12"/>
        <v>0</v>
      </c>
      <c r="K270" s="33"/>
      <c r="L270" s="33"/>
      <c r="M270" s="33"/>
      <c r="N270" s="33"/>
    </row>
    <row r="271" spans="1:14" ht="14.25" customHeight="1">
      <c r="A271" s="526" t="s">
        <v>44</v>
      </c>
      <c r="B271" s="23" t="s">
        <v>20</v>
      </c>
      <c r="C271" s="272" t="s">
        <v>439</v>
      </c>
      <c r="D271" s="516">
        <v>8</v>
      </c>
      <c r="E271" s="23" t="s">
        <v>4</v>
      </c>
      <c r="F271" s="517">
        <v>0</v>
      </c>
      <c r="G271" s="157">
        <f t="shared" si="11"/>
        <v>0</v>
      </c>
      <c r="H271" s="8">
        <v>1E-05</v>
      </c>
      <c r="I271" s="8">
        <f t="shared" si="12"/>
        <v>8E-05</v>
      </c>
      <c r="K271" s="33"/>
      <c r="L271" s="33"/>
      <c r="M271" s="33"/>
      <c r="N271" s="33"/>
    </row>
    <row r="272" spans="1:14" ht="14.25" customHeight="1">
      <c r="A272" s="526" t="s">
        <v>112</v>
      </c>
      <c r="B272" s="23" t="s">
        <v>20</v>
      </c>
      <c r="C272" s="272" t="s">
        <v>424</v>
      </c>
      <c r="D272" s="516">
        <v>38</v>
      </c>
      <c r="E272" s="23" t="s">
        <v>4</v>
      </c>
      <c r="F272" s="517">
        <v>0</v>
      </c>
      <c r="G272" s="157">
        <f t="shared" si="11"/>
        <v>0</v>
      </c>
      <c r="H272" s="8">
        <v>1E-05</v>
      </c>
      <c r="I272" s="8">
        <f t="shared" si="12"/>
        <v>0.00038</v>
      </c>
      <c r="K272" s="33"/>
      <c r="L272" s="33"/>
      <c r="M272" s="33"/>
      <c r="N272" s="33"/>
    </row>
    <row r="273" spans="1:14" ht="14.25" customHeight="1">
      <c r="A273" s="526" t="s">
        <v>48</v>
      </c>
      <c r="B273" s="23" t="s">
        <v>426</v>
      </c>
      <c r="C273" s="272" t="s">
        <v>425</v>
      </c>
      <c r="D273" s="516">
        <v>8</v>
      </c>
      <c r="E273" s="23" t="s">
        <v>4</v>
      </c>
      <c r="F273" s="517">
        <v>0</v>
      </c>
      <c r="G273" s="157">
        <f t="shared" si="11"/>
        <v>0</v>
      </c>
      <c r="H273" s="8"/>
      <c r="I273" s="8">
        <f t="shared" si="12"/>
        <v>0</v>
      </c>
      <c r="K273" s="33"/>
      <c r="L273" s="33"/>
      <c r="M273" s="33"/>
      <c r="N273" s="33"/>
    </row>
    <row r="274" spans="1:14" ht="14.25" customHeight="1">
      <c r="A274" s="526" t="s">
        <v>113</v>
      </c>
      <c r="B274" s="23" t="s">
        <v>20</v>
      </c>
      <c r="C274" s="272" t="s">
        <v>422</v>
      </c>
      <c r="D274" s="516">
        <v>8</v>
      </c>
      <c r="E274" s="23" t="s">
        <v>4</v>
      </c>
      <c r="F274" s="517">
        <v>0</v>
      </c>
      <c r="G274" s="157">
        <f t="shared" si="11"/>
        <v>0</v>
      </c>
      <c r="H274" s="8">
        <v>0.00059</v>
      </c>
      <c r="I274" s="8">
        <f t="shared" si="12"/>
        <v>0.00472</v>
      </c>
      <c r="K274" s="33"/>
      <c r="L274" s="33"/>
      <c r="M274" s="33"/>
      <c r="N274" s="33"/>
    </row>
    <row r="275" spans="1:14" ht="14.25" customHeight="1">
      <c r="A275" s="526" t="s">
        <v>114</v>
      </c>
      <c r="B275" s="23" t="s">
        <v>416</v>
      </c>
      <c r="C275" s="272" t="s">
        <v>423</v>
      </c>
      <c r="D275" s="516">
        <v>8</v>
      </c>
      <c r="E275" s="23" t="s">
        <v>4</v>
      </c>
      <c r="F275" s="517">
        <v>0</v>
      </c>
      <c r="G275" s="157">
        <f t="shared" si="11"/>
        <v>0</v>
      </c>
      <c r="H275" s="8"/>
      <c r="I275" s="8">
        <f t="shared" si="12"/>
        <v>0</v>
      </c>
      <c r="K275" s="33"/>
      <c r="L275" s="33"/>
      <c r="M275" s="33"/>
      <c r="N275" s="33"/>
    </row>
    <row r="276" spans="1:14" ht="14.25" customHeight="1">
      <c r="A276" s="526" t="s">
        <v>115</v>
      </c>
      <c r="B276" s="23" t="s">
        <v>20</v>
      </c>
      <c r="C276" s="272" t="s">
        <v>421</v>
      </c>
      <c r="D276" s="516">
        <v>8</v>
      </c>
      <c r="E276" s="23" t="s">
        <v>4</v>
      </c>
      <c r="F276" s="517">
        <v>0</v>
      </c>
      <c r="G276" s="157">
        <f t="shared" si="11"/>
        <v>0</v>
      </c>
      <c r="H276" s="8"/>
      <c r="I276" s="8">
        <f t="shared" si="12"/>
        <v>0</v>
      </c>
      <c r="K276" s="33"/>
      <c r="L276" s="33"/>
      <c r="M276" s="33"/>
      <c r="N276" s="33"/>
    </row>
    <row r="277" spans="1:14" ht="14.25" customHeight="1">
      <c r="A277" s="526" t="s">
        <v>116</v>
      </c>
      <c r="B277" s="23" t="s">
        <v>420</v>
      </c>
      <c r="C277" s="272" t="s">
        <v>419</v>
      </c>
      <c r="D277" s="516">
        <v>8</v>
      </c>
      <c r="E277" s="23" t="s">
        <v>4</v>
      </c>
      <c r="F277" s="517">
        <v>0</v>
      </c>
      <c r="G277" s="157">
        <f t="shared" si="11"/>
        <v>0</v>
      </c>
      <c r="H277" s="8"/>
      <c r="I277" s="8">
        <f t="shared" si="12"/>
        <v>0</v>
      </c>
      <c r="K277" s="33"/>
      <c r="L277" s="33"/>
      <c r="M277" s="33"/>
      <c r="N277" s="33"/>
    </row>
    <row r="278" spans="1:14" ht="14.25" customHeight="1">
      <c r="A278" s="526" t="s">
        <v>117</v>
      </c>
      <c r="B278" s="23" t="s">
        <v>94</v>
      </c>
      <c r="C278" s="272" t="s">
        <v>436</v>
      </c>
      <c r="D278" s="516">
        <v>8</v>
      </c>
      <c r="E278" s="23" t="s">
        <v>4</v>
      </c>
      <c r="F278" s="517">
        <v>0</v>
      </c>
      <c r="G278" s="157">
        <f t="shared" si="11"/>
        <v>0</v>
      </c>
      <c r="H278" s="8"/>
      <c r="I278" s="8">
        <f t="shared" si="12"/>
        <v>0</v>
      </c>
      <c r="K278" s="33"/>
      <c r="L278" s="33"/>
      <c r="M278" s="33"/>
      <c r="N278" s="33"/>
    </row>
    <row r="279" spans="1:14" ht="14.25" customHeight="1">
      <c r="A279" s="526" t="s">
        <v>118</v>
      </c>
      <c r="B279" s="23" t="s">
        <v>20</v>
      </c>
      <c r="C279" s="272" t="s">
        <v>437</v>
      </c>
      <c r="D279" s="516">
        <v>38</v>
      </c>
      <c r="E279" s="23" t="s">
        <v>3</v>
      </c>
      <c r="F279" s="517">
        <v>0</v>
      </c>
      <c r="G279" s="157">
        <f t="shared" si="11"/>
        <v>0</v>
      </c>
      <c r="H279" s="8"/>
      <c r="I279" s="8">
        <f t="shared" si="12"/>
        <v>0</v>
      </c>
      <c r="K279" s="33"/>
      <c r="L279" s="33"/>
      <c r="M279" s="33"/>
      <c r="N279" s="33"/>
    </row>
    <row r="280" spans="1:14" ht="14.25" customHeight="1">
      <c r="A280" s="526" t="s">
        <v>119</v>
      </c>
      <c r="B280" s="23" t="s">
        <v>20</v>
      </c>
      <c r="C280" s="272" t="s">
        <v>414</v>
      </c>
      <c r="D280" s="516">
        <v>1</v>
      </c>
      <c r="E280" s="344" t="s">
        <v>18</v>
      </c>
      <c r="F280" s="517">
        <v>0</v>
      </c>
      <c r="G280" s="157">
        <f t="shared" si="11"/>
        <v>0</v>
      </c>
      <c r="H280" s="8"/>
      <c r="I280" s="8">
        <f t="shared" si="12"/>
        <v>0</v>
      </c>
      <c r="K280" s="33"/>
      <c r="L280" s="33"/>
      <c r="M280" s="33"/>
      <c r="N280" s="33"/>
    </row>
    <row r="281" spans="1:14" ht="14.25" customHeight="1">
      <c r="A281" s="526" t="s">
        <v>188</v>
      </c>
      <c r="B281" s="43" t="s">
        <v>427</v>
      </c>
      <c r="C281" s="538" t="s">
        <v>429</v>
      </c>
      <c r="D281" s="539">
        <v>12</v>
      </c>
      <c r="E281" s="23" t="s">
        <v>4</v>
      </c>
      <c r="F281" s="517">
        <v>0</v>
      </c>
      <c r="G281" s="157">
        <f t="shared" si="11"/>
        <v>0</v>
      </c>
      <c r="H281" s="254"/>
      <c r="I281" s="8">
        <f t="shared" si="12"/>
        <v>0</v>
      </c>
      <c r="K281" s="33"/>
      <c r="L281" s="33"/>
      <c r="M281" s="33"/>
      <c r="N281" s="33"/>
    </row>
    <row r="282" spans="1:14" ht="14.25" customHeight="1">
      <c r="A282" s="526" t="s">
        <v>189</v>
      </c>
      <c r="B282" s="23" t="s">
        <v>20</v>
      </c>
      <c r="C282" s="538" t="s">
        <v>431</v>
      </c>
      <c r="D282" s="539">
        <v>4</v>
      </c>
      <c r="E282" s="23" t="s">
        <v>4</v>
      </c>
      <c r="F282" s="517">
        <v>0</v>
      </c>
      <c r="G282" s="157">
        <f t="shared" si="11"/>
        <v>0</v>
      </c>
      <c r="H282" s="8">
        <v>1E-05</v>
      </c>
      <c r="I282" s="8">
        <f t="shared" si="12"/>
        <v>4E-05</v>
      </c>
      <c r="K282" s="33"/>
      <c r="L282" s="33"/>
      <c r="M282" s="33"/>
      <c r="N282" s="33"/>
    </row>
    <row r="283" spans="1:14" ht="14.25" customHeight="1">
      <c r="A283" s="526" t="s">
        <v>145</v>
      </c>
      <c r="B283" s="23" t="s">
        <v>20</v>
      </c>
      <c r="C283" s="538" t="s">
        <v>432</v>
      </c>
      <c r="D283" s="539">
        <v>8</v>
      </c>
      <c r="E283" s="23" t="s">
        <v>4</v>
      </c>
      <c r="F283" s="517">
        <v>0</v>
      </c>
      <c r="G283" s="157">
        <f t="shared" si="11"/>
        <v>0</v>
      </c>
      <c r="H283" s="8">
        <v>1E-05</v>
      </c>
      <c r="I283" s="8">
        <f t="shared" si="12"/>
        <v>8E-05</v>
      </c>
      <c r="K283" s="33"/>
      <c r="L283" s="33"/>
      <c r="M283" s="33"/>
      <c r="N283" s="33"/>
    </row>
    <row r="284" spans="1:14" ht="14.25" customHeight="1">
      <c r="A284" s="526" t="s">
        <v>210</v>
      </c>
      <c r="B284" s="43" t="s">
        <v>428</v>
      </c>
      <c r="C284" s="538" t="s">
        <v>430</v>
      </c>
      <c r="D284" s="539">
        <v>2</v>
      </c>
      <c r="E284" s="23" t="s">
        <v>4</v>
      </c>
      <c r="F284" s="517">
        <v>0</v>
      </c>
      <c r="G284" s="157">
        <f t="shared" si="11"/>
        <v>0</v>
      </c>
      <c r="H284" s="254"/>
      <c r="I284" s="8">
        <f t="shared" si="12"/>
        <v>0</v>
      </c>
      <c r="K284" s="33"/>
      <c r="L284" s="33"/>
      <c r="M284" s="33"/>
      <c r="N284" s="33"/>
    </row>
    <row r="285" spans="1:14" ht="14.25" customHeight="1">
      <c r="A285" s="526" t="s">
        <v>211</v>
      </c>
      <c r="B285" s="23" t="s">
        <v>20</v>
      </c>
      <c r="C285" s="538" t="s">
        <v>433</v>
      </c>
      <c r="D285" s="539">
        <v>2</v>
      </c>
      <c r="E285" s="23" t="s">
        <v>4</v>
      </c>
      <c r="F285" s="517">
        <v>0</v>
      </c>
      <c r="G285" s="157">
        <f t="shared" si="11"/>
        <v>0</v>
      </c>
      <c r="H285" s="8">
        <v>1E-05</v>
      </c>
      <c r="I285" s="8">
        <f t="shared" si="12"/>
        <v>2E-05</v>
      </c>
      <c r="K285" s="33"/>
      <c r="L285" s="33"/>
      <c r="M285" s="33"/>
      <c r="N285" s="33"/>
    </row>
    <row r="286" spans="1:14" ht="14.25" customHeight="1" thickBot="1">
      <c r="A286" s="527" t="s">
        <v>212</v>
      </c>
      <c r="B286" s="175" t="s">
        <v>94</v>
      </c>
      <c r="C286" s="507" t="s">
        <v>415</v>
      </c>
      <c r="D286" s="518">
        <v>1</v>
      </c>
      <c r="E286" s="452" t="s">
        <v>18</v>
      </c>
      <c r="F286" s="519">
        <v>0</v>
      </c>
      <c r="G286" s="177">
        <f t="shared" si="11"/>
        <v>0</v>
      </c>
      <c r="H286" s="178"/>
      <c r="I286" s="178">
        <f t="shared" si="12"/>
        <v>0</v>
      </c>
      <c r="K286" s="33"/>
      <c r="L286" s="33"/>
      <c r="M286" s="33"/>
      <c r="N286" s="33"/>
    </row>
    <row r="287" spans="1:14" ht="14.25" customHeight="1">
      <c r="A287" s="138"/>
      <c r="B287" s="186" t="s">
        <v>30</v>
      </c>
      <c r="C287" s="360"/>
      <c r="D287" s="361"/>
      <c r="E287" s="360"/>
      <c r="F287" s="329"/>
      <c r="G287" s="208">
        <f>SUM(G268:G286)</f>
        <v>0</v>
      </c>
      <c r="H287" s="360"/>
      <c r="I287" s="203">
        <f>SUM(I268:I286)</f>
        <v>0.005700000000000001</v>
      </c>
      <c r="K287" s="33"/>
      <c r="L287" s="33"/>
      <c r="M287" s="33"/>
      <c r="N287" s="33"/>
    </row>
    <row r="288" spans="1:14" ht="14.25" customHeight="1" thickBot="1">
      <c r="A288" s="226">
        <v>20</v>
      </c>
      <c r="B288" s="227" t="s">
        <v>434</v>
      </c>
      <c r="C288" s="228" t="s">
        <v>435</v>
      </c>
      <c r="D288" s="268">
        <f>I287</f>
        <v>0.005700000000000001</v>
      </c>
      <c r="E288" s="227" t="s">
        <v>11</v>
      </c>
      <c r="F288" s="230">
        <v>0</v>
      </c>
      <c r="G288" s="269">
        <f>D288*F288</f>
        <v>0</v>
      </c>
      <c r="H288" s="231"/>
      <c r="I288" s="231"/>
      <c r="K288" s="33"/>
      <c r="L288" s="33"/>
      <c r="M288" s="33"/>
      <c r="N288" s="33"/>
    </row>
    <row r="289" spans="1:14" ht="15" customHeight="1">
      <c r="A289" s="206"/>
      <c r="B289" s="747" t="s">
        <v>411</v>
      </c>
      <c r="C289" s="747"/>
      <c r="D289" s="364"/>
      <c r="E289" s="364"/>
      <c r="F289" s="365"/>
      <c r="G289" s="162">
        <f>SUM(G287:G288)</f>
        <v>0</v>
      </c>
      <c r="H289" s="364"/>
      <c r="I289" s="360"/>
      <c r="K289" s="33"/>
      <c r="L289" s="33"/>
      <c r="M289" s="33"/>
      <c r="N289" s="33"/>
    </row>
    <row r="290" spans="1:14" ht="14.25" customHeight="1">
      <c r="A290" s="110"/>
      <c r="B290" s="34"/>
      <c r="C290" s="34"/>
      <c r="D290" s="35"/>
      <c r="E290" s="33"/>
      <c r="F290" s="33"/>
      <c r="G290" s="172"/>
      <c r="H290" s="33"/>
      <c r="I290" s="33"/>
      <c r="K290" s="33"/>
      <c r="L290" s="33"/>
      <c r="M290" s="33"/>
      <c r="N290" s="33"/>
    </row>
    <row r="291" spans="1:14" ht="14.25" customHeight="1">
      <c r="A291" s="110"/>
      <c r="B291" s="34"/>
      <c r="C291" s="34"/>
      <c r="D291" s="35"/>
      <c r="E291" s="358"/>
      <c r="F291" s="358"/>
      <c r="G291" s="172"/>
      <c r="H291" s="358"/>
      <c r="I291" s="358"/>
      <c r="J291" s="349"/>
      <c r="K291" s="358"/>
      <c r="L291" s="358"/>
      <c r="M291" s="358"/>
      <c r="N291" s="358"/>
    </row>
    <row r="292" spans="1:14" ht="15" customHeight="1">
      <c r="A292" s="6" t="s">
        <v>9</v>
      </c>
      <c r="B292" s="136" t="s">
        <v>219</v>
      </c>
      <c r="C292" s="137" t="s">
        <v>220</v>
      </c>
      <c r="D292" s="20"/>
      <c r="E292" s="21"/>
      <c r="F292" s="20"/>
      <c r="G292" s="22"/>
      <c r="H292" s="20"/>
      <c r="I292" s="20"/>
      <c r="J292" s="349"/>
      <c r="K292" s="358"/>
      <c r="L292" s="358"/>
      <c r="M292" s="358"/>
      <c r="N292" s="358"/>
    </row>
    <row r="293" spans="1:14" ht="10.5" customHeight="1">
      <c r="A293" s="641"/>
      <c r="B293" s="642"/>
      <c r="C293" s="643"/>
      <c r="D293" s="644"/>
      <c r="E293" s="645"/>
      <c r="F293" s="644"/>
      <c r="G293" s="646"/>
      <c r="H293" s="644"/>
      <c r="I293" s="644"/>
      <c r="J293" s="349"/>
      <c r="K293" s="358"/>
      <c r="L293" s="358"/>
      <c r="M293" s="358"/>
      <c r="N293" s="358"/>
    </row>
    <row r="294" spans="1:14" ht="14.25" customHeight="1" thickBot="1">
      <c r="A294" s="224" t="s">
        <v>0</v>
      </c>
      <c r="B294" s="225" t="s">
        <v>7</v>
      </c>
      <c r="C294" s="232" t="s">
        <v>8</v>
      </c>
      <c r="D294" s="225" t="s">
        <v>1</v>
      </c>
      <c r="E294" s="232" t="s">
        <v>2</v>
      </c>
      <c r="F294" s="232" t="s">
        <v>21</v>
      </c>
      <c r="G294" s="225" t="s">
        <v>22</v>
      </c>
      <c r="H294" s="217" t="s">
        <v>23</v>
      </c>
      <c r="I294" s="217" t="s">
        <v>24</v>
      </c>
      <c r="J294" s="349"/>
      <c r="K294" s="358"/>
      <c r="L294" s="358"/>
      <c r="M294" s="358"/>
      <c r="N294" s="358"/>
    </row>
    <row r="295" spans="1:14" ht="14.25" customHeight="1">
      <c r="A295" s="138" t="s">
        <v>41</v>
      </c>
      <c r="B295" s="509" t="s">
        <v>323</v>
      </c>
      <c r="C295" s="510" t="s">
        <v>324</v>
      </c>
      <c r="D295" s="520">
        <v>35</v>
      </c>
      <c r="E295" s="509" t="s">
        <v>3</v>
      </c>
      <c r="F295" s="521">
        <v>0</v>
      </c>
      <c r="G295" s="223">
        <f>F295*D295</f>
        <v>0</v>
      </c>
      <c r="H295" s="190">
        <v>0.00076</v>
      </c>
      <c r="I295" s="190">
        <f>D295*H295</f>
        <v>0.026600000000000002</v>
      </c>
      <c r="J295" s="349"/>
      <c r="K295" s="126"/>
      <c r="L295" s="358"/>
      <c r="M295" s="358"/>
      <c r="N295" s="358"/>
    </row>
    <row r="296" spans="1:14" ht="14.25" customHeight="1">
      <c r="A296" s="138" t="s">
        <v>42</v>
      </c>
      <c r="B296" s="504" t="s">
        <v>325</v>
      </c>
      <c r="C296" s="511" t="s">
        <v>326</v>
      </c>
      <c r="D296" s="514">
        <v>15</v>
      </c>
      <c r="E296" s="504" t="s">
        <v>3</v>
      </c>
      <c r="F296" s="515">
        <v>0</v>
      </c>
      <c r="G296" s="157">
        <f aca="true" t="shared" si="13" ref="G296:G305">F296*D296</f>
        <v>0</v>
      </c>
      <c r="H296" s="8">
        <v>0.00088</v>
      </c>
      <c r="I296" s="8">
        <f aca="true" t="shared" si="14" ref="I296:I305">D296*H296</f>
        <v>0.0132</v>
      </c>
      <c r="J296" s="349"/>
      <c r="K296" s="126"/>
      <c r="L296" s="358"/>
      <c r="M296" s="358"/>
      <c r="N296" s="358"/>
    </row>
    <row r="297" spans="1:14" ht="14.25" customHeight="1">
      <c r="A297" s="138" t="s">
        <v>43</v>
      </c>
      <c r="B297" s="504" t="s">
        <v>327</v>
      </c>
      <c r="C297" s="511" t="s">
        <v>328</v>
      </c>
      <c r="D297" s="514">
        <v>20</v>
      </c>
      <c r="E297" s="504" t="s">
        <v>3</v>
      </c>
      <c r="F297" s="515">
        <v>0</v>
      </c>
      <c r="G297" s="157">
        <f t="shared" si="13"/>
        <v>0</v>
      </c>
      <c r="H297" s="8">
        <v>0.00101</v>
      </c>
      <c r="I297" s="8">
        <f t="shared" si="14"/>
        <v>0.020200000000000003</v>
      </c>
      <c r="J297" s="349"/>
      <c r="K297" s="126"/>
      <c r="L297" s="358"/>
      <c r="M297" s="358"/>
      <c r="N297" s="358"/>
    </row>
    <row r="298" spans="1:14" ht="14.25" customHeight="1">
      <c r="A298" s="138" t="s">
        <v>44</v>
      </c>
      <c r="B298" s="505" t="s">
        <v>332</v>
      </c>
      <c r="C298" s="512" t="s">
        <v>333</v>
      </c>
      <c r="D298" s="516">
        <v>22</v>
      </c>
      <c r="E298" s="505" t="s">
        <v>164</v>
      </c>
      <c r="F298" s="515">
        <v>0</v>
      </c>
      <c r="G298" s="157">
        <f t="shared" si="13"/>
        <v>0</v>
      </c>
      <c r="H298" s="8"/>
      <c r="I298" s="8">
        <f t="shared" si="14"/>
        <v>0</v>
      </c>
      <c r="J298" s="349"/>
      <c r="K298" s="126"/>
      <c r="L298" s="358"/>
      <c r="M298" s="358"/>
      <c r="N298" s="358"/>
    </row>
    <row r="299" spans="1:14" ht="14.25" customHeight="1">
      <c r="A299" s="138" t="s">
        <v>112</v>
      </c>
      <c r="B299" s="504" t="s">
        <v>329</v>
      </c>
      <c r="C299" s="511" t="s">
        <v>330</v>
      </c>
      <c r="D299" s="514">
        <f>SUM(D295:D297)</f>
        <v>70</v>
      </c>
      <c r="E299" s="504" t="s">
        <v>3</v>
      </c>
      <c r="F299" s="515">
        <v>0</v>
      </c>
      <c r="G299" s="157">
        <f t="shared" si="13"/>
        <v>0</v>
      </c>
      <c r="H299" s="8"/>
      <c r="I299" s="8">
        <f t="shared" si="14"/>
        <v>0</v>
      </c>
      <c r="J299" s="349"/>
      <c r="K299" s="126"/>
      <c r="L299" s="358"/>
      <c r="M299" s="358"/>
      <c r="N299" s="358"/>
    </row>
    <row r="300" spans="1:14" ht="14.25" customHeight="1">
      <c r="A300" s="138" t="s">
        <v>48</v>
      </c>
      <c r="B300" s="505" t="s">
        <v>331</v>
      </c>
      <c r="C300" s="508" t="s">
        <v>306</v>
      </c>
      <c r="D300" s="516">
        <v>2</v>
      </c>
      <c r="E300" s="505"/>
      <c r="F300" s="515">
        <v>0</v>
      </c>
      <c r="G300" s="157">
        <f t="shared" si="13"/>
        <v>0</v>
      </c>
      <c r="H300" s="8"/>
      <c r="I300" s="8">
        <f t="shared" si="14"/>
        <v>0</v>
      </c>
      <c r="J300" s="349"/>
      <c r="K300" s="126"/>
      <c r="L300" s="358"/>
      <c r="M300" s="358"/>
      <c r="N300" s="358"/>
    </row>
    <row r="301" spans="1:14" ht="14.25" customHeight="1">
      <c r="A301" s="138" t="s">
        <v>113</v>
      </c>
      <c r="B301" s="23" t="s">
        <v>94</v>
      </c>
      <c r="C301" s="512" t="s">
        <v>301</v>
      </c>
      <c r="D301" s="516">
        <v>7</v>
      </c>
      <c r="E301" s="505" t="s">
        <v>3</v>
      </c>
      <c r="F301" s="515">
        <v>0</v>
      </c>
      <c r="G301" s="157">
        <f t="shared" si="13"/>
        <v>0</v>
      </c>
      <c r="H301" s="8"/>
      <c r="I301" s="8">
        <f t="shared" si="14"/>
        <v>0</v>
      </c>
      <c r="J301" s="349"/>
      <c r="K301" s="126"/>
      <c r="L301" s="358"/>
      <c r="M301" s="358"/>
      <c r="N301" s="358"/>
    </row>
    <row r="302" spans="1:14" ht="14.25" customHeight="1">
      <c r="A302" s="138" t="s">
        <v>114</v>
      </c>
      <c r="B302" s="23" t="s">
        <v>94</v>
      </c>
      <c r="C302" s="512" t="s">
        <v>302</v>
      </c>
      <c r="D302" s="516">
        <v>4</v>
      </c>
      <c r="E302" s="505" t="s">
        <v>164</v>
      </c>
      <c r="F302" s="515">
        <v>0</v>
      </c>
      <c r="G302" s="157">
        <f t="shared" si="13"/>
        <v>0</v>
      </c>
      <c r="H302" s="8"/>
      <c r="I302" s="8">
        <f t="shared" si="14"/>
        <v>0</v>
      </c>
      <c r="J302" s="349"/>
      <c r="K302" s="126"/>
      <c r="L302" s="358"/>
      <c r="M302" s="358"/>
      <c r="N302" s="358"/>
    </row>
    <row r="303" spans="1:14" ht="14.25" customHeight="1">
      <c r="A303" s="138" t="s">
        <v>115</v>
      </c>
      <c r="B303" s="23" t="s">
        <v>20</v>
      </c>
      <c r="C303" s="512" t="s">
        <v>303</v>
      </c>
      <c r="D303" s="516">
        <v>2</v>
      </c>
      <c r="E303" s="505" t="s">
        <v>4</v>
      </c>
      <c r="F303" s="515">
        <v>0</v>
      </c>
      <c r="G303" s="157">
        <f t="shared" si="13"/>
        <v>0</v>
      </c>
      <c r="H303" s="8"/>
      <c r="I303" s="8">
        <f t="shared" si="14"/>
        <v>0</v>
      </c>
      <c r="J303" s="349"/>
      <c r="K303" s="126"/>
      <c r="L303" s="358"/>
      <c r="M303" s="358"/>
      <c r="N303" s="358"/>
    </row>
    <row r="304" spans="1:14" ht="14.25" customHeight="1">
      <c r="A304" s="138" t="s">
        <v>116</v>
      </c>
      <c r="B304" s="23" t="s">
        <v>20</v>
      </c>
      <c r="C304" s="512" t="s">
        <v>304</v>
      </c>
      <c r="D304" s="516">
        <v>16</v>
      </c>
      <c r="E304" s="505" t="s">
        <v>3</v>
      </c>
      <c r="F304" s="515">
        <v>0</v>
      </c>
      <c r="G304" s="157">
        <f t="shared" si="13"/>
        <v>0</v>
      </c>
      <c r="H304" s="8"/>
      <c r="I304" s="8">
        <f t="shared" si="14"/>
        <v>0</v>
      </c>
      <c r="J304" s="349"/>
      <c r="K304" s="126"/>
      <c r="L304" s="358"/>
      <c r="M304" s="358"/>
      <c r="N304" s="358"/>
    </row>
    <row r="305" spans="1:14" ht="14.25" customHeight="1" thickBot="1">
      <c r="A305" s="451" t="s">
        <v>117</v>
      </c>
      <c r="B305" s="175" t="s">
        <v>20</v>
      </c>
      <c r="C305" s="513" t="s">
        <v>305</v>
      </c>
      <c r="D305" s="518">
        <v>2</v>
      </c>
      <c r="E305" s="506" t="s">
        <v>3</v>
      </c>
      <c r="F305" s="519">
        <v>0</v>
      </c>
      <c r="G305" s="177">
        <f t="shared" si="13"/>
        <v>0</v>
      </c>
      <c r="H305" s="178"/>
      <c r="I305" s="178">
        <f t="shared" si="14"/>
        <v>0</v>
      </c>
      <c r="J305" s="349"/>
      <c r="K305" s="126"/>
      <c r="L305" s="358"/>
      <c r="M305" s="358"/>
      <c r="N305" s="358"/>
    </row>
    <row r="306" spans="1:14" ht="14.25" customHeight="1">
      <c r="A306" s="138"/>
      <c r="B306" s="186" t="s">
        <v>30</v>
      </c>
      <c r="C306" s="360"/>
      <c r="D306" s="361"/>
      <c r="E306" s="360"/>
      <c r="F306" s="329"/>
      <c r="G306" s="208">
        <f>SUM(G295:G305)</f>
        <v>0</v>
      </c>
      <c r="H306" s="360"/>
      <c r="I306" s="203">
        <f>SUM(I295:I305)</f>
        <v>0.060000000000000005</v>
      </c>
      <c r="J306" s="349"/>
      <c r="K306" s="126"/>
      <c r="L306" s="358"/>
      <c r="M306" s="358"/>
      <c r="N306" s="358"/>
    </row>
    <row r="307" spans="1:14" ht="14.25" customHeight="1" thickBot="1">
      <c r="A307" s="181">
        <v>12</v>
      </c>
      <c r="B307" s="175" t="s">
        <v>218</v>
      </c>
      <c r="C307" s="173" t="s">
        <v>232</v>
      </c>
      <c r="D307" s="199">
        <f>I306</f>
        <v>0.060000000000000005</v>
      </c>
      <c r="E307" s="175" t="s">
        <v>11</v>
      </c>
      <c r="F307" s="362">
        <v>0</v>
      </c>
      <c r="G307" s="363">
        <f>D307*F307</f>
        <v>0</v>
      </c>
      <c r="H307" s="178"/>
      <c r="I307" s="178"/>
      <c r="J307" s="349"/>
      <c r="K307" s="126"/>
      <c r="L307" s="358"/>
      <c r="M307" s="358"/>
      <c r="N307" s="358"/>
    </row>
    <row r="308" spans="1:14" ht="15" customHeight="1">
      <c r="A308" s="206"/>
      <c r="B308" s="750" t="s">
        <v>221</v>
      </c>
      <c r="C308" s="750"/>
      <c r="D308" s="364"/>
      <c r="E308" s="364"/>
      <c r="F308" s="365"/>
      <c r="G308" s="162">
        <f>SUM(G306:G307)</f>
        <v>0</v>
      </c>
      <c r="H308" s="364"/>
      <c r="I308" s="360"/>
      <c r="J308" s="349"/>
      <c r="K308" s="358"/>
      <c r="L308" s="358"/>
      <c r="M308" s="358"/>
      <c r="N308" s="358"/>
    </row>
    <row r="309" spans="1:14" ht="15" customHeight="1">
      <c r="A309" s="110"/>
      <c r="B309" s="34"/>
      <c r="C309" s="34"/>
      <c r="D309" s="358"/>
      <c r="E309" s="358"/>
      <c r="F309" s="358"/>
      <c r="G309" s="160"/>
      <c r="H309" s="358"/>
      <c r="I309" s="358"/>
      <c r="J309" s="349"/>
      <c r="K309" s="358"/>
      <c r="L309" s="358"/>
      <c r="M309" s="358"/>
      <c r="N309" s="358"/>
    </row>
    <row r="310" spans="1:14" ht="15" customHeight="1">
      <c r="A310" s="110"/>
      <c r="B310" s="34"/>
      <c r="C310" s="34"/>
      <c r="D310" s="35"/>
      <c r="E310" s="358"/>
      <c r="F310" s="358"/>
      <c r="G310" s="172"/>
      <c r="H310" s="358"/>
      <c r="I310" s="358"/>
      <c r="J310" s="349"/>
      <c r="K310" s="358"/>
      <c r="L310" s="358"/>
      <c r="M310" s="358"/>
      <c r="N310" s="358"/>
    </row>
    <row r="311" spans="1:14" ht="15.75" customHeight="1">
      <c r="A311" s="6" t="s">
        <v>9</v>
      </c>
      <c r="B311" s="136" t="s">
        <v>307</v>
      </c>
      <c r="C311" s="137" t="s">
        <v>308</v>
      </c>
      <c r="D311" s="20"/>
      <c r="E311" s="21"/>
      <c r="F311" s="20"/>
      <c r="G311" s="22"/>
      <c r="H311" s="20"/>
      <c r="I311" s="20"/>
      <c r="J311" s="349"/>
      <c r="K311" s="358"/>
      <c r="L311" s="358"/>
      <c r="M311" s="358"/>
      <c r="N311" s="358"/>
    </row>
    <row r="312" spans="1:14" ht="10.5" customHeight="1">
      <c r="A312" s="6"/>
      <c r="B312" s="27"/>
      <c r="C312" s="28"/>
      <c r="D312" s="20"/>
      <c r="E312" s="21"/>
      <c r="F312" s="20"/>
      <c r="G312" s="22"/>
      <c r="H312" s="20"/>
      <c r="I312" s="20"/>
      <c r="J312" s="349"/>
      <c r="K312" s="358"/>
      <c r="L312" s="358"/>
      <c r="M312" s="358"/>
      <c r="N312" s="358"/>
    </row>
    <row r="313" spans="1:14" ht="14.25" customHeight="1" thickBot="1">
      <c r="A313" s="224" t="s">
        <v>0</v>
      </c>
      <c r="B313" s="232" t="s">
        <v>7</v>
      </c>
      <c r="C313" s="232" t="s">
        <v>8</v>
      </c>
      <c r="D313" s="232" t="s">
        <v>1</v>
      </c>
      <c r="E313" s="232" t="s">
        <v>2</v>
      </c>
      <c r="F313" s="232" t="s">
        <v>21</v>
      </c>
      <c r="G313" s="225" t="s">
        <v>22</v>
      </c>
      <c r="H313" s="217" t="s">
        <v>23</v>
      </c>
      <c r="I313" s="217" t="s">
        <v>24</v>
      </c>
      <c r="J313" s="349"/>
      <c r="K313" s="358"/>
      <c r="L313" s="358"/>
      <c r="M313" s="358"/>
      <c r="N313" s="358"/>
    </row>
    <row r="314" spans="1:14" ht="14.25" customHeight="1">
      <c r="A314" s="525" t="s">
        <v>41</v>
      </c>
      <c r="B314" s="523" t="s">
        <v>334</v>
      </c>
      <c r="C314" s="524" t="s">
        <v>335</v>
      </c>
      <c r="D314" s="359">
        <v>2</v>
      </c>
      <c r="E314" s="187" t="s">
        <v>4</v>
      </c>
      <c r="F314" s="329">
        <v>0</v>
      </c>
      <c r="G314" s="223">
        <f aca="true" t="shared" si="15" ref="G314:G319">D314*F314</f>
        <v>0</v>
      </c>
      <c r="H314" s="190">
        <v>0.00047</v>
      </c>
      <c r="I314" s="190">
        <f>D314*H314</f>
        <v>0.00094</v>
      </c>
      <c r="J314" s="349"/>
      <c r="K314" s="358"/>
      <c r="L314" s="358"/>
      <c r="M314" s="358"/>
      <c r="N314" s="358"/>
    </row>
    <row r="315" spans="1:14" ht="14.25" customHeight="1">
      <c r="A315" s="526" t="s">
        <v>42</v>
      </c>
      <c r="B315" s="23" t="s">
        <v>20</v>
      </c>
      <c r="C315" s="272" t="s">
        <v>310</v>
      </c>
      <c r="D315" s="516">
        <v>2</v>
      </c>
      <c r="E315" s="23" t="s">
        <v>4</v>
      </c>
      <c r="F315" s="517">
        <v>0</v>
      </c>
      <c r="G315" s="157">
        <f t="shared" si="15"/>
        <v>0</v>
      </c>
      <c r="H315" s="8"/>
      <c r="I315" s="8">
        <f aca="true" t="shared" si="16" ref="I315:I320">D315*H315</f>
        <v>0</v>
      </c>
      <c r="J315" s="349"/>
      <c r="K315" s="358"/>
      <c r="L315" s="358"/>
      <c r="M315" s="358"/>
      <c r="N315" s="358"/>
    </row>
    <row r="316" spans="1:14" ht="14.25" customHeight="1">
      <c r="A316" s="526" t="s">
        <v>43</v>
      </c>
      <c r="B316" s="23" t="s">
        <v>20</v>
      </c>
      <c r="C316" s="272" t="s">
        <v>311</v>
      </c>
      <c r="D316" s="516">
        <v>4</v>
      </c>
      <c r="E316" s="23" t="s">
        <v>4</v>
      </c>
      <c r="F316" s="517">
        <v>0</v>
      </c>
      <c r="G316" s="157">
        <f t="shared" si="15"/>
        <v>0</v>
      </c>
      <c r="H316" s="8"/>
      <c r="I316" s="8">
        <f t="shared" si="16"/>
        <v>0</v>
      </c>
      <c r="J316" s="349"/>
      <c r="K316" s="358"/>
      <c r="L316" s="358"/>
      <c r="M316" s="358"/>
      <c r="N316" s="358"/>
    </row>
    <row r="317" spans="1:14" ht="14.25" customHeight="1">
      <c r="A317" s="526" t="s">
        <v>44</v>
      </c>
      <c r="B317" s="23" t="s">
        <v>20</v>
      </c>
      <c r="C317" s="272" t="s">
        <v>312</v>
      </c>
      <c r="D317" s="516">
        <v>2</v>
      </c>
      <c r="E317" s="23" t="s">
        <v>4</v>
      </c>
      <c r="F317" s="517">
        <v>0</v>
      </c>
      <c r="G317" s="157">
        <f t="shared" si="15"/>
        <v>0</v>
      </c>
      <c r="H317" s="8"/>
      <c r="I317" s="8">
        <f t="shared" si="16"/>
        <v>0</v>
      </c>
      <c r="J317" s="349"/>
      <c r="K317" s="358"/>
      <c r="L317" s="358"/>
      <c r="M317" s="358"/>
      <c r="N317" s="358"/>
    </row>
    <row r="318" spans="1:14" ht="14.25" customHeight="1">
      <c r="A318" s="526" t="s">
        <v>112</v>
      </c>
      <c r="B318" s="23" t="s">
        <v>20</v>
      </c>
      <c r="C318" s="272" t="s">
        <v>313</v>
      </c>
      <c r="D318" s="516">
        <v>11</v>
      </c>
      <c r="E318" s="23" t="s">
        <v>4</v>
      </c>
      <c r="F318" s="517">
        <v>0</v>
      </c>
      <c r="G318" s="157">
        <f t="shared" si="15"/>
        <v>0</v>
      </c>
      <c r="H318" s="8"/>
      <c r="I318" s="8">
        <f t="shared" si="16"/>
        <v>0</v>
      </c>
      <c r="J318" s="349"/>
      <c r="K318" s="358"/>
      <c r="L318" s="358"/>
      <c r="M318" s="358"/>
      <c r="N318" s="358"/>
    </row>
    <row r="319" spans="1:14" ht="14.25" customHeight="1">
      <c r="A319" s="526" t="s">
        <v>48</v>
      </c>
      <c r="B319" s="23" t="s">
        <v>20</v>
      </c>
      <c r="C319" s="272" t="s">
        <v>314</v>
      </c>
      <c r="D319" s="516">
        <v>4</v>
      </c>
      <c r="E319" s="23" t="s">
        <v>4</v>
      </c>
      <c r="F319" s="517">
        <v>0</v>
      </c>
      <c r="G319" s="157">
        <f t="shared" si="15"/>
        <v>0</v>
      </c>
      <c r="H319" s="8"/>
      <c r="I319" s="8">
        <f t="shared" si="16"/>
        <v>0</v>
      </c>
      <c r="J319" s="349"/>
      <c r="K319" s="358"/>
      <c r="L319" s="358"/>
      <c r="M319" s="358"/>
      <c r="N319" s="358"/>
    </row>
    <row r="320" spans="1:14" ht="14.25" customHeight="1" thickBot="1">
      <c r="A320" s="527" t="s">
        <v>113</v>
      </c>
      <c r="B320" s="175" t="s">
        <v>20</v>
      </c>
      <c r="C320" s="507" t="s">
        <v>315</v>
      </c>
      <c r="D320" s="518">
        <v>5</v>
      </c>
      <c r="E320" s="175" t="s">
        <v>4</v>
      </c>
      <c r="F320" s="519">
        <v>0</v>
      </c>
      <c r="G320" s="177">
        <f>F320*D320</f>
        <v>0</v>
      </c>
      <c r="H320" s="178"/>
      <c r="I320" s="178">
        <f t="shared" si="16"/>
        <v>0</v>
      </c>
      <c r="J320" s="349"/>
      <c r="K320" s="358"/>
      <c r="L320" s="358"/>
      <c r="M320" s="358"/>
      <c r="N320" s="358"/>
    </row>
    <row r="321" spans="1:14" ht="14.25" customHeight="1">
      <c r="A321" s="138"/>
      <c r="B321" s="186" t="s">
        <v>30</v>
      </c>
      <c r="C321" s="360"/>
      <c r="D321" s="361"/>
      <c r="E321" s="360"/>
      <c r="F321" s="329"/>
      <c r="G321" s="208">
        <f>SUM(G314:G320)</f>
        <v>0</v>
      </c>
      <c r="H321" s="360"/>
      <c r="I321" s="203">
        <f>SUM(I314:I320)</f>
        <v>0.00094</v>
      </c>
      <c r="J321" s="349"/>
      <c r="K321" s="358"/>
      <c r="L321" s="358"/>
      <c r="M321" s="358"/>
      <c r="N321" s="358"/>
    </row>
    <row r="322" spans="1:14" ht="14.25" customHeight="1" thickBot="1">
      <c r="A322" s="226">
        <v>8</v>
      </c>
      <c r="B322" s="227" t="s">
        <v>336</v>
      </c>
      <c r="C322" s="228" t="s">
        <v>316</v>
      </c>
      <c r="D322" s="268">
        <f>I321</f>
        <v>0.00094</v>
      </c>
      <c r="E322" s="227" t="s">
        <v>11</v>
      </c>
      <c r="F322" s="229">
        <v>0</v>
      </c>
      <c r="G322" s="269">
        <f>D322*F322</f>
        <v>0</v>
      </c>
      <c r="H322" s="231"/>
      <c r="I322" s="231"/>
      <c r="J322" s="349"/>
      <c r="K322" s="358"/>
      <c r="L322" s="358"/>
      <c r="M322" s="358"/>
      <c r="N322" s="358"/>
    </row>
    <row r="323" spans="1:14" ht="15" customHeight="1">
      <c r="A323" s="206"/>
      <c r="B323" s="747" t="s">
        <v>309</v>
      </c>
      <c r="C323" s="747"/>
      <c r="D323" s="364"/>
      <c r="E323" s="364"/>
      <c r="F323" s="365"/>
      <c r="G323" s="162">
        <f>SUM(G321:G322)</f>
        <v>0</v>
      </c>
      <c r="H323" s="364"/>
      <c r="I323" s="360"/>
      <c r="J323" s="349"/>
      <c r="K323" s="358"/>
      <c r="L323" s="358"/>
      <c r="M323" s="358"/>
      <c r="N323" s="358"/>
    </row>
    <row r="324" spans="1:14" ht="15" customHeight="1">
      <c r="A324" s="110"/>
      <c r="B324" s="34"/>
      <c r="C324" s="34"/>
      <c r="D324" s="35"/>
      <c r="E324" s="358"/>
      <c r="F324" s="358"/>
      <c r="G324" s="172"/>
      <c r="H324" s="358"/>
      <c r="I324" s="358"/>
      <c r="J324" s="349"/>
      <c r="K324" s="358"/>
      <c r="L324" s="358"/>
      <c r="M324" s="358"/>
      <c r="N324" s="358"/>
    </row>
    <row r="325" spans="1:14" ht="15" customHeight="1">
      <c r="A325" s="110"/>
      <c r="B325" s="34"/>
      <c r="C325" s="34"/>
      <c r="D325" s="35"/>
      <c r="E325" s="358"/>
      <c r="F325" s="358"/>
      <c r="G325" s="172"/>
      <c r="H325" s="358"/>
      <c r="I325" s="358"/>
      <c r="J325" s="349"/>
      <c r="K325" s="358"/>
      <c r="L325" s="358"/>
      <c r="M325" s="358"/>
      <c r="N325" s="358"/>
    </row>
    <row r="326" spans="1:14" ht="15.75" customHeight="1">
      <c r="A326" s="6" t="s">
        <v>9</v>
      </c>
      <c r="B326" s="136" t="s">
        <v>223</v>
      </c>
      <c r="C326" s="137" t="s">
        <v>222</v>
      </c>
      <c r="D326" s="20"/>
      <c r="E326" s="21"/>
      <c r="F326" s="20"/>
      <c r="G326" s="22"/>
      <c r="H326" s="20"/>
      <c r="I326" s="20"/>
      <c r="J326" s="349"/>
      <c r="K326" s="358"/>
      <c r="L326" s="358"/>
      <c r="M326" s="358"/>
      <c r="N326" s="358"/>
    </row>
    <row r="327" spans="1:14" ht="10.5" customHeight="1">
      <c r="A327" s="6"/>
      <c r="B327" s="27"/>
      <c r="C327" s="28"/>
      <c r="D327" s="20"/>
      <c r="E327" s="21"/>
      <c r="F327" s="20"/>
      <c r="G327" s="22"/>
      <c r="H327" s="20"/>
      <c r="I327" s="20"/>
      <c r="J327" s="349"/>
      <c r="K327" s="358"/>
      <c r="L327" s="358"/>
      <c r="M327" s="358"/>
      <c r="N327" s="358"/>
    </row>
    <row r="328" spans="1:14" ht="15" customHeight="1" thickBot="1">
      <c r="A328" s="224" t="s">
        <v>0</v>
      </c>
      <c r="B328" s="232" t="s">
        <v>7</v>
      </c>
      <c r="C328" s="232" t="s">
        <v>8</v>
      </c>
      <c r="D328" s="232" t="s">
        <v>1</v>
      </c>
      <c r="E328" s="232" t="s">
        <v>2</v>
      </c>
      <c r="F328" s="232" t="s">
        <v>21</v>
      </c>
      <c r="G328" s="225" t="s">
        <v>22</v>
      </c>
      <c r="H328" s="217" t="s">
        <v>23</v>
      </c>
      <c r="I328" s="217" t="s">
        <v>24</v>
      </c>
      <c r="J328" s="349"/>
      <c r="K328" s="358"/>
      <c r="L328" s="358"/>
      <c r="M328" s="358"/>
      <c r="N328" s="358"/>
    </row>
    <row r="329" spans="1:14" ht="14.25" customHeight="1">
      <c r="A329" s="138" t="s">
        <v>41</v>
      </c>
      <c r="B329" s="528" t="s">
        <v>269</v>
      </c>
      <c r="C329" s="524" t="s">
        <v>321</v>
      </c>
      <c r="D329" s="529">
        <v>10</v>
      </c>
      <c r="E329" s="187" t="s">
        <v>4</v>
      </c>
      <c r="F329" s="530">
        <v>0</v>
      </c>
      <c r="G329" s="223">
        <f>F329*D329</f>
        <v>0</v>
      </c>
      <c r="H329" s="190"/>
      <c r="I329" s="190">
        <f aca="true" t="shared" si="17" ref="I329:I336">D329*H329</f>
        <v>0</v>
      </c>
      <c r="J329" s="349"/>
      <c r="K329" s="358"/>
      <c r="L329" s="358"/>
      <c r="M329" s="358"/>
      <c r="N329" s="358"/>
    </row>
    <row r="330" spans="1:14" ht="14.25" customHeight="1">
      <c r="A330" s="139" t="s">
        <v>42</v>
      </c>
      <c r="B330" s="23" t="s">
        <v>20</v>
      </c>
      <c r="C330" s="272" t="s">
        <v>317</v>
      </c>
      <c r="D330" s="516">
        <v>3</v>
      </c>
      <c r="E330" s="23" t="s">
        <v>4</v>
      </c>
      <c r="F330" s="517">
        <v>0</v>
      </c>
      <c r="G330" s="157">
        <f aca="true" t="shared" si="18" ref="G330:G336">D330*F330</f>
        <v>0</v>
      </c>
      <c r="H330" s="8"/>
      <c r="I330" s="8">
        <f t="shared" si="17"/>
        <v>0</v>
      </c>
      <c r="J330" s="349"/>
      <c r="K330" s="358"/>
      <c r="L330" s="358"/>
      <c r="M330" s="358"/>
      <c r="N330" s="358"/>
    </row>
    <row r="331" spans="1:14" ht="14.25" customHeight="1">
      <c r="A331" s="139" t="s">
        <v>43</v>
      </c>
      <c r="B331" s="23" t="s">
        <v>20</v>
      </c>
      <c r="C331" s="272" t="s">
        <v>318</v>
      </c>
      <c r="D331" s="516">
        <v>2</v>
      </c>
      <c r="E331" s="23" t="s">
        <v>4</v>
      </c>
      <c r="F331" s="517">
        <v>0</v>
      </c>
      <c r="G331" s="157">
        <f t="shared" si="18"/>
        <v>0</v>
      </c>
      <c r="H331" s="8"/>
      <c r="I331" s="8">
        <f t="shared" si="17"/>
        <v>0</v>
      </c>
      <c r="J331" s="349"/>
      <c r="K331" s="358"/>
      <c r="L331" s="358"/>
      <c r="M331" s="358"/>
      <c r="N331" s="358"/>
    </row>
    <row r="332" spans="1:14" ht="14.25" customHeight="1">
      <c r="A332" s="139" t="s">
        <v>44</v>
      </c>
      <c r="B332" s="23" t="s">
        <v>20</v>
      </c>
      <c r="C332" s="272" t="s">
        <v>441</v>
      </c>
      <c r="D332" s="516">
        <v>2</v>
      </c>
      <c r="E332" s="23" t="s">
        <v>4</v>
      </c>
      <c r="F332" s="517">
        <v>0</v>
      </c>
      <c r="G332" s="157">
        <f t="shared" si="18"/>
        <v>0</v>
      </c>
      <c r="H332" s="8"/>
      <c r="I332" s="8">
        <f t="shared" si="17"/>
        <v>0</v>
      </c>
      <c r="J332" s="349"/>
      <c r="K332" s="358"/>
      <c r="L332" s="358"/>
      <c r="M332" s="358"/>
      <c r="N332" s="358"/>
    </row>
    <row r="333" spans="1:14" ht="14.25" customHeight="1">
      <c r="A333" s="139" t="s">
        <v>112</v>
      </c>
      <c r="B333" s="23" t="s">
        <v>20</v>
      </c>
      <c r="C333" s="272" t="s">
        <v>319</v>
      </c>
      <c r="D333" s="516">
        <v>2</v>
      </c>
      <c r="E333" s="23" t="s">
        <v>4</v>
      </c>
      <c r="F333" s="517">
        <v>0</v>
      </c>
      <c r="G333" s="157">
        <f t="shared" si="18"/>
        <v>0</v>
      </c>
      <c r="H333" s="8"/>
      <c r="I333" s="8">
        <f t="shared" si="17"/>
        <v>0</v>
      </c>
      <c r="J333" s="349"/>
      <c r="K333" s="358"/>
      <c r="L333" s="358"/>
      <c r="M333" s="358"/>
      <c r="N333" s="358"/>
    </row>
    <row r="334" spans="1:14" ht="14.25" customHeight="1">
      <c r="A334" s="139" t="s">
        <v>48</v>
      </c>
      <c r="B334" s="23" t="s">
        <v>20</v>
      </c>
      <c r="C334" s="272" t="s">
        <v>320</v>
      </c>
      <c r="D334" s="516">
        <v>2</v>
      </c>
      <c r="E334" s="23" t="s">
        <v>4</v>
      </c>
      <c r="F334" s="517">
        <v>0</v>
      </c>
      <c r="G334" s="157">
        <f t="shared" si="18"/>
        <v>0</v>
      </c>
      <c r="H334" s="8"/>
      <c r="I334" s="8">
        <f t="shared" si="17"/>
        <v>0</v>
      </c>
      <c r="J334" s="349"/>
      <c r="K334" s="358"/>
      <c r="L334" s="358"/>
      <c r="M334" s="358"/>
      <c r="N334" s="358"/>
    </row>
    <row r="335" spans="1:14" ht="14.25" customHeight="1">
      <c r="A335" s="139" t="s">
        <v>113</v>
      </c>
      <c r="B335" s="23" t="s">
        <v>20</v>
      </c>
      <c r="C335" s="508" t="s">
        <v>407</v>
      </c>
      <c r="D335" s="539">
        <v>1</v>
      </c>
      <c r="E335" s="23" t="s">
        <v>4</v>
      </c>
      <c r="F335" s="517">
        <v>0</v>
      </c>
      <c r="G335" s="157">
        <f t="shared" si="18"/>
        <v>0</v>
      </c>
      <c r="H335" s="254"/>
      <c r="I335" s="254">
        <f t="shared" si="17"/>
        <v>0</v>
      </c>
      <c r="J335" s="349"/>
      <c r="K335" s="358"/>
      <c r="L335" s="358"/>
      <c r="M335" s="358"/>
      <c r="N335" s="358"/>
    </row>
    <row r="336" spans="1:14" ht="14.25" customHeight="1" thickBot="1">
      <c r="A336" s="179" t="s">
        <v>114</v>
      </c>
      <c r="B336" s="175" t="s">
        <v>20</v>
      </c>
      <c r="C336" s="507" t="s">
        <v>322</v>
      </c>
      <c r="D336" s="518">
        <v>22</v>
      </c>
      <c r="E336" s="175" t="s">
        <v>4</v>
      </c>
      <c r="F336" s="519">
        <v>0</v>
      </c>
      <c r="G336" s="177">
        <f t="shared" si="18"/>
        <v>0</v>
      </c>
      <c r="H336" s="178"/>
      <c r="I336" s="178">
        <f t="shared" si="17"/>
        <v>0</v>
      </c>
      <c r="J336" s="349"/>
      <c r="K336" s="358"/>
      <c r="L336" s="358"/>
      <c r="M336" s="358"/>
      <c r="N336" s="358"/>
    </row>
    <row r="337" spans="1:14" ht="14.25" customHeight="1">
      <c r="A337" s="138"/>
      <c r="B337" s="186" t="s">
        <v>30</v>
      </c>
      <c r="C337" s="360"/>
      <c r="D337" s="361"/>
      <c r="E337" s="360"/>
      <c r="F337" s="329"/>
      <c r="G337" s="208">
        <f>SUM(G329:G336)</f>
        <v>0</v>
      </c>
      <c r="H337" s="360"/>
      <c r="I337" s="203">
        <f>SUM(I329:I336)</f>
        <v>0</v>
      </c>
      <c r="J337" s="349"/>
      <c r="K337" s="358"/>
      <c r="L337" s="358"/>
      <c r="M337" s="358"/>
      <c r="N337" s="358"/>
    </row>
    <row r="338" spans="1:14" ht="14.25" customHeight="1" thickBot="1">
      <c r="A338" s="226">
        <v>9</v>
      </c>
      <c r="B338" s="227" t="s">
        <v>233</v>
      </c>
      <c r="C338" s="228" t="s">
        <v>234</v>
      </c>
      <c r="D338" s="268">
        <f>I337</f>
        <v>0</v>
      </c>
      <c r="E338" s="227" t="s">
        <v>11</v>
      </c>
      <c r="F338" s="229">
        <v>0</v>
      </c>
      <c r="G338" s="269">
        <f>D338*F338</f>
        <v>0</v>
      </c>
      <c r="H338" s="231"/>
      <c r="I338" s="231"/>
      <c r="J338" s="349"/>
      <c r="K338" s="358"/>
      <c r="L338" s="358"/>
      <c r="M338" s="358"/>
      <c r="N338" s="358"/>
    </row>
    <row r="339" spans="1:14" ht="15" customHeight="1">
      <c r="A339" s="206"/>
      <c r="B339" s="747" t="s">
        <v>254</v>
      </c>
      <c r="C339" s="747"/>
      <c r="D339" s="364"/>
      <c r="E339" s="364"/>
      <c r="F339" s="365"/>
      <c r="G339" s="162">
        <f>SUM(G337:G338)</f>
        <v>0</v>
      </c>
      <c r="H339" s="364"/>
      <c r="I339" s="360"/>
      <c r="J339" s="349"/>
      <c r="K339" s="358"/>
      <c r="L339" s="358"/>
      <c r="M339" s="358"/>
      <c r="N339" s="358"/>
    </row>
    <row r="340" spans="1:14" ht="15" customHeight="1">
      <c r="A340" s="110"/>
      <c r="B340" s="34"/>
      <c r="C340" s="34"/>
      <c r="D340" s="35"/>
      <c r="E340" s="358"/>
      <c r="F340" s="358"/>
      <c r="G340" s="172"/>
      <c r="H340" s="358"/>
      <c r="I340" s="358"/>
      <c r="J340" s="349"/>
      <c r="K340" s="358"/>
      <c r="L340" s="358"/>
      <c r="M340" s="358"/>
      <c r="N340" s="358"/>
    </row>
    <row r="341" spans="1:14" ht="15" customHeight="1">
      <c r="A341" s="110"/>
      <c r="B341" s="34"/>
      <c r="C341" s="34"/>
      <c r="D341" s="35"/>
      <c r="E341" s="33"/>
      <c r="F341" s="33"/>
      <c r="G341" s="172"/>
      <c r="H341" s="33"/>
      <c r="I341" s="33"/>
      <c r="K341" s="33"/>
      <c r="L341" s="33"/>
      <c r="M341" s="33"/>
      <c r="N341" s="33"/>
    </row>
    <row r="342" spans="1:14" ht="15" customHeight="1">
      <c r="A342" s="6" t="s">
        <v>9</v>
      </c>
      <c r="B342" s="136" t="s">
        <v>174</v>
      </c>
      <c r="C342" s="137" t="s">
        <v>175</v>
      </c>
      <c r="D342" s="20"/>
      <c r="E342" s="21"/>
      <c r="F342" s="264"/>
      <c r="G342" s="22"/>
      <c r="H342" s="20"/>
      <c r="I342" s="20"/>
      <c r="K342" s="33"/>
      <c r="L342" s="33"/>
      <c r="M342" s="33"/>
      <c r="N342" s="33"/>
    </row>
    <row r="343" spans="1:14" ht="10.5" customHeight="1">
      <c r="A343" s="6"/>
      <c r="B343" s="27"/>
      <c r="C343" s="28"/>
      <c r="D343" s="20"/>
      <c r="E343" s="21"/>
      <c r="F343" s="20"/>
      <c r="G343" s="22"/>
      <c r="H343" s="20"/>
      <c r="I343" s="20"/>
      <c r="K343" s="33"/>
      <c r="L343" s="33"/>
      <c r="M343" s="33"/>
      <c r="N343" s="33"/>
    </row>
    <row r="344" spans="1:14" ht="15" customHeight="1" thickBot="1">
      <c r="A344" s="224" t="s">
        <v>0</v>
      </c>
      <c r="B344" s="232" t="s">
        <v>7</v>
      </c>
      <c r="C344" s="232" t="s">
        <v>8</v>
      </c>
      <c r="D344" s="232" t="s">
        <v>1</v>
      </c>
      <c r="E344" s="232" t="s">
        <v>2</v>
      </c>
      <c r="F344" s="232" t="s">
        <v>21</v>
      </c>
      <c r="G344" s="225" t="s">
        <v>22</v>
      </c>
      <c r="H344" s="217" t="s">
        <v>23</v>
      </c>
      <c r="I344" s="217" t="s">
        <v>24</v>
      </c>
      <c r="K344" s="33"/>
      <c r="L344" s="33"/>
      <c r="M344" s="33"/>
      <c r="N344" s="33"/>
    </row>
    <row r="345" spans="1:14" ht="15" customHeight="1">
      <c r="A345" s="138" t="s">
        <v>41</v>
      </c>
      <c r="B345" s="31" t="s">
        <v>255</v>
      </c>
      <c r="C345" s="31" t="s">
        <v>256</v>
      </c>
      <c r="D345" s="359">
        <v>1</v>
      </c>
      <c r="E345" s="37" t="s">
        <v>4</v>
      </c>
      <c r="F345" s="163">
        <v>0</v>
      </c>
      <c r="G345" s="157">
        <f>F345*D345</f>
        <v>0</v>
      </c>
      <c r="H345" s="366">
        <v>0.0002</v>
      </c>
      <c r="I345" s="8">
        <f>D345*H345</f>
        <v>0.0002</v>
      </c>
      <c r="J345" s="349"/>
      <c r="K345" s="246"/>
      <c r="L345" s="33"/>
      <c r="M345" s="33"/>
      <c r="N345" s="33"/>
    </row>
    <row r="346" spans="1:14" ht="15" customHeight="1">
      <c r="A346" s="138" t="s">
        <v>42</v>
      </c>
      <c r="B346" s="31" t="s">
        <v>20</v>
      </c>
      <c r="C346" s="31" t="s">
        <v>586</v>
      </c>
      <c r="D346" s="345">
        <v>1</v>
      </c>
      <c r="E346" s="449" t="s">
        <v>257</v>
      </c>
      <c r="F346" s="163">
        <v>0</v>
      </c>
      <c r="G346" s="157">
        <f>F346*D346</f>
        <v>0</v>
      </c>
      <c r="H346" s="366">
        <v>0.044</v>
      </c>
      <c r="I346" s="8">
        <f>D346*H346</f>
        <v>0.044</v>
      </c>
      <c r="J346" s="349"/>
      <c r="K346" s="246"/>
      <c r="L346" s="33"/>
      <c r="M346" s="33"/>
      <c r="N346" s="33"/>
    </row>
    <row r="347" spans="1:14" ht="15" customHeight="1">
      <c r="A347" s="138"/>
      <c r="B347" s="450"/>
      <c r="C347" s="42" t="s">
        <v>584</v>
      </c>
      <c r="D347" s="345"/>
      <c r="E347" s="449"/>
      <c r="F347" s="163"/>
      <c r="G347" s="157"/>
      <c r="H347" s="366"/>
      <c r="I347" s="8"/>
      <c r="J347" s="349"/>
      <c r="K347" s="246"/>
      <c r="L347" s="33"/>
      <c r="M347" s="33"/>
      <c r="N347" s="33"/>
    </row>
    <row r="348" spans="1:14" ht="15" customHeight="1">
      <c r="A348" s="138" t="s">
        <v>43</v>
      </c>
      <c r="B348" s="31" t="s">
        <v>583</v>
      </c>
      <c r="C348" s="31" t="s">
        <v>582</v>
      </c>
      <c r="D348" s="359">
        <v>1</v>
      </c>
      <c r="E348" s="37" t="s">
        <v>4</v>
      </c>
      <c r="F348" s="163">
        <v>0</v>
      </c>
      <c r="G348" s="157">
        <f>F348*D348</f>
        <v>0</v>
      </c>
      <c r="H348" s="366">
        <v>0.0002</v>
      </c>
      <c r="I348" s="8">
        <f>D348*H348</f>
        <v>0.0002</v>
      </c>
      <c r="J348" s="349"/>
      <c r="K348" s="246"/>
      <c r="L348" s="33"/>
      <c r="M348" s="33"/>
      <c r="N348" s="33"/>
    </row>
    <row r="349" spans="1:14" ht="15" customHeight="1">
      <c r="A349" s="138" t="s">
        <v>44</v>
      </c>
      <c r="B349" s="31" t="s">
        <v>20</v>
      </c>
      <c r="C349" s="31" t="s">
        <v>586</v>
      </c>
      <c r="D349" s="345">
        <v>1</v>
      </c>
      <c r="E349" s="449" t="s">
        <v>257</v>
      </c>
      <c r="F349" s="163">
        <v>0</v>
      </c>
      <c r="G349" s="157">
        <f>F349*D349</f>
        <v>0</v>
      </c>
      <c r="H349" s="366">
        <v>0.035</v>
      </c>
      <c r="I349" s="8">
        <f>D349*H349</f>
        <v>0.035</v>
      </c>
      <c r="J349" s="349"/>
      <c r="K349" s="126"/>
      <c r="L349" s="33"/>
      <c r="M349" s="33"/>
      <c r="N349" s="33"/>
    </row>
    <row r="350" spans="1:14" ht="15" customHeight="1">
      <c r="A350" s="138"/>
      <c r="B350" s="450"/>
      <c r="C350" s="42" t="s">
        <v>585</v>
      </c>
      <c r="D350" s="345"/>
      <c r="E350" s="449"/>
      <c r="F350" s="163"/>
      <c r="G350" s="157"/>
      <c r="H350" s="366"/>
      <c r="I350" s="8"/>
      <c r="J350" s="349"/>
      <c r="K350" s="126"/>
      <c r="L350" s="33"/>
      <c r="M350" s="33"/>
      <c r="N350" s="33"/>
    </row>
    <row r="351" spans="1:14" ht="15" customHeight="1">
      <c r="A351" s="138" t="s">
        <v>112</v>
      </c>
      <c r="B351" s="450" t="s">
        <v>588</v>
      </c>
      <c r="C351" s="42" t="s">
        <v>587</v>
      </c>
      <c r="D351" s="359">
        <v>1</v>
      </c>
      <c r="E351" s="37" t="s">
        <v>4</v>
      </c>
      <c r="F351" s="163">
        <v>0</v>
      </c>
      <c r="G351" s="157">
        <f>F351*D351</f>
        <v>0</v>
      </c>
      <c r="H351" s="366">
        <v>0.0002</v>
      </c>
      <c r="I351" s="8">
        <f>D351*H351</f>
        <v>0.0002</v>
      </c>
      <c r="J351" s="349"/>
      <c r="K351" s="126"/>
      <c r="L351" s="33"/>
      <c r="M351" s="33"/>
      <c r="N351" s="33"/>
    </row>
    <row r="352" spans="1:14" ht="15" customHeight="1">
      <c r="A352" s="138" t="s">
        <v>48</v>
      </c>
      <c r="B352" s="31" t="s">
        <v>20</v>
      </c>
      <c r="C352" s="42" t="s">
        <v>589</v>
      </c>
      <c r="D352" s="345">
        <v>1</v>
      </c>
      <c r="E352" s="449" t="s">
        <v>257</v>
      </c>
      <c r="F352" s="163">
        <v>0</v>
      </c>
      <c r="G352" s="157">
        <f>F352*D352</f>
        <v>0</v>
      </c>
      <c r="H352" s="366">
        <v>0.018</v>
      </c>
      <c r="I352" s="8">
        <f>D352*H352</f>
        <v>0.018</v>
      </c>
      <c r="J352" s="349"/>
      <c r="K352" s="126"/>
      <c r="L352" s="33"/>
      <c r="M352" s="33"/>
      <c r="N352" s="33"/>
    </row>
    <row r="353" spans="1:14" ht="15" customHeight="1">
      <c r="A353" s="139" t="s">
        <v>113</v>
      </c>
      <c r="B353" s="7" t="s">
        <v>168</v>
      </c>
      <c r="C353" s="42" t="s">
        <v>590</v>
      </c>
      <c r="D353" s="345"/>
      <c r="E353" s="449"/>
      <c r="F353" s="163"/>
      <c r="G353" s="157"/>
      <c r="H353" s="366"/>
      <c r="I353" s="8"/>
      <c r="J353" s="349"/>
      <c r="K353" s="126"/>
      <c r="L353" s="33"/>
      <c r="M353" s="33"/>
      <c r="N353" s="33"/>
    </row>
    <row r="354" spans="1:14" ht="15" customHeight="1">
      <c r="A354" s="139"/>
      <c r="B354" s="42"/>
      <c r="C354" s="42" t="s">
        <v>591</v>
      </c>
      <c r="D354" s="345">
        <v>1</v>
      </c>
      <c r="E354" s="449" t="s">
        <v>257</v>
      </c>
      <c r="F354" s="163">
        <v>0</v>
      </c>
      <c r="G354" s="157">
        <f>F354*D354</f>
        <v>0</v>
      </c>
      <c r="H354" s="366">
        <v>0.086</v>
      </c>
      <c r="I354" s="8">
        <f>D354*H354</f>
        <v>0.086</v>
      </c>
      <c r="J354" s="349"/>
      <c r="K354" s="126"/>
      <c r="L354" s="33"/>
      <c r="M354" s="33"/>
      <c r="N354" s="33"/>
    </row>
    <row r="355" spans="1:14" ht="15" customHeight="1">
      <c r="A355" s="139" t="s">
        <v>114</v>
      </c>
      <c r="B355" s="42" t="s">
        <v>691</v>
      </c>
      <c r="C355" s="42" t="s">
        <v>689</v>
      </c>
      <c r="D355" s="345">
        <v>7.2</v>
      </c>
      <c r="E355" s="23" t="s">
        <v>40</v>
      </c>
      <c r="F355" s="163">
        <v>0</v>
      </c>
      <c r="G355" s="157">
        <f>F355*D355</f>
        <v>0</v>
      </c>
      <c r="H355" s="366">
        <v>0.00032</v>
      </c>
      <c r="I355" s="8">
        <f>D355*H355</f>
        <v>0.002304</v>
      </c>
      <c r="J355" s="349"/>
      <c r="K355" s="126"/>
      <c r="L355" s="33"/>
      <c r="M355" s="33"/>
      <c r="N355" s="33"/>
    </row>
    <row r="356" spans="1:14" ht="15" customHeight="1">
      <c r="A356" s="139"/>
      <c r="B356" s="42"/>
      <c r="C356" s="353" t="s">
        <v>690</v>
      </c>
      <c r="D356" s="354">
        <v>7.2</v>
      </c>
      <c r="E356" s="449"/>
      <c r="F356" s="163"/>
      <c r="G356" s="157"/>
      <c r="H356" s="366"/>
      <c r="I356" s="8"/>
      <c r="J356" s="349"/>
      <c r="K356" s="126"/>
      <c r="L356" s="33"/>
      <c r="M356" s="33"/>
      <c r="N356" s="33"/>
    </row>
    <row r="357" spans="1:14" ht="15" customHeight="1">
      <c r="A357" s="139" t="s">
        <v>115</v>
      </c>
      <c r="B357" s="42" t="s">
        <v>20</v>
      </c>
      <c r="C357" s="480" t="s">
        <v>692</v>
      </c>
      <c r="D357" s="30">
        <v>6</v>
      </c>
      <c r="E357" s="344" t="s">
        <v>4</v>
      </c>
      <c r="F357" s="163">
        <v>0</v>
      </c>
      <c r="G357" s="157">
        <f aca="true" t="shared" si="19" ref="G357:G364">D357*F357</f>
        <v>0</v>
      </c>
      <c r="H357" s="366">
        <v>0.026</v>
      </c>
      <c r="I357" s="8">
        <f aca="true" t="shared" si="20" ref="I357:I363">D357*H357</f>
        <v>0.156</v>
      </c>
      <c r="J357" s="349"/>
      <c r="K357" s="126"/>
      <c r="L357" s="33"/>
      <c r="M357" s="33"/>
      <c r="N357" s="33"/>
    </row>
    <row r="358" spans="1:14" ht="15" customHeight="1">
      <c r="A358" s="139" t="s">
        <v>116</v>
      </c>
      <c r="B358" s="344" t="s">
        <v>258</v>
      </c>
      <c r="C358" s="344" t="s">
        <v>259</v>
      </c>
      <c r="D358" s="345">
        <v>11</v>
      </c>
      <c r="E358" s="344" t="s">
        <v>4</v>
      </c>
      <c r="F358" s="163">
        <v>0</v>
      </c>
      <c r="G358" s="157">
        <f t="shared" si="19"/>
        <v>0</v>
      </c>
      <c r="H358" s="8"/>
      <c r="I358" s="8">
        <f t="shared" si="20"/>
        <v>0</v>
      </c>
      <c r="J358" s="349"/>
      <c r="K358" s="126"/>
      <c r="L358" s="358"/>
      <c r="M358" s="33"/>
      <c r="N358" s="33"/>
    </row>
    <row r="359" spans="1:14" ht="15" customHeight="1">
      <c r="A359" s="139" t="s">
        <v>117</v>
      </c>
      <c r="B359" s="344" t="s">
        <v>679</v>
      </c>
      <c r="C359" s="344" t="s">
        <v>682</v>
      </c>
      <c r="D359" s="345">
        <v>2</v>
      </c>
      <c r="E359" s="344" t="s">
        <v>4</v>
      </c>
      <c r="F359" s="163">
        <v>0</v>
      </c>
      <c r="G359" s="157">
        <f t="shared" si="19"/>
        <v>0</v>
      </c>
      <c r="H359" s="8">
        <v>0.013</v>
      </c>
      <c r="I359" s="8">
        <f t="shared" si="20"/>
        <v>0.026</v>
      </c>
      <c r="J359" s="349"/>
      <c r="K359" s="126"/>
      <c r="L359" s="358"/>
      <c r="M359" s="33"/>
      <c r="N359" s="33"/>
    </row>
    <row r="360" spans="1:14" ht="15" customHeight="1">
      <c r="A360" s="139" t="s">
        <v>118</v>
      </c>
      <c r="B360" s="344" t="s">
        <v>680</v>
      </c>
      <c r="C360" s="344" t="s">
        <v>683</v>
      </c>
      <c r="D360" s="345">
        <v>1</v>
      </c>
      <c r="E360" s="344" t="s">
        <v>4</v>
      </c>
      <c r="F360" s="163">
        <v>0</v>
      </c>
      <c r="G360" s="157">
        <f t="shared" si="19"/>
        <v>0</v>
      </c>
      <c r="H360" s="8">
        <v>0.0145</v>
      </c>
      <c r="I360" s="8">
        <f t="shared" si="20"/>
        <v>0.0145</v>
      </c>
      <c r="J360" s="349"/>
      <c r="K360" s="126"/>
      <c r="L360" s="358"/>
      <c r="M360" s="33"/>
      <c r="N360" s="33"/>
    </row>
    <row r="361" spans="1:14" ht="15" customHeight="1">
      <c r="A361" s="139" t="s">
        <v>119</v>
      </c>
      <c r="B361" s="344" t="s">
        <v>681</v>
      </c>
      <c r="C361" s="344" t="s">
        <v>684</v>
      </c>
      <c r="D361" s="345">
        <v>1</v>
      </c>
      <c r="E361" s="344" t="s">
        <v>4</v>
      </c>
      <c r="F361" s="163">
        <v>0</v>
      </c>
      <c r="G361" s="157">
        <f t="shared" si="19"/>
        <v>0</v>
      </c>
      <c r="H361" s="8">
        <v>0.016</v>
      </c>
      <c r="I361" s="8">
        <f t="shared" si="20"/>
        <v>0.016</v>
      </c>
      <c r="J361" s="349"/>
      <c r="K361" s="126"/>
      <c r="L361" s="358"/>
      <c r="M361" s="33"/>
      <c r="N361" s="33"/>
    </row>
    <row r="362" spans="1:14" ht="15" customHeight="1">
      <c r="A362" s="139" t="s">
        <v>188</v>
      </c>
      <c r="B362" s="344" t="s">
        <v>685</v>
      </c>
      <c r="C362" s="344" t="s">
        <v>688</v>
      </c>
      <c r="D362" s="345">
        <v>3</v>
      </c>
      <c r="E362" s="344" t="s">
        <v>4</v>
      </c>
      <c r="F362" s="163">
        <v>0</v>
      </c>
      <c r="G362" s="157">
        <f t="shared" si="19"/>
        <v>0</v>
      </c>
      <c r="H362" s="8">
        <v>0.017</v>
      </c>
      <c r="I362" s="8">
        <f t="shared" si="20"/>
        <v>0.051000000000000004</v>
      </c>
      <c r="J362" s="349"/>
      <c r="K362" s="126"/>
      <c r="L362" s="358"/>
      <c r="M362" s="33"/>
      <c r="N362" s="33"/>
    </row>
    <row r="363" spans="1:14" ht="15" customHeight="1">
      <c r="A363" s="139" t="s">
        <v>189</v>
      </c>
      <c r="B363" s="344" t="s">
        <v>686</v>
      </c>
      <c r="C363" s="344" t="s">
        <v>687</v>
      </c>
      <c r="D363" s="345">
        <v>4</v>
      </c>
      <c r="E363" s="344" t="s">
        <v>4</v>
      </c>
      <c r="F363" s="163">
        <v>0</v>
      </c>
      <c r="G363" s="157">
        <f t="shared" si="19"/>
        <v>0</v>
      </c>
      <c r="H363" s="8">
        <v>0.0185</v>
      </c>
      <c r="I363" s="8">
        <f t="shared" si="20"/>
        <v>0.074</v>
      </c>
      <c r="J363" s="349"/>
      <c r="K363" s="126"/>
      <c r="L363" s="358"/>
      <c r="M363" s="33"/>
      <c r="N363" s="33"/>
    </row>
    <row r="364" spans="1:14" ht="15" customHeight="1">
      <c r="A364" s="139" t="s">
        <v>145</v>
      </c>
      <c r="B364" s="42" t="s">
        <v>260</v>
      </c>
      <c r="C364" s="42" t="s">
        <v>261</v>
      </c>
      <c r="D364" s="345">
        <v>11</v>
      </c>
      <c r="E364" s="42" t="s">
        <v>4</v>
      </c>
      <c r="F364" s="163">
        <v>0</v>
      </c>
      <c r="G364" s="157">
        <f t="shared" si="19"/>
        <v>0</v>
      </c>
      <c r="H364" s="39"/>
      <c r="I364" s="8">
        <f>SUM(D364*H364)</f>
        <v>0</v>
      </c>
      <c r="J364" s="349"/>
      <c r="K364" s="126"/>
      <c r="L364" s="358"/>
      <c r="M364" s="33"/>
      <c r="N364" s="33"/>
    </row>
    <row r="365" spans="1:14" ht="15" customHeight="1" thickBot="1">
      <c r="A365" s="179" t="s">
        <v>210</v>
      </c>
      <c r="B365" s="175" t="s">
        <v>262</v>
      </c>
      <c r="C365" s="578" t="s">
        <v>270</v>
      </c>
      <c r="D365" s="579">
        <v>11</v>
      </c>
      <c r="E365" s="452" t="s">
        <v>4</v>
      </c>
      <c r="F365" s="176">
        <v>0</v>
      </c>
      <c r="G365" s="177">
        <f>F365*D365</f>
        <v>0</v>
      </c>
      <c r="H365" s="580"/>
      <c r="I365" s="209">
        <v>0</v>
      </c>
      <c r="J365" s="349"/>
      <c r="K365" s="126"/>
      <c r="L365" s="358"/>
      <c r="M365" s="33"/>
      <c r="N365" s="33"/>
    </row>
    <row r="366" spans="1:14" ht="15" customHeight="1">
      <c r="A366" s="138"/>
      <c r="B366" s="186" t="s">
        <v>30</v>
      </c>
      <c r="C366" s="184"/>
      <c r="D366" s="201"/>
      <c r="E366" s="184"/>
      <c r="F366" s="188"/>
      <c r="G366" s="208">
        <f>SUM(G345:G365)</f>
        <v>0</v>
      </c>
      <c r="H366" s="184"/>
      <c r="I366" s="203">
        <f>SUM(I345:I365)</f>
        <v>0.523404</v>
      </c>
      <c r="K366" s="126"/>
      <c r="L366" s="33"/>
      <c r="M366" s="33"/>
      <c r="N366" s="33"/>
    </row>
    <row r="367" spans="1:14" ht="15" customHeight="1" thickBot="1">
      <c r="A367" s="181">
        <v>18</v>
      </c>
      <c r="B367" s="175" t="s">
        <v>176</v>
      </c>
      <c r="C367" s="173" t="s">
        <v>177</v>
      </c>
      <c r="D367" s="199">
        <f>I366</f>
        <v>0.523404</v>
      </c>
      <c r="E367" s="175" t="s">
        <v>11</v>
      </c>
      <c r="F367" s="230">
        <v>0</v>
      </c>
      <c r="G367" s="177">
        <f>D367*F367</f>
        <v>0</v>
      </c>
      <c r="H367" s="178"/>
      <c r="I367" s="178"/>
      <c r="K367" s="126"/>
      <c r="L367" s="33"/>
      <c r="M367" s="33"/>
      <c r="N367" s="33"/>
    </row>
    <row r="368" spans="1:14" ht="15" customHeight="1">
      <c r="A368" s="206"/>
      <c r="B368" s="747" t="s">
        <v>178</v>
      </c>
      <c r="C368" s="747"/>
      <c r="D368" s="41"/>
      <c r="E368" s="41"/>
      <c r="F368" s="210"/>
      <c r="G368" s="162">
        <f>SUM(G366:G367)</f>
        <v>0</v>
      </c>
      <c r="H368" s="41"/>
      <c r="I368" s="184"/>
      <c r="K368" s="33"/>
      <c r="L368" s="33"/>
      <c r="M368" s="33"/>
      <c r="N368" s="33"/>
    </row>
    <row r="369" spans="1:14" ht="15" customHeight="1">
      <c r="A369" s="110"/>
      <c r="B369" s="34"/>
      <c r="C369" s="34"/>
      <c r="D369" s="33"/>
      <c r="E369" s="33"/>
      <c r="F369" s="33"/>
      <c r="G369" s="160"/>
      <c r="H369" s="33"/>
      <c r="I369" s="33"/>
      <c r="K369" s="33"/>
      <c r="L369" s="33"/>
      <c r="M369" s="33"/>
      <c r="N369" s="33"/>
    </row>
    <row r="370" spans="1:14" ht="14.25" customHeight="1">
      <c r="A370" s="110"/>
      <c r="B370" s="34"/>
      <c r="C370" s="34"/>
      <c r="D370" s="33"/>
      <c r="E370" s="33"/>
      <c r="F370" s="33"/>
      <c r="G370" s="160"/>
      <c r="H370" s="33"/>
      <c r="I370" s="33"/>
      <c r="K370" s="33"/>
      <c r="L370" s="33"/>
      <c r="M370" s="33"/>
      <c r="N370" s="33"/>
    </row>
    <row r="371" spans="1:14" ht="15.75" customHeight="1">
      <c r="A371" s="6" t="s">
        <v>9</v>
      </c>
      <c r="B371" s="136" t="s">
        <v>196</v>
      </c>
      <c r="C371" s="137" t="s">
        <v>197</v>
      </c>
      <c r="D371" s="20"/>
      <c r="E371" s="21"/>
      <c r="F371" s="20"/>
      <c r="G371" s="22"/>
      <c r="H371" s="20"/>
      <c r="I371" s="20"/>
      <c r="K371" s="33"/>
      <c r="L371" s="33"/>
      <c r="M371" s="33"/>
      <c r="N371" s="33"/>
    </row>
    <row r="372" spans="1:14" ht="10.5" customHeight="1">
      <c r="A372" s="6"/>
      <c r="B372" s="27"/>
      <c r="C372" s="28"/>
      <c r="D372" s="20"/>
      <c r="E372" s="21"/>
      <c r="F372" s="20"/>
      <c r="G372" s="22"/>
      <c r="H372" s="20"/>
      <c r="I372" s="20"/>
      <c r="K372" s="33"/>
      <c r="L372" s="33"/>
      <c r="M372" s="33"/>
      <c r="N372" s="33"/>
    </row>
    <row r="373" spans="1:14" ht="14.25" customHeight="1" thickBot="1">
      <c r="A373" s="224" t="s">
        <v>0</v>
      </c>
      <c r="B373" s="232" t="s">
        <v>7</v>
      </c>
      <c r="C373" s="232" t="s">
        <v>8</v>
      </c>
      <c r="D373" s="232" t="s">
        <v>1</v>
      </c>
      <c r="E373" s="232" t="s">
        <v>2</v>
      </c>
      <c r="F373" s="232" t="s">
        <v>21</v>
      </c>
      <c r="G373" s="225" t="s">
        <v>22</v>
      </c>
      <c r="H373" s="217" t="s">
        <v>23</v>
      </c>
      <c r="I373" s="217" t="s">
        <v>24</v>
      </c>
      <c r="K373" s="33"/>
      <c r="L373" s="33"/>
      <c r="M373" s="33"/>
      <c r="N373" s="33"/>
    </row>
    <row r="374" spans="1:14" ht="14.25" customHeight="1">
      <c r="A374" s="259" t="s">
        <v>41</v>
      </c>
      <c r="B374" s="394" t="s">
        <v>199</v>
      </c>
      <c r="C374" s="395" t="s">
        <v>200</v>
      </c>
      <c r="D374" s="396">
        <v>29.3</v>
      </c>
      <c r="E374" s="290" t="s">
        <v>40</v>
      </c>
      <c r="F374" s="252">
        <v>0</v>
      </c>
      <c r="G374" s="291">
        <f>D374*F374</f>
        <v>0</v>
      </c>
      <c r="H374" s="389"/>
      <c r="I374" s="389">
        <f>D374*H374</f>
        <v>0</v>
      </c>
      <c r="K374" s="165">
        <v>0.02</v>
      </c>
      <c r="L374" s="165">
        <f>SUM(D374*K374)</f>
        <v>0.5860000000000001</v>
      </c>
      <c r="M374" s="165"/>
      <c r="N374" s="165"/>
    </row>
    <row r="375" spans="1:14" ht="14.25" customHeight="1">
      <c r="A375" s="367"/>
      <c r="B375" s="393"/>
      <c r="C375" s="341" t="s">
        <v>577</v>
      </c>
      <c r="D375" s="567">
        <v>13.55</v>
      </c>
      <c r="E375" s="236"/>
      <c r="F375" s="328"/>
      <c r="G375" s="287"/>
      <c r="H375" s="331"/>
      <c r="I375" s="331"/>
      <c r="K375" s="165"/>
      <c r="L375" s="165"/>
      <c r="M375" s="165"/>
      <c r="N375" s="165"/>
    </row>
    <row r="376" spans="1:14" ht="14.25" customHeight="1" thickBot="1">
      <c r="A376" s="400"/>
      <c r="B376" s="647"/>
      <c r="C376" s="566" t="s">
        <v>576</v>
      </c>
      <c r="D376" s="568">
        <v>15.71</v>
      </c>
      <c r="E376" s="403"/>
      <c r="F376" s="569"/>
      <c r="G376" s="405"/>
      <c r="H376" s="648"/>
      <c r="I376" s="648"/>
      <c r="K376" s="561"/>
      <c r="L376" s="351"/>
      <c r="M376" s="165"/>
      <c r="N376" s="165"/>
    </row>
    <row r="377" spans="1:14" ht="14.25" customHeight="1">
      <c r="A377" s="259"/>
      <c r="B377" s="279" t="s">
        <v>30</v>
      </c>
      <c r="C377" s="280"/>
      <c r="D377" s="281"/>
      <c r="E377" s="280"/>
      <c r="F377" s="252"/>
      <c r="G377" s="282">
        <f>SUM(G374:G376)</f>
        <v>0</v>
      </c>
      <c r="H377" s="280"/>
      <c r="I377" s="283">
        <f>SUM(I374:I376)</f>
        <v>0</v>
      </c>
      <c r="K377" s="126"/>
      <c r="L377" s="165">
        <f>SUM(L374:L376)</f>
        <v>0.5860000000000001</v>
      </c>
      <c r="M377" s="33"/>
      <c r="N377" s="33"/>
    </row>
    <row r="378" spans="1:14" ht="14.25" customHeight="1" thickBot="1">
      <c r="A378" s="226">
        <v>2</v>
      </c>
      <c r="B378" s="227" t="s">
        <v>202</v>
      </c>
      <c r="C378" s="228" t="s">
        <v>201</v>
      </c>
      <c r="D378" s="268">
        <f>I377</f>
        <v>0</v>
      </c>
      <c r="E378" s="227" t="s">
        <v>11</v>
      </c>
      <c r="F378" s="229">
        <v>0</v>
      </c>
      <c r="G378" s="269">
        <f>D378*F378</f>
        <v>0</v>
      </c>
      <c r="H378" s="231"/>
      <c r="I378" s="231"/>
      <c r="K378" s="126"/>
      <c r="L378" s="33"/>
      <c r="M378" s="33"/>
      <c r="N378" s="33"/>
    </row>
    <row r="379" spans="1:14" ht="15" customHeight="1">
      <c r="A379" s="206"/>
      <c r="B379" s="747" t="s">
        <v>198</v>
      </c>
      <c r="C379" s="747"/>
      <c r="D379" s="41"/>
      <c r="E379" s="41"/>
      <c r="F379" s="210"/>
      <c r="G379" s="162">
        <f>SUM(G377:G378)</f>
        <v>0</v>
      </c>
      <c r="H379" s="41"/>
      <c r="I379" s="184"/>
      <c r="K379" s="33"/>
      <c r="L379" s="33"/>
      <c r="M379" s="33"/>
      <c r="N379" s="33"/>
    </row>
    <row r="380" spans="1:14" ht="14.25" customHeight="1">
      <c r="A380" s="110"/>
      <c r="B380" s="34"/>
      <c r="C380" s="34"/>
      <c r="D380" s="33"/>
      <c r="E380" s="33"/>
      <c r="F380" s="33"/>
      <c r="G380" s="160"/>
      <c r="H380" s="33"/>
      <c r="I380" s="33"/>
      <c r="K380" s="33"/>
      <c r="L380" s="33"/>
      <c r="M380" s="33"/>
      <c r="N380" s="33"/>
    </row>
    <row r="381" spans="1:14" ht="14.25" customHeight="1">
      <c r="A381" s="110"/>
      <c r="B381" s="34"/>
      <c r="C381" s="34"/>
      <c r="D381" s="35"/>
      <c r="E381" s="33"/>
      <c r="F381" s="33"/>
      <c r="G381" s="172"/>
      <c r="H381" s="33"/>
      <c r="I381" s="33"/>
      <c r="K381" s="33"/>
      <c r="L381" s="33"/>
      <c r="M381" s="33"/>
      <c r="N381" s="33"/>
    </row>
    <row r="382" spans="1:14" ht="15.75" customHeight="1">
      <c r="A382" s="6" t="s">
        <v>9</v>
      </c>
      <c r="B382" s="136" t="s">
        <v>155</v>
      </c>
      <c r="C382" s="137" t="s">
        <v>156</v>
      </c>
      <c r="D382" s="20"/>
      <c r="E382" s="21"/>
      <c r="F382" s="20"/>
      <c r="G382" s="22"/>
      <c r="H382" s="20"/>
      <c r="I382" s="20"/>
      <c r="K382" s="33"/>
      <c r="L382" s="33"/>
      <c r="M382" s="33"/>
      <c r="N382" s="33"/>
    </row>
    <row r="383" spans="1:14" ht="10.5" customHeight="1">
      <c r="A383" s="6"/>
      <c r="B383" s="27"/>
      <c r="C383" s="28"/>
      <c r="D383" s="20"/>
      <c r="E383" s="21"/>
      <c r="F383" s="20"/>
      <c r="G383" s="22"/>
      <c r="H383" s="20"/>
      <c r="I383" s="20"/>
      <c r="K383" s="33"/>
      <c r="L383" s="33"/>
      <c r="M383" s="33"/>
      <c r="N383" s="33"/>
    </row>
    <row r="384" spans="1:14" ht="14.25" customHeight="1" thickBot="1">
      <c r="A384" s="224" t="s">
        <v>0</v>
      </c>
      <c r="B384" s="232" t="s">
        <v>7</v>
      </c>
      <c r="C384" s="232" t="s">
        <v>8</v>
      </c>
      <c r="D384" s="232" t="s">
        <v>1</v>
      </c>
      <c r="E384" s="232" t="s">
        <v>2</v>
      </c>
      <c r="F384" s="232" t="s">
        <v>21</v>
      </c>
      <c r="G384" s="225" t="s">
        <v>22</v>
      </c>
      <c r="H384" s="217" t="s">
        <v>23</v>
      </c>
      <c r="I384" s="217" t="s">
        <v>24</v>
      </c>
      <c r="K384" s="33"/>
      <c r="L384" s="33"/>
      <c r="M384" s="33"/>
      <c r="N384" s="33"/>
    </row>
    <row r="385" spans="1:14" ht="14.25" customHeight="1">
      <c r="A385" s="138" t="s">
        <v>41</v>
      </c>
      <c r="B385" s="31" t="s">
        <v>347</v>
      </c>
      <c r="C385" s="31" t="s">
        <v>245</v>
      </c>
      <c r="D385" s="398">
        <v>84.5</v>
      </c>
      <c r="E385" s="37" t="s">
        <v>3</v>
      </c>
      <c r="F385" s="163">
        <v>0</v>
      </c>
      <c r="G385" s="157">
        <f>F385*D385</f>
        <v>0</v>
      </c>
      <c r="H385" s="32">
        <v>0.00032</v>
      </c>
      <c r="I385" s="8">
        <f>SUM(D385*H385)</f>
        <v>0.02704</v>
      </c>
      <c r="K385" s="33"/>
      <c r="L385" s="33"/>
      <c r="M385" s="33"/>
      <c r="N385" s="33"/>
    </row>
    <row r="386" spans="1:14" ht="14.25" customHeight="1">
      <c r="A386" s="294"/>
      <c r="B386" s="416"/>
      <c r="C386" s="296" t="s">
        <v>337</v>
      </c>
      <c r="D386" s="304">
        <v>11.8</v>
      </c>
      <c r="E386" s="295"/>
      <c r="F386" s="410"/>
      <c r="G386" s="410"/>
      <c r="H386" s="411"/>
      <c r="I386" s="412"/>
      <c r="K386" s="33"/>
      <c r="L386" s="33"/>
      <c r="M386" s="33"/>
      <c r="N386" s="33"/>
    </row>
    <row r="387" spans="1:14" ht="14.25" customHeight="1">
      <c r="A387" s="311"/>
      <c r="B387" s="312"/>
      <c r="C387" s="313" t="s">
        <v>338</v>
      </c>
      <c r="D387" s="315">
        <v>3.05</v>
      </c>
      <c r="E387" s="312"/>
      <c r="F387" s="413"/>
      <c r="G387" s="413"/>
      <c r="H387" s="414"/>
      <c r="I387" s="415"/>
      <c r="K387" s="33"/>
      <c r="L387" s="33"/>
      <c r="M387" s="33"/>
      <c r="N387" s="33"/>
    </row>
    <row r="388" spans="1:14" ht="14.25" customHeight="1">
      <c r="A388" s="311"/>
      <c r="B388" s="312"/>
      <c r="C388" s="314" t="s">
        <v>339</v>
      </c>
      <c r="D388" s="315">
        <v>11.7</v>
      </c>
      <c r="E388" s="312"/>
      <c r="F388" s="413"/>
      <c r="G388" s="413"/>
      <c r="H388" s="414"/>
      <c r="I388" s="415"/>
      <c r="K388" s="33"/>
      <c r="L388" s="33"/>
      <c r="M388" s="33"/>
      <c r="N388" s="33"/>
    </row>
    <row r="389" spans="1:14" ht="14.25" customHeight="1">
      <c r="A389" s="311"/>
      <c r="B389" s="312"/>
      <c r="C389" s="314" t="s">
        <v>352</v>
      </c>
      <c r="D389" s="315">
        <v>2.95</v>
      </c>
      <c r="E389" s="312"/>
      <c r="F389" s="413"/>
      <c r="G389" s="413"/>
      <c r="H389" s="414"/>
      <c r="I389" s="415"/>
      <c r="K389" s="33"/>
      <c r="L389" s="33"/>
      <c r="M389" s="33"/>
      <c r="N389" s="33"/>
    </row>
    <row r="390" spans="1:14" ht="14.25" customHeight="1">
      <c r="A390" s="311"/>
      <c r="B390" s="312"/>
      <c r="C390" s="314" t="s">
        <v>340</v>
      </c>
      <c r="D390" s="315">
        <v>5.6</v>
      </c>
      <c r="E390" s="312"/>
      <c r="F390" s="413"/>
      <c r="G390" s="413"/>
      <c r="H390" s="414"/>
      <c r="I390" s="415"/>
      <c r="K390" s="33"/>
      <c r="L390" s="33"/>
      <c r="M390" s="33"/>
      <c r="N390" s="33"/>
    </row>
    <row r="391" spans="1:14" ht="14.25" customHeight="1">
      <c r="A391" s="311"/>
      <c r="B391" s="312"/>
      <c r="C391" s="475" t="s">
        <v>341</v>
      </c>
      <c r="D391" s="315">
        <v>16.85</v>
      </c>
      <c r="E391" s="312"/>
      <c r="F391" s="413"/>
      <c r="G391" s="413"/>
      <c r="H391" s="414"/>
      <c r="I391" s="415"/>
      <c r="K391" s="33"/>
      <c r="L391" s="33"/>
      <c r="M391" s="33"/>
      <c r="N391" s="33"/>
    </row>
    <row r="392" spans="1:14" ht="14.25" customHeight="1">
      <c r="A392" s="311"/>
      <c r="B392" s="312"/>
      <c r="C392" s="475" t="s">
        <v>342</v>
      </c>
      <c r="D392" s="315">
        <v>7.65</v>
      </c>
      <c r="E392" s="312"/>
      <c r="F392" s="413"/>
      <c r="G392" s="413"/>
      <c r="H392" s="414"/>
      <c r="I392" s="415"/>
      <c r="K392" s="33"/>
      <c r="L392" s="33"/>
      <c r="M392" s="33"/>
      <c r="N392" s="33"/>
    </row>
    <row r="393" spans="1:14" ht="14.25" customHeight="1">
      <c r="A393" s="311"/>
      <c r="B393" s="312"/>
      <c r="C393" s="475" t="s">
        <v>343</v>
      </c>
      <c r="D393" s="315">
        <v>3.05</v>
      </c>
      <c r="E393" s="417"/>
      <c r="F393" s="413"/>
      <c r="G393" s="413"/>
      <c r="H393" s="414"/>
      <c r="I393" s="415"/>
      <c r="K393" s="33"/>
      <c r="L393" s="33"/>
      <c r="M393" s="33"/>
      <c r="N393" s="33"/>
    </row>
    <row r="394" spans="1:14" ht="14.25" customHeight="1">
      <c r="A394" s="311"/>
      <c r="B394" s="312"/>
      <c r="C394" s="475" t="s">
        <v>344</v>
      </c>
      <c r="D394" s="315">
        <v>5.15</v>
      </c>
      <c r="E394" s="312"/>
      <c r="F394" s="413"/>
      <c r="G394" s="413"/>
      <c r="H394" s="414"/>
      <c r="I394" s="415"/>
      <c r="K394" s="33"/>
      <c r="L394" s="33"/>
      <c r="M394" s="33"/>
      <c r="N394" s="33"/>
    </row>
    <row r="395" spans="1:14" ht="14.25" customHeight="1">
      <c r="A395" s="311"/>
      <c r="B395" s="312"/>
      <c r="C395" s="475" t="s">
        <v>345</v>
      </c>
      <c r="D395" s="476">
        <v>6.25</v>
      </c>
      <c r="E395" s="312"/>
      <c r="F395" s="413"/>
      <c r="G395" s="413"/>
      <c r="H395" s="414"/>
      <c r="I395" s="415"/>
      <c r="K395" s="33"/>
      <c r="L395" s="33"/>
      <c r="M395" s="33"/>
      <c r="N395" s="33"/>
    </row>
    <row r="396" spans="1:14" ht="14.25" customHeight="1">
      <c r="A396" s="322"/>
      <c r="B396" s="323"/>
      <c r="C396" s="324" t="s">
        <v>346</v>
      </c>
      <c r="D396" s="325">
        <v>10.45</v>
      </c>
      <c r="E396" s="323"/>
      <c r="F396" s="409"/>
      <c r="G396" s="500"/>
      <c r="H396" s="536"/>
      <c r="I396" s="537"/>
      <c r="K396" s="33"/>
      <c r="L396" s="33"/>
      <c r="M396" s="33"/>
      <c r="N396" s="33"/>
    </row>
    <row r="397" spans="1:14" ht="14.25" customHeight="1">
      <c r="A397" s="138" t="s">
        <v>42</v>
      </c>
      <c r="B397" s="31" t="s">
        <v>243</v>
      </c>
      <c r="C397" s="31" t="s">
        <v>244</v>
      </c>
      <c r="D397" s="398">
        <v>28</v>
      </c>
      <c r="E397" s="37" t="s">
        <v>3</v>
      </c>
      <c r="F397" s="163">
        <v>0</v>
      </c>
      <c r="G397" s="157">
        <f>F397*D397</f>
        <v>0</v>
      </c>
      <c r="H397" s="32"/>
      <c r="I397" s="8">
        <f>SUM(D397*H397)</f>
        <v>0</v>
      </c>
      <c r="K397" s="33"/>
      <c r="L397" s="33"/>
      <c r="M397" s="33"/>
      <c r="N397" s="33"/>
    </row>
    <row r="398" spans="1:14" ht="14.25" customHeight="1">
      <c r="A398" s="138"/>
      <c r="B398" s="31"/>
      <c r="C398" s="292" t="s">
        <v>348</v>
      </c>
      <c r="D398" s="531">
        <v>28.17</v>
      </c>
      <c r="E398" s="37"/>
      <c r="F398" s="163"/>
      <c r="G398" s="157"/>
      <c r="H398" s="32"/>
      <c r="I398" s="8"/>
      <c r="K398" s="33"/>
      <c r="L398" s="33"/>
      <c r="M398" s="33"/>
      <c r="N398" s="33"/>
    </row>
    <row r="399" spans="1:14" ht="14.25" customHeight="1">
      <c r="A399" s="139" t="s">
        <v>43</v>
      </c>
      <c r="B399" s="37" t="s">
        <v>157</v>
      </c>
      <c r="C399" s="37" t="s">
        <v>158</v>
      </c>
      <c r="D399" s="242">
        <v>85.5</v>
      </c>
      <c r="E399" s="23" t="s">
        <v>40</v>
      </c>
      <c r="F399" s="163">
        <v>0</v>
      </c>
      <c r="G399" s="157">
        <f>F399*D399</f>
        <v>0</v>
      </c>
      <c r="H399" s="171">
        <v>0.00475</v>
      </c>
      <c r="I399" s="39">
        <f>H399*D399</f>
        <v>0.406125</v>
      </c>
      <c r="K399" s="248"/>
      <c r="L399" s="33"/>
      <c r="M399" s="33"/>
      <c r="N399" s="33"/>
    </row>
    <row r="400" spans="1:14" ht="14.25" customHeight="1">
      <c r="A400" s="294"/>
      <c r="B400" s="295"/>
      <c r="C400" s="296" t="s">
        <v>349</v>
      </c>
      <c r="D400" s="304">
        <v>9.78</v>
      </c>
      <c r="E400" s="297"/>
      <c r="F400" s="306"/>
      <c r="G400" s="307"/>
      <c r="H400" s="308"/>
      <c r="I400" s="310"/>
      <c r="K400" s="248"/>
      <c r="L400" s="33"/>
      <c r="M400" s="33"/>
      <c r="N400" s="33"/>
    </row>
    <row r="401" spans="1:14" ht="14.25" customHeight="1">
      <c r="A401" s="311"/>
      <c r="B401" s="312"/>
      <c r="C401" s="314" t="s">
        <v>350</v>
      </c>
      <c r="D401" s="315">
        <v>6.61</v>
      </c>
      <c r="E401" s="236"/>
      <c r="F401" s="258"/>
      <c r="G401" s="287"/>
      <c r="H401" s="319"/>
      <c r="I401" s="320"/>
      <c r="K401" s="248"/>
      <c r="L401" s="33"/>
      <c r="M401" s="33"/>
      <c r="N401" s="33"/>
    </row>
    <row r="402" spans="1:14" ht="14.25" customHeight="1">
      <c r="A402" s="311"/>
      <c r="B402" s="302"/>
      <c r="C402" s="314" t="s">
        <v>351</v>
      </c>
      <c r="D402" s="315">
        <v>9.56</v>
      </c>
      <c r="E402" s="316"/>
      <c r="F402" s="317"/>
      <c r="G402" s="318"/>
      <c r="H402" s="309"/>
      <c r="I402" s="320"/>
      <c r="K402" s="248"/>
      <c r="L402" s="33"/>
      <c r="M402" s="33"/>
      <c r="N402" s="33"/>
    </row>
    <row r="403" spans="1:14" ht="14.25" customHeight="1">
      <c r="A403" s="311"/>
      <c r="B403" s="302"/>
      <c r="C403" s="314" t="s">
        <v>353</v>
      </c>
      <c r="D403" s="315">
        <v>6.46</v>
      </c>
      <c r="E403" s="305"/>
      <c r="F403" s="317"/>
      <c r="G403" s="318"/>
      <c r="H403" s="309"/>
      <c r="I403" s="320"/>
      <c r="K403" s="248"/>
      <c r="L403" s="33"/>
      <c r="M403" s="33"/>
      <c r="N403" s="33"/>
    </row>
    <row r="404" spans="1:14" ht="14.25" customHeight="1">
      <c r="A404" s="311"/>
      <c r="B404" s="302"/>
      <c r="C404" s="314" t="s">
        <v>358</v>
      </c>
      <c r="D404" s="315">
        <v>4.56</v>
      </c>
      <c r="E404" s="305"/>
      <c r="F404" s="317"/>
      <c r="G404" s="287"/>
      <c r="H404" s="309"/>
      <c r="I404" s="320"/>
      <c r="K404" s="248"/>
      <c r="L404" s="33"/>
      <c r="M404" s="33"/>
      <c r="N404" s="33"/>
    </row>
    <row r="405" spans="1:14" ht="14.25" customHeight="1">
      <c r="A405" s="311"/>
      <c r="B405" s="302"/>
      <c r="C405" s="314" t="s">
        <v>354</v>
      </c>
      <c r="D405" s="315">
        <v>25.73</v>
      </c>
      <c r="E405" s="305"/>
      <c r="F405" s="317"/>
      <c r="G405" s="318"/>
      <c r="H405" s="309"/>
      <c r="I405" s="320"/>
      <c r="K405" s="248"/>
      <c r="L405" s="33"/>
      <c r="M405" s="33"/>
      <c r="N405" s="33"/>
    </row>
    <row r="406" spans="1:14" ht="14.25" customHeight="1">
      <c r="A406" s="311"/>
      <c r="B406" s="312"/>
      <c r="C406" s="314" t="s">
        <v>355</v>
      </c>
      <c r="D406" s="315">
        <v>9.09</v>
      </c>
      <c r="E406" s="316"/>
      <c r="F406" s="317"/>
      <c r="G406" s="318"/>
      <c r="H406" s="309"/>
      <c r="I406" s="320"/>
      <c r="K406" s="248"/>
      <c r="L406" s="33"/>
      <c r="M406" s="33"/>
      <c r="N406" s="33"/>
    </row>
    <row r="407" spans="1:14" ht="14.25" customHeight="1">
      <c r="A407" s="311"/>
      <c r="B407" s="417"/>
      <c r="C407" s="314" t="s">
        <v>356</v>
      </c>
      <c r="D407" s="315">
        <v>5.98</v>
      </c>
      <c r="E407" s="316"/>
      <c r="F407" s="317"/>
      <c r="G407" s="318"/>
      <c r="H407" s="309"/>
      <c r="I407" s="320"/>
      <c r="K407" s="248"/>
      <c r="L407" s="33"/>
      <c r="M407" s="33"/>
      <c r="N407" s="33"/>
    </row>
    <row r="408" spans="1:14" ht="14.25" customHeight="1">
      <c r="A408" s="322"/>
      <c r="B408" s="323"/>
      <c r="C408" s="324" t="s">
        <v>357</v>
      </c>
      <c r="D408" s="325">
        <v>7.77</v>
      </c>
      <c r="E408" s="326"/>
      <c r="F408" s="298"/>
      <c r="G408" s="299"/>
      <c r="H408" s="327"/>
      <c r="I408" s="320"/>
      <c r="K408" s="248"/>
      <c r="L408" s="33"/>
      <c r="M408" s="33"/>
      <c r="N408" s="33"/>
    </row>
    <row r="409" spans="1:14" ht="14.25" customHeight="1">
      <c r="A409" s="138" t="s">
        <v>44</v>
      </c>
      <c r="B409" s="43" t="s">
        <v>262</v>
      </c>
      <c r="C409" s="31" t="s">
        <v>377</v>
      </c>
      <c r="D409" s="243">
        <v>101.5</v>
      </c>
      <c r="E409" s="187" t="s">
        <v>40</v>
      </c>
      <c r="F409" s="188">
        <v>0</v>
      </c>
      <c r="G409" s="223">
        <f>F409*D409</f>
        <v>0</v>
      </c>
      <c r="H409" s="234">
        <v>0.019</v>
      </c>
      <c r="I409" s="235">
        <f>H409*D409</f>
        <v>1.9284999999999999</v>
      </c>
      <c r="K409" s="248"/>
      <c r="L409" s="33"/>
      <c r="M409" s="33"/>
      <c r="N409" s="33"/>
    </row>
    <row r="410" spans="1:14" ht="14.25" customHeight="1">
      <c r="A410" s="294"/>
      <c r="B410" s="416"/>
      <c r="C410" s="296" t="s">
        <v>378</v>
      </c>
      <c r="D410" s="304">
        <v>92.34</v>
      </c>
      <c r="E410" s="297"/>
      <c r="F410" s="306"/>
      <c r="G410" s="307"/>
      <c r="H410" s="454"/>
      <c r="I410" s="310"/>
      <c r="K410" s="248"/>
      <c r="L410" s="33"/>
      <c r="M410" s="33"/>
      <c r="N410" s="33"/>
    </row>
    <row r="411" spans="1:14" ht="14.25" customHeight="1">
      <c r="A411" s="138"/>
      <c r="B411" s="31"/>
      <c r="C411" s="330" t="s">
        <v>379</v>
      </c>
      <c r="D411" s="321">
        <v>9.13</v>
      </c>
      <c r="E411" s="187"/>
      <c r="F411" s="188"/>
      <c r="G411" s="223"/>
      <c r="H411" s="234"/>
      <c r="I411" s="235"/>
      <c r="K411" s="248"/>
      <c r="L411" s="33"/>
      <c r="M411" s="33"/>
      <c r="N411" s="33"/>
    </row>
    <row r="412" spans="1:14" ht="14.25" customHeight="1">
      <c r="A412" s="138" t="s">
        <v>112</v>
      </c>
      <c r="B412" s="43" t="s">
        <v>262</v>
      </c>
      <c r="C412" s="31" t="s">
        <v>380</v>
      </c>
      <c r="D412" s="243">
        <v>375.8</v>
      </c>
      <c r="E412" s="187" t="s">
        <v>382</v>
      </c>
      <c r="F412" s="188">
        <v>0</v>
      </c>
      <c r="G412" s="223">
        <f>F412*D412</f>
        <v>0</v>
      </c>
      <c r="H412" s="234">
        <v>0.001</v>
      </c>
      <c r="I412" s="235">
        <f>H412*D412</f>
        <v>0.3758</v>
      </c>
      <c r="K412" s="248"/>
      <c r="L412" s="33"/>
      <c r="M412" s="33"/>
      <c r="N412" s="33"/>
    </row>
    <row r="413" spans="1:14" ht="14.25" customHeight="1">
      <c r="A413" s="294"/>
      <c r="B413" s="416"/>
      <c r="C413" s="292" t="s">
        <v>381</v>
      </c>
      <c r="D413" s="304">
        <v>375.8</v>
      </c>
      <c r="E413" s="297"/>
      <c r="F413" s="306"/>
      <c r="G413" s="307"/>
      <c r="H413" s="454"/>
      <c r="I413" s="310"/>
      <c r="K413" s="248"/>
      <c r="L413" s="33"/>
      <c r="M413" s="33"/>
      <c r="N413" s="33"/>
    </row>
    <row r="414" spans="1:14" ht="14.25" customHeight="1">
      <c r="A414" s="215" t="s">
        <v>48</v>
      </c>
      <c r="B414" s="43" t="s">
        <v>362</v>
      </c>
      <c r="C414" s="397" t="s">
        <v>363</v>
      </c>
      <c r="D414" s="368">
        <v>17.6</v>
      </c>
      <c r="E414" s="43" t="s">
        <v>40</v>
      </c>
      <c r="F414" s="286">
        <v>0</v>
      </c>
      <c r="G414" s="251">
        <f>F414*D414</f>
        <v>0</v>
      </c>
      <c r="H414" s="254"/>
      <c r="I414" s="263">
        <f>H414*D414</f>
        <v>0</v>
      </c>
      <c r="K414" s="248"/>
      <c r="L414" s="33"/>
      <c r="M414" s="33"/>
      <c r="N414" s="33"/>
    </row>
    <row r="415" spans="1:14" ht="14.25" customHeight="1">
      <c r="A415" s="139"/>
      <c r="B415" s="23"/>
      <c r="C415" s="292" t="s">
        <v>364</v>
      </c>
      <c r="D415" s="532">
        <v>17.63</v>
      </c>
      <c r="E415" s="23"/>
      <c r="F415" s="163"/>
      <c r="G415" s="157"/>
      <c r="H415" s="8"/>
      <c r="I415" s="39"/>
      <c r="K415" s="248"/>
      <c r="L415" s="33"/>
      <c r="M415" s="33"/>
      <c r="N415" s="33"/>
    </row>
    <row r="416" spans="1:14" ht="14.25" customHeight="1">
      <c r="A416" s="215" t="s">
        <v>113</v>
      </c>
      <c r="B416" s="43" t="s">
        <v>360</v>
      </c>
      <c r="C416" s="397" t="s">
        <v>361</v>
      </c>
      <c r="D416" s="368">
        <v>94</v>
      </c>
      <c r="E416" s="43" t="s">
        <v>40</v>
      </c>
      <c r="F416" s="286">
        <v>0</v>
      </c>
      <c r="G416" s="251">
        <f>F416*D416</f>
        <v>0</v>
      </c>
      <c r="H416" s="254">
        <v>0.0012</v>
      </c>
      <c r="I416" s="263">
        <f>H416*D416</f>
        <v>0.11279999999999998</v>
      </c>
      <c r="K416" s="248"/>
      <c r="L416" s="33"/>
      <c r="M416" s="33"/>
      <c r="N416" s="33"/>
    </row>
    <row r="417" spans="1:14" ht="14.25" customHeight="1">
      <c r="A417" s="139"/>
      <c r="B417" s="23"/>
      <c r="C417" s="292" t="s">
        <v>359</v>
      </c>
      <c r="D417" s="532">
        <v>93.95</v>
      </c>
      <c r="E417" s="23"/>
      <c r="F417" s="163"/>
      <c r="G417" s="157"/>
      <c r="H417" s="8"/>
      <c r="I417" s="39"/>
      <c r="K417" s="248"/>
      <c r="L417" s="33"/>
      <c r="M417" s="33"/>
      <c r="N417" s="33"/>
    </row>
    <row r="418" spans="1:14" ht="14.25" customHeight="1">
      <c r="A418" s="139" t="s">
        <v>114</v>
      </c>
      <c r="B418" s="522" t="s">
        <v>365</v>
      </c>
      <c r="C418" s="343" t="s">
        <v>366</v>
      </c>
      <c r="D418" s="30">
        <v>122</v>
      </c>
      <c r="E418" s="343" t="s">
        <v>3</v>
      </c>
      <c r="F418" s="188">
        <v>0</v>
      </c>
      <c r="G418" s="157">
        <f>D418*F418</f>
        <v>0</v>
      </c>
      <c r="H418" s="8">
        <v>4E-05</v>
      </c>
      <c r="I418" s="39">
        <f>H418*D418</f>
        <v>0.004880000000000001</v>
      </c>
      <c r="J418" s="349"/>
      <c r="K418" s="399"/>
      <c r="L418" s="358"/>
      <c r="M418" s="33"/>
      <c r="N418" s="33"/>
    </row>
    <row r="419" spans="1:14" ht="14.25" customHeight="1">
      <c r="A419" s="367"/>
      <c r="B419" s="408"/>
      <c r="C419" s="296" t="s">
        <v>337</v>
      </c>
      <c r="D419" s="304">
        <v>11.8</v>
      </c>
      <c r="E419" s="418"/>
      <c r="F419" s="258"/>
      <c r="G419" s="287"/>
      <c r="H419" s="331"/>
      <c r="I419" s="289"/>
      <c r="J419" s="349"/>
      <c r="K419" s="399"/>
      <c r="L419" s="358"/>
      <c r="M419" s="33"/>
      <c r="N419" s="33"/>
    </row>
    <row r="420" spans="1:14" ht="14.25" customHeight="1">
      <c r="A420" s="497"/>
      <c r="B420" s="649"/>
      <c r="C420" s="651" t="s">
        <v>367</v>
      </c>
      <c r="D420" s="315">
        <v>15.2</v>
      </c>
      <c r="E420" s="655"/>
      <c r="F420" s="317"/>
      <c r="G420" s="318"/>
      <c r="H420" s="415"/>
      <c r="I420" s="320"/>
      <c r="J420" s="349"/>
      <c r="K420" s="399"/>
      <c r="L420" s="358"/>
      <c r="M420" s="33"/>
      <c r="N420" s="33"/>
    </row>
    <row r="421" spans="1:14" ht="14.25" customHeight="1">
      <c r="A421" s="497"/>
      <c r="B421" s="649"/>
      <c r="C421" s="651" t="s">
        <v>339</v>
      </c>
      <c r="D421" s="315">
        <v>11.7</v>
      </c>
      <c r="E421" s="655"/>
      <c r="F421" s="634"/>
      <c r="G421" s="318"/>
      <c r="H421" s="415"/>
      <c r="I421" s="636"/>
      <c r="J421" s="349"/>
      <c r="K421" s="399"/>
      <c r="L421" s="358"/>
      <c r="M421" s="33"/>
      <c r="N421" s="33"/>
    </row>
    <row r="422" spans="1:14" ht="14.25" customHeight="1">
      <c r="A422" s="497"/>
      <c r="B422" s="649"/>
      <c r="C422" s="314" t="s">
        <v>368</v>
      </c>
      <c r="D422" s="315">
        <v>15</v>
      </c>
      <c r="E422" s="655"/>
      <c r="F422" s="317"/>
      <c r="G422" s="318"/>
      <c r="H422" s="415"/>
      <c r="I422" s="320"/>
      <c r="J422" s="349"/>
      <c r="K422" s="399"/>
      <c r="L422" s="358"/>
      <c r="M422" s="33"/>
      <c r="N422" s="33"/>
    </row>
    <row r="423" spans="1:14" ht="14.25" customHeight="1">
      <c r="A423" s="497"/>
      <c r="B423" s="649"/>
      <c r="C423" s="314" t="s">
        <v>340</v>
      </c>
      <c r="D423" s="315">
        <v>5.6</v>
      </c>
      <c r="E423" s="655"/>
      <c r="F423" s="317"/>
      <c r="G423" s="318"/>
      <c r="H423" s="650"/>
      <c r="I423" s="320"/>
      <c r="J423" s="349"/>
      <c r="K423" s="399"/>
      <c r="L423" s="358"/>
      <c r="M423" s="33"/>
      <c r="N423" s="33"/>
    </row>
    <row r="424" spans="1:14" ht="14.25" customHeight="1">
      <c r="A424" s="497"/>
      <c r="B424" s="649"/>
      <c r="C424" s="475" t="s">
        <v>341</v>
      </c>
      <c r="D424" s="315">
        <v>16.85</v>
      </c>
      <c r="E424" s="655"/>
      <c r="F424" s="317"/>
      <c r="G424" s="318"/>
      <c r="H424" s="415"/>
      <c r="I424" s="320"/>
      <c r="J424" s="349"/>
      <c r="K424" s="399"/>
      <c r="L424" s="358"/>
      <c r="M424" s="33"/>
      <c r="N424" s="33"/>
    </row>
    <row r="425" spans="1:14" ht="14.25" customHeight="1">
      <c r="A425" s="497"/>
      <c r="B425" s="649"/>
      <c r="C425" s="475" t="s">
        <v>342</v>
      </c>
      <c r="D425" s="315">
        <v>7.65</v>
      </c>
      <c r="E425" s="655"/>
      <c r="F425" s="317"/>
      <c r="G425" s="318"/>
      <c r="H425" s="415"/>
      <c r="I425" s="320"/>
      <c r="J425" s="349"/>
      <c r="K425" s="399"/>
      <c r="L425" s="358"/>
      <c r="M425" s="33"/>
      <c r="N425" s="33"/>
    </row>
    <row r="426" spans="1:14" ht="14.25" customHeight="1">
      <c r="A426" s="311"/>
      <c r="B426" s="312"/>
      <c r="C426" s="475" t="s">
        <v>343</v>
      </c>
      <c r="D426" s="315">
        <v>3.05</v>
      </c>
      <c r="E426" s="316"/>
      <c r="F426" s="317"/>
      <c r="G426" s="318"/>
      <c r="H426" s="309"/>
      <c r="I426" s="320"/>
      <c r="J426" s="349"/>
      <c r="K426" s="399"/>
      <c r="L426" s="358"/>
      <c r="M426" s="33"/>
      <c r="N426" s="33"/>
    </row>
    <row r="427" spans="1:14" ht="14.25" customHeight="1">
      <c r="A427" s="311"/>
      <c r="B427" s="312"/>
      <c r="C427" s="651" t="s">
        <v>369</v>
      </c>
      <c r="D427" s="315">
        <v>15</v>
      </c>
      <c r="E427" s="316"/>
      <c r="F427" s="317"/>
      <c r="G427" s="318"/>
      <c r="H427" s="309"/>
      <c r="I427" s="320"/>
      <c r="J427" s="349"/>
      <c r="K427" s="399"/>
      <c r="L427" s="358"/>
      <c r="M427" s="33"/>
      <c r="N427" s="33"/>
    </row>
    <row r="428" spans="1:14" ht="14.25" customHeight="1">
      <c r="A428" s="322"/>
      <c r="B428" s="323"/>
      <c r="C428" s="324" t="s">
        <v>370</v>
      </c>
      <c r="D428" s="325">
        <v>9.7</v>
      </c>
      <c r="E428" s="326"/>
      <c r="F428" s="298"/>
      <c r="G428" s="299"/>
      <c r="H428" s="327"/>
      <c r="I428" s="300"/>
      <c r="J428" s="349"/>
      <c r="K428" s="399"/>
      <c r="L428" s="358"/>
      <c r="M428" s="33"/>
      <c r="N428" s="33"/>
    </row>
    <row r="429" spans="1:14" ht="14.25" customHeight="1" thickBot="1">
      <c r="A429" s="451"/>
      <c r="B429" s="456"/>
      <c r="C429" s="422" t="s">
        <v>346</v>
      </c>
      <c r="D429" s="423">
        <v>10.45</v>
      </c>
      <c r="E429" s="227"/>
      <c r="F429" s="230"/>
      <c r="G429" s="238"/>
      <c r="H429" s="457"/>
      <c r="I429" s="458"/>
      <c r="J429" s="349"/>
      <c r="K429" s="399"/>
      <c r="L429" s="358"/>
      <c r="M429" s="33"/>
      <c r="N429" s="33"/>
    </row>
    <row r="430" spans="1:14" ht="14.25" customHeight="1">
      <c r="A430" s="200"/>
      <c r="B430" s="186" t="s">
        <v>30</v>
      </c>
      <c r="C430" s="184"/>
      <c r="D430" s="201"/>
      <c r="E430" s="184"/>
      <c r="F430" s="188"/>
      <c r="G430" s="208">
        <f>SUM(G385:G429)</f>
        <v>0</v>
      </c>
      <c r="H430" s="280"/>
      <c r="I430" s="203">
        <f>SUM(I385:I429)</f>
        <v>2.855145</v>
      </c>
      <c r="K430" s="248"/>
      <c r="L430" s="33"/>
      <c r="M430" s="33"/>
      <c r="N430" s="33"/>
    </row>
    <row r="431" spans="1:14" ht="14.25" customHeight="1" thickBot="1">
      <c r="A431" s="181">
        <v>9</v>
      </c>
      <c r="B431" s="175" t="s">
        <v>159</v>
      </c>
      <c r="C431" s="173" t="s">
        <v>160</v>
      </c>
      <c r="D431" s="199">
        <f>I430</f>
        <v>2.855145</v>
      </c>
      <c r="E431" s="175" t="s">
        <v>11</v>
      </c>
      <c r="F431" s="176">
        <v>0</v>
      </c>
      <c r="G431" s="177">
        <f>F431*D431</f>
        <v>0</v>
      </c>
      <c r="H431" s="178"/>
      <c r="I431" s="178"/>
      <c r="K431" s="248"/>
      <c r="L431" s="33"/>
      <c r="M431" s="33"/>
      <c r="N431" s="33"/>
    </row>
    <row r="432" spans="1:14" ht="15" customHeight="1">
      <c r="A432" s="206"/>
      <c r="B432" s="747" t="s">
        <v>161</v>
      </c>
      <c r="C432" s="747"/>
      <c r="D432" s="41"/>
      <c r="E432" s="41"/>
      <c r="F432" s="41"/>
      <c r="G432" s="162">
        <f>SUM(G430:G431)</f>
        <v>0</v>
      </c>
      <c r="H432" s="41"/>
      <c r="I432" s="184"/>
      <c r="K432" s="33"/>
      <c r="L432" s="33"/>
      <c r="M432" s="33"/>
      <c r="N432" s="33"/>
    </row>
    <row r="433" spans="1:14" ht="14.25" customHeight="1">
      <c r="A433" s="110"/>
      <c r="B433" s="34"/>
      <c r="C433" s="35"/>
      <c r="D433" s="33"/>
      <c r="E433" s="33"/>
      <c r="F433" s="33"/>
      <c r="G433" s="36"/>
      <c r="H433" s="33"/>
      <c r="I433" s="33"/>
      <c r="K433" s="33"/>
      <c r="L433" s="33"/>
      <c r="M433" s="33"/>
      <c r="N433" s="33"/>
    </row>
    <row r="434" spans="1:14" ht="14.25" customHeight="1">
      <c r="A434" s="109"/>
      <c r="K434" s="33"/>
      <c r="L434" s="33"/>
      <c r="M434" s="33"/>
      <c r="N434" s="33"/>
    </row>
    <row r="435" spans="1:14" ht="15.75">
      <c r="A435" s="6" t="s">
        <v>9</v>
      </c>
      <c r="B435" s="136" t="s">
        <v>27</v>
      </c>
      <c r="C435" s="137" t="s">
        <v>28</v>
      </c>
      <c r="D435" s="20"/>
      <c r="E435" s="21"/>
      <c r="F435" s="20"/>
      <c r="G435" s="22"/>
      <c r="H435" s="20"/>
      <c r="I435" s="20"/>
      <c r="K435" s="33"/>
      <c r="L435" s="33"/>
      <c r="M435" s="33"/>
      <c r="N435" s="33"/>
    </row>
    <row r="436" spans="1:14" ht="10.5" customHeight="1">
      <c r="A436" s="6"/>
      <c r="B436" s="27"/>
      <c r="C436" s="28"/>
      <c r="D436" s="20"/>
      <c r="E436" s="21"/>
      <c r="F436" s="20"/>
      <c r="G436" s="22"/>
      <c r="H436" s="20"/>
      <c r="I436" s="20"/>
      <c r="K436" s="33"/>
      <c r="L436" s="33"/>
      <c r="M436" s="33"/>
      <c r="N436" s="33"/>
    </row>
    <row r="437" spans="1:14" ht="14.25" customHeight="1" thickBot="1">
      <c r="A437" s="224" t="s">
        <v>0</v>
      </c>
      <c r="B437" s="225" t="s">
        <v>7</v>
      </c>
      <c r="C437" s="225" t="s">
        <v>8</v>
      </c>
      <c r="D437" s="225" t="s">
        <v>1</v>
      </c>
      <c r="E437" s="225" t="s">
        <v>2</v>
      </c>
      <c r="F437" s="225" t="s">
        <v>21</v>
      </c>
      <c r="G437" s="225" t="s">
        <v>22</v>
      </c>
      <c r="H437" s="217" t="s">
        <v>23</v>
      </c>
      <c r="I437" s="217" t="s">
        <v>24</v>
      </c>
      <c r="K437" s="33"/>
      <c r="L437" s="33"/>
      <c r="M437" s="33"/>
      <c r="N437" s="33"/>
    </row>
    <row r="438" spans="1:14" ht="14.25" customHeight="1">
      <c r="A438" s="138" t="s">
        <v>41</v>
      </c>
      <c r="B438" s="23" t="s">
        <v>371</v>
      </c>
      <c r="C438" s="24" t="s">
        <v>372</v>
      </c>
      <c r="D438" s="30">
        <v>74.1</v>
      </c>
      <c r="E438" s="23" t="s">
        <v>40</v>
      </c>
      <c r="F438" s="163">
        <v>0</v>
      </c>
      <c r="G438" s="157">
        <f>D438*F438</f>
        <v>0</v>
      </c>
      <c r="H438" s="8">
        <v>0.00475</v>
      </c>
      <c r="I438" s="8">
        <f>D438*H438</f>
        <v>0.351975</v>
      </c>
      <c r="K438" s="33"/>
      <c r="L438" s="33"/>
      <c r="M438" s="33"/>
      <c r="N438" s="33"/>
    </row>
    <row r="439" spans="1:14" ht="14.25" customHeight="1">
      <c r="A439" s="311"/>
      <c r="B439" s="312"/>
      <c r="C439" s="314" t="s">
        <v>383</v>
      </c>
      <c r="D439" s="304">
        <v>12.63</v>
      </c>
      <c r="E439" s="236"/>
      <c r="F439" s="258"/>
      <c r="G439" s="287"/>
      <c r="H439" s="319"/>
      <c r="I439" s="289"/>
      <c r="K439" s="33"/>
      <c r="L439" s="33"/>
      <c r="M439" s="33"/>
      <c r="N439" s="33"/>
    </row>
    <row r="440" spans="1:14" ht="14.25" customHeight="1">
      <c r="A440" s="311"/>
      <c r="B440" s="312"/>
      <c r="C440" s="314" t="s">
        <v>384</v>
      </c>
      <c r="D440" s="303">
        <v>8.88</v>
      </c>
      <c r="E440" s="316"/>
      <c r="F440" s="317"/>
      <c r="G440" s="318"/>
      <c r="H440" s="309"/>
      <c r="I440" s="320"/>
      <c r="K440" s="33"/>
      <c r="L440" s="33"/>
      <c r="M440" s="33"/>
      <c r="N440" s="33"/>
    </row>
    <row r="441" spans="1:14" ht="14.25" customHeight="1">
      <c r="A441" s="311"/>
      <c r="B441" s="312"/>
      <c r="C441" s="314" t="s">
        <v>385</v>
      </c>
      <c r="D441" s="315">
        <v>3.87</v>
      </c>
      <c r="E441" s="316"/>
      <c r="F441" s="317"/>
      <c r="G441" s="318"/>
      <c r="H441" s="309"/>
      <c r="I441" s="320"/>
      <c r="K441" s="33"/>
      <c r="L441" s="33"/>
      <c r="M441" s="33"/>
      <c r="N441" s="33"/>
    </row>
    <row r="442" spans="1:14" ht="14.25" customHeight="1">
      <c r="A442" s="652"/>
      <c r="B442" s="312"/>
      <c r="C442" s="314" t="s">
        <v>490</v>
      </c>
      <c r="D442" s="653">
        <v>11.71</v>
      </c>
      <c r="E442" s="316"/>
      <c r="F442" s="317"/>
      <c r="G442" s="318"/>
      <c r="H442" s="309"/>
      <c r="I442" s="320"/>
      <c r="K442" s="33"/>
      <c r="L442" s="33"/>
      <c r="M442" s="33"/>
      <c r="N442" s="33"/>
    </row>
    <row r="443" spans="1:14" ht="14.25" customHeight="1">
      <c r="A443" s="311"/>
      <c r="B443" s="312"/>
      <c r="C443" s="314" t="s">
        <v>384</v>
      </c>
      <c r="D443" s="654">
        <v>8.88</v>
      </c>
      <c r="E443" s="316"/>
      <c r="F443" s="317"/>
      <c r="G443" s="318"/>
      <c r="H443" s="309"/>
      <c r="I443" s="320"/>
      <c r="K443" s="33"/>
      <c r="L443" s="33"/>
      <c r="M443" s="33"/>
      <c r="N443" s="33"/>
    </row>
    <row r="444" spans="1:14" ht="14.25" customHeight="1">
      <c r="A444" s="311"/>
      <c r="B444" s="312"/>
      <c r="C444" s="314" t="s">
        <v>385</v>
      </c>
      <c r="D444" s="476">
        <v>3.87</v>
      </c>
      <c r="E444" s="316"/>
      <c r="F444" s="317"/>
      <c r="G444" s="318"/>
      <c r="H444" s="309"/>
      <c r="I444" s="320"/>
      <c r="K444" s="33"/>
      <c r="L444" s="33"/>
      <c r="M444" s="33"/>
      <c r="N444" s="33"/>
    </row>
    <row r="445" spans="1:14" ht="14.25" customHeight="1">
      <c r="A445" s="311"/>
      <c r="B445" s="312"/>
      <c r="C445" s="314" t="s">
        <v>386</v>
      </c>
      <c r="D445" s="315">
        <v>13.86</v>
      </c>
      <c r="E445" s="316"/>
      <c r="F445" s="317"/>
      <c r="G445" s="318"/>
      <c r="H445" s="309"/>
      <c r="I445" s="320"/>
      <c r="K445" s="33"/>
      <c r="L445" s="33"/>
      <c r="M445" s="33"/>
      <c r="N445" s="33"/>
    </row>
    <row r="446" spans="1:14" ht="14.25" customHeight="1">
      <c r="A446" s="322"/>
      <c r="B446" s="323"/>
      <c r="C446" s="324" t="s">
        <v>387</v>
      </c>
      <c r="D446" s="325">
        <v>10.35</v>
      </c>
      <c r="E446" s="326"/>
      <c r="F446" s="298"/>
      <c r="G446" s="299"/>
      <c r="H446" s="327"/>
      <c r="I446" s="300"/>
      <c r="K446" s="33"/>
      <c r="L446" s="33"/>
      <c r="M446" s="33"/>
      <c r="N446" s="33"/>
    </row>
    <row r="447" spans="1:14" ht="14.25" customHeight="1">
      <c r="A447" s="139" t="s">
        <v>42</v>
      </c>
      <c r="B447" s="23" t="s">
        <v>262</v>
      </c>
      <c r="C447" s="24" t="s">
        <v>373</v>
      </c>
      <c r="D447" s="30">
        <v>77.1</v>
      </c>
      <c r="E447" s="23" t="s">
        <v>40</v>
      </c>
      <c r="F447" s="163">
        <v>0</v>
      </c>
      <c r="G447" s="157">
        <f>D447*F447</f>
        <v>0</v>
      </c>
      <c r="H447" s="8">
        <v>0.01</v>
      </c>
      <c r="I447" s="8">
        <f>D447*H447</f>
        <v>0.7709999999999999</v>
      </c>
      <c r="K447" s="126"/>
      <c r="L447" s="33"/>
      <c r="M447" s="33"/>
      <c r="N447" s="33"/>
    </row>
    <row r="448" spans="1:14" ht="14.25" customHeight="1">
      <c r="A448" s="7"/>
      <c r="B448" s="7"/>
      <c r="C448" s="292" t="s">
        <v>390</v>
      </c>
      <c r="D448" s="293">
        <v>77.06</v>
      </c>
      <c r="E448" s="7"/>
      <c r="F448" s="7"/>
      <c r="G448" s="7"/>
      <c r="H448" s="7"/>
      <c r="I448" s="7"/>
      <c r="K448" s="126"/>
      <c r="L448" s="33"/>
      <c r="M448" s="33"/>
      <c r="N448" s="33"/>
    </row>
    <row r="449" spans="1:14" ht="14.25" customHeight="1">
      <c r="A449" s="139" t="s">
        <v>43</v>
      </c>
      <c r="B449" s="23" t="s">
        <v>262</v>
      </c>
      <c r="C449" s="42" t="s">
        <v>389</v>
      </c>
      <c r="D449" s="242">
        <v>185.3</v>
      </c>
      <c r="E449" s="23" t="s">
        <v>382</v>
      </c>
      <c r="F449" s="163">
        <v>0</v>
      </c>
      <c r="G449" s="157">
        <f>F449*D449</f>
        <v>0</v>
      </c>
      <c r="H449" s="366">
        <v>0.001</v>
      </c>
      <c r="I449" s="39">
        <f>H449*D449</f>
        <v>0.18530000000000002</v>
      </c>
      <c r="K449" s="126"/>
      <c r="L449" s="33"/>
      <c r="M449" s="33"/>
      <c r="N449" s="33"/>
    </row>
    <row r="450" spans="1:14" ht="14.25" customHeight="1">
      <c r="A450" s="139"/>
      <c r="B450" s="42"/>
      <c r="C450" s="292" t="s">
        <v>388</v>
      </c>
      <c r="D450" s="293">
        <v>185.25</v>
      </c>
      <c r="E450" s="23"/>
      <c r="F450" s="163"/>
      <c r="G450" s="157"/>
      <c r="H450" s="366"/>
      <c r="I450" s="39"/>
      <c r="K450" s="126"/>
      <c r="L450" s="33"/>
      <c r="M450" s="33"/>
      <c r="N450" s="33"/>
    </row>
    <row r="451" spans="1:14" ht="14.25" customHeight="1">
      <c r="A451" s="139" t="s">
        <v>44</v>
      </c>
      <c r="B451" s="49" t="s">
        <v>374</v>
      </c>
      <c r="C451" s="130" t="s">
        <v>361</v>
      </c>
      <c r="D451" s="30">
        <v>74.1</v>
      </c>
      <c r="E451" s="23" t="s">
        <v>40</v>
      </c>
      <c r="F451" s="163">
        <v>0</v>
      </c>
      <c r="G451" s="157">
        <f>D451*F451</f>
        <v>0</v>
      </c>
      <c r="H451" s="8">
        <v>0.0009</v>
      </c>
      <c r="I451" s="8">
        <f>D451*H451</f>
        <v>0.06669</v>
      </c>
      <c r="K451" s="126"/>
      <c r="L451" s="33"/>
      <c r="M451" s="33"/>
      <c r="N451" s="33"/>
    </row>
    <row r="452" spans="1:14" ht="14.25" customHeight="1">
      <c r="A452" s="139" t="s">
        <v>112</v>
      </c>
      <c r="B452" s="49" t="s">
        <v>375</v>
      </c>
      <c r="C452" s="49" t="s">
        <v>122</v>
      </c>
      <c r="D452" s="30">
        <v>25.5</v>
      </c>
      <c r="E452" s="23" t="s">
        <v>40</v>
      </c>
      <c r="F452" s="163">
        <v>0</v>
      </c>
      <c r="G452" s="157">
        <f>D452*F452</f>
        <v>0</v>
      </c>
      <c r="H452" s="8"/>
      <c r="I452" s="8">
        <f>D452*H452</f>
        <v>0</v>
      </c>
      <c r="K452" s="126"/>
      <c r="L452" s="33"/>
      <c r="M452" s="33"/>
      <c r="N452" s="33"/>
    </row>
    <row r="453" spans="1:14" ht="14.25" customHeight="1">
      <c r="A453" s="139"/>
      <c r="B453" s="49"/>
      <c r="C453" s="292" t="s">
        <v>391</v>
      </c>
      <c r="D453" s="293">
        <v>25.5</v>
      </c>
      <c r="E453" s="23"/>
      <c r="F453" s="163"/>
      <c r="G453" s="157"/>
      <c r="H453" s="8"/>
      <c r="I453" s="8"/>
      <c r="K453" s="126"/>
      <c r="L453" s="33"/>
      <c r="M453" s="33"/>
      <c r="N453" s="33"/>
    </row>
    <row r="454" spans="1:14" ht="14.25" customHeight="1">
      <c r="A454" s="139" t="s">
        <v>48</v>
      </c>
      <c r="B454" s="7" t="s">
        <v>168</v>
      </c>
      <c r="C454" s="130" t="s">
        <v>190</v>
      </c>
      <c r="D454" s="30">
        <v>0.8</v>
      </c>
      <c r="E454" s="23" t="s">
        <v>40</v>
      </c>
      <c r="F454" s="163">
        <v>0</v>
      </c>
      <c r="G454" s="157">
        <f>D454*F454</f>
        <v>0</v>
      </c>
      <c r="H454" s="8">
        <v>0.0053</v>
      </c>
      <c r="I454" s="39">
        <f>H454*D454</f>
        <v>0.00424</v>
      </c>
      <c r="K454" s="248"/>
      <c r="L454" s="33"/>
      <c r="M454" s="33"/>
      <c r="N454" s="33"/>
    </row>
    <row r="455" spans="1:14" ht="14.25" customHeight="1" thickBot="1">
      <c r="A455" s="179"/>
      <c r="B455" s="262"/>
      <c r="C455" s="332" t="s">
        <v>376</v>
      </c>
      <c r="D455" s="333">
        <v>0.75</v>
      </c>
      <c r="E455" s="175"/>
      <c r="F455" s="176"/>
      <c r="G455" s="177"/>
      <c r="H455" s="178"/>
      <c r="I455" s="209"/>
      <c r="K455" s="248"/>
      <c r="L455" s="33"/>
      <c r="M455" s="33"/>
      <c r="N455" s="33"/>
    </row>
    <row r="456" spans="1:14" ht="14.25" customHeight="1">
      <c r="A456" s="200"/>
      <c r="B456" s="186" t="s">
        <v>30</v>
      </c>
      <c r="C456" s="184"/>
      <c r="D456" s="201"/>
      <c r="E456" s="184"/>
      <c r="F456" s="188"/>
      <c r="G456" s="208">
        <f>SUM(G438:G455)</f>
        <v>0</v>
      </c>
      <c r="H456" s="184"/>
      <c r="I456" s="203">
        <f>SUM(I438:I455)</f>
        <v>1.3792049999999998</v>
      </c>
      <c r="K456" s="126"/>
      <c r="L456" s="33"/>
      <c r="M456" s="33"/>
      <c r="N456" s="33"/>
    </row>
    <row r="457" spans="1:14" ht="14.25" customHeight="1" thickBot="1">
      <c r="A457" s="181">
        <v>7</v>
      </c>
      <c r="B457" s="175" t="s">
        <v>162</v>
      </c>
      <c r="C457" s="173" t="s">
        <v>163</v>
      </c>
      <c r="D457" s="199">
        <f>I456</f>
        <v>1.3792049999999998</v>
      </c>
      <c r="E457" s="175" t="s">
        <v>11</v>
      </c>
      <c r="F457" s="176">
        <v>0</v>
      </c>
      <c r="G457" s="177">
        <f>D457*F457</f>
        <v>0</v>
      </c>
      <c r="H457" s="178"/>
      <c r="I457" s="178"/>
      <c r="K457" s="126"/>
      <c r="L457" s="33"/>
      <c r="M457" s="33"/>
      <c r="N457" s="33"/>
    </row>
    <row r="458" spans="1:14" ht="15" customHeight="1">
      <c r="A458" s="206"/>
      <c r="B458" s="747" t="s">
        <v>110</v>
      </c>
      <c r="C458" s="747"/>
      <c r="D458" s="41"/>
      <c r="E458" s="41"/>
      <c r="F458" s="210"/>
      <c r="G458" s="162">
        <f>SUM(G456:G457)</f>
        <v>0</v>
      </c>
      <c r="H458" s="41"/>
      <c r="I458" s="184"/>
      <c r="K458" s="33"/>
      <c r="L458" s="33"/>
      <c r="M458" s="33"/>
      <c r="N458" s="33"/>
    </row>
    <row r="459" spans="1:14" ht="14.25" customHeight="1">
      <c r="A459" s="109"/>
      <c r="K459" s="33"/>
      <c r="L459" s="33"/>
      <c r="M459" s="33"/>
      <c r="N459" s="33"/>
    </row>
    <row r="460" spans="1:14" ht="14.25" customHeight="1">
      <c r="A460" s="109"/>
      <c r="K460" s="33"/>
      <c r="L460" s="33"/>
      <c r="M460" s="33"/>
      <c r="N460" s="33"/>
    </row>
    <row r="461" spans="1:14" ht="15.75" customHeight="1">
      <c r="A461" s="6" t="s">
        <v>9</v>
      </c>
      <c r="B461" s="136" t="s">
        <v>180</v>
      </c>
      <c r="C461" s="137" t="s">
        <v>181</v>
      </c>
      <c r="D461" s="20"/>
      <c r="E461" s="21"/>
      <c r="F461" s="20"/>
      <c r="G461" s="22"/>
      <c r="H461" s="20"/>
      <c r="I461" s="20"/>
      <c r="K461" s="33"/>
      <c r="L461" s="33"/>
      <c r="M461" s="33"/>
      <c r="N461" s="33"/>
    </row>
    <row r="462" spans="1:14" ht="10.5" customHeight="1">
      <c r="A462" s="6"/>
      <c r="B462" s="27"/>
      <c r="C462" s="28"/>
      <c r="D462" s="20"/>
      <c r="E462" s="21"/>
      <c r="F462" s="20"/>
      <c r="G462" s="22"/>
      <c r="H462" s="20"/>
      <c r="I462" s="20"/>
      <c r="K462" s="33"/>
      <c r="L462" s="33"/>
      <c r="M462" s="33"/>
      <c r="N462" s="33"/>
    </row>
    <row r="463" spans="1:14" ht="14.25" customHeight="1" thickBot="1">
      <c r="A463" s="224" t="s">
        <v>0</v>
      </c>
      <c r="B463" s="225" t="s">
        <v>7</v>
      </c>
      <c r="C463" s="225" t="s">
        <v>8</v>
      </c>
      <c r="D463" s="225" t="s">
        <v>1</v>
      </c>
      <c r="E463" s="225" t="s">
        <v>2</v>
      </c>
      <c r="F463" s="225" t="s">
        <v>21</v>
      </c>
      <c r="G463" s="225" t="s">
        <v>22</v>
      </c>
      <c r="H463" s="217" t="s">
        <v>23</v>
      </c>
      <c r="I463" s="217" t="s">
        <v>24</v>
      </c>
      <c r="K463" s="33"/>
      <c r="L463" s="33"/>
      <c r="M463" s="33"/>
      <c r="N463" s="33"/>
    </row>
    <row r="464" spans="1:14" ht="14.25" customHeight="1">
      <c r="A464" s="336">
        <v>1</v>
      </c>
      <c r="B464" s="337" t="s">
        <v>182</v>
      </c>
      <c r="C464" s="337" t="s">
        <v>183</v>
      </c>
      <c r="D464" s="253">
        <v>10.4</v>
      </c>
      <c r="E464" s="290" t="s">
        <v>40</v>
      </c>
      <c r="F464" s="163">
        <v>0</v>
      </c>
      <c r="G464" s="291">
        <f>D464*F464</f>
        <v>0</v>
      </c>
      <c r="H464" s="338"/>
      <c r="I464" s="338"/>
      <c r="K464" s="246"/>
      <c r="L464" s="33"/>
      <c r="M464" s="33"/>
      <c r="N464" s="33"/>
    </row>
    <row r="465" spans="1:14" ht="14.25" customHeight="1">
      <c r="A465" s="334"/>
      <c r="B465" s="335"/>
      <c r="C465" s="340" t="s">
        <v>400</v>
      </c>
      <c r="D465" s="339">
        <v>10.4</v>
      </c>
      <c r="E465" s="236"/>
      <c r="F465" s="188"/>
      <c r="G465" s="287"/>
      <c r="H465" s="9"/>
      <c r="I465" s="237"/>
      <c r="K465" s="246"/>
      <c r="L465" s="33"/>
      <c r="M465" s="33"/>
      <c r="N465" s="33"/>
    </row>
    <row r="466" spans="1:14" ht="14.25" customHeight="1">
      <c r="A466" s="139" t="s">
        <v>42</v>
      </c>
      <c r="B466" s="49" t="s">
        <v>398</v>
      </c>
      <c r="C466" s="49" t="s">
        <v>399</v>
      </c>
      <c r="D466" s="128">
        <v>84.1</v>
      </c>
      <c r="E466" s="23" t="s">
        <v>40</v>
      </c>
      <c r="F466" s="163">
        <v>0</v>
      </c>
      <c r="G466" s="157">
        <f>D466*F466</f>
        <v>0</v>
      </c>
      <c r="H466" s="266"/>
      <c r="I466" s="9"/>
      <c r="J466" s="33"/>
      <c r="K466" s="246"/>
      <c r="L466" s="33"/>
      <c r="M466" s="33"/>
      <c r="N466" s="33"/>
    </row>
    <row r="467" spans="1:14" ht="14.25" customHeight="1">
      <c r="A467" s="294"/>
      <c r="B467" s="427"/>
      <c r="C467" s="296" t="s">
        <v>392</v>
      </c>
      <c r="D467" s="304">
        <v>17.7</v>
      </c>
      <c r="E467" s="297"/>
      <c r="F467" s="306"/>
      <c r="G467" s="307"/>
      <c r="H467" s="459"/>
      <c r="I467" s="460"/>
      <c r="J467" s="33"/>
      <c r="K467" s="246"/>
      <c r="L467" s="33"/>
      <c r="M467" s="33"/>
      <c r="N467" s="33"/>
    </row>
    <row r="468" spans="1:14" ht="14.25" customHeight="1">
      <c r="A468" s="311"/>
      <c r="B468" s="441"/>
      <c r="C468" s="314" t="s">
        <v>393</v>
      </c>
      <c r="D468" s="315">
        <v>17.55</v>
      </c>
      <c r="E468" s="316"/>
      <c r="F468" s="317"/>
      <c r="G468" s="318"/>
      <c r="H468" s="657"/>
      <c r="I468" s="656"/>
      <c r="J468" s="33"/>
      <c r="K468" s="246"/>
      <c r="L468" s="33"/>
      <c r="M468" s="33"/>
      <c r="N468" s="33"/>
    </row>
    <row r="469" spans="1:14" ht="14.25" customHeight="1">
      <c r="A469" s="311"/>
      <c r="B469" s="441"/>
      <c r="C469" s="314" t="s">
        <v>394</v>
      </c>
      <c r="D469" s="315">
        <v>24.83</v>
      </c>
      <c r="E469" s="316"/>
      <c r="F469" s="317"/>
      <c r="G469" s="318"/>
      <c r="H469" s="657"/>
      <c r="I469" s="533"/>
      <c r="J469" s="33"/>
      <c r="K469" s="246"/>
      <c r="L469" s="33"/>
      <c r="M469" s="33"/>
      <c r="N469" s="33"/>
    </row>
    <row r="470" spans="1:14" ht="14.25" customHeight="1">
      <c r="A470" s="311"/>
      <c r="B470" s="441"/>
      <c r="C470" s="314" t="s">
        <v>395</v>
      </c>
      <c r="D470" s="315">
        <v>8.4</v>
      </c>
      <c r="E470" s="316"/>
      <c r="F470" s="317"/>
      <c r="G470" s="318"/>
      <c r="H470" s="657"/>
      <c r="I470" s="656"/>
      <c r="J470" s="33"/>
      <c r="K470" s="246"/>
      <c r="L470" s="33"/>
      <c r="M470" s="33"/>
      <c r="N470" s="33"/>
    </row>
    <row r="471" spans="1:14" ht="14.25" customHeight="1">
      <c r="A471" s="311"/>
      <c r="B471" s="312"/>
      <c r="C471" s="314" t="s">
        <v>397</v>
      </c>
      <c r="D471" s="315">
        <v>7.73</v>
      </c>
      <c r="E471" s="316"/>
      <c r="F471" s="317"/>
      <c r="G471" s="318"/>
      <c r="H471" s="309"/>
      <c r="I471" s="320"/>
      <c r="J471" s="33"/>
      <c r="K471" s="246"/>
      <c r="L471" s="33"/>
      <c r="M471" s="33"/>
      <c r="N471" s="33"/>
    </row>
    <row r="472" spans="1:14" ht="14.25" customHeight="1" thickBot="1">
      <c r="A472" s="400"/>
      <c r="B472" s="401"/>
      <c r="C472" s="566" t="s">
        <v>396</v>
      </c>
      <c r="D472" s="402">
        <v>7.88</v>
      </c>
      <c r="E472" s="403"/>
      <c r="F472" s="404"/>
      <c r="G472" s="405"/>
      <c r="H472" s="406"/>
      <c r="I472" s="407"/>
      <c r="J472" s="33"/>
      <c r="K472" s="246"/>
      <c r="L472" s="33"/>
      <c r="M472" s="33"/>
      <c r="N472" s="33"/>
    </row>
    <row r="473" spans="1:14" ht="15" customHeight="1">
      <c r="A473" s="206"/>
      <c r="B473" s="747" t="s">
        <v>184</v>
      </c>
      <c r="C473" s="747"/>
      <c r="D473" s="474"/>
      <c r="E473" s="41"/>
      <c r="F473" s="210"/>
      <c r="G473" s="162">
        <f>SUM(G464:G472)</f>
        <v>0</v>
      </c>
      <c r="H473" s="41"/>
      <c r="I473" s="184"/>
      <c r="K473" s="33"/>
      <c r="L473" s="33"/>
      <c r="M473" s="33"/>
      <c r="N473" s="33"/>
    </row>
    <row r="474" spans="1:14" ht="14.25" customHeight="1">
      <c r="A474" s="109"/>
      <c r="K474" s="33"/>
      <c r="L474" s="33"/>
      <c r="M474" s="33"/>
      <c r="N474" s="33"/>
    </row>
    <row r="475" spans="1:20" ht="14.25" customHeight="1">
      <c r="A475" s="110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1:14" ht="15.75">
      <c r="A476" s="6" t="s">
        <v>9</v>
      </c>
      <c r="B476" s="136" t="s">
        <v>38</v>
      </c>
      <c r="C476" s="137" t="s">
        <v>39</v>
      </c>
      <c r="D476" s="20"/>
      <c r="E476" s="21"/>
      <c r="F476" s="20"/>
      <c r="G476" s="22"/>
      <c r="H476" s="20"/>
      <c r="I476" s="20"/>
      <c r="K476" s="33"/>
      <c r="L476" s="33"/>
      <c r="M476" s="33"/>
      <c r="N476" s="33"/>
    </row>
    <row r="477" spans="1:14" ht="10.5" customHeight="1">
      <c r="A477" s="6"/>
      <c r="B477" s="27"/>
      <c r="C477" s="28"/>
      <c r="D477" s="20"/>
      <c r="E477" s="21"/>
      <c r="F477" s="20"/>
      <c r="G477" s="22"/>
      <c r="H477" s="20"/>
      <c r="I477" s="20"/>
      <c r="K477" s="33"/>
      <c r="L477" s="33"/>
      <c r="M477" s="33"/>
      <c r="N477" s="33"/>
    </row>
    <row r="478" spans="1:14" ht="14.25" customHeight="1" thickBot="1">
      <c r="A478" s="224" t="s">
        <v>0</v>
      </c>
      <c r="B478" s="232" t="s">
        <v>7</v>
      </c>
      <c r="C478" s="232" t="s">
        <v>8</v>
      </c>
      <c r="D478" s="232" t="s">
        <v>1</v>
      </c>
      <c r="E478" s="232" t="s">
        <v>2</v>
      </c>
      <c r="F478" s="232" t="s">
        <v>21</v>
      </c>
      <c r="G478" s="225" t="s">
        <v>22</v>
      </c>
      <c r="H478" s="217" t="s">
        <v>23</v>
      </c>
      <c r="I478" s="217" t="s">
        <v>24</v>
      </c>
      <c r="K478" s="33"/>
      <c r="L478" s="33"/>
      <c r="M478" s="33"/>
      <c r="N478" s="33"/>
    </row>
    <row r="479" spans="1:14" ht="14.25" customHeight="1">
      <c r="A479" s="336">
        <v>1</v>
      </c>
      <c r="B479" s="489" t="s">
        <v>278</v>
      </c>
      <c r="C479" s="489" t="s">
        <v>279</v>
      </c>
      <c r="D479" s="477">
        <v>145.3</v>
      </c>
      <c r="E479" s="290" t="s">
        <v>40</v>
      </c>
      <c r="F479" s="285">
        <v>0</v>
      </c>
      <c r="G479" s="291">
        <f>D479*F479</f>
        <v>0</v>
      </c>
      <c r="H479" s="575">
        <v>0.0001</v>
      </c>
      <c r="I479" s="8">
        <f>D479*H479</f>
        <v>0.014530000000000001</v>
      </c>
      <c r="J479" s="349"/>
      <c r="K479" s="358"/>
      <c r="L479" s="33"/>
      <c r="M479" s="33"/>
      <c r="N479" s="33"/>
    </row>
    <row r="480" spans="1:14" ht="14.25" customHeight="1">
      <c r="A480" s="570"/>
      <c r="B480" s="42"/>
      <c r="C480" s="571" t="s">
        <v>578</v>
      </c>
      <c r="D480" s="532">
        <v>145.3</v>
      </c>
      <c r="E480" s="23"/>
      <c r="F480" s="163"/>
      <c r="G480" s="157"/>
      <c r="H480" s="9"/>
      <c r="I480" s="9"/>
      <c r="J480" s="349"/>
      <c r="K480" s="358"/>
      <c r="L480" s="33"/>
      <c r="M480" s="33"/>
      <c r="N480" s="33"/>
    </row>
    <row r="481" spans="1:14" ht="14.25" customHeight="1">
      <c r="A481" s="570">
        <v>2</v>
      </c>
      <c r="B481" s="572" t="s">
        <v>580</v>
      </c>
      <c r="C481" s="573" t="s">
        <v>581</v>
      </c>
      <c r="D481" s="25">
        <v>214.9</v>
      </c>
      <c r="E481" s="574" t="s">
        <v>40</v>
      </c>
      <c r="F481" s="163">
        <v>0</v>
      </c>
      <c r="G481" s="157">
        <f>D481*F481</f>
        <v>0</v>
      </c>
      <c r="H481" s="576">
        <v>0.00015</v>
      </c>
      <c r="I481" s="8">
        <f>D481*H481</f>
        <v>0.032235</v>
      </c>
      <c r="K481" s="249"/>
      <c r="L481" s="33"/>
      <c r="M481" s="33"/>
      <c r="N481" s="33"/>
    </row>
    <row r="482" spans="1:14" ht="14.25" customHeight="1" thickBot="1">
      <c r="A482" s="212"/>
      <c r="B482" s="355"/>
      <c r="C482" s="356" t="s">
        <v>579</v>
      </c>
      <c r="D482" s="357">
        <v>214.9</v>
      </c>
      <c r="E482" s="213"/>
      <c r="F482" s="176"/>
      <c r="G482" s="177"/>
      <c r="H482" s="214"/>
      <c r="I482" s="214"/>
      <c r="K482" s="249"/>
      <c r="L482" s="33"/>
      <c r="M482" s="33"/>
      <c r="N482" s="33"/>
    </row>
    <row r="483" spans="1:14" ht="15" customHeight="1">
      <c r="A483" s="206"/>
      <c r="B483" s="747" t="s">
        <v>111</v>
      </c>
      <c r="C483" s="747"/>
      <c r="D483" s="41"/>
      <c r="E483" s="41"/>
      <c r="F483" s="210"/>
      <c r="G483" s="211">
        <f>SUM(G479:G482)</f>
        <v>0</v>
      </c>
      <c r="H483" s="47"/>
      <c r="I483" s="577">
        <f>SUM(I479:I482)</f>
        <v>0.046765</v>
      </c>
      <c r="K483" s="33"/>
      <c r="L483" s="33"/>
      <c r="M483" s="33"/>
      <c r="N483" s="33"/>
    </row>
    <row r="484" spans="1:14" ht="14.25" customHeight="1">
      <c r="A484" s="110"/>
      <c r="B484" s="34"/>
      <c r="C484" s="34"/>
      <c r="D484" s="33"/>
      <c r="E484" s="33"/>
      <c r="F484" s="33"/>
      <c r="G484" s="160"/>
      <c r="H484" s="33"/>
      <c r="I484" s="33"/>
      <c r="K484" s="33"/>
      <c r="L484" s="33"/>
      <c r="M484" s="33"/>
      <c r="N484" s="33"/>
    </row>
    <row r="485" spans="1:14" ht="14.25" customHeight="1">
      <c r="A485" s="109"/>
      <c r="K485" s="33"/>
      <c r="L485" s="33"/>
      <c r="M485" s="33"/>
      <c r="N485" s="33"/>
    </row>
    <row r="486" spans="1:14" ht="15.75">
      <c r="A486" s="6" t="s">
        <v>9</v>
      </c>
      <c r="B486" s="136" t="s">
        <v>166</v>
      </c>
      <c r="C486" s="137" t="s">
        <v>167</v>
      </c>
      <c r="D486" s="20"/>
      <c r="E486" s="21"/>
      <c r="F486" s="20"/>
      <c r="G486" s="22"/>
      <c r="H486" s="20"/>
      <c r="I486" s="20"/>
      <c r="K486" s="33"/>
      <c r="L486" s="33"/>
      <c r="M486" s="33"/>
      <c r="N486" s="33"/>
    </row>
    <row r="487" spans="1:14" ht="10.5" customHeight="1">
      <c r="A487" s="6"/>
      <c r="B487" s="27"/>
      <c r="C487" s="28"/>
      <c r="D487" s="20"/>
      <c r="E487" s="21"/>
      <c r="F487" s="20"/>
      <c r="G487" s="22"/>
      <c r="H487" s="20"/>
      <c r="I487" s="20"/>
      <c r="K487" s="33"/>
      <c r="L487" s="33"/>
      <c r="M487" s="33"/>
      <c r="N487" s="33"/>
    </row>
    <row r="488" spans="1:14" ht="15" customHeight="1" thickBot="1">
      <c r="A488" s="224" t="s">
        <v>0</v>
      </c>
      <c r="B488" s="225" t="s">
        <v>7</v>
      </c>
      <c r="C488" s="225" t="s">
        <v>8</v>
      </c>
      <c r="D488" s="232" t="s">
        <v>1</v>
      </c>
      <c r="E488" s="232" t="s">
        <v>2</v>
      </c>
      <c r="F488" s="232" t="s">
        <v>21</v>
      </c>
      <c r="G488" s="225" t="s">
        <v>22</v>
      </c>
      <c r="H488" s="217" t="s">
        <v>23</v>
      </c>
      <c r="I488" s="217" t="s">
        <v>24</v>
      </c>
      <c r="K488" s="33"/>
      <c r="L488" s="33"/>
      <c r="M488" s="33"/>
      <c r="N488" s="33"/>
    </row>
    <row r="489" spans="1:14" ht="14.25" customHeight="1">
      <c r="A489" s="581" t="s">
        <v>41</v>
      </c>
      <c r="B489" s="349" t="s">
        <v>592</v>
      </c>
      <c r="C489" s="588" t="s">
        <v>618</v>
      </c>
      <c r="D489" s="587">
        <v>5</v>
      </c>
      <c r="E489" s="588" t="s">
        <v>3</v>
      </c>
      <c r="F489" s="586">
        <v>0</v>
      </c>
      <c r="G489" s="582">
        <f aca="true" t="shared" si="21" ref="G489:G516">D489*F489</f>
        <v>0</v>
      </c>
      <c r="H489" s="237"/>
      <c r="I489" s="237"/>
      <c r="K489" s="33"/>
      <c r="L489" s="33"/>
      <c r="M489" s="33"/>
      <c r="N489" s="33"/>
    </row>
    <row r="490" spans="1:14" ht="14.25" customHeight="1">
      <c r="A490" s="139" t="s">
        <v>42</v>
      </c>
      <c r="B490" s="272" t="s">
        <v>593</v>
      </c>
      <c r="C490" s="272" t="s">
        <v>619</v>
      </c>
      <c r="D490" s="517">
        <v>30</v>
      </c>
      <c r="E490" s="272" t="s">
        <v>3</v>
      </c>
      <c r="F490" s="517">
        <v>0</v>
      </c>
      <c r="G490" s="157">
        <f t="shared" si="21"/>
        <v>0</v>
      </c>
      <c r="H490" s="9"/>
      <c r="I490" s="9"/>
      <c r="K490" s="33"/>
      <c r="L490" s="33"/>
      <c r="M490" s="33"/>
      <c r="N490" s="33"/>
    </row>
    <row r="491" spans="1:14" ht="14.25" customHeight="1">
      <c r="A491" s="139" t="s">
        <v>43</v>
      </c>
      <c r="B491" s="346" t="s">
        <v>594</v>
      </c>
      <c r="C491" s="346" t="s">
        <v>620</v>
      </c>
      <c r="D491" s="583">
        <v>37</v>
      </c>
      <c r="E491" s="346" t="s">
        <v>164</v>
      </c>
      <c r="F491" s="517">
        <v>0</v>
      </c>
      <c r="G491" s="157">
        <f t="shared" si="21"/>
        <v>0</v>
      </c>
      <c r="H491" s="9"/>
      <c r="I491" s="9"/>
      <c r="K491" s="33"/>
      <c r="L491" s="33"/>
      <c r="M491" s="33"/>
      <c r="N491" s="33"/>
    </row>
    <row r="492" spans="1:14" ht="14.25" customHeight="1">
      <c r="A492" s="139" t="s">
        <v>44</v>
      </c>
      <c r="B492" s="346" t="s">
        <v>595</v>
      </c>
      <c r="C492" s="346" t="s">
        <v>621</v>
      </c>
      <c r="D492" s="583">
        <v>10</v>
      </c>
      <c r="E492" s="346" t="s">
        <v>164</v>
      </c>
      <c r="F492" s="517">
        <v>0</v>
      </c>
      <c r="G492" s="157">
        <f t="shared" si="21"/>
        <v>0</v>
      </c>
      <c r="H492" s="9"/>
      <c r="I492" s="9"/>
      <c r="K492" s="33"/>
      <c r="L492" s="33"/>
      <c r="M492" s="33"/>
      <c r="N492" s="33"/>
    </row>
    <row r="493" spans="1:14" ht="14.25" customHeight="1">
      <c r="A493" s="139" t="s">
        <v>112</v>
      </c>
      <c r="B493" s="346" t="s">
        <v>595</v>
      </c>
      <c r="C493" s="346" t="s">
        <v>622</v>
      </c>
      <c r="D493" s="583">
        <v>5</v>
      </c>
      <c r="E493" s="346" t="s">
        <v>164</v>
      </c>
      <c r="F493" s="517">
        <v>0</v>
      </c>
      <c r="G493" s="157">
        <f t="shared" si="21"/>
        <v>0</v>
      </c>
      <c r="H493" s="9"/>
      <c r="I493" s="9"/>
      <c r="K493" s="33"/>
      <c r="L493" s="33"/>
      <c r="M493" s="33"/>
      <c r="N493" s="33"/>
    </row>
    <row r="494" spans="1:14" ht="14.25" customHeight="1">
      <c r="A494" s="139" t="s">
        <v>48</v>
      </c>
      <c r="B494" s="346" t="s">
        <v>596</v>
      </c>
      <c r="C494" s="346" t="s">
        <v>623</v>
      </c>
      <c r="D494" s="583">
        <v>10</v>
      </c>
      <c r="E494" s="346" t="s">
        <v>164</v>
      </c>
      <c r="F494" s="517">
        <v>0</v>
      </c>
      <c r="G494" s="157">
        <f t="shared" si="21"/>
        <v>0</v>
      </c>
      <c r="H494" s="9"/>
      <c r="I494" s="9"/>
      <c r="K494" s="33"/>
      <c r="L494" s="33"/>
      <c r="M494" s="33"/>
      <c r="N494" s="33"/>
    </row>
    <row r="495" spans="1:14" ht="14.25" customHeight="1">
      <c r="A495" s="139" t="s">
        <v>113</v>
      </c>
      <c r="B495" s="346" t="s">
        <v>597</v>
      </c>
      <c r="C495" s="346" t="s">
        <v>624</v>
      </c>
      <c r="D495" s="583">
        <v>25</v>
      </c>
      <c r="E495" s="346" t="s">
        <v>164</v>
      </c>
      <c r="F495" s="517">
        <v>0</v>
      </c>
      <c r="G495" s="157">
        <f t="shared" si="21"/>
        <v>0</v>
      </c>
      <c r="H495" s="9"/>
      <c r="I495" s="9"/>
      <c r="K495" s="33"/>
      <c r="L495" s="33"/>
      <c r="M495" s="33"/>
      <c r="N495" s="33"/>
    </row>
    <row r="496" spans="1:14" ht="14.25" customHeight="1">
      <c r="A496" s="139" t="s">
        <v>114</v>
      </c>
      <c r="B496" s="346" t="s">
        <v>598</v>
      </c>
      <c r="C496" s="346" t="s">
        <v>625</v>
      </c>
      <c r="D496" s="583">
        <v>1</v>
      </c>
      <c r="E496" s="346" t="s">
        <v>164</v>
      </c>
      <c r="F496" s="517">
        <v>0</v>
      </c>
      <c r="G496" s="157">
        <f t="shared" si="21"/>
        <v>0</v>
      </c>
      <c r="H496" s="9"/>
      <c r="I496" s="9"/>
      <c r="K496" s="33"/>
      <c r="L496" s="33"/>
      <c r="M496" s="33"/>
      <c r="N496" s="33"/>
    </row>
    <row r="497" spans="1:14" ht="14.25" customHeight="1">
      <c r="A497" s="139" t="s">
        <v>115</v>
      </c>
      <c r="B497" s="346" t="s">
        <v>599</v>
      </c>
      <c r="C497" s="346" t="s">
        <v>626</v>
      </c>
      <c r="D497" s="583">
        <v>20</v>
      </c>
      <c r="E497" s="346" t="s">
        <v>164</v>
      </c>
      <c r="F497" s="517">
        <v>0</v>
      </c>
      <c r="G497" s="157">
        <f t="shared" si="21"/>
        <v>0</v>
      </c>
      <c r="H497" s="9"/>
      <c r="I497" s="9"/>
      <c r="K497" s="33"/>
      <c r="L497" s="33"/>
      <c r="M497" s="33"/>
      <c r="N497" s="33"/>
    </row>
    <row r="498" spans="1:14" ht="14.25" customHeight="1">
      <c r="A498" s="139" t="s">
        <v>116</v>
      </c>
      <c r="B498" s="346" t="s">
        <v>600</v>
      </c>
      <c r="C498" s="346" t="s">
        <v>627</v>
      </c>
      <c r="D498" s="583">
        <v>14</v>
      </c>
      <c r="E498" s="346" t="s">
        <v>164</v>
      </c>
      <c r="F498" s="517">
        <v>0</v>
      </c>
      <c r="G498" s="157">
        <f t="shared" si="21"/>
        <v>0</v>
      </c>
      <c r="H498" s="9"/>
      <c r="I498" s="9"/>
      <c r="K498" s="33"/>
      <c r="L498" s="33"/>
      <c r="M498" s="33"/>
      <c r="N498" s="33"/>
    </row>
    <row r="499" spans="1:14" ht="14.25" customHeight="1">
      <c r="A499" s="139" t="s">
        <v>117</v>
      </c>
      <c r="B499" s="346" t="s">
        <v>601</v>
      </c>
      <c r="C499" s="346" t="s">
        <v>628</v>
      </c>
      <c r="D499" s="583">
        <v>2</v>
      </c>
      <c r="E499" s="346" t="s">
        <v>164</v>
      </c>
      <c r="F499" s="517">
        <v>0</v>
      </c>
      <c r="G499" s="157">
        <f t="shared" si="21"/>
        <v>0</v>
      </c>
      <c r="H499" s="9"/>
      <c r="I499" s="9"/>
      <c r="K499" s="33"/>
      <c r="L499" s="33"/>
      <c r="M499" s="33"/>
      <c r="N499" s="33"/>
    </row>
    <row r="500" spans="1:14" ht="14.25" customHeight="1">
      <c r="A500" s="139" t="s">
        <v>118</v>
      </c>
      <c r="B500" s="346" t="s">
        <v>602</v>
      </c>
      <c r="C500" s="272" t="s">
        <v>629</v>
      </c>
      <c r="D500" s="583">
        <v>8</v>
      </c>
      <c r="E500" s="346" t="s">
        <v>164</v>
      </c>
      <c r="F500" s="517">
        <v>0</v>
      </c>
      <c r="G500" s="157">
        <f t="shared" si="21"/>
        <v>0</v>
      </c>
      <c r="H500" s="9"/>
      <c r="I500" s="9"/>
      <c r="K500" s="33"/>
      <c r="L500" s="33"/>
      <c r="M500" s="33"/>
      <c r="N500" s="33"/>
    </row>
    <row r="501" spans="1:14" ht="14.25" customHeight="1">
      <c r="A501" s="139" t="s">
        <v>119</v>
      </c>
      <c r="B501" s="346" t="s">
        <v>603</v>
      </c>
      <c r="C501" s="346" t="s">
        <v>630</v>
      </c>
      <c r="D501" s="583">
        <v>2</v>
      </c>
      <c r="E501" s="346" t="s">
        <v>164</v>
      </c>
      <c r="F501" s="517">
        <v>0</v>
      </c>
      <c r="G501" s="157">
        <f t="shared" si="21"/>
        <v>0</v>
      </c>
      <c r="H501" s="9"/>
      <c r="I501" s="9"/>
      <c r="K501" s="33"/>
      <c r="L501" s="33"/>
      <c r="M501" s="33"/>
      <c r="N501" s="33"/>
    </row>
    <row r="502" spans="1:14" ht="14.25" customHeight="1">
      <c r="A502" s="139" t="s">
        <v>188</v>
      </c>
      <c r="B502" s="346" t="s">
        <v>604</v>
      </c>
      <c r="C502" s="272" t="s">
        <v>631</v>
      </c>
      <c r="D502" s="583">
        <v>13</v>
      </c>
      <c r="E502" s="346" t="s">
        <v>164</v>
      </c>
      <c r="F502" s="517">
        <v>0</v>
      </c>
      <c r="G502" s="157">
        <f t="shared" si="21"/>
        <v>0</v>
      </c>
      <c r="H502" s="9"/>
      <c r="I502" s="9"/>
      <c r="K502" s="33"/>
      <c r="L502" s="33"/>
      <c r="M502" s="33"/>
      <c r="N502" s="33"/>
    </row>
    <row r="503" spans="1:14" ht="14.25" customHeight="1">
      <c r="A503" s="139" t="s">
        <v>189</v>
      </c>
      <c r="B503" s="346" t="s">
        <v>605</v>
      </c>
      <c r="C503" s="272" t="s">
        <v>632</v>
      </c>
      <c r="D503" s="583">
        <v>8</v>
      </c>
      <c r="E503" s="346" t="s">
        <v>164</v>
      </c>
      <c r="F503" s="517">
        <v>0</v>
      </c>
      <c r="G503" s="157">
        <f t="shared" si="21"/>
        <v>0</v>
      </c>
      <c r="H503" s="9"/>
      <c r="I503" s="9"/>
      <c r="K503" s="33"/>
      <c r="L503" s="33"/>
      <c r="M503" s="33"/>
      <c r="N503" s="33"/>
    </row>
    <row r="504" spans="1:14" ht="14.25" customHeight="1">
      <c r="A504" s="139" t="s">
        <v>145</v>
      </c>
      <c r="B504" s="346" t="s">
        <v>606</v>
      </c>
      <c r="C504" s="346" t="s">
        <v>633</v>
      </c>
      <c r="D504" s="583">
        <v>1</v>
      </c>
      <c r="E504" s="346" t="s">
        <v>164</v>
      </c>
      <c r="F504" s="517">
        <v>0</v>
      </c>
      <c r="G504" s="157">
        <f t="shared" si="21"/>
        <v>0</v>
      </c>
      <c r="H504" s="9"/>
      <c r="I504" s="9"/>
      <c r="K504" s="33"/>
      <c r="L504" s="33"/>
      <c r="M504" s="33"/>
      <c r="N504" s="33"/>
    </row>
    <row r="505" spans="1:14" ht="14.25" customHeight="1">
      <c r="A505" s="139" t="s">
        <v>210</v>
      </c>
      <c r="B505" s="272" t="s">
        <v>607</v>
      </c>
      <c r="C505" s="272" t="s">
        <v>634</v>
      </c>
      <c r="D505" s="583">
        <v>13</v>
      </c>
      <c r="E505" s="346" t="s">
        <v>164</v>
      </c>
      <c r="F505" s="517">
        <v>0</v>
      </c>
      <c r="G505" s="157">
        <f t="shared" si="21"/>
        <v>0</v>
      </c>
      <c r="H505" s="9"/>
      <c r="I505" s="9"/>
      <c r="K505" s="33"/>
      <c r="L505" s="33"/>
      <c r="M505" s="33"/>
      <c r="N505" s="33"/>
    </row>
    <row r="506" spans="1:14" ht="14.25" customHeight="1">
      <c r="A506" s="139" t="s">
        <v>211</v>
      </c>
      <c r="B506" s="272" t="s">
        <v>608</v>
      </c>
      <c r="C506" s="272" t="s">
        <v>635</v>
      </c>
      <c r="D506" s="583">
        <v>18</v>
      </c>
      <c r="E506" s="346" t="s">
        <v>164</v>
      </c>
      <c r="F506" s="517">
        <v>0</v>
      </c>
      <c r="G506" s="157">
        <f t="shared" si="21"/>
        <v>0</v>
      </c>
      <c r="H506" s="9"/>
      <c r="I506" s="9"/>
      <c r="K506" s="33"/>
      <c r="L506" s="33"/>
      <c r="M506" s="33"/>
      <c r="N506" s="33"/>
    </row>
    <row r="507" spans="1:14" ht="14.25" customHeight="1">
      <c r="A507" s="139" t="s">
        <v>212</v>
      </c>
      <c r="B507" s="346" t="s">
        <v>609</v>
      </c>
      <c r="C507" s="346" t="s">
        <v>636</v>
      </c>
      <c r="D507" s="583">
        <v>6</v>
      </c>
      <c r="E507" s="346" t="s">
        <v>164</v>
      </c>
      <c r="F507" s="517">
        <v>0</v>
      </c>
      <c r="G507" s="157">
        <f t="shared" si="21"/>
        <v>0</v>
      </c>
      <c r="H507" s="9"/>
      <c r="I507" s="9"/>
      <c r="K507" s="33"/>
      <c r="L507" s="33"/>
      <c r="M507" s="33"/>
      <c r="N507" s="33"/>
    </row>
    <row r="508" spans="1:14" ht="14.25" customHeight="1">
      <c r="A508" s="139" t="s">
        <v>567</v>
      </c>
      <c r="B508" s="346" t="s">
        <v>610</v>
      </c>
      <c r="C508" s="346" t="s">
        <v>637</v>
      </c>
      <c r="D508" s="583">
        <v>50</v>
      </c>
      <c r="E508" s="346" t="s">
        <v>3</v>
      </c>
      <c r="F508" s="517">
        <v>0</v>
      </c>
      <c r="G508" s="157">
        <f t="shared" si="21"/>
        <v>0</v>
      </c>
      <c r="H508" s="9"/>
      <c r="I508" s="9"/>
      <c r="K508" s="33"/>
      <c r="L508" s="33"/>
      <c r="M508" s="33"/>
      <c r="N508" s="33"/>
    </row>
    <row r="509" spans="1:14" ht="14.25" customHeight="1">
      <c r="A509" s="139" t="s">
        <v>568</v>
      </c>
      <c r="B509" s="346" t="s">
        <v>611</v>
      </c>
      <c r="C509" s="346" t="s">
        <v>638</v>
      </c>
      <c r="D509" s="583">
        <v>80</v>
      </c>
      <c r="E509" s="346" t="s">
        <v>3</v>
      </c>
      <c r="F509" s="517">
        <v>0</v>
      </c>
      <c r="G509" s="157">
        <f t="shared" si="21"/>
        <v>0</v>
      </c>
      <c r="H509" s="9"/>
      <c r="I509" s="9"/>
      <c r="K509" s="33"/>
      <c r="L509" s="33"/>
      <c r="M509" s="33"/>
      <c r="N509" s="33"/>
    </row>
    <row r="510" spans="1:14" ht="14.25" customHeight="1">
      <c r="A510" s="139" t="s">
        <v>569</v>
      </c>
      <c r="B510" s="346" t="s">
        <v>612</v>
      </c>
      <c r="C510" s="346" t="s">
        <v>639</v>
      </c>
      <c r="D510" s="583">
        <v>80</v>
      </c>
      <c r="E510" s="346" t="s">
        <v>3</v>
      </c>
      <c r="F510" s="517">
        <v>0</v>
      </c>
      <c r="G510" s="157">
        <f t="shared" si="21"/>
        <v>0</v>
      </c>
      <c r="H510" s="9"/>
      <c r="I510" s="9"/>
      <c r="K510" s="33"/>
      <c r="L510" s="33"/>
      <c r="M510" s="33"/>
      <c r="N510" s="33"/>
    </row>
    <row r="511" spans="1:14" ht="14.25" customHeight="1">
      <c r="A511" s="139" t="s">
        <v>570</v>
      </c>
      <c r="B511" s="346" t="s">
        <v>613</v>
      </c>
      <c r="C511" s="346" t="s">
        <v>640</v>
      </c>
      <c r="D511" s="583">
        <v>15</v>
      </c>
      <c r="E511" s="346" t="s">
        <v>3</v>
      </c>
      <c r="F511" s="517">
        <v>0</v>
      </c>
      <c r="G511" s="157">
        <f t="shared" si="21"/>
        <v>0</v>
      </c>
      <c r="H511" s="9"/>
      <c r="I511" s="9"/>
      <c r="K511" s="33"/>
      <c r="L511" s="33"/>
      <c r="M511" s="33"/>
      <c r="N511" s="33"/>
    </row>
    <row r="512" spans="1:14" ht="14.25" customHeight="1">
      <c r="A512" s="139" t="s">
        <v>213</v>
      </c>
      <c r="B512" s="346" t="s">
        <v>613</v>
      </c>
      <c r="C512" s="346" t="s">
        <v>641</v>
      </c>
      <c r="D512" s="583">
        <v>180</v>
      </c>
      <c r="E512" s="346" t="s">
        <v>3</v>
      </c>
      <c r="F512" s="517">
        <v>0</v>
      </c>
      <c r="G512" s="157">
        <f t="shared" si="21"/>
        <v>0</v>
      </c>
      <c r="H512" s="9"/>
      <c r="I512" s="9"/>
      <c r="K512" s="33"/>
      <c r="L512" s="33"/>
      <c r="M512" s="33"/>
      <c r="N512" s="33"/>
    </row>
    <row r="513" spans="1:14" ht="14.25" customHeight="1">
      <c r="A513" s="139" t="s">
        <v>216</v>
      </c>
      <c r="B513" s="346" t="s">
        <v>614</v>
      </c>
      <c r="C513" s="346" t="s">
        <v>642</v>
      </c>
      <c r="D513" s="583">
        <v>180</v>
      </c>
      <c r="E513" s="346" t="s">
        <v>3</v>
      </c>
      <c r="F513" s="517">
        <v>0</v>
      </c>
      <c r="G513" s="157">
        <f t="shared" si="21"/>
        <v>0</v>
      </c>
      <c r="H513" s="9"/>
      <c r="I513" s="9"/>
      <c r="K513" s="33"/>
      <c r="L513" s="33"/>
      <c r="M513" s="33"/>
      <c r="N513" s="33"/>
    </row>
    <row r="514" spans="1:14" ht="14.25" customHeight="1">
      <c r="A514" s="139" t="s">
        <v>265</v>
      </c>
      <c r="B514" s="346" t="s">
        <v>615</v>
      </c>
      <c r="C514" s="346" t="s">
        <v>643</v>
      </c>
      <c r="D514" s="583">
        <v>1</v>
      </c>
      <c r="E514" s="346" t="s">
        <v>164</v>
      </c>
      <c r="F514" s="517">
        <v>0</v>
      </c>
      <c r="G514" s="157">
        <f t="shared" si="21"/>
        <v>0</v>
      </c>
      <c r="H514" s="9"/>
      <c r="I514" s="9"/>
      <c r="K514" s="246"/>
      <c r="L514" s="33"/>
      <c r="M514" s="33"/>
      <c r="N514" s="33"/>
    </row>
    <row r="515" spans="1:14" ht="14.25" customHeight="1">
      <c r="A515" s="139" t="s">
        <v>266</v>
      </c>
      <c r="B515" s="346" t="s">
        <v>616</v>
      </c>
      <c r="C515" s="346" t="s">
        <v>644</v>
      </c>
      <c r="D515" s="583">
        <v>10</v>
      </c>
      <c r="E515" s="346" t="s">
        <v>164</v>
      </c>
      <c r="F515" s="517">
        <v>0</v>
      </c>
      <c r="G515" s="157">
        <f t="shared" si="21"/>
        <v>0</v>
      </c>
      <c r="H515" s="9"/>
      <c r="I515" s="9"/>
      <c r="K515" s="246"/>
      <c r="L515" s="33"/>
      <c r="M515" s="33"/>
      <c r="N515" s="33"/>
    </row>
    <row r="516" spans="1:14" ht="14.25" customHeight="1">
      <c r="A516" s="139" t="s">
        <v>267</v>
      </c>
      <c r="B516" s="346" t="s">
        <v>617</v>
      </c>
      <c r="C516" s="346" t="s">
        <v>645</v>
      </c>
      <c r="D516" s="583">
        <v>1</v>
      </c>
      <c r="E516" s="346" t="s">
        <v>164</v>
      </c>
      <c r="F516" s="517">
        <v>0</v>
      </c>
      <c r="G516" s="157">
        <f t="shared" si="21"/>
        <v>0</v>
      </c>
      <c r="H516" s="9"/>
      <c r="I516" s="9"/>
      <c r="K516" s="246"/>
      <c r="L516" s="33"/>
      <c r="M516" s="33"/>
      <c r="N516" s="33"/>
    </row>
    <row r="517" spans="1:14" ht="14.25" customHeight="1">
      <c r="A517" s="139" t="s">
        <v>268</v>
      </c>
      <c r="B517" s="346"/>
      <c r="C517" s="272" t="s">
        <v>704</v>
      </c>
      <c r="D517" s="390">
        <v>15</v>
      </c>
      <c r="E517" s="346" t="s">
        <v>705</v>
      </c>
      <c r="F517" s="517">
        <v>0</v>
      </c>
      <c r="G517" s="595">
        <f>D517*F517</f>
        <v>0</v>
      </c>
      <c r="H517" s="9"/>
      <c r="I517" s="9"/>
      <c r="K517" s="246"/>
      <c r="L517" s="33"/>
      <c r="M517" s="33"/>
      <c r="N517" s="33"/>
    </row>
    <row r="518" spans="1:14" ht="14.25" customHeight="1" thickBot="1">
      <c r="A518" s="451" t="s">
        <v>549</v>
      </c>
      <c r="B518" s="551"/>
      <c r="C518" s="658" t="s">
        <v>706</v>
      </c>
      <c r="D518" s="606">
        <v>1</v>
      </c>
      <c r="E518" s="659" t="s">
        <v>164</v>
      </c>
      <c r="F518" s="660">
        <v>0</v>
      </c>
      <c r="G518" s="661">
        <f>D518*F518</f>
        <v>0</v>
      </c>
      <c r="H518" s="662"/>
      <c r="I518" s="662"/>
      <c r="K518" s="246"/>
      <c r="L518" s="33"/>
      <c r="M518" s="33"/>
      <c r="N518" s="33"/>
    </row>
    <row r="519" spans="1:14" ht="15" customHeight="1">
      <c r="A519" s="206"/>
      <c r="B519" s="747" t="s">
        <v>169</v>
      </c>
      <c r="C519" s="747"/>
      <c r="D519" s="41"/>
      <c r="E519" s="41"/>
      <c r="F519" s="210"/>
      <c r="G519" s="211">
        <f>SUM(G489:G518)</f>
        <v>0</v>
      </c>
      <c r="H519" s="47"/>
      <c r="I519" s="184"/>
      <c r="K519" s="33"/>
      <c r="L519" s="33"/>
      <c r="M519" s="33"/>
      <c r="N519" s="33"/>
    </row>
    <row r="520" spans="11:14" ht="12.75">
      <c r="K520" s="33"/>
      <c r="L520" s="33"/>
      <c r="M520" s="33"/>
      <c r="N520" s="33"/>
    </row>
    <row r="521" spans="11:14" ht="12.75">
      <c r="K521" s="33"/>
      <c r="L521" s="33"/>
      <c r="M521" s="33"/>
      <c r="N521" s="33"/>
    </row>
    <row r="522" spans="1:14" ht="15.75">
      <c r="A522" s="6" t="s">
        <v>9</v>
      </c>
      <c r="B522" s="136" t="s">
        <v>678</v>
      </c>
      <c r="C522" s="137" t="s">
        <v>646</v>
      </c>
      <c r="D522" s="20"/>
      <c r="E522" s="21"/>
      <c r="F522" s="20"/>
      <c r="G522" s="22"/>
      <c r="H522" s="20"/>
      <c r="I522" s="20"/>
      <c r="K522" s="33"/>
      <c r="L522" s="33"/>
      <c r="M522" s="33"/>
      <c r="N522" s="33"/>
    </row>
    <row r="523" spans="1:14" ht="11.25" customHeight="1">
      <c r="A523" s="6"/>
      <c r="B523" s="27"/>
      <c r="C523" s="28"/>
      <c r="D523" s="20"/>
      <c r="E523" s="21"/>
      <c r="F523" s="20"/>
      <c r="G523" s="22"/>
      <c r="H523" s="20"/>
      <c r="I523" s="20"/>
      <c r="K523" s="33"/>
      <c r="L523" s="33"/>
      <c r="M523" s="33"/>
      <c r="N523" s="33"/>
    </row>
    <row r="524" spans="1:14" ht="14.25" customHeight="1" thickBot="1">
      <c r="A524" s="224" t="s">
        <v>0</v>
      </c>
      <c r="B524" s="225" t="s">
        <v>7</v>
      </c>
      <c r="C524" s="225" t="s">
        <v>8</v>
      </c>
      <c r="D524" s="232" t="s">
        <v>1</v>
      </c>
      <c r="E524" s="232" t="s">
        <v>2</v>
      </c>
      <c r="F524" s="232" t="s">
        <v>21</v>
      </c>
      <c r="G524" s="225" t="s">
        <v>22</v>
      </c>
      <c r="H524" s="217" t="s">
        <v>23</v>
      </c>
      <c r="I524" s="217" t="s">
        <v>24</v>
      </c>
      <c r="K524" s="33"/>
      <c r="L524" s="33"/>
      <c r="M524" s="33"/>
      <c r="N524" s="33"/>
    </row>
    <row r="525" spans="1:14" ht="14.25" customHeight="1">
      <c r="A525" s="138" t="s">
        <v>41</v>
      </c>
      <c r="B525" s="590">
        <v>345</v>
      </c>
      <c r="C525" s="360" t="s">
        <v>647</v>
      </c>
      <c r="D525" s="591">
        <v>5</v>
      </c>
      <c r="E525" s="360" t="s">
        <v>3</v>
      </c>
      <c r="F525" s="591">
        <v>0</v>
      </c>
      <c r="G525" s="594">
        <f aca="true" t="shared" si="22" ref="G525:G557">D525*F525</f>
        <v>0</v>
      </c>
      <c r="H525" s="184"/>
      <c r="I525" s="184"/>
      <c r="K525" s="33"/>
      <c r="L525" s="33"/>
      <c r="M525" s="33"/>
      <c r="N525" s="33"/>
    </row>
    <row r="526" spans="1:14" ht="14.25" customHeight="1">
      <c r="A526" s="139" t="s">
        <v>42</v>
      </c>
      <c r="B526" s="589">
        <v>345</v>
      </c>
      <c r="C526" s="346" t="s">
        <v>648</v>
      </c>
      <c r="D526" s="390">
        <v>30</v>
      </c>
      <c r="E526" s="346" t="s">
        <v>3</v>
      </c>
      <c r="F526" s="390">
        <v>0</v>
      </c>
      <c r="G526" s="595">
        <f t="shared" si="22"/>
        <v>0</v>
      </c>
      <c r="H526" s="7"/>
      <c r="I526" s="7"/>
      <c r="K526" s="33"/>
      <c r="L526" s="33"/>
      <c r="M526" s="33"/>
      <c r="N526" s="33"/>
    </row>
    <row r="527" spans="1:14" ht="14.25" customHeight="1">
      <c r="A527" s="139" t="s">
        <v>43</v>
      </c>
      <c r="B527" s="589">
        <v>345</v>
      </c>
      <c r="C527" s="346" t="s">
        <v>649</v>
      </c>
      <c r="D527" s="390">
        <v>30</v>
      </c>
      <c r="E527" s="346" t="s">
        <v>164</v>
      </c>
      <c r="F527" s="390">
        <v>0</v>
      </c>
      <c r="G527" s="595">
        <f t="shared" si="22"/>
        <v>0</v>
      </c>
      <c r="H527" s="7"/>
      <c r="I527" s="7"/>
      <c r="K527" s="33"/>
      <c r="L527" s="33"/>
      <c r="M527" s="33"/>
      <c r="N527" s="33"/>
    </row>
    <row r="528" spans="1:14" ht="14.25" customHeight="1">
      <c r="A528" s="139" t="s">
        <v>44</v>
      </c>
      <c r="B528" s="589">
        <v>345</v>
      </c>
      <c r="C528" s="346" t="s">
        <v>650</v>
      </c>
      <c r="D528" s="390">
        <v>30</v>
      </c>
      <c r="E528" s="346" t="s">
        <v>164</v>
      </c>
      <c r="F528" s="390">
        <v>0</v>
      </c>
      <c r="G528" s="595">
        <f t="shared" si="22"/>
        <v>0</v>
      </c>
      <c r="H528" s="7"/>
      <c r="I528" s="7"/>
      <c r="K528" s="33"/>
      <c r="L528" s="33"/>
      <c r="M528" s="33"/>
      <c r="N528" s="33"/>
    </row>
    <row r="529" spans="1:14" ht="14.25" customHeight="1">
      <c r="A529" s="139" t="s">
        <v>112</v>
      </c>
      <c r="B529" s="589">
        <v>345</v>
      </c>
      <c r="C529" s="346" t="s">
        <v>651</v>
      </c>
      <c r="D529" s="390">
        <v>30</v>
      </c>
      <c r="E529" s="346" t="s">
        <v>164</v>
      </c>
      <c r="F529" s="390">
        <v>0</v>
      </c>
      <c r="G529" s="595">
        <f t="shared" si="22"/>
        <v>0</v>
      </c>
      <c r="H529" s="7"/>
      <c r="I529" s="7"/>
      <c r="K529" s="33"/>
      <c r="L529" s="33"/>
      <c r="M529" s="33"/>
      <c r="N529" s="33"/>
    </row>
    <row r="530" spans="1:14" ht="14.25" customHeight="1">
      <c r="A530" s="139" t="s">
        <v>48</v>
      </c>
      <c r="B530" s="589">
        <v>345</v>
      </c>
      <c r="C530" s="272" t="s">
        <v>652</v>
      </c>
      <c r="D530" s="583">
        <v>37</v>
      </c>
      <c r="E530" s="272" t="s">
        <v>164</v>
      </c>
      <c r="F530" s="390">
        <v>0</v>
      </c>
      <c r="G530" s="595">
        <f>D530*F530</f>
        <v>0</v>
      </c>
      <c r="H530" s="7"/>
      <c r="I530" s="7"/>
      <c r="K530" s="33"/>
      <c r="L530" s="33"/>
      <c r="M530" s="33"/>
      <c r="N530" s="33"/>
    </row>
    <row r="531" spans="1:14" ht="14.25" customHeight="1">
      <c r="A531" s="139" t="s">
        <v>113</v>
      </c>
      <c r="B531" s="589">
        <v>345</v>
      </c>
      <c r="C531" s="346" t="s">
        <v>653</v>
      </c>
      <c r="D531" s="583">
        <v>10</v>
      </c>
      <c r="E531" s="346" t="s">
        <v>164</v>
      </c>
      <c r="F531" s="390">
        <v>0</v>
      </c>
      <c r="G531" s="595">
        <f>D531*F531</f>
        <v>0</v>
      </c>
      <c r="H531" s="7"/>
      <c r="I531" s="7"/>
      <c r="K531" s="33"/>
      <c r="L531" s="33"/>
      <c r="M531" s="33"/>
      <c r="N531" s="33"/>
    </row>
    <row r="532" spans="1:14" ht="14.25" customHeight="1">
      <c r="A532" s="139" t="s">
        <v>114</v>
      </c>
      <c r="B532" s="589">
        <v>345</v>
      </c>
      <c r="C532" s="346" t="s">
        <v>654</v>
      </c>
      <c r="D532" s="583">
        <v>5</v>
      </c>
      <c r="E532" s="346" t="s">
        <v>164</v>
      </c>
      <c r="F532" s="390">
        <v>0</v>
      </c>
      <c r="G532" s="595">
        <f>D532*F532</f>
        <v>0</v>
      </c>
      <c r="H532" s="7"/>
      <c r="I532" s="7"/>
      <c r="K532" s="33"/>
      <c r="L532" s="33"/>
      <c r="M532" s="33"/>
      <c r="N532" s="33"/>
    </row>
    <row r="533" spans="1:14" ht="14.25" customHeight="1">
      <c r="A533" s="139" t="s">
        <v>115</v>
      </c>
      <c r="B533" s="589">
        <v>345</v>
      </c>
      <c r="C533" s="346" t="s">
        <v>623</v>
      </c>
      <c r="D533" s="583">
        <v>10</v>
      </c>
      <c r="E533" s="346" t="s">
        <v>164</v>
      </c>
      <c r="F533" s="390">
        <v>0</v>
      </c>
      <c r="G533" s="595">
        <f>D533*F533</f>
        <v>0</v>
      </c>
      <c r="H533" s="7"/>
      <c r="I533" s="7"/>
      <c r="K533" s="33"/>
      <c r="L533" s="33"/>
      <c r="M533" s="33"/>
      <c r="N533" s="33"/>
    </row>
    <row r="534" spans="1:14" ht="14.25" customHeight="1">
      <c r="A534" s="139" t="s">
        <v>116</v>
      </c>
      <c r="B534" s="346"/>
      <c r="C534" s="272" t="s">
        <v>625</v>
      </c>
      <c r="D534" s="583">
        <v>1</v>
      </c>
      <c r="E534" s="346" t="s">
        <v>164</v>
      </c>
      <c r="F534" s="390">
        <v>0</v>
      </c>
      <c r="G534" s="595">
        <f t="shared" si="22"/>
        <v>0</v>
      </c>
      <c r="H534" s="7"/>
      <c r="I534" s="7"/>
      <c r="K534" s="33"/>
      <c r="L534" s="33"/>
      <c r="M534" s="33"/>
      <c r="N534" s="33"/>
    </row>
    <row r="535" spans="1:9" ht="14.25" customHeight="1">
      <c r="A535" s="139" t="s">
        <v>117</v>
      </c>
      <c r="B535" s="589">
        <v>345</v>
      </c>
      <c r="C535" s="272" t="s">
        <v>655</v>
      </c>
      <c r="D535" s="583">
        <v>14</v>
      </c>
      <c r="E535" s="346" t="s">
        <v>164</v>
      </c>
      <c r="F535" s="390">
        <v>0</v>
      </c>
      <c r="G535" s="595">
        <f t="shared" si="22"/>
        <v>0</v>
      </c>
      <c r="H535" s="7"/>
      <c r="I535" s="7"/>
    </row>
    <row r="536" spans="1:9" ht="14.25" customHeight="1">
      <c r="A536" s="139" t="s">
        <v>118</v>
      </c>
      <c r="B536" s="589">
        <v>345</v>
      </c>
      <c r="C536" s="346" t="s">
        <v>656</v>
      </c>
      <c r="D536" s="583">
        <v>2</v>
      </c>
      <c r="E536" s="346" t="s">
        <v>164</v>
      </c>
      <c r="F536" s="390">
        <v>0</v>
      </c>
      <c r="G536" s="595">
        <f t="shared" si="22"/>
        <v>0</v>
      </c>
      <c r="H536" s="7"/>
      <c r="I536" s="7"/>
    </row>
    <row r="537" spans="1:9" ht="14.25" customHeight="1">
      <c r="A537" s="139" t="s">
        <v>119</v>
      </c>
      <c r="B537" s="589">
        <v>345</v>
      </c>
      <c r="C537" s="346" t="s">
        <v>657</v>
      </c>
      <c r="D537" s="583">
        <v>8</v>
      </c>
      <c r="E537" s="346" t="s">
        <v>164</v>
      </c>
      <c r="F537" s="390">
        <v>0</v>
      </c>
      <c r="G537" s="595">
        <f t="shared" si="22"/>
        <v>0</v>
      </c>
      <c r="H537" s="7"/>
      <c r="I537" s="7"/>
    </row>
    <row r="538" spans="1:9" ht="14.25" customHeight="1">
      <c r="A538" s="139" t="s">
        <v>188</v>
      </c>
      <c r="B538" s="589">
        <v>345</v>
      </c>
      <c r="C538" s="346" t="s">
        <v>658</v>
      </c>
      <c r="D538" s="583">
        <v>37</v>
      </c>
      <c r="E538" s="346" t="s">
        <v>164</v>
      </c>
      <c r="F538" s="390">
        <v>0</v>
      </c>
      <c r="G538" s="595">
        <f t="shared" si="22"/>
        <v>0</v>
      </c>
      <c r="H538" s="7"/>
      <c r="I538" s="7"/>
    </row>
    <row r="539" spans="1:9" ht="14.25" customHeight="1">
      <c r="A539" s="139" t="s">
        <v>189</v>
      </c>
      <c r="B539" s="589">
        <v>345</v>
      </c>
      <c r="C539" s="272" t="s">
        <v>659</v>
      </c>
      <c r="D539" s="583">
        <v>2</v>
      </c>
      <c r="E539" s="272" t="s">
        <v>164</v>
      </c>
      <c r="F539" s="390">
        <v>0</v>
      </c>
      <c r="G539" s="595">
        <f t="shared" si="22"/>
        <v>0</v>
      </c>
      <c r="H539" s="7"/>
      <c r="I539" s="7"/>
    </row>
    <row r="540" spans="1:9" ht="14.25" customHeight="1">
      <c r="A540" s="139" t="s">
        <v>145</v>
      </c>
      <c r="B540" s="589">
        <v>345</v>
      </c>
      <c r="C540" s="272" t="s">
        <v>660</v>
      </c>
      <c r="D540" s="583">
        <v>13</v>
      </c>
      <c r="E540" s="346" t="s">
        <v>164</v>
      </c>
      <c r="F540" s="390">
        <v>0</v>
      </c>
      <c r="G540" s="595">
        <f t="shared" si="22"/>
        <v>0</v>
      </c>
      <c r="H540" s="7"/>
      <c r="I540" s="7"/>
    </row>
    <row r="541" spans="1:9" ht="14.25" customHeight="1">
      <c r="A541" s="139" t="s">
        <v>210</v>
      </c>
      <c r="B541" s="589">
        <v>354</v>
      </c>
      <c r="C541" s="346" t="s">
        <v>661</v>
      </c>
      <c r="D541" s="583">
        <v>4</v>
      </c>
      <c r="E541" s="346" t="s">
        <v>164</v>
      </c>
      <c r="F541" s="390">
        <v>0</v>
      </c>
      <c r="G541" s="595">
        <f t="shared" si="22"/>
        <v>0</v>
      </c>
      <c r="H541" s="7"/>
      <c r="I541" s="7"/>
    </row>
    <row r="542" spans="1:9" ht="14.25" customHeight="1">
      <c r="A542" s="139" t="s">
        <v>211</v>
      </c>
      <c r="B542" s="589">
        <v>354</v>
      </c>
      <c r="C542" s="272" t="s">
        <v>662</v>
      </c>
      <c r="D542" s="583">
        <v>15</v>
      </c>
      <c r="E542" s="346" t="s">
        <v>164</v>
      </c>
      <c r="F542" s="390">
        <v>0</v>
      </c>
      <c r="G542" s="595">
        <f t="shared" si="22"/>
        <v>0</v>
      </c>
      <c r="H542" s="7"/>
      <c r="I542" s="7"/>
    </row>
    <row r="543" spans="1:9" ht="14.25" customHeight="1">
      <c r="A543" s="139" t="s">
        <v>212</v>
      </c>
      <c r="B543" s="589">
        <v>341</v>
      </c>
      <c r="C543" s="346" t="s">
        <v>663</v>
      </c>
      <c r="D543" s="583">
        <v>80</v>
      </c>
      <c r="E543" s="346" t="s">
        <v>3</v>
      </c>
      <c r="F543" s="390">
        <v>0</v>
      </c>
      <c r="G543" s="595">
        <f t="shared" si="22"/>
        <v>0</v>
      </c>
      <c r="H543" s="7"/>
      <c r="I543" s="7"/>
    </row>
    <row r="544" spans="1:9" ht="14.25" customHeight="1">
      <c r="A544" s="139" t="s">
        <v>567</v>
      </c>
      <c r="B544" s="589">
        <v>341</v>
      </c>
      <c r="C544" s="346" t="s">
        <v>664</v>
      </c>
      <c r="D544" s="583">
        <v>50</v>
      </c>
      <c r="E544" s="346" t="s">
        <v>3</v>
      </c>
      <c r="F544" s="390">
        <v>0</v>
      </c>
      <c r="G544" s="595">
        <f t="shared" si="22"/>
        <v>0</v>
      </c>
      <c r="H544" s="7"/>
      <c r="I544" s="7"/>
    </row>
    <row r="545" spans="1:9" ht="14.25" customHeight="1">
      <c r="A545" s="139" t="s">
        <v>568</v>
      </c>
      <c r="B545" s="589">
        <v>341</v>
      </c>
      <c r="C545" s="346" t="s">
        <v>665</v>
      </c>
      <c r="D545" s="583">
        <v>80</v>
      </c>
      <c r="E545" s="346" t="s">
        <v>3</v>
      </c>
      <c r="F545" s="390">
        <v>0</v>
      </c>
      <c r="G545" s="595">
        <f t="shared" si="22"/>
        <v>0</v>
      </c>
      <c r="H545" s="7"/>
      <c r="I545" s="7"/>
    </row>
    <row r="546" spans="1:9" ht="14.25" customHeight="1">
      <c r="A546" s="139" t="s">
        <v>569</v>
      </c>
      <c r="B546" s="589">
        <v>341</v>
      </c>
      <c r="C546" s="346" t="s">
        <v>666</v>
      </c>
      <c r="D546" s="583">
        <v>15</v>
      </c>
      <c r="E546" s="346" t="s">
        <v>3</v>
      </c>
      <c r="F546" s="390">
        <v>0</v>
      </c>
      <c r="G546" s="595">
        <f t="shared" si="22"/>
        <v>0</v>
      </c>
      <c r="H546" s="7"/>
      <c r="I546" s="7"/>
    </row>
    <row r="547" spans="1:9" ht="14.25" customHeight="1">
      <c r="A547" s="139" t="s">
        <v>570</v>
      </c>
      <c r="B547" s="589">
        <v>341</v>
      </c>
      <c r="C547" s="346" t="s">
        <v>641</v>
      </c>
      <c r="D547" s="583">
        <v>180</v>
      </c>
      <c r="E547" s="346" t="s">
        <v>3</v>
      </c>
      <c r="F547" s="390">
        <v>0</v>
      </c>
      <c r="G547" s="595">
        <f t="shared" si="22"/>
        <v>0</v>
      </c>
      <c r="H547" s="7"/>
      <c r="I547" s="7"/>
    </row>
    <row r="548" spans="1:9" ht="14.25" customHeight="1">
      <c r="A548" s="139" t="s">
        <v>213</v>
      </c>
      <c r="B548" s="589">
        <v>341</v>
      </c>
      <c r="C548" s="346" t="s">
        <v>642</v>
      </c>
      <c r="D548" s="583">
        <v>180</v>
      </c>
      <c r="E548" s="346" t="s">
        <v>3</v>
      </c>
      <c r="F548" s="390">
        <v>0</v>
      </c>
      <c r="G548" s="595">
        <f t="shared" si="22"/>
        <v>0</v>
      </c>
      <c r="H548" s="7"/>
      <c r="I548" s="7"/>
    </row>
    <row r="549" spans="1:9" ht="14.25" customHeight="1">
      <c r="A549" s="139" t="s">
        <v>216</v>
      </c>
      <c r="B549" s="589">
        <v>358</v>
      </c>
      <c r="C549" s="346" t="s">
        <v>667</v>
      </c>
      <c r="D549" s="583">
        <v>8</v>
      </c>
      <c r="E549" s="346" t="s">
        <v>164</v>
      </c>
      <c r="F549" s="390">
        <v>0</v>
      </c>
      <c r="G549" s="595">
        <f t="shared" si="22"/>
        <v>0</v>
      </c>
      <c r="H549" s="7"/>
      <c r="I549" s="7"/>
    </row>
    <row r="550" spans="1:9" ht="14.25" customHeight="1">
      <c r="A550" s="139" t="s">
        <v>265</v>
      </c>
      <c r="B550" s="589">
        <v>348</v>
      </c>
      <c r="C550" s="272" t="s">
        <v>668</v>
      </c>
      <c r="D550" s="583">
        <v>13</v>
      </c>
      <c r="E550" s="346" t="s">
        <v>164</v>
      </c>
      <c r="F550" s="390">
        <v>0</v>
      </c>
      <c r="G550" s="595">
        <f t="shared" si="22"/>
        <v>0</v>
      </c>
      <c r="H550" s="7"/>
      <c r="I550" s="7"/>
    </row>
    <row r="551" spans="1:9" ht="14.25" customHeight="1">
      <c r="A551" s="139" t="s">
        <v>266</v>
      </c>
      <c r="B551" s="589">
        <v>348</v>
      </c>
      <c r="C551" s="272" t="s">
        <v>669</v>
      </c>
      <c r="D551" s="583">
        <v>18</v>
      </c>
      <c r="E551" s="346" t="s">
        <v>164</v>
      </c>
      <c r="F551" s="390">
        <v>0</v>
      </c>
      <c r="G551" s="595">
        <f t="shared" si="22"/>
        <v>0</v>
      </c>
      <c r="H551" s="7"/>
      <c r="I551" s="7"/>
    </row>
    <row r="552" spans="1:9" ht="14.25" customHeight="1">
      <c r="A552" s="139" t="s">
        <v>267</v>
      </c>
      <c r="B552" s="589">
        <v>348</v>
      </c>
      <c r="C552" s="346" t="s">
        <v>670</v>
      </c>
      <c r="D552" s="583">
        <v>6</v>
      </c>
      <c r="E552" s="346" t="s">
        <v>164</v>
      </c>
      <c r="F552" s="390">
        <v>0</v>
      </c>
      <c r="G552" s="595">
        <f t="shared" si="22"/>
        <v>0</v>
      </c>
      <c r="H552" s="7"/>
      <c r="I552" s="7"/>
    </row>
    <row r="553" spans="1:9" ht="14.25" customHeight="1">
      <c r="A553" s="139" t="s">
        <v>268</v>
      </c>
      <c r="B553" s="589">
        <v>358</v>
      </c>
      <c r="C553" s="272" t="s">
        <v>671</v>
      </c>
      <c r="D553" s="583">
        <v>1</v>
      </c>
      <c r="E553" s="346" t="s">
        <v>164</v>
      </c>
      <c r="F553" s="390">
        <v>0</v>
      </c>
      <c r="G553" s="595">
        <f t="shared" si="22"/>
        <v>0</v>
      </c>
      <c r="H553" s="7"/>
      <c r="I553" s="7"/>
    </row>
    <row r="554" spans="1:9" ht="14.25" customHeight="1">
      <c r="A554" s="139" t="s">
        <v>549</v>
      </c>
      <c r="B554" s="589">
        <v>358</v>
      </c>
      <c r="C554" s="272" t="s">
        <v>672</v>
      </c>
      <c r="D554" s="583">
        <v>10</v>
      </c>
      <c r="E554" s="346" t="s">
        <v>164</v>
      </c>
      <c r="F554" s="390">
        <v>0</v>
      </c>
      <c r="G554" s="595">
        <f t="shared" si="22"/>
        <v>0</v>
      </c>
      <c r="H554" s="7"/>
      <c r="I554" s="7"/>
    </row>
    <row r="555" spans="1:9" ht="14.25" customHeight="1">
      <c r="A555" s="139" t="s">
        <v>571</v>
      </c>
      <c r="B555" s="589">
        <v>358</v>
      </c>
      <c r="C555" s="272" t="s">
        <v>673</v>
      </c>
      <c r="D555" s="583">
        <v>1</v>
      </c>
      <c r="E555" s="346" t="s">
        <v>164</v>
      </c>
      <c r="F555" s="390">
        <v>0</v>
      </c>
      <c r="G555" s="595">
        <f t="shared" si="22"/>
        <v>0</v>
      </c>
      <c r="H555" s="7"/>
      <c r="I555" s="7"/>
    </row>
    <row r="556" spans="1:9" ht="14.25" customHeight="1">
      <c r="A556" s="139" t="s">
        <v>572</v>
      </c>
      <c r="B556" s="589">
        <v>354</v>
      </c>
      <c r="C556" s="346" t="s">
        <v>674</v>
      </c>
      <c r="D556" s="583">
        <v>10</v>
      </c>
      <c r="E556" s="346" t="s">
        <v>164</v>
      </c>
      <c r="F556" s="390">
        <v>0</v>
      </c>
      <c r="G556" s="595">
        <f t="shared" si="22"/>
        <v>0</v>
      </c>
      <c r="H556" s="7"/>
      <c r="I556" s="7"/>
    </row>
    <row r="557" spans="1:9" ht="14.25" customHeight="1" thickBot="1">
      <c r="A557" s="179" t="s">
        <v>573</v>
      </c>
      <c r="B557" s="593"/>
      <c r="C557" s="584" t="s">
        <v>675</v>
      </c>
      <c r="D557" s="585">
        <v>1</v>
      </c>
      <c r="E557" s="584" t="s">
        <v>676</v>
      </c>
      <c r="F557" s="585">
        <v>0</v>
      </c>
      <c r="G557" s="596">
        <f t="shared" si="22"/>
        <v>0</v>
      </c>
      <c r="H557" s="262"/>
      <c r="I557" s="262"/>
    </row>
    <row r="558" spans="1:9" ht="15">
      <c r="A558" s="592"/>
      <c r="B558" s="763" t="s">
        <v>677</v>
      </c>
      <c r="C558" s="763"/>
      <c r="D558" s="591"/>
      <c r="E558" s="184"/>
      <c r="F558" s="184"/>
      <c r="G558" s="162">
        <f>SUM(G525:G557)</f>
        <v>0</v>
      </c>
      <c r="H558" s="184"/>
      <c r="I558" s="184"/>
    </row>
  </sheetData>
  <sheetProtection/>
  <mergeCells count="31">
    <mergeCell ref="B105:C105"/>
    <mergeCell ref="B519:C519"/>
    <mergeCell ref="B483:C483"/>
    <mergeCell ref="B458:C458"/>
    <mergeCell ref="C4:E4"/>
    <mergeCell ref="A4:B4"/>
    <mergeCell ref="A7:C7"/>
    <mergeCell ref="C5:E5"/>
    <mergeCell ref="B558:C558"/>
    <mergeCell ref="B36:C36"/>
    <mergeCell ref="B262:C262"/>
    <mergeCell ref="B289:C289"/>
    <mergeCell ref="B186:C186"/>
    <mergeCell ref="B141:C141"/>
    <mergeCell ref="B432:C432"/>
    <mergeCell ref="B473:C473"/>
    <mergeCell ref="B379:C379"/>
    <mergeCell ref="B308:C308"/>
    <mergeCell ref="A1:I1"/>
    <mergeCell ref="A3:B3"/>
    <mergeCell ref="B86:C86"/>
    <mergeCell ref="B97:C97"/>
    <mergeCell ref="A5:B5"/>
    <mergeCell ref="C3:E3"/>
    <mergeCell ref="B210:C210"/>
    <mergeCell ref="B148:C148"/>
    <mergeCell ref="B368:C368"/>
    <mergeCell ref="A151:C151"/>
    <mergeCell ref="B339:C339"/>
    <mergeCell ref="B323:C323"/>
    <mergeCell ref="A166:C166"/>
  </mergeCells>
  <printOptions/>
  <pageMargins left="0.72" right="0.787401575" top="0.49" bottom="0.3" header="0.4921259845" footer="0.3"/>
  <pageSetup fitToHeight="0" fitToWidth="1" horizontalDpi="360" verticalDpi="36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Kvasna</dc:creator>
  <cp:keywords/>
  <dc:description/>
  <cp:lastModifiedBy>Bártová Radka</cp:lastModifiedBy>
  <cp:lastPrinted>2017-03-27T04:18:02Z</cp:lastPrinted>
  <dcterms:created xsi:type="dcterms:W3CDTF">2006-08-20T21:53:24Z</dcterms:created>
  <dcterms:modified xsi:type="dcterms:W3CDTF">2017-03-27T04:18:20Z</dcterms:modified>
  <cp:category/>
  <cp:version/>
  <cp:contentType/>
  <cp:contentStatus/>
</cp:coreProperties>
</file>