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75" windowWidth="27555" windowHeight="12315" activeTab="3"/>
  </bookViews>
  <sheets>
    <sheet name="Stavba" sheetId="1" r:id="rId1"/>
    <sheet name="01 01 KL" sheetId="2" r:id="rId2"/>
    <sheet name="01 01 Rek" sheetId="3" r:id="rId3"/>
    <sheet name="01 01 Pol" sheetId="4" r:id="rId4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01 KL'!$A$1:$G$45</definedName>
    <definedName name="_xlnm.Print_Area" localSheetId="3">'01 01 Pol'!$A$1:$K$338</definedName>
    <definedName name="_xlnm.Print_Area" localSheetId="2">'01 01 Rek'!$A$1:$I$33</definedName>
    <definedName name="_xlnm.Print_Area" localSheetId="0">'Stavba'!$B$1:$J$78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num" localSheetId="3" hidden="1">0</definedName>
    <definedName name="solver_opt" localSheetId="3" hidden="1">#REF!</definedName>
    <definedName name="solver_typ" localSheetId="3" hidden="1">1</definedName>
    <definedName name="solver_val" localSheetId="3" hidden="1">0</definedName>
    <definedName name="SoucetDilu" localSheetId="0">'Stavba'!$F$59:$J$59</definedName>
    <definedName name="StavbaCelkem" localSheetId="0">'Stavba'!$H$31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</definedNames>
  <calcPr calcId="145621"/>
</workbook>
</file>

<file path=xl/sharedStrings.xml><?xml version="1.0" encoding="utf-8"?>
<sst xmlns="http://schemas.openxmlformats.org/spreadsheetml/2006/main" count="922" uniqueCount="330">
  <si>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</si>
  <si>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</si>
  <si>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</si>
  <si>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</si>
  <si>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</si>
  <si>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</si>
  <si>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</si>
  <si>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</si>
  <si>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</si>
  <si>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</si>
  <si>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</si>
  <si>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</si>
  <si>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</si>
  <si>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</si>
  <si>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</si>
  <si>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</si>
  <si>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</si>
  <si>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</si>
  <si>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</si>
  <si>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</si>
  <si>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</si>
  <si>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</si>
  <si>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</si>
  <si>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</si>
  <si>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</si>
  <si>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</si>
  <si>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</si>
  <si>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</si>
  <si>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</si>
  <si>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</si>
  <si>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</si>
  <si>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</si>
  <si>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</si>
  <si>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</si>
  <si>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</si>
  <si>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</si>
  <si>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</si>
  <si>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</si>
  <si>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</si>
  <si>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</si>
  <si>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</si>
  <si>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</si>
  <si>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</si>
  <si>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</si>
  <si>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</si>
  <si>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</si>
  <si>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</si>
  <si>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</si>
  <si>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</si>
  <si>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</si>
  <si>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</si>
  <si>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</si>
  <si>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</si>
  <si>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</si>
  <si>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</si>
  <si>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</si>
  <si>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</si>
  <si>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</si>
  <si>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</si>
  <si>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</si>
  <si>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</si>
  <si>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</si>
  <si>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</si>
  <si>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</si>
  <si>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</si>
  <si>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</si>
  <si>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</si>
  <si>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</si>
  <si>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</si>
  <si>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</si>
  <si>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</si>
  <si>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</si>
  <si>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</si>
  <si>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</si>
  <si>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</si>
  <si>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</si>
  <si>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</si>
  <si>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</si>
  <si>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</si>
  <si>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</si>
  <si>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</si>
  <si>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</si>
  <si>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</si>
  <si>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</si>
  <si>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</si>
  <si>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</si>
  <si>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</si>
  <si>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</si>
  <si>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</si>
  <si>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</si>
  <si>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</si>
  <si>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</si>
  <si>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</si>
  <si>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</si>
  <si>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</si>
  <si>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</si>
  <si>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</si>
  <si>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</si>
  <si>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</si>
  <si>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Celkem za</t>
  </si>
  <si>
    <t>SLEPÝ ROZPOČET</t>
  </si>
  <si>
    <t>Slepý rozpočet</t>
  </si>
  <si>
    <t>2016_75</t>
  </si>
  <si>
    <t>MĚU VÝMĚNA OKEN BUDOVA "CO"</t>
  </si>
  <si>
    <t>2016_75 MĚU VÝMĚNA OKEN BUDOVA "CO"</t>
  </si>
  <si>
    <t>01</t>
  </si>
  <si>
    <t>PROJEKT PRO TENDR</t>
  </si>
  <si>
    <t>01 PROJEKT PRO TENDR</t>
  </si>
  <si>
    <t>STAVBA</t>
  </si>
  <si>
    <t>3</t>
  </si>
  <si>
    <t>Svislé a kompletní konstrukce</t>
  </si>
  <si>
    <t>3 Svislé a kompletní konstrukce</t>
  </si>
  <si>
    <t>J12</t>
  </si>
  <si>
    <t>Úpravy konstrukce SDK vč nátěru dle detailu PD</t>
  </si>
  <si>
    <t>kus</t>
  </si>
  <si>
    <t>Opláštění plných meziokenních částí ze strany interiéru bude provedeno sádrokartonovými deskami tl. 15 mm na systémovém kovovém roštu, dutina bude vyplněna minerální hydrofobizovanou izolací, která bude chráněna parotěsnou fólií Sd = min. 180 m. Napojení těchto konstrukcí na rámy výplní musí být provedeno s možností dilatace tzv. "žiletkovým spojem" viz Detaily výplní otvorů.</t>
  </si>
  <si>
    <t>2NP:6</t>
  </si>
  <si>
    <t>3NP:8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</si>
  <si>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</si>
  <si>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</si>
  <si>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</si>
  <si>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</si>
  <si>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</si>
  <si>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m2</t>
  </si>
  <si>
    <t>KOMPLET:199,32</t>
  </si>
  <si>
    <t>611401991R00</t>
  </si>
  <si>
    <t xml:space="preserve">Příplatek za přísadu pro zvýšení přilnavosti </t>
  </si>
  <si>
    <t>Začátek provozního součtu</t>
  </si>
  <si>
    <t>OKNA:15*2,7*2</t>
  </si>
  <si>
    <t>9*3,3*2</t>
  </si>
  <si>
    <t>5*4,5*2</t>
  </si>
  <si>
    <t>6*6,9*2</t>
  </si>
  <si>
    <t>1*5,7*2</t>
  </si>
  <si>
    <t>SDK:14*3,3*2</t>
  </si>
  <si>
    <t>OKNO:2*6,8*2</t>
  </si>
  <si>
    <t>(1,7+2,1+2,1)</t>
  </si>
  <si>
    <t>Konec provozního součtu</t>
  </si>
  <si>
    <t>405,1*0,33</t>
  </si>
  <si>
    <t>612401918R00</t>
  </si>
  <si>
    <t xml:space="preserve">Příplatek za kropení podkladu omítky vnitřní stěn </t>
  </si>
  <si>
    <t>612409991RT2</t>
  </si>
  <si>
    <t>Začištění omítek kolem oken,dveří apod. s použitím suché maltové směsi</t>
  </si>
  <si>
    <t>m</t>
  </si>
  <si>
    <t>405,1</t>
  </si>
  <si>
    <t>612481119U00</t>
  </si>
  <si>
    <t xml:space="preserve">Potažení stěn sklovl+tmel+příchyt </t>
  </si>
  <si>
    <t>612481121R00</t>
  </si>
  <si>
    <t xml:space="preserve">Vytužení rohů a hran armovací sítí - bez dodávky </t>
  </si>
  <si>
    <t>62</t>
  </si>
  <si>
    <t>Úpravy povrchů vnější</t>
  </si>
  <si>
    <t>62 Úpravy povrchů vnější</t>
  </si>
  <si>
    <t>622412212R00</t>
  </si>
  <si>
    <t xml:space="preserve">Nátěr stěn vnějších, slož.1-2, </t>
  </si>
  <si>
    <t>včetně penetrace podkladu</t>
  </si>
  <si>
    <t>405,1*0,2</t>
  </si>
  <si>
    <t>622473187RT2</t>
  </si>
  <si>
    <t>Příplatek za okenní lištu (APU) - montáž včetně dodávky lišty</t>
  </si>
  <si>
    <t>622475111RT1</t>
  </si>
  <si>
    <t>Omítka vnější stěn 1vrstvá, složitost 1 - 2 tloušťka vrstvy 20 mm</t>
  </si>
  <si>
    <t>622481119U00</t>
  </si>
  <si>
    <t xml:space="preserve">Potažení stěn sklovlák+tmel+příchyt 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</si>
  <si>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</si>
  <si>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</si>
  <si>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</si>
  <si>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</si>
  <si>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</si>
  <si>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OKNA:15*1,2</t>
  </si>
  <si>
    <t>9*1,2</t>
  </si>
  <si>
    <t>5*2,4</t>
  </si>
  <si>
    <t>6*4,8</t>
  </si>
  <si>
    <t>1*3,6</t>
  </si>
  <si>
    <t>SDK:14*1,2</t>
  </si>
  <si>
    <t>OKNO:2*4,4</t>
  </si>
  <si>
    <t>0</t>
  </si>
  <si>
    <t>98,8</t>
  </si>
  <si>
    <t>96</t>
  </si>
  <si>
    <t>Bourání konstrukcí</t>
  </si>
  <si>
    <t>96 Bourání konstrukcí</t>
  </si>
  <si>
    <t>968061112R00</t>
  </si>
  <si>
    <t xml:space="preserve">Vyvěšení dřevěných okenních křídel pl. do 1,5 m2 </t>
  </si>
  <si>
    <t>OKNA:15*1</t>
  </si>
  <si>
    <t>9*2</t>
  </si>
  <si>
    <t>5*4</t>
  </si>
  <si>
    <t>6*8</t>
  </si>
  <si>
    <t>1*6</t>
  </si>
  <si>
    <t>14*1</t>
  </si>
  <si>
    <t>2*8</t>
  </si>
  <si>
    <t>137</t>
  </si>
  <si>
    <t>968061125R00</t>
  </si>
  <si>
    <t xml:space="preserve">Vyvěšení dřevěných dveřních křídel pl. do 2 m2 </t>
  </si>
  <si>
    <t>968062355R00</t>
  </si>
  <si>
    <t xml:space="preserve">Vybourání dřevěných rámů oken dvojitých pl. 2 m2 </t>
  </si>
  <si>
    <t>OKNA:27</t>
  </si>
  <si>
    <t>35,28</t>
  </si>
  <si>
    <t>968062356R00</t>
  </si>
  <si>
    <t xml:space="preserve">Vybourání dřevěných rámů oken dvojitých pl. 4 m2 </t>
  </si>
  <si>
    <t>22,68</t>
  </si>
  <si>
    <t>968062357R00</t>
  </si>
  <si>
    <t xml:space="preserve">Vybourání dřevěných rámů oken dvojitých nad  4 m2 </t>
  </si>
  <si>
    <t>25,2</t>
  </si>
  <si>
    <t>60,48</t>
  </si>
  <si>
    <t>7,56</t>
  </si>
  <si>
    <t>21,12</t>
  </si>
  <si>
    <t>968062456R00</t>
  </si>
  <si>
    <t xml:space="preserve">Vybourání dřevěných dveřních zárubní pl. nad 2 m2 </t>
  </si>
  <si>
    <t>5,87</t>
  </si>
  <si>
    <t>968095001R00</t>
  </si>
  <si>
    <t xml:space="preserve">Bourání parapetů dřevěných š. do 25 cm </t>
  </si>
  <si>
    <t>14*1,2</t>
  </si>
  <si>
    <t>2*4,4</t>
  </si>
  <si>
    <t>99</t>
  </si>
  <si>
    <t>Staveništní přesun hmot</t>
  </si>
  <si>
    <t>99 Staveništní přesun hmot</t>
  </si>
  <si>
    <t>999281108R00</t>
  </si>
  <si>
    <t xml:space="preserve">Přesun hmot pro opravy a údržbu do výšky 12 m </t>
  </si>
  <si>
    <t>t</t>
  </si>
  <si>
    <t>764</t>
  </si>
  <si>
    <t>Konstrukce klempířské</t>
  </si>
  <si>
    <t>764 Konstrukce klempířské</t>
  </si>
  <si>
    <t>764410250R00</t>
  </si>
  <si>
    <t>Oplechování parapetů včetně rohů Pz, rš do 330 mm lakovaný plech ral 7040</t>
  </si>
  <si>
    <t>včetně potřebných úprav v návaznosti na rám okna a zdivo</t>
  </si>
  <si>
    <t>764410850R00</t>
  </si>
  <si>
    <t xml:space="preserve">Demontáž oplechování parapetů,rš od 100 do 330 mm 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</si>
  <si>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</si>
  <si>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</si>
  <si>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</si>
  <si>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</si>
  <si>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</si>
  <si>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766621412U00</t>
  </si>
  <si>
    <t xml:space="preserve">Mtž oken </t>
  </si>
  <si>
    <t>766694112R00</t>
  </si>
  <si>
    <t xml:space="preserve">Montáž parapetních desek š.do 30 cm,dl.do 160 cm </t>
  </si>
  <si>
    <t>15</t>
  </si>
  <si>
    <t>9</t>
  </si>
  <si>
    <t>14</t>
  </si>
  <si>
    <t>766694113R00</t>
  </si>
  <si>
    <t xml:space="preserve">Montáž parapetních desek š.do 30 cm,dl.do 260 cm </t>
  </si>
  <si>
    <t>5</t>
  </si>
  <si>
    <t>766694114R00</t>
  </si>
  <si>
    <t xml:space="preserve">Montáž parapetních desek š.do 30 cm,dl.nad 260 cm </t>
  </si>
  <si>
    <t>6</t>
  </si>
  <si>
    <t>2</t>
  </si>
  <si>
    <t>7666621252R00</t>
  </si>
  <si>
    <t xml:space="preserve">Montáž dveří vč zárubně 2kříd. </t>
  </si>
  <si>
    <t>j01</t>
  </si>
  <si>
    <t>OKNO 0-01 dodávka</t>
  </si>
  <si>
    <t xml:space="preserve">SPECIFIKACE DLE VÝPISU </t>
  </si>
  <si>
    <t>VÝPIS VÝPLNÍ OKENNÍCH OTVORŮ</t>
  </si>
  <si>
    <t>j010</t>
  </si>
  <si>
    <t>DVEŘE D-01 dodávka</t>
  </si>
  <si>
    <t>j02</t>
  </si>
  <si>
    <t>OKNO 0-02 dodávka</t>
  </si>
  <si>
    <t>j03</t>
  </si>
  <si>
    <t>OKNO 0-03 dodávka</t>
  </si>
  <si>
    <t>j04</t>
  </si>
  <si>
    <t>OKNO 0-04 dodávka</t>
  </si>
  <si>
    <t>j05</t>
  </si>
  <si>
    <t>OKNO 0-05 dodávka</t>
  </si>
  <si>
    <t>j06</t>
  </si>
  <si>
    <t>OKNO 0-06 dodávka</t>
  </si>
  <si>
    <t>j09</t>
  </si>
  <si>
    <t>OKNO v-01 dodávka</t>
  </si>
  <si>
    <t>pp</t>
  </si>
  <si>
    <t xml:space="preserve">montáž a dodávka PU paropropustné pásky </t>
  </si>
  <si>
    <t>pp1</t>
  </si>
  <si>
    <t xml:space="preserve">montáž a dodávka parotěsné  pásky </t>
  </si>
  <si>
    <t>60775510</t>
  </si>
  <si>
    <t>Parapet interiér PVC fólie mram. šíře  120- 150mm</t>
  </si>
  <si>
    <t>šíře 150mm</t>
  </si>
  <si>
    <t>22*1,03</t>
  </si>
  <si>
    <t>55,2*1,03</t>
  </si>
  <si>
    <t>60775513</t>
  </si>
  <si>
    <t>Parapet interiér PVC šíře 300mm dl. 6m fólie mram.</t>
  </si>
  <si>
    <t>4,8*1,03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</si>
  <si>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</si>
  <si>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</si>
  <si>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</si>
  <si>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</si>
  <si>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</si>
  <si>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7671</t>
  </si>
  <si>
    <t xml:space="preserve">vrata </t>
  </si>
  <si>
    <t xml:space="preserve">záměčnická úprava dveří, zárubně a zámku s kováním , odstranění nátěru , nový nátěr </t>
  </si>
  <si>
    <t>¨</t>
  </si>
  <si>
    <t>dle PD</t>
  </si>
  <si>
    <t>784</t>
  </si>
  <si>
    <t>Malby</t>
  </si>
  <si>
    <t>784 Malby</t>
  </si>
  <si>
    <t>784442001RT1</t>
  </si>
  <si>
    <t xml:space="preserve">Malba disperzní interiérová , výška do 3,8 m </t>
  </si>
  <si>
    <t xml:space="preserve">nátěr vnitřní štukové omítky disperzní bílou barvou budou nátěry provedeny paropropustným silikátovým nátěrem </t>
  </si>
  <si>
    <t>REZERVA :14</t>
  </si>
  <si>
    <t>786</t>
  </si>
  <si>
    <t>Čalounické úpravy</t>
  </si>
  <si>
    <t>786 Čalounické úpravy</t>
  </si>
  <si>
    <t>786624111U00</t>
  </si>
  <si>
    <t xml:space="preserve">Mtž lam žaluzie dřev okno ot/skl </t>
  </si>
  <si>
    <t>55346611</t>
  </si>
  <si>
    <t>Žaluzie horizontální MS 25</t>
  </si>
  <si>
    <t>164,04*0,03</t>
  </si>
  <si>
    <t>998786102R00</t>
  </si>
  <si>
    <t xml:space="preserve">Přesun hmot pro zastiň. techniku, výšky do 12 m 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</si>
  <si>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</si>
  <si>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</si>
  <si>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</si>
  <si>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</si>
  <si>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</si>
  <si>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</si>
  <si>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</si>
  <si>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</si>
  <si>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</si>
  <si>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</si>
  <si>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</si>
  <si>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</si>
  <si>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</si>
  <si>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</si>
  <si>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</si>
  <si>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</si>
  <si>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</si>
  <si>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</si>
  <si>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</si>
  <si>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</si>
  <si>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</si>
  <si>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</si>
  <si>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</si>
  <si>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</si>
  <si>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</si>
  <si>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....</t>
  </si>
  <si>
    <t>01 STAVBA</t>
  </si>
  <si>
    <t>Slepý rozpočet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</si>
</sst>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3" fillId="5" borderId="54" xfId="20" applyNumberFormat="1" applyFont="1" applyFill="1" applyBorder="1" applyAlignment="1">
      <alignment horizontal="right" wrapText="1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49" fontId="13" fillId="5" borderId="64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8"/>
  <sheetViews>
    <sheetView showGridLines="0" zoomScaleSheetLayoutView="75" workbookViewId="0" topLeftCell="B55"/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329</v>
      </c>
      <c r="E2" s="5"/>
      <c r="F2" s="4"/>
      <c r="G2" s="6"/>
      <c r="H2" s="7" t="s">
        <v>0</v>
      </c>
      <c r="I2" s="8">
        <f ca="1">TODAY()</f>
        <v>42811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102</v>
      </c>
      <c r="E5" s="13" t="s">
        <v>103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327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5">
        <f>ROUND(G31,0)</f>
        <v>0</v>
      </c>
      <c r="J19" s="296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7">
        <f>ROUND(I19*D20/100,0)</f>
        <v>0</v>
      </c>
      <c r="J20" s="298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7">
        <f>ROUND(H31,0)</f>
        <v>0</v>
      </c>
      <c r="J21" s="298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299">
        <f>ROUND(I21*D21/100,0)</f>
        <v>0</v>
      </c>
      <c r="J22" s="300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1">
        <f>SUM(I19:I22)</f>
        <v>0</v>
      </c>
      <c r="J23" s="302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105</v>
      </c>
      <c r="C30" s="53" t="s">
        <v>106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aca="true" t="shared" si="0" ref="I30">(G30*SazbaDPH1)/100+(H30*SazbaDPH2)/100</f>
        <v>0</v>
      </c>
      <c r="J30" s="59" t="str">
        <f aca="true" t="shared" si="1" ref="J30">IF(CelkemObjekty=0,"",F30/CelkemObjekty*100)</f>
        <v/>
      </c>
    </row>
    <row r="31" spans="2:10" ht="17.25" customHeight="1">
      <c r="B31" s="65" t="s">
        <v>19</v>
      </c>
      <c r="C31" s="66"/>
      <c r="D31" s="67"/>
      <c r="E31" s="68"/>
      <c r="F31" s="69">
        <f>SUM(F30:F30)</f>
        <v>0</v>
      </c>
      <c r="G31" s="69">
        <f>SUM(G30:G30)</f>
        <v>0</v>
      </c>
      <c r="H31" s="69">
        <f>SUM(H30:H30)</f>
        <v>0</v>
      </c>
      <c r="I31" s="69">
        <f>SUM(I30:I30)</f>
        <v>0</v>
      </c>
      <c r="J31" s="70" t="str">
        <f aca="true" t="shared" si="2" ref="J31">IF(CelkemObjekty=0,"",F31/CelkemObjekty*100)</f>
        <v/>
      </c>
    </row>
    <row r="32" spans="2:11" ht="12.75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1"/>
    </row>
    <row r="36" ht="12.75">
      <c r="K36" s="71"/>
    </row>
    <row r="37" spans="2:10" ht="25.5">
      <c r="B37" s="72" t="s">
        <v>21</v>
      </c>
      <c r="C37" s="73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0" ht="12.75">
      <c r="B38" s="74" t="s">
        <v>105</v>
      </c>
      <c r="C38" s="75" t="s">
        <v>328</v>
      </c>
      <c r="D38" s="54"/>
      <c r="E38" s="55"/>
      <c r="F38" s="56">
        <f>G38+H38+I38</f>
        <v>0</v>
      </c>
      <c r="G38" s="57">
        <v>0</v>
      </c>
      <c r="H38" s="58">
        <v>0</v>
      </c>
      <c r="I38" s="63">
        <f aca="true" t="shared" si="3" ref="I38">(G38*SazbaDPH1)/100+(H38*SazbaDPH2)/100</f>
        <v>0</v>
      </c>
      <c r="J38" s="59" t="str">
        <f aca="true" t="shared" si="4" ref="J38">IF(CelkemObjekty=0,"",F38/CelkemObjekty*100)</f>
        <v/>
      </c>
    </row>
    <row r="39" spans="2:10" ht="12.75">
      <c r="B39" s="65" t="s">
        <v>19</v>
      </c>
      <c r="C39" s="66"/>
      <c r="D39" s="67"/>
      <c r="E39" s="68"/>
      <c r="F39" s="69">
        <f>SUM(F38:F38)</f>
        <v>0</v>
      </c>
      <c r="G39" s="76">
        <f>SUM(G38:G38)</f>
        <v>0</v>
      </c>
      <c r="H39" s="69">
        <f>SUM(H38:H38)</f>
        <v>0</v>
      </c>
      <c r="I39" s="76">
        <f>SUM(I38:I38)</f>
        <v>0</v>
      </c>
      <c r="J39" s="70" t="str">
        <f aca="true" t="shared" si="5" ref="J39">IF(CelkemObjekty=0,"",F39/CelkemObjekty*100)</f>
        <v/>
      </c>
    </row>
    <row r="40" ht="9" customHeight="1"/>
    <row r="41" ht="6" customHeight="1"/>
    <row r="42" ht="3" customHeight="1"/>
    <row r="43" ht="6.75" customHeight="1"/>
    <row r="44" spans="2:10" ht="20.25" customHeight="1">
      <c r="B44" s="13" t="s">
        <v>23</v>
      </c>
      <c r="C44" s="45"/>
      <c r="D44" s="45"/>
      <c r="E44" s="45"/>
      <c r="F44" s="45"/>
      <c r="G44" s="45"/>
      <c r="H44" s="45"/>
      <c r="I44" s="45"/>
      <c r="J44" s="45"/>
    </row>
    <row r="45" ht="9" customHeight="1"/>
    <row r="46" spans="2:10" ht="12.75">
      <c r="B46" s="47" t="s">
        <v>24</v>
      </c>
      <c r="C46" s="48"/>
      <c r="D46" s="48"/>
      <c r="E46" s="50" t="s">
        <v>12</v>
      </c>
      <c r="F46" s="50" t="s">
        <v>25</v>
      </c>
      <c r="G46" s="51" t="s">
        <v>26</v>
      </c>
      <c r="H46" s="50" t="s">
        <v>27</v>
      </c>
      <c r="I46" s="51" t="s">
        <v>28</v>
      </c>
      <c r="J46" s="77" t="s">
        <v>29</v>
      </c>
    </row>
    <row r="47" spans="2:10" ht="12.75">
      <c r="B47" s="52" t="s">
        <v>109</v>
      </c>
      <c r="C47" s="53" t="s">
        <v>110</v>
      </c>
      <c r="D47" s="54"/>
      <c r="E47" s="78" t="str">
        <f aca="true" t="shared" si="6" ref="E47:E59">IF(SUM(SoucetDilu)=0,"",SUM(F47:J47)/SUM(SoucetDilu)*100)</f>
        <v/>
      </c>
      <c r="F47" s="58">
        <v>0</v>
      </c>
      <c r="G47" s="57">
        <v>0</v>
      </c>
      <c r="H47" s="58">
        <v>0</v>
      </c>
      <c r="I47" s="57">
        <v>0</v>
      </c>
      <c r="J47" s="58">
        <v>0</v>
      </c>
    </row>
    <row r="48" spans="2:10" ht="12.75">
      <c r="B48" s="60" t="s">
        <v>118</v>
      </c>
      <c r="C48" s="61" t="s">
        <v>119</v>
      </c>
      <c r="D48" s="62"/>
      <c r="E48" s="79" t="str">
        <f t="shared" si="6"/>
        <v/>
      </c>
      <c r="F48" s="64">
        <v>0</v>
      </c>
      <c r="G48" s="63">
        <v>0</v>
      </c>
      <c r="H48" s="64">
        <v>0</v>
      </c>
      <c r="I48" s="63">
        <v>0</v>
      </c>
      <c r="J48" s="64">
        <v>0</v>
      </c>
    </row>
    <row r="49" spans="2:10" ht="12.75">
      <c r="B49" s="60" t="s">
        <v>148</v>
      </c>
      <c r="C49" s="61" t="s">
        <v>149</v>
      </c>
      <c r="D49" s="62"/>
      <c r="E49" s="79" t="str">
        <f t="shared" si="6"/>
        <v/>
      </c>
      <c r="F49" s="64">
        <v>0</v>
      </c>
      <c r="G49" s="63">
        <v>0</v>
      </c>
      <c r="H49" s="64">
        <v>0</v>
      </c>
      <c r="I49" s="63">
        <v>0</v>
      </c>
      <c r="J49" s="64">
        <v>0</v>
      </c>
    </row>
    <row r="50" spans="2:10" ht="12.75">
      <c r="B50" s="60" t="s">
        <v>161</v>
      </c>
      <c r="C50" s="61" t="s">
        <v>162</v>
      </c>
      <c r="D50" s="62"/>
      <c r="E50" s="79" t="str">
        <f t="shared" si="6"/>
        <v/>
      </c>
      <c r="F50" s="64">
        <v>0</v>
      </c>
      <c r="G50" s="63">
        <v>0</v>
      </c>
      <c r="H50" s="64">
        <v>0</v>
      </c>
      <c r="I50" s="63">
        <v>0</v>
      </c>
      <c r="J50" s="64">
        <v>0</v>
      </c>
    </row>
    <row r="51" spans="2:10" ht="12.75">
      <c r="B51" s="60" t="s">
        <v>216</v>
      </c>
      <c r="C51" s="61" t="s">
        <v>217</v>
      </c>
      <c r="D51" s="62"/>
      <c r="E51" s="79" t="str">
        <f t="shared" si="6"/>
        <v/>
      </c>
      <c r="F51" s="64">
        <v>0</v>
      </c>
      <c r="G51" s="63">
        <v>0</v>
      </c>
      <c r="H51" s="64">
        <v>0</v>
      </c>
      <c r="I51" s="63">
        <v>0</v>
      </c>
      <c r="J51" s="64">
        <v>0</v>
      </c>
    </row>
    <row r="52" spans="2:10" ht="12.75">
      <c r="B52" s="60" t="s">
        <v>226</v>
      </c>
      <c r="C52" s="61" t="s">
        <v>227</v>
      </c>
      <c r="D52" s="62"/>
      <c r="E52" s="79" t="str">
        <f t="shared" si="6"/>
        <v/>
      </c>
      <c r="F52" s="64">
        <v>0</v>
      </c>
      <c r="G52" s="63">
        <v>0</v>
      </c>
      <c r="H52" s="64">
        <v>0</v>
      </c>
      <c r="I52" s="63">
        <v>0</v>
      </c>
      <c r="J52" s="64">
        <v>0</v>
      </c>
    </row>
    <row r="53" spans="2:10" ht="12.75">
      <c r="B53" s="60" t="s">
        <v>277</v>
      </c>
      <c r="C53" s="61" t="s">
        <v>278</v>
      </c>
      <c r="D53" s="62"/>
      <c r="E53" s="79" t="str">
        <f t="shared" si="6"/>
        <v/>
      </c>
      <c r="F53" s="64">
        <v>0</v>
      </c>
      <c r="G53" s="63">
        <v>0</v>
      </c>
      <c r="H53" s="64">
        <v>0</v>
      </c>
      <c r="I53" s="63">
        <v>0</v>
      </c>
      <c r="J53" s="64">
        <v>0</v>
      </c>
    </row>
    <row r="54" spans="2:10" ht="12.75">
      <c r="B54" s="60" t="s">
        <v>285</v>
      </c>
      <c r="C54" s="61" t="s">
        <v>286</v>
      </c>
      <c r="D54" s="62"/>
      <c r="E54" s="79" t="str">
        <f t="shared" si="6"/>
        <v/>
      </c>
      <c r="F54" s="64">
        <v>0</v>
      </c>
      <c r="G54" s="63">
        <v>0</v>
      </c>
      <c r="H54" s="64">
        <v>0</v>
      </c>
      <c r="I54" s="63">
        <v>0</v>
      </c>
      <c r="J54" s="64">
        <v>0</v>
      </c>
    </row>
    <row r="55" spans="2:10" ht="12.75">
      <c r="B55" s="60" t="s">
        <v>292</v>
      </c>
      <c r="C55" s="61" t="s">
        <v>293</v>
      </c>
      <c r="D55" s="62"/>
      <c r="E55" s="79" t="str">
        <f t="shared" si="6"/>
        <v/>
      </c>
      <c r="F55" s="64">
        <v>0</v>
      </c>
      <c r="G55" s="63">
        <v>0</v>
      </c>
      <c r="H55" s="64">
        <v>0</v>
      </c>
      <c r="I55" s="63">
        <v>0</v>
      </c>
      <c r="J55" s="64">
        <v>0</v>
      </c>
    </row>
    <row r="56" spans="2:10" ht="12.75">
      <c r="B56" s="60" t="s">
        <v>175</v>
      </c>
      <c r="C56" s="61" t="s">
        <v>176</v>
      </c>
      <c r="D56" s="62"/>
      <c r="E56" s="79" t="str">
        <f t="shared" si="6"/>
        <v/>
      </c>
      <c r="F56" s="64">
        <v>0</v>
      </c>
      <c r="G56" s="63">
        <v>0</v>
      </c>
      <c r="H56" s="64">
        <v>0</v>
      </c>
      <c r="I56" s="63">
        <v>0</v>
      </c>
      <c r="J56" s="64">
        <v>0</v>
      </c>
    </row>
    <row r="57" spans="2:10" ht="12.75">
      <c r="B57" s="60" t="s">
        <v>210</v>
      </c>
      <c r="C57" s="61" t="s">
        <v>211</v>
      </c>
      <c r="D57" s="62"/>
      <c r="E57" s="79" t="str">
        <f t="shared" si="6"/>
        <v/>
      </c>
      <c r="F57" s="64">
        <v>0</v>
      </c>
      <c r="G57" s="63">
        <v>0</v>
      </c>
      <c r="H57" s="64">
        <v>0</v>
      </c>
      <c r="I57" s="63">
        <v>0</v>
      </c>
      <c r="J57" s="64">
        <v>0</v>
      </c>
    </row>
    <row r="58" spans="2:10" ht="12.75">
      <c r="B58" s="60" t="s">
        <v>302</v>
      </c>
      <c r="C58" s="61" t="s">
        <v>303</v>
      </c>
      <c r="D58" s="62"/>
      <c r="E58" s="79" t="str">
        <f t="shared" si="6"/>
        <v/>
      </c>
      <c r="F58" s="64">
        <v>0</v>
      </c>
      <c r="G58" s="63">
        <v>0</v>
      </c>
      <c r="H58" s="64">
        <v>0</v>
      </c>
      <c r="I58" s="63">
        <v>0</v>
      </c>
      <c r="J58" s="64">
        <v>0</v>
      </c>
    </row>
    <row r="59" spans="2:10" ht="12.75">
      <c r="B59" s="65" t="s">
        <v>19</v>
      </c>
      <c r="C59" s="66"/>
      <c r="D59" s="67"/>
      <c r="E59" s="80" t="str">
        <f t="shared" si="6"/>
        <v/>
      </c>
      <c r="F59" s="69">
        <f>SUM(F47:F58)</f>
        <v>0</v>
      </c>
      <c r="G59" s="76">
        <f>SUM(G47:G58)</f>
        <v>0</v>
      </c>
      <c r="H59" s="69">
        <f>SUM(H47:H58)</f>
        <v>0</v>
      </c>
      <c r="I59" s="76">
        <f>SUM(I47:I58)</f>
        <v>0</v>
      </c>
      <c r="J59" s="69">
        <f>SUM(J47:J58)</f>
        <v>0</v>
      </c>
    </row>
    <row r="61" ht="2.25" customHeight="1"/>
    <row r="62" ht="1.5" customHeight="1"/>
    <row r="63" ht="0.75" customHeight="1"/>
    <row r="64" ht="0.75" customHeight="1"/>
    <row r="65" ht="0.75" customHeight="1"/>
    <row r="66" spans="2:10" ht="18">
      <c r="B66" s="13" t="s">
        <v>30</v>
      </c>
      <c r="C66" s="45"/>
      <c r="D66" s="45"/>
      <c r="E66" s="45"/>
      <c r="F66" s="45"/>
      <c r="G66" s="45"/>
      <c r="H66" s="45"/>
      <c r="I66" s="45"/>
      <c r="J66" s="45"/>
    </row>
    <row r="68" spans="2:10" ht="12.75">
      <c r="B68" s="47" t="s">
        <v>31</v>
      </c>
      <c r="C68" s="48"/>
      <c r="D68" s="48"/>
      <c r="E68" s="81"/>
      <c r="F68" s="82"/>
      <c r="G68" s="51"/>
      <c r="H68" s="50" t="s">
        <v>17</v>
      </c>
      <c r="I68" s="1"/>
      <c r="J68" s="1"/>
    </row>
    <row r="69" spans="2:10" ht="12.75">
      <c r="B69" s="52" t="s">
        <v>319</v>
      </c>
      <c r="C69" s="53"/>
      <c r="D69" s="54"/>
      <c r="E69" s="83"/>
      <c r="F69" s="84"/>
      <c r="G69" s="57"/>
      <c r="H69" s="58">
        <v>0</v>
      </c>
      <c r="I69" s="1"/>
      <c r="J69" s="1"/>
    </row>
    <row r="70" spans="2:10" ht="12.75">
      <c r="B70" s="60" t="s">
        <v>320</v>
      </c>
      <c r="C70" s="61"/>
      <c r="D70" s="62"/>
      <c r="E70" s="85"/>
      <c r="F70" s="86"/>
      <c r="G70" s="63"/>
      <c r="H70" s="64">
        <v>0</v>
      </c>
      <c r="I70" s="1"/>
      <c r="J70" s="1"/>
    </row>
    <row r="71" spans="2:10" ht="12.75">
      <c r="B71" s="60" t="s">
        <v>321</v>
      </c>
      <c r="C71" s="61"/>
      <c r="D71" s="62"/>
      <c r="E71" s="85"/>
      <c r="F71" s="86"/>
      <c r="G71" s="63"/>
      <c r="H71" s="64">
        <v>0</v>
      </c>
      <c r="I71" s="1"/>
      <c r="J71" s="1"/>
    </row>
    <row r="72" spans="2:10" ht="12.75">
      <c r="B72" s="60" t="s">
        <v>322</v>
      </c>
      <c r="C72" s="61"/>
      <c r="D72" s="62"/>
      <c r="E72" s="85"/>
      <c r="F72" s="86"/>
      <c r="G72" s="63"/>
      <c r="H72" s="64">
        <v>0</v>
      </c>
      <c r="I72" s="1"/>
      <c r="J72" s="1"/>
    </row>
    <row r="73" spans="2:10" ht="12.75">
      <c r="B73" s="60" t="s">
        <v>323</v>
      </c>
      <c r="C73" s="61"/>
      <c r="D73" s="62"/>
      <c r="E73" s="85"/>
      <c r="F73" s="86"/>
      <c r="G73" s="63"/>
      <c r="H73" s="64">
        <v>0</v>
      </c>
      <c r="I73" s="1"/>
      <c r="J73" s="1"/>
    </row>
    <row r="74" spans="2:10" ht="12.75">
      <c r="B74" s="60" t="s">
        <v>324</v>
      </c>
      <c r="C74" s="61"/>
      <c r="D74" s="62"/>
      <c r="E74" s="85"/>
      <c r="F74" s="86"/>
      <c r="G74" s="63"/>
      <c r="H74" s="64">
        <v>0</v>
      </c>
      <c r="I74" s="1"/>
      <c r="J74" s="1"/>
    </row>
    <row r="75" spans="2:10" ht="12.75">
      <c r="B75" s="60" t="s">
        <v>325</v>
      </c>
      <c r="C75" s="61"/>
      <c r="D75" s="62"/>
      <c r="E75" s="85"/>
      <c r="F75" s="86"/>
      <c r="G75" s="63"/>
      <c r="H75" s="64">
        <v>0</v>
      </c>
      <c r="I75" s="1"/>
      <c r="J75" s="1"/>
    </row>
    <row r="76" spans="2:10" ht="12.75">
      <c r="B76" s="60" t="s">
        <v>326</v>
      </c>
      <c r="C76" s="61"/>
      <c r="D76" s="62"/>
      <c r="E76" s="85"/>
      <c r="F76" s="86"/>
      <c r="G76" s="63"/>
      <c r="H76" s="64">
        <v>0</v>
      </c>
      <c r="I76" s="1"/>
      <c r="J76" s="1"/>
    </row>
    <row r="77" spans="2:10" ht="12.75">
      <c r="B77" s="65" t="s">
        <v>19</v>
      </c>
      <c r="C77" s="66"/>
      <c r="D77" s="67"/>
      <c r="E77" s="87"/>
      <c r="F77" s="88"/>
      <c r="G77" s="76"/>
      <c r="H77" s="69">
        <f>SUM(H69:H76)</f>
        <v>0</v>
      </c>
      <c r="I77" s="1"/>
      <c r="J77" s="1"/>
    </row>
    <row r="78" spans="9:10" ht="12.75">
      <c r="I78" s="1"/>
      <c r="J78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40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100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105</v>
      </c>
      <c r="D2" s="93" t="s">
        <v>108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105</v>
      </c>
      <c r="B5" s="106"/>
      <c r="C5" s="107" t="s">
        <v>106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/>
      <c r="O6" s="111"/>
    </row>
    <row r="7" spans="1:7" ht="12.95" customHeight="1">
      <c r="A7" s="112" t="s">
        <v>102</v>
      </c>
      <c r="B7" s="113"/>
      <c r="C7" s="114" t="s">
        <v>103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05"/>
      <c r="D8" s="305"/>
      <c r="E8" s="306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05"/>
      <c r="D9" s="305"/>
      <c r="E9" s="306"/>
      <c r="F9" s="101"/>
      <c r="G9" s="122"/>
      <c r="H9" s="123"/>
    </row>
    <row r="10" spans="1:8" ht="12.75">
      <c r="A10" s="117" t="s">
        <v>43</v>
      </c>
      <c r="B10" s="101"/>
      <c r="C10" s="305"/>
      <c r="D10" s="305"/>
      <c r="E10" s="305"/>
      <c r="F10" s="124"/>
      <c r="G10" s="125"/>
      <c r="H10" s="126"/>
    </row>
    <row r="11" spans="1:57" ht="13.5" customHeight="1">
      <c r="A11" s="117" t="s">
        <v>44</v>
      </c>
      <c r="B11" s="101"/>
      <c r="C11" s="305" t="s">
        <v>327</v>
      </c>
      <c r="D11" s="305"/>
      <c r="E11" s="305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07"/>
      <c r="D12" s="307"/>
      <c r="E12" s="307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'01 01 Rek'!E19</f>
        <v>0</v>
      </c>
      <c r="D15" s="145" t="str">
        <f>'01 01 Rek'!A24</f>
        <v>Ztížené výrobní podmínky</v>
      </c>
      <c r="E15" s="146"/>
      <c r="F15" s="147"/>
      <c r="G15" s="144">
        <f>'01 01 Rek'!I24</f>
        <v>0</v>
      </c>
    </row>
    <row r="16" spans="1:7" ht="15.95" customHeight="1">
      <c r="A16" s="142" t="s">
        <v>52</v>
      </c>
      <c r="B16" s="143" t="s">
        <v>53</v>
      </c>
      <c r="C16" s="144">
        <f>'01 01 Rek'!F19</f>
        <v>0</v>
      </c>
      <c r="D16" s="97" t="str">
        <f>'01 01 Rek'!A25</f>
        <v>Oborová přirážka</v>
      </c>
      <c r="E16" s="148"/>
      <c r="F16" s="149"/>
      <c r="G16" s="144">
        <f>'01 01 Rek'!I25</f>
        <v>0</v>
      </c>
    </row>
    <row r="17" spans="1:7" ht="15.95" customHeight="1">
      <c r="A17" s="142" t="s">
        <v>54</v>
      </c>
      <c r="B17" s="143" t="s">
        <v>55</v>
      </c>
      <c r="C17" s="144">
        <f>'01 01 Rek'!H19</f>
        <v>0</v>
      </c>
      <c r="D17" s="97" t="str">
        <f>'01 01 Rek'!A26</f>
        <v>Přesun stavebních kapacit</v>
      </c>
      <c r="E17" s="148"/>
      <c r="F17" s="149"/>
      <c r="G17" s="144">
        <f>'01 01 Rek'!I26</f>
        <v>0</v>
      </c>
    </row>
    <row r="18" spans="1:7" ht="15.95" customHeight="1">
      <c r="A18" s="150" t="s">
        <v>56</v>
      </c>
      <c r="B18" s="151" t="s">
        <v>57</v>
      </c>
      <c r="C18" s="144">
        <f>'01 01 Rek'!G19</f>
        <v>0</v>
      </c>
      <c r="D18" s="97" t="str">
        <f>'01 01 Rek'!A27</f>
        <v>Mimostaveništní doprava</v>
      </c>
      <c r="E18" s="148"/>
      <c r="F18" s="149"/>
      <c r="G18" s="144">
        <f>'01 01 Rek'!I27</f>
        <v>0</v>
      </c>
    </row>
    <row r="19" spans="1:7" ht="15.95" customHeight="1">
      <c r="A19" s="152" t="s">
        <v>58</v>
      </c>
      <c r="B19" s="143"/>
      <c r="C19" s="144">
        <f>SUM(C15:C18)</f>
        <v>0</v>
      </c>
      <c r="D19" s="97" t="str">
        <f>'01 01 Rek'!A28</f>
        <v>Zařízení staveniště</v>
      </c>
      <c r="E19" s="148"/>
      <c r="F19" s="149"/>
      <c r="G19" s="144">
        <f>'01 01 Rek'!I28</f>
        <v>0</v>
      </c>
    </row>
    <row r="20" spans="1:7" ht="15.95" customHeight="1">
      <c r="A20" s="152"/>
      <c r="B20" s="143"/>
      <c r="C20" s="144"/>
      <c r="D20" s="97" t="str">
        <f>'01 01 Rek'!A29</f>
        <v>Provoz investora</v>
      </c>
      <c r="E20" s="148"/>
      <c r="F20" s="149"/>
      <c r="G20" s="144">
        <f>'01 01 Rek'!I29</f>
        <v>0</v>
      </c>
    </row>
    <row r="21" spans="1:7" ht="15.95" customHeight="1">
      <c r="A21" s="152" t="s">
        <v>29</v>
      </c>
      <c r="B21" s="143"/>
      <c r="C21" s="144">
        <f>'01 01 Rek'!I19</f>
        <v>0</v>
      </c>
      <c r="D21" s="97" t="str">
        <f>'01 01 Rek'!A30</f>
        <v>Kompletační činnost (IČD)</v>
      </c>
      <c r="E21" s="148"/>
      <c r="F21" s="149"/>
      <c r="G21" s="144">
        <f>'01 01 Rek'!I30</f>
        <v>0</v>
      </c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03" t="s">
        <v>61</v>
      </c>
      <c r="B23" s="304"/>
      <c r="C23" s="154">
        <f>C22+G23</f>
        <v>0</v>
      </c>
      <c r="D23" s="155" t="s">
        <v>62</v>
      </c>
      <c r="E23" s="156"/>
      <c r="F23" s="157"/>
      <c r="G23" s="144">
        <f>'01 01 Rek'!H32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09">
        <f>C23-F32</f>
        <v>0</v>
      </c>
      <c r="G30" s="310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09">
        <f>ROUND(PRODUCT(F30,C31/100),0)</f>
        <v>0</v>
      </c>
      <c r="G31" s="310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09">
        <v>0</v>
      </c>
      <c r="G32" s="310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09">
        <f>ROUND(PRODUCT(F32,C33/100),0)</f>
        <v>0</v>
      </c>
      <c r="G33" s="310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1">
        <f>ROUND(SUM(F30:F33),0)</f>
        <v>0</v>
      </c>
      <c r="G34" s="312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3"/>
      <c r="C37" s="313"/>
      <c r="D37" s="313"/>
      <c r="E37" s="313"/>
      <c r="F37" s="313"/>
      <c r="G37" s="313"/>
      <c r="H37" s="1" t="s">
        <v>1</v>
      </c>
    </row>
    <row r="38" spans="1:8" ht="12.75" customHeight="1">
      <c r="A38" s="181"/>
      <c r="B38" s="313"/>
      <c r="C38" s="313"/>
      <c r="D38" s="313"/>
      <c r="E38" s="313"/>
      <c r="F38" s="313"/>
      <c r="G38" s="313"/>
      <c r="H38" s="1" t="s">
        <v>1</v>
      </c>
    </row>
    <row r="39" spans="1:8" ht="12.75">
      <c r="A39" s="181"/>
      <c r="B39" s="313"/>
      <c r="C39" s="313"/>
      <c r="D39" s="313"/>
      <c r="E39" s="313"/>
      <c r="F39" s="313"/>
      <c r="G39" s="313"/>
      <c r="H39" s="1" t="s">
        <v>1</v>
      </c>
    </row>
    <row r="40" spans="1:8" ht="12.75">
      <c r="A40" s="181"/>
      <c r="B40" s="313"/>
      <c r="C40" s="313"/>
      <c r="D40" s="313"/>
      <c r="E40" s="313"/>
      <c r="F40" s="313"/>
      <c r="G40" s="313"/>
      <c r="H40" s="1" t="s">
        <v>1</v>
      </c>
    </row>
    <row r="41" spans="1:8" ht="12.75">
      <c r="A41" s="181"/>
      <c r="B41" s="313"/>
      <c r="C41" s="313"/>
      <c r="D41" s="313"/>
      <c r="E41" s="313"/>
      <c r="F41" s="313"/>
      <c r="G41" s="313"/>
      <c r="H41" s="1" t="s">
        <v>1</v>
      </c>
    </row>
    <row r="42" spans="1:8" ht="12.75">
      <c r="A42" s="181"/>
      <c r="B42" s="313"/>
      <c r="C42" s="313"/>
      <c r="D42" s="313"/>
      <c r="E42" s="313"/>
      <c r="F42" s="313"/>
      <c r="G42" s="313"/>
      <c r="H42" s="1" t="s">
        <v>1</v>
      </c>
    </row>
    <row r="43" spans="1:8" ht="12.75">
      <c r="A43" s="181"/>
      <c r="B43" s="313"/>
      <c r="C43" s="313"/>
      <c r="D43" s="313"/>
      <c r="E43" s="313"/>
      <c r="F43" s="313"/>
      <c r="G43" s="313"/>
      <c r="H43" s="1" t="s">
        <v>1</v>
      </c>
    </row>
    <row r="44" spans="1:8" ht="12.75" customHeight="1">
      <c r="A44" s="181"/>
      <c r="B44" s="313"/>
      <c r="C44" s="313"/>
      <c r="D44" s="313"/>
      <c r="E44" s="313"/>
      <c r="F44" s="313"/>
      <c r="G44" s="313"/>
      <c r="H44" s="1" t="s">
        <v>1</v>
      </c>
    </row>
    <row r="45" spans="1:8" ht="12.75" customHeight="1">
      <c r="A45" s="181"/>
      <c r="B45" s="313"/>
      <c r="C45" s="313"/>
      <c r="D45" s="313"/>
      <c r="E45" s="313"/>
      <c r="F45" s="313"/>
      <c r="G45" s="313"/>
      <c r="H45" s="1" t="s">
        <v>1</v>
      </c>
    </row>
    <row r="46" spans="2:7" ht="12.75">
      <c r="B46" s="308"/>
      <c r="C46" s="308"/>
      <c r="D46" s="308"/>
      <c r="E46" s="308"/>
      <c r="F46" s="308"/>
      <c r="G46" s="308"/>
    </row>
    <row r="47" spans="2:7" ht="12.75">
      <c r="B47" s="308"/>
      <c r="C47" s="308"/>
      <c r="D47" s="308"/>
      <c r="E47" s="308"/>
      <c r="F47" s="308"/>
      <c r="G47" s="308"/>
    </row>
    <row r="48" spans="2:7" ht="12.75">
      <c r="B48" s="308"/>
      <c r="C48" s="308"/>
      <c r="D48" s="308"/>
      <c r="E48" s="308"/>
      <c r="F48" s="308"/>
      <c r="G48" s="308"/>
    </row>
    <row r="49" spans="2:7" ht="12.75">
      <c r="B49" s="308"/>
      <c r="C49" s="308"/>
      <c r="D49" s="308"/>
      <c r="E49" s="308"/>
      <c r="F49" s="308"/>
      <c r="G49" s="308"/>
    </row>
    <row r="50" spans="2:7" ht="12.75">
      <c r="B50" s="308"/>
      <c r="C50" s="308"/>
      <c r="D50" s="308"/>
      <c r="E50" s="308"/>
      <c r="F50" s="308"/>
      <c r="G50" s="308"/>
    </row>
    <row r="51" spans="2:7" ht="12.75">
      <c r="B51" s="308"/>
      <c r="C51" s="308"/>
      <c r="D51" s="308"/>
      <c r="E51" s="308"/>
      <c r="F51" s="308"/>
      <c r="G51" s="30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4" t="s">
        <v>2</v>
      </c>
      <c r="B1" s="315"/>
      <c r="C1" s="182" t="s">
        <v>104</v>
      </c>
      <c r="D1" s="183"/>
      <c r="E1" s="184"/>
      <c r="F1" s="183"/>
      <c r="G1" s="185" t="s">
        <v>75</v>
      </c>
      <c r="H1" s="186" t="s">
        <v>105</v>
      </c>
      <c r="I1" s="187"/>
    </row>
    <row r="2" spans="1:9" ht="13.5" thickBot="1">
      <c r="A2" s="316" t="s">
        <v>76</v>
      </c>
      <c r="B2" s="317"/>
      <c r="C2" s="188" t="s">
        <v>107</v>
      </c>
      <c r="D2" s="189"/>
      <c r="E2" s="190"/>
      <c r="F2" s="189"/>
      <c r="G2" s="318" t="s">
        <v>108</v>
      </c>
      <c r="H2" s="319"/>
      <c r="I2" s="320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90" t="str">
        <f>'01 01 Pol'!B7</f>
        <v>3</v>
      </c>
      <c r="B7" s="62" t="str">
        <f>'01 01 Pol'!C7</f>
        <v>Svislé a kompletní konstrukce</v>
      </c>
      <c r="D7" s="200"/>
      <c r="E7" s="291">
        <f>'01 01 Pol'!BA13</f>
        <v>0</v>
      </c>
      <c r="F7" s="292">
        <f>'01 01 Pol'!BB13</f>
        <v>0</v>
      </c>
      <c r="G7" s="292">
        <f>'01 01 Pol'!BC13</f>
        <v>0</v>
      </c>
      <c r="H7" s="292">
        <f>'01 01 Pol'!BD13</f>
        <v>0</v>
      </c>
      <c r="I7" s="293">
        <f>'01 01 Pol'!BE13</f>
        <v>0</v>
      </c>
    </row>
    <row r="8" spans="1:9" s="123" customFormat="1" ht="12.75">
      <c r="A8" s="290" t="str">
        <f>'01 01 Pol'!B14</f>
        <v>61</v>
      </c>
      <c r="B8" s="62" t="str">
        <f>'01 01 Pol'!C14</f>
        <v>Upravy povrchů vnitřní</v>
      </c>
      <c r="D8" s="200"/>
      <c r="E8" s="291">
        <f>'01 01 Pol'!BA77</f>
        <v>0</v>
      </c>
      <c r="F8" s="292">
        <f>'01 01 Pol'!BB77</f>
        <v>0</v>
      </c>
      <c r="G8" s="292">
        <f>'01 01 Pol'!BC77</f>
        <v>0</v>
      </c>
      <c r="H8" s="292">
        <f>'01 01 Pol'!BD77</f>
        <v>0</v>
      </c>
      <c r="I8" s="293">
        <f>'01 01 Pol'!BE77</f>
        <v>0</v>
      </c>
    </row>
    <row r="9" spans="1:9" s="123" customFormat="1" ht="12.75">
      <c r="A9" s="290" t="str">
        <f>'01 01 Pol'!B78</f>
        <v>62</v>
      </c>
      <c r="B9" s="62" t="str">
        <f>'01 01 Pol'!C78</f>
        <v>Úpravy povrchů vnější</v>
      </c>
      <c r="D9" s="200"/>
      <c r="E9" s="291">
        <f>'01 01 Pol'!BA128</f>
        <v>0</v>
      </c>
      <c r="F9" s="292">
        <f>'01 01 Pol'!BB128</f>
        <v>0</v>
      </c>
      <c r="G9" s="292">
        <f>'01 01 Pol'!BC128</f>
        <v>0</v>
      </c>
      <c r="H9" s="292">
        <f>'01 01 Pol'!BD128</f>
        <v>0</v>
      </c>
      <c r="I9" s="293">
        <f>'01 01 Pol'!BE128</f>
        <v>0</v>
      </c>
    </row>
    <row r="10" spans="1:9" s="123" customFormat="1" ht="12.75">
      <c r="A10" s="290" t="str">
        <f>'01 01 Pol'!B129</f>
        <v>63</v>
      </c>
      <c r="B10" s="62" t="str">
        <f>'01 01 Pol'!C129</f>
        <v>Podlahy a podlahové konstrukce</v>
      </c>
      <c r="D10" s="200"/>
      <c r="E10" s="291">
        <f>'01 01 Pol'!BA142</f>
        <v>0</v>
      </c>
      <c r="F10" s="292">
        <f>'01 01 Pol'!BB142</f>
        <v>0</v>
      </c>
      <c r="G10" s="292">
        <f>'01 01 Pol'!BC142</f>
        <v>0</v>
      </c>
      <c r="H10" s="292">
        <f>'01 01 Pol'!BD142</f>
        <v>0</v>
      </c>
      <c r="I10" s="293">
        <f>'01 01 Pol'!BE142</f>
        <v>0</v>
      </c>
    </row>
    <row r="11" spans="1:9" s="123" customFormat="1" ht="12.75">
      <c r="A11" s="290" t="str">
        <f>'01 01 Pol'!B143</f>
        <v>96</v>
      </c>
      <c r="B11" s="62" t="str">
        <f>'01 01 Pol'!C143</f>
        <v>Bourání konstrukcí</v>
      </c>
      <c r="D11" s="200"/>
      <c r="E11" s="291">
        <f>'01 01 Pol'!BA181</f>
        <v>0</v>
      </c>
      <c r="F11" s="292">
        <f>'01 01 Pol'!BB181</f>
        <v>0</v>
      </c>
      <c r="G11" s="292">
        <f>'01 01 Pol'!BC181</f>
        <v>0</v>
      </c>
      <c r="H11" s="292">
        <f>'01 01 Pol'!BD181</f>
        <v>0</v>
      </c>
      <c r="I11" s="293">
        <f>'01 01 Pol'!BE181</f>
        <v>0</v>
      </c>
    </row>
    <row r="12" spans="1:9" s="123" customFormat="1" ht="12.75">
      <c r="A12" s="290" t="str">
        <f>'01 01 Pol'!B182</f>
        <v>99</v>
      </c>
      <c r="B12" s="62" t="str">
        <f>'01 01 Pol'!C182</f>
        <v>Staveništní přesun hmot</v>
      </c>
      <c r="D12" s="200"/>
      <c r="E12" s="291">
        <f>'01 01 Pol'!BA184</f>
        <v>0</v>
      </c>
      <c r="F12" s="292">
        <f>'01 01 Pol'!BB184</f>
        <v>0</v>
      </c>
      <c r="G12" s="292">
        <f>'01 01 Pol'!BC184</f>
        <v>0</v>
      </c>
      <c r="H12" s="292">
        <f>'01 01 Pol'!BD184</f>
        <v>0</v>
      </c>
      <c r="I12" s="293">
        <f>'01 01 Pol'!BE184</f>
        <v>0</v>
      </c>
    </row>
    <row r="13" spans="1:9" s="123" customFormat="1" ht="12.75">
      <c r="A13" s="290" t="str">
        <f>'01 01 Pol'!B185</f>
        <v>764</v>
      </c>
      <c r="B13" s="62" t="str">
        <f>'01 01 Pol'!C185</f>
        <v>Konstrukce klempířské</v>
      </c>
      <c r="D13" s="200"/>
      <c r="E13" s="291">
        <f>'01 01 Pol'!BA212</f>
        <v>0</v>
      </c>
      <c r="F13" s="292">
        <f>'01 01 Pol'!BB212</f>
        <v>0</v>
      </c>
      <c r="G13" s="292">
        <f>'01 01 Pol'!BC212</f>
        <v>0</v>
      </c>
      <c r="H13" s="292">
        <f>'01 01 Pol'!BD212</f>
        <v>0</v>
      </c>
      <c r="I13" s="293">
        <f>'01 01 Pol'!BE212</f>
        <v>0</v>
      </c>
    </row>
    <row r="14" spans="1:9" s="123" customFormat="1" ht="12.75">
      <c r="A14" s="290" t="str">
        <f>'01 01 Pol'!B213</f>
        <v>766</v>
      </c>
      <c r="B14" s="62" t="str">
        <f>'01 01 Pol'!C213</f>
        <v>Konstrukce truhlářské</v>
      </c>
      <c r="D14" s="200"/>
      <c r="E14" s="291">
        <f>'01 01 Pol'!BA289</f>
        <v>0</v>
      </c>
      <c r="F14" s="292">
        <f>'01 01 Pol'!BB289</f>
        <v>0</v>
      </c>
      <c r="G14" s="292">
        <f>'01 01 Pol'!BC289</f>
        <v>0</v>
      </c>
      <c r="H14" s="292">
        <f>'01 01 Pol'!BD289</f>
        <v>0</v>
      </c>
      <c r="I14" s="293">
        <f>'01 01 Pol'!BE289</f>
        <v>0</v>
      </c>
    </row>
    <row r="15" spans="1:9" s="123" customFormat="1" ht="12.75">
      <c r="A15" s="290" t="str">
        <f>'01 01 Pol'!B290</f>
        <v>767</v>
      </c>
      <c r="B15" s="62" t="str">
        <f>'01 01 Pol'!C290</f>
        <v>Konstrukce zámečnické</v>
      </c>
      <c r="D15" s="200"/>
      <c r="E15" s="291">
        <f>'01 01 Pol'!BA295</f>
        <v>0</v>
      </c>
      <c r="F15" s="292">
        <f>'01 01 Pol'!BB295</f>
        <v>0</v>
      </c>
      <c r="G15" s="292">
        <f>'01 01 Pol'!BC295</f>
        <v>0</v>
      </c>
      <c r="H15" s="292">
        <f>'01 01 Pol'!BD295</f>
        <v>0</v>
      </c>
      <c r="I15" s="293">
        <f>'01 01 Pol'!BE295</f>
        <v>0</v>
      </c>
    </row>
    <row r="16" spans="1:9" s="123" customFormat="1" ht="12.75">
      <c r="A16" s="290" t="str">
        <f>'01 01 Pol'!B296</f>
        <v>784</v>
      </c>
      <c r="B16" s="62" t="str">
        <f>'01 01 Pol'!C296</f>
        <v>Malby</v>
      </c>
      <c r="D16" s="200"/>
      <c r="E16" s="291">
        <f>'01 01 Pol'!BA311</f>
        <v>0</v>
      </c>
      <c r="F16" s="292">
        <f>'01 01 Pol'!BB311</f>
        <v>0</v>
      </c>
      <c r="G16" s="292">
        <f>'01 01 Pol'!BC311</f>
        <v>0</v>
      </c>
      <c r="H16" s="292">
        <f>'01 01 Pol'!BD311</f>
        <v>0</v>
      </c>
      <c r="I16" s="293">
        <f>'01 01 Pol'!BE311</f>
        <v>0</v>
      </c>
    </row>
    <row r="17" spans="1:9" s="123" customFormat="1" ht="12.75">
      <c r="A17" s="290" t="str">
        <f>'01 01 Pol'!B312</f>
        <v>786</v>
      </c>
      <c r="B17" s="62" t="str">
        <f>'01 01 Pol'!C312</f>
        <v>Čalounické úpravy</v>
      </c>
      <c r="D17" s="200"/>
      <c r="E17" s="291">
        <f>'01 01 Pol'!BA329</f>
        <v>0</v>
      </c>
      <c r="F17" s="292">
        <f>'01 01 Pol'!BB329</f>
        <v>0</v>
      </c>
      <c r="G17" s="292">
        <f>'01 01 Pol'!BC329</f>
        <v>0</v>
      </c>
      <c r="H17" s="292">
        <f>'01 01 Pol'!BD329</f>
        <v>0</v>
      </c>
      <c r="I17" s="293">
        <f>'01 01 Pol'!BE329</f>
        <v>0</v>
      </c>
    </row>
    <row r="18" spans="1:9" s="123" customFormat="1" ht="13.5" thickBot="1">
      <c r="A18" s="290" t="str">
        <f>'01 01 Pol'!B330</f>
        <v>D96</v>
      </c>
      <c r="B18" s="62" t="str">
        <f>'01 01 Pol'!C330</f>
        <v>Přesuny suti a vybouraných hmot</v>
      </c>
      <c r="D18" s="200"/>
      <c r="E18" s="291">
        <f>'01 01 Pol'!BA338</f>
        <v>0</v>
      </c>
      <c r="F18" s="292">
        <f>'01 01 Pol'!BB338</f>
        <v>0</v>
      </c>
      <c r="G18" s="292">
        <f>'01 01 Pol'!BC338</f>
        <v>0</v>
      </c>
      <c r="H18" s="292">
        <f>'01 01 Pol'!BD338</f>
        <v>0</v>
      </c>
      <c r="I18" s="293">
        <f>'01 01 Pol'!BE338</f>
        <v>0</v>
      </c>
    </row>
    <row r="19" spans="1:9" s="14" customFormat="1" ht="13.5" thickBot="1">
      <c r="A19" s="201"/>
      <c r="B19" s="202" t="s">
        <v>79</v>
      </c>
      <c r="C19" s="202"/>
      <c r="D19" s="203"/>
      <c r="E19" s="204">
        <f>SUM(E7:E18)</f>
        <v>0</v>
      </c>
      <c r="F19" s="205">
        <f>SUM(F7:F18)</f>
        <v>0</v>
      </c>
      <c r="G19" s="205">
        <f>SUM(G7:G18)</f>
        <v>0</v>
      </c>
      <c r="H19" s="205">
        <f>SUM(H7:H18)</f>
        <v>0</v>
      </c>
      <c r="I19" s="206">
        <f>SUM(I7:I18)</f>
        <v>0</v>
      </c>
    </row>
    <row r="20" spans="1:9" ht="12.7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57" ht="19.5" customHeight="1">
      <c r="A21" s="192" t="s">
        <v>80</v>
      </c>
      <c r="B21" s="192"/>
      <c r="C21" s="192"/>
      <c r="D21" s="192"/>
      <c r="E21" s="192"/>
      <c r="F21" s="192"/>
      <c r="G21" s="207"/>
      <c r="H21" s="192"/>
      <c r="I21" s="192"/>
      <c r="BA21" s="129"/>
      <c r="BB21" s="129"/>
      <c r="BC21" s="129"/>
      <c r="BD21" s="129"/>
      <c r="BE21" s="129"/>
    </row>
    <row r="22" ht="13.5" thickBot="1"/>
    <row r="23" spans="1:9" ht="12.75">
      <c r="A23" s="158" t="s">
        <v>81</v>
      </c>
      <c r="B23" s="159"/>
      <c r="C23" s="159"/>
      <c r="D23" s="208"/>
      <c r="E23" s="209" t="s">
        <v>82</v>
      </c>
      <c r="F23" s="210" t="s">
        <v>12</v>
      </c>
      <c r="G23" s="211" t="s">
        <v>83</v>
      </c>
      <c r="H23" s="212"/>
      <c r="I23" s="213" t="s">
        <v>82</v>
      </c>
    </row>
    <row r="24" spans="1:53" ht="12.75">
      <c r="A24" s="152" t="s">
        <v>319</v>
      </c>
      <c r="B24" s="143"/>
      <c r="C24" s="143"/>
      <c r="D24" s="214"/>
      <c r="E24" s="215"/>
      <c r="F24" s="216"/>
      <c r="G24" s="217">
        <v>0</v>
      </c>
      <c r="H24" s="218"/>
      <c r="I24" s="219">
        <f aca="true" t="shared" si="0" ref="I24:I31">E24+F24*G24/100</f>
        <v>0</v>
      </c>
      <c r="BA24" s="1">
        <v>0</v>
      </c>
    </row>
    <row r="25" spans="1:53" ht="12.75">
      <c r="A25" s="152" t="s">
        <v>320</v>
      </c>
      <c r="B25" s="143"/>
      <c r="C25" s="143"/>
      <c r="D25" s="214"/>
      <c r="E25" s="215"/>
      <c r="F25" s="216"/>
      <c r="G25" s="217">
        <v>0</v>
      </c>
      <c r="H25" s="218"/>
      <c r="I25" s="219">
        <f t="shared" si="0"/>
        <v>0</v>
      </c>
      <c r="BA25" s="1">
        <v>0</v>
      </c>
    </row>
    <row r="26" spans="1:53" ht="12.75">
      <c r="A26" s="152" t="s">
        <v>321</v>
      </c>
      <c r="B26" s="143"/>
      <c r="C26" s="143"/>
      <c r="D26" s="214"/>
      <c r="E26" s="215"/>
      <c r="F26" s="216"/>
      <c r="G26" s="217">
        <v>0</v>
      </c>
      <c r="H26" s="218"/>
      <c r="I26" s="219">
        <f t="shared" si="0"/>
        <v>0</v>
      </c>
      <c r="BA26" s="1">
        <v>0</v>
      </c>
    </row>
    <row r="27" spans="1:53" ht="12.75">
      <c r="A27" s="152" t="s">
        <v>322</v>
      </c>
      <c r="B27" s="143"/>
      <c r="C27" s="143"/>
      <c r="D27" s="214"/>
      <c r="E27" s="215"/>
      <c r="F27" s="216"/>
      <c r="G27" s="217">
        <v>0</v>
      </c>
      <c r="H27" s="218"/>
      <c r="I27" s="219">
        <f t="shared" si="0"/>
        <v>0</v>
      </c>
      <c r="BA27" s="1">
        <v>0</v>
      </c>
    </row>
    <row r="28" spans="1:53" ht="12.75">
      <c r="A28" s="152" t="s">
        <v>323</v>
      </c>
      <c r="B28" s="143"/>
      <c r="C28" s="143"/>
      <c r="D28" s="214"/>
      <c r="E28" s="215"/>
      <c r="F28" s="216"/>
      <c r="G28" s="217">
        <v>0</v>
      </c>
      <c r="H28" s="218"/>
      <c r="I28" s="219">
        <f t="shared" si="0"/>
        <v>0</v>
      </c>
      <c r="BA28" s="1">
        <v>1</v>
      </c>
    </row>
    <row r="29" spans="1:53" ht="12.75">
      <c r="A29" s="152" t="s">
        <v>324</v>
      </c>
      <c r="B29" s="143"/>
      <c r="C29" s="143"/>
      <c r="D29" s="214"/>
      <c r="E29" s="215"/>
      <c r="F29" s="216"/>
      <c r="G29" s="217">
        <v>0</v>
      </c>
      <c r="H29" s="218"/>
      <c r="I29" s="219">
        <f t="shared" si="0"/>
        <v>0</v>
      </c>
      <c r="BA29" s="1">
        <v>1</v>
      </c>
    </row>
    <row r="30" spans="1:53" ht="12.75">
      <c r="A30" s="152" t="s">
        <v>325</v>
      </c>
      <c r="B30" s="143"/>
      <c r="C30" s="143"/>
      <c r="D30" s="214"/>
      <c r="E30" s="215"/>
      <c r="F30" s="216"/>
      <c r="G30" s="217">
        <v>0</v>
      </c>
      <c r="H30" s="218"/>
      <c r="I30" s="219">
        <f t="shared" si="0"/>
        <v>0</v>
      </c>
      <c r="BA30" s="1">
        <v>2</v>
      </c>
    </row>
    <row r="31" spans="1:53" ht="12.75">
      <c r="A31" s="152" t="s">
        <v>326</v>
      </c>
      <c r="B31" s="143"/>
      <c r="C31" s="143"/>
      <c r="D31" s="214"/>
      <c r="E31" s="215"/>
      <c r="F31" s="216"/>
      <c r="G31" s="217">
        <v>0</v>
      </c>
      <c r="H31" s="218"/>
      <c r="I31" s="219">
        <f t="shared" si="0"/>
        <v>0</v>
      </c>
      <c r="BA31" s="1">
        <v>2</v>
      </c>
    </row>
    <row r="32" spans="1:9" ht="13.5" thickBot="1">
      <c r="A32" s="220"/>
      <c r="B32" s="221" t="s">
        <v>84</v>
      </c>
      <c r="C32" s="222"/>
      <c r="D32" s="223"/>
      <c r="E32" s="224"/>
      <c r="F32" s="225"/>
      <c r="G32" s="225"/>
      <c r="H32" s="321">
        <f>SUM(I24:I31)</f>
        <v>0</v>
      </c>
      <c r="I32" s="322"/>
    </row>
    <row r="34" spans="2:9" ht="12.75">
      <c r="B34" s="14"/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  <row r="79" spans="6:9" ht="12.75">
      <c r="F79" s="226"/>
      <c r="G79" s="227"/>
      <c r="H79" s="227"/>
      <c r="I79" s="46"/>
    </row>
    <row r="80" spans="6:9" ht="12.75">
      <c r="F80" s="226"/>
      <c r="G80" s="227"/>
      <c r="H80" s="227"/>
      <c r="I80" s="46"/>
    </row>
    <row r="81" spans="6:9" ht="12.75">
      <c r="F81" s="226"/>
      <c r="G81" s="227"/>
      <c r="H81" s="227"/>
      <c r="I81" s="46"/>
    </row>
    <row r="82" spans="6:9" ht="12.75">
      <c r="F82" s="226"/>
      <c r="G82" s="227"/>
      <c r="H82" s="227"/>
      <c r="I82" s="46"/>
    </row>
    <row r="83" spans="6:9" ht="12.75">
      <c r="F83" s="226"/>
      <c r="G83" s="227"/>
      <c r="H83" s="227"/>
      <c r="I83" s="46"/>
    </row>
  </sheetData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11"/>
  <sheetViews>
    <sheetView showGridLines="0" showZeros="0" tabSelected="1" zoomScaleSheetLayoutView="100" workbookViewId="0" topLeftCell="A319">
      <selection activeCell="J1" sqref="J1:J65536 K1:K65536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26" t="s">
        <v>101</v>
      </c>
      <c r="B1" s="326"/>
      <c r="C1" s="326"/>
      <c r="D1" s="326"/>
      <c r="E1" s="326"/>
      <c r="F1" s="326"/>
      <c r="G1" s="326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14" t="s">
        <v>2</v>
      </c>
      <c r="B3" s="315"/>
      <c r="C3" s="182" t="s">
        <v>104</v>
      </c>
      <c r="D3" s="232"/>
      <c r="E3" s="233" t="s">
        <v>85</v>
      </c>
      <c r="F3" s="234" t="str">
        <f>'01 01 Rek'!H1</f>
        <v>01</v>
      </c>
      <c r="G3" s="235"/>
    </row>
    <row r="4" spans="1:7" ht="13.5" thickBot="1">
      <c r="A4" s="327" t="s">
        <v>76</v>
      </c>
      <c r="B4" s="317"/>
      <c r="C4" s="188" t="s">
        <v>107</v>
      </c>
      <c r="D4" s="236"/>
      <c r="E4" s="328" t="str">
        <f>'01 01 Rek'!G2</f>
        <v>STAVBA</v>
      </c>
      <c r="F4" s="329"/>
      <c r="G4" s="330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109</v>
      </c>
      <c r="C7" s="247" t="s">
        <v>110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112</v>
      </c>
      <c r="C8" s="258" t="s">
        <v>113</v>
      </c>
      <c r="D8" s="259" t="s">
        <v>114</v>
      </c>
      <c r="E8" s="260">
        <v>14</v>
      </c>
      <c r="F8" s="260">
        <v>0</v>
      </c>
      <c r="G8" s="261">
        <f>E8*F8</f>
        <v>0</v>
      </c>
      <c r="H8" s="262">
        <v>0.08</v>
      </c>
      <c r="I8" s="263">
        <f>E8*H8</f>
        <v>1.12</v>
      </c>
      <c r="J8" s="262"/>
      <c r="K8" s="263">
        <f>E8*J8</f>
        <v>0</v>
      </c>
      <c r="O8" s="255">
        <v>2</v>
      </c>
      <c r="AA8" s="228">
        <v>12</v>
      </c>
      <c r="AB8" s="228">
        <v>0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12</v>
      </c>
      <c r="CB8" s="255">
        <v>0</v>
      </c>
    </row>
    <row r="9" spans="1:15" ht="12.75">
      <c r="A9" s="264"/>
      <c r="B9" s="265"/>
      <c r="C9" s="331"/>
      <c r="D9" s="332"/>
      <c r="E9" s="332"/>
      <c r="F9" s="332"/>
      <c r="G9" s="333"/>
      <c r="I9" s="266"/>
      <c r="K9" s="266"/>
      <c r="L9" s="267"/>
      <c r="O9" s="255">
        <v>3</v>
      </c>
    </row>
    <row r="10" spans="1:15" ht="45">
      <c r="A10" s="264"/>
      <c r="B10" s="265"/>
      <c r="C10" s="331" t="s">
        <v>115</v>
      </c>
      <c r="D10" s="332"/>
      <c r="E10" s="332"/>
      <c r="F10" s="332"/>
      <c r="G10" s="333"/>
      <c r="I10" s="266"/>
      <c r="K10" s="266"/>
      <c r="L10" s="267" t="s">
        <v>115</v>
      </c>
      <c r="O10" s="255">
        <v>3</v>
      </c>
    </row>
    <row r="11" spans="1:15" ht="12.75">
      <c r="A11" s="264"/>
      <c r="B11" s="268"/>
      <c r="C11" s="323" t="s">
        <v>116</v>
      </c>
      <c r="D11" s="324"/>
      <c r="E11" s="269">
        <v>6</v>
      </c>
      <c r="F11" s="270"/>
      <c r="G11" s="271"/>
      <c r="H11" s="272"/>
      <c r="I11" s="266"/>
      <c r="J11" s="273"/>
      <c r="K11" s="266"/>
      <c r="M11" s="267" t="s">
        <v>116</v>
      </c>
      <c r="O11" s="255"/>
    </row>
    <row r="12" spans="1:15" ht="12.75">
      <c r="A12" s="264"/>
      <c r="B12" s="268"/>
      <c r="C12" s="323" t="s">
        <v>117</v>
      </c>
      <c r="D12" s="324"/>
      <c r="E12" s="269">
        <v>8</v>
      </c>
      <c r="F12" s="270"/>
      <c r="G12" s="271"/>
      <c r="H12" s="272"/>
      <c r="I12" s="266"/>
      <c r="J12" s="273"/>
      <c r="K12" s="266"/>
      <c r="M12" s="267" t="s">
        <v>117</v>
      </c>
      <c r="O12" s="255"/>
    </row>
    <row r="13" spans="1:57" ht="12.75">
      <c r="A13" s="274"/>
      <c r="B13" s="275" t="s">
        <v>99</v>
      </c>
      <c r="C13" s="276" t="s">
        <v>111</v>
      </c>
      <c r="D13" s="277"/>
      <c r="E13" s="278"/>
      <c r="F13" s="279"/>
      <c r="G13" s="280">
        <f>SUM(G7:G12)</f>
        <v>0</v>
      </c>
      <c r="H13" s="281"/>
      <c r="I13" s="282">
        <f>SUM(I7:I12)</f>
        <v>1.12</v>
      </c>
      <c r="J13" s="281"/>
      <c r="K13" s="282">
        <f>SUM(K7:K12)</f>
        <v>0</v>
      </c>
      <c r="O13" s="255">
        <v>4</v>
      </c>
      <c r="BA13" s="283">
        <f>SUM(BA7:BA12)</f>
        <v>0</v>
      </c>
      <c r="BB13" s="283">
        <f>SUM(BB7:BB12)</f>
        <v>0</v>
      </c>
      <c r="BC13" s="283">
        <f>SUM(BC7:BC12)</f>
        <v>0</v>
      </c>
      <c r="BD13" s="283">
        <f>SUM(BD7:BD12)</f>
        <v>0</v>
      </c>
      <c r="BE13" s="283">
        <f>SUM(BE7:BE12)</f>
        <v>0</v>
      </c>
    </row>
    <row r="14" spans="1:15" ht="12.75">
      <c r="A14" s="245" t="s">
        <v>97</v>
      </c>
      <c r="B14" s="246" t="s">
        <v>118</v>
      </c>
      <c r="C14" s="247" t="s">
        <v>119</v>
      </c>
      <c r="D14" s="248"/>
      <c r="E14" s="249"/>
      <c r="F14" s="249"/>
      <c r="G14" s="250"/>
      <c r="H14" s="251"/>
      <c r="I14" s="252"/>
      <c r="J14" s="253"/>
      <c r="K14" s="254"/>
      <c r="O14" s="255">
        <v>1</v>
      </c>
    </row>
    <row r="15" spans="1:80" ht="12.75">
      <c r="A15" s="256">
        <v>2</v>
      </c>
      <c r="B15" s="257" t="s">
        <v>121</v>
      </c>
      <c r="C15" s="258" t="s">
        <v>122</v>
      </c>
      <c r="D15" s="259" t="s">
        <v>123</v>
      </c>
      <c r="E15" s="260">
        <v>199.32</v>
      </c>
      <c r="F15" s="260">
        <v>0</v>
      </c>
      <c r="G15" s="261">
        <f>E15*F15</f>
        <v>0</v>
      </c>
      <c r="H15" s="262">
        <v>8E-05</v>
      </c>
      <c r="I15" s="263">
        <f>E15*H15</f>
        <v>0.0159456</v>
      </c>
      <c r="J15" s="262">
        <v>0</v>
      </c>
      <c r="K15" s="263">
        <f>E15*J15</f>
        <v>0</v>
      </c>
      <c r="O15" s="255">
        <v>2</v>
      </c>
      <c r="AA15" s="228">
        <v>1</v>
      </c>
      <c r="AB15" s="228">
        <v>1</v>
      </c>
      <c r="AC15" s="228">
        <v>1</v>
      </c>
      <c r="AZ15" s="228">
        <v>1</v>
      </c>
      <c r="BA15" s="228">
        <f>IF(AZ15=1,G15,0)</f>
        <v>0</v>
      </c>
      <c r="BB15" s="228">
        <f>IF(AZ15=2,G15,0)</f>
        <v>0</v>
      </c>
      <c r="BC15" s="228">
        <f>IF(AZ15=3,G15,0)</f>
        <v>0</v>
      </c>
      <c r="BD15" s="228">
        <f>IF(AZ15=4,G15,0)</f>
        <v>0</v>
      </c>
      <c r="BE15" s="228">
        <f>IF(AZ15=5,G15,0)</f>
        <v>0</v>
      </c>
      <c r="CA15" s="255">
        <v>1</v>
      </c>
      <c r="CB15" s="255">
        <v>1</v>
      </c>
    </row>
    <row r="16" spans="1:15" ht="12.75">
      <c r="A16" s="264"/>
      <c r="B16" s="268"/>
      <c r="C16" s="323" t="s">
        <v>124</v>
      </c>
      <c r="D16" s="324"/>
      <c r="E16" s="269">
        <v>199.32</v>
      </c>
      <c r="F16" s="270"/>
      <c r="G16" s="271"/>
      <c r="H16" s="272"/>
      <c r="I16" s="266"/>
      <c r="J16" s="273"/>
      <c r="K16" s="266"/>
      <c r="M16" s="267" t="s">
        <v>124</v>
      </c>
      <c r="O16" s="255"/>
    </row>
    <row r="17" spans="1:80" ht="12.75">
      <c r="A17" s="256">
        <v>3</v>
      </c>
      <c r="B17" s="257" t="s">
        <v>125</v>
      </c>
      <c r="C17" s="258" t="s">
        <v>126</v>
      </c>
      <c r="D17" s="259" t="s">
        <v>123</v>
      </c>
      <c r="E17" s="260">
        <v>133.683</v>
      </c>
      <c r="F17" s="260">
        <v>0</v>
      </c>
      <c r="G17" s="261">
        <f>E17*F17</f>
        <v>0</v>
      </c>
      <c r="H17" s="262">
        <v>0.00014</v>
      </c>
      <c r="I17" s="263">
        <f>E17*H17</f>
        <v>0.01871562</v>
      </c>
      <c r="J17" s="262">
        <v>0</v>
      </c>
      <c r="K17" s="263">
        <f>E17*J17</f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>IF(AZ17=1,G17,0)</f>
        <v>0</v>
      </c>
      <c r="BB17" s="228">
        <f>IF(AZ17=2,G17,0)</f>
        <v>0</v>
      </c>
      <c r="BC17" s="228">
        <f>IF(AZ17=3,G17,0)</f>
        <v>0</v>
      </c>
      <c r="BD17" s="228">
        <f>IF(AZ17=4,G17,0)</f>
        <v>0</v>
      </c>
      <c r="BE17" s="228">
        <f>IF(AZ17=5,G17,0)</f>
        <v>0</v>
      </c>
      <c r="CA17" s="255">
        <v>1</v>
      </c>
      <c r="CB17" s="255">
        <v>1</v>
      </c>
    </row>
    <row r="18" spans="1:15" ht="12.75">
      <c r="A18" s="264"/>
      <c r="B18" s="268"/>
      <c r="C18" s="325" t="s">
        <v>127</v>
      </c>
      <c r="D18" s="324"/>
      <c r="E18" s="294">
        <v>0</v>
      </c>
      <c r="F18" s="270"/>
      <c r="G18" s="271"/>
      <c r="H18" s="272"/>
      <c r="I18" s="266"/>
      <c r="J18" s="273"/>
      <c r="K18" s="266"/>
      <c r="M18" s="267" t="s">
        <v>127</v>
      </c>
      <c r="O18" s="255"/>
    </row>
    <row r="19" spans="1:15" ht="12.75">
      <c r="A19" s="264"/>
      <c r="B19" s="268"/>
      <c r="C19" s="325" t="s">
        <v>128</v>
      </c>
      <c r="D19" s="324"/>
      <c r="E19" s="294">
        <v>81</v>
      </c>
      <c r="F19" s="270"/>
      <c r="G19" s="271"/>
      <c r="H19" s="272"/>
      <c r="I19" s="266"/>
      <c r="J19" s="273"/>
      <c r="K19" s="266"/>
      <c r="M19" s="267" t="s">
        <v>128</v>
      </c>
      <c r="O19" s="255"/>
    </row>
    <row r="20" spans="1:15" ht="12.75">
      <c r="A20" s="264"/>
      <c r="B20" s="268"/>
      <c r="C20" s="325" t="s">
        <v>129</v>
      </c>
      <c r="D20" s="324"/>
      <c r="E20" s="294">
        <v>59.4</v>
      </c>
      <c r="F20" s="270"/>
      <c r="G20" s="271"/>
      <c r="H20" s="272"/>
      <c r="I20" s="266"/>
      <c r="J20" s="273"/>
      <c r="K20" s="266"/>
      <c r="M20" s="267" t="s">
        <v>129</v>
      </c>
      <c r="O20" s="255"/>
    </row>
    <row r="21" spans="1:15" ht="12.75">
      <c r="A21" s="264"/>
      <c r="B21" s="268"/>
      <c r="C21" s="325" t="s">
        <v>130</v>
      </c>
      <c r="D21" s="324"/>
      <c r="E21" s="294">
        <v>45</v>
      </c>
      <c r="F21" s="270"/>
      <c r="G21" s="271"/>
      <c r="H21" s="272"/>
      <c r="I21" s="266"/>
      <c r="J21" s="273"/>
      <c r="K21" s="266"/>
      <c r="M21" s="267" t="s">
        <v>130</v>
      </c>
      <c r="O21" s="255"/>
    </row>
    <row r="22" spans="1:15" ht="12.75">
      <c r="A22" s="264"/>
      <c r="B22" s="268"/>
      <c r="C22" s="325" t="s">
        <v>131</v>
      </c>
      <c r="D22" s="324"/>
      <c r="E22" s="294">
        <v>82.8</v>
      </c>
      <c r="F22" s="270"/>
      <c r="G22" s="271"/>
      <c r="H22" s="272"/>
      <c r="I22" s="266"/>
      <c r="J22" s="273"/>
      <c r="K22" s="266"/>
      <c r="M22" s="267" t="s">
        <v>131</v>
      </c>
      <c r="O22" s="255"/>
    </row>
    <row r="23" spans="1:15" ht="12.75">
      <c r="A23" s="264"/>
      <c r="B23" s="268"/>
      <c r="C23" s="325" t="s">
        <v>132</v>
      </c>
      <c r="D23" s="324"/>
      <c r="E23" s="294">
        <v>11.4</v>
      </c>
      <c r="F23" s="270"/>
      <c r="G23" s="271"/>
      <c r="H23" s="272"/>
      <c r="I23" s="266"/>
      <c r="J23" s="273"/>
      <c r="K23" s="266"/>
      <c r="M23" s="267" t="s">
        <v>132</v>
      </c>
      <c r="O23" s="255"/>
    </row>
    <row r="24" spans="1:15" ht="12.75">
      <c r="A24" s="264"/>
      <c r="B24" s="268"/>
      <c r="C24" s="325" t="s">
        <v>133</v>
      </c>
      <c r="D24" s="324"/>
      <c r="E24" s="294">
        <v>92.4</v>
      </c>
      <c r="F24" s="270"/>
      <c r="G24" s="271"/>
      <c r="H24" s="272"/>
      <c r="I24" s="266"/>
      <c r="J24" s="273"/>
      <c r="K24" s="266"/>
      <c r="M24" s="267" t="s">
        <v>133</v>
      </c>
      <c r="O24" s="255"/>
    </row>
    <row r="25" spans="1:15" ht="12.75">
      <c r="A25" s="264"/>
      <c r="B25" s="268"/>
      <c r="C25" s="325" t="s">
        <v>134</v>
      </c>
      <c r="D25" s="324"/>
      <c r="E25" s="294">
        <v>27.2</v>
      </c>
      <c r="F25" s="270"/>
      <c r="G25" s="271"/>
      <c r="H25" s="272"/>
      <c r="I25" s="266"/>
      <c r="J25" s="273"/>
      <c r="K25" s="266"/>
      <c r="M25" s="267" t="s">
        <v>134</v>
      </c>
      <c r="O25" s="255"/>
    </row>
    <row r="26" spans="1:15" ht="12.75">
      <c r="A26" s="264"/>
      <c r="B26" s="268"/>
      <c r="C26" s="325" t="s">
        <v>135</v>
      </c>
      <c r="D26" s="324"/>
      <c r="E26" s="294">
        <v>5.9</v>
      </c>
      <c r="F26" s="270"/>
      <c r="G26" s="271"/>
      <c r="H26" s="272"/>
      <c r="I26" s="266"/>
      <c r="J26" s="273"/>
      <c r="K26" s="266"/>
      <c r="M26" s="267" t="s">
        <v>135</v>
      </c>
      <c r="O26" s="255"/>
    </row>
    <row r="27" spans="1:15" ht="12.75">
      <c r="A27" s="264"/>
      <c r="B27" s="268"/>
      <c r="C27" s="325" t="s">
        <v>136</v>
      </c>
      <c r="D27" s="324"/>
      <c r="E27" s="294">
        <v>405.09999999999997</v>
      </c>
      <c r="F27" s="270"/>
      <c r="G27" s="271"/>
      <c r="H27" s="272"/>
      <c r="I27" s="266"/>
      <c r="J27" s="273"/>
      <c r="K27" s="266"/>
      <c r="M27" s="267" t="s">
        <v>136</v>
      </c>
      <c r="O27" s="255"/>
    </row>
    <row r="28" spans="1:15" ht="12.75">
      <c r="A28" s="264"/>
      <c r="B28" s="268"/>
      <c r="C28" s="323" t="s">
        <v>137</v>
      </c>
      <c r="D28" s="324"/>
      <c r="E28" s="269">
        <v>133.683</v>
      </c>
      <c r="F28" s="270"/>
      <c r="G28" s="271"/>
      <c r="H28" s="272"/>
      <c r="I28" s="266"/>
      <c r="J28" s="273"/>
      <c r="K28" s="266"/>
      <c r="M28" s="267" t="s">
        <v>137</v>
      </c>
      <c r="O28" s="255"/>
    </row>
    <row r="29" spans="1:80" ht="12.75">
      <c r="A29" s="256">
        <v>4</v>
      </c>
      <c r="B29" s="257" t="s">
        <v>138</v>
      </c>
      <c r="C29" s="258" t="s">
        <v>139</v>
      </c>
      <c r="D29" s="259" t="s">
        <v>123</v>
      </c>
      <c r="E29" s="260">
        <v>133.683</v>
      </c>
      <c r="F29" s="260">
        <v>0</v>
      </c>
      <c r="G29" s="261">
        <f>E29*F29</f>
        <v>0</v>
      </c>
      <c r="H29" s="262">
        <v>0</v>
      </c>
      <c r="I29" s="263">
        <f>E29*H29</f>
        <v>0</v>
      </c>
      <c r="J29" s="262">
        <v>0</v>
      </c>
      <c r="K29" s="263">
        <f>E29*J29</f>
        <v>0</v>
      </c>
      <c r="O29" s="255">
        <v>2</v>
      </c>
      <c r="AA29" s="228">
        <v>1</v>
      </c>
      <c r="AB29" s="228">
        <v>1</v>
      </c>
      <c r="AC29" s="228">
        <v>1</v>
      </c>
      <c r="AZ29" s="228">
        <v>1</v>
      </c>
      <c r="BA29" s="228">
        <f>IF(AZ29=1,G29,0)</f>
        <v>0</v>
      </c>
      <c r="BB29" s="228">
        <f>IF(AZ29=2,G29,0)</f>
        <v>0</v>
      </c>
      <c r="BC29" s="228">
        <f>IF(AZ29=3,G29,0)</f>
        <v>0</v>
      </c>
      <c r="BD29" s="228">
        <f>IF(AZ29=4,G29,0)</f>
        <v>0</v>
      </c>
      <c r="BE29" s="228">
        <f>IF(AZ29=5,G29,0)</f>
        <v>0</v>
      </c>
      <c r="CA29" s="255">
        <v>1</v>
      </c>
      <c r="CB29" s="255">
        <v>1</v>
      </c>
    </row>
    <row r="30" spans="1:15" ht="12.75">
      <c r="A30" s="264"/>
      <c r="B30" s="268"/>
      <c r="C30" s="325" t="s">
        <v>127</v>
      </c>
      <c r="D30" s="324"/>
      <c r="E30" s="294">
        <v>0</v>
      </c>
      <c r="F30" s="270"/>
      <c r="G30" s="271"/>
      <c r="H30" s="272"/>
      <c r="I30" s="266"/>
      <c r="J30" s="273"/>
      <c r="K30" s="266"/>
      <c r="M30" s="267" t="s">
        <v>127</v>
      </c>
      <c r="O30" s="255"/>
    </row>
    <row r="31" spans="1:15" ht="12.75">
      <c r="A31" s="264"/>
      <c r="B31" s="268"/>
      <c r="C31" s="325" t="s">
        <v>128</v>
      </c>
      <c r="D31" s="324"/>
      <c r="E31" s="294">
        <v>81</v>
      </c>
      <c r="F31" s="270"/>
      <c r="G31" s="271"/>
      <c r="H31" s="272"/>
      <c r="I31" s="266"/>
      <c r="J31" s="273"/>
      <c r="K31" s="266"/>
      <c r="M31" s="267" t="s">
        <v>128</v>
      </c>
      <c r="O31" s="255"/>
    </row>
    <row r="32" spans="1:15" ht="12.75">
      <c r="A32" s="264"/>
      <c r="B32" s="268"/>
      <c r="C32" s="325" t="s">
        <v>129</v>
      </c>
      <c r="D32" s="324"/>
      <c r="E32" s="294">
        <v>59.4</v>
      </c>
      <c r="F32" s="270"/>
      <c r="G32" s="271"/>
      <c r="H32" s="272"/>
      <c r="I32" s="266"/>
      <c r="J32" s="273"/>
      <c r="K32" s="266"/>
      <c r="M32" s="267" t="s">
        <v>129</v>
      </c>
      <c r="O32" s="255"/>
    </row>
    <row r="33" spans="1:15" ht="12.75">
      <c r="A33" s="264"/>
      <c r="B33" s="268"/>
      <c r="C33" s="325" t="s">
        <v>130</v>
      </c>
      <c r="D33" s="324"/>
      <c r="E33" s="294">
        <v>45</v>
      </c>
      <c r="F33" s="270"/>
      <c r="G33" s="271"/>
      <c r="H33" s="272"/>
      <c r="I33" s="266"/>
      <c r="J33" s="273"/>
      <c r="K33" s="266"/>
      <c r="M33" s="267" t="s">
        <v>130</v>
      </c>
      <c r="O33" s="255"/>
    </row>
    <row r="34" spans="1:15" ht="12.75">
      <c r="A34" s="264"/>
      <c r="B34" s="268"/>
      <c r="C34" s="325" t="s">
        <v>131</v>
      </c>
      <c r="D34" s="324"/>
      <c r="E34" s="294">
        <v>82.8</v>
      </c>
      <c r="F34" s="270"/>
      <c r="G34" s="271"/>
      <c r="H34" s="272"/>
      <c r="I34" s="266"/>
      <c r="J34" s="273"/>
      <c r="K34" s="266"/>
      <c r="M34" s="267" t="s">
        <v>131</v>
      </c>
      <c r="O34" s="255"/>
    </row>
    <row r="35" spans="1:15" ht="12.75">
      <c r="A35" s="264"/>
      <c r="B35" s="268"/>
      <c r="C35" s="325" t="s">
        <v>132</v>
      </c>
      <c r="D35" s="324"/>
      <c r="E35" s="294">
        <v>11.4</v>
      </c>
      <c r="F35" s="270"/>
      <c r="G35" s="271"/>
      <c r="H35" s="272"/>
      <c r="I35" s="266"/>
      <c r="J35" s="273"/>
      <c r="K35" s="266"/>
      <c r="M35" s="267" t="s">
        <v>132</v>
      </c>
      <c r="O35" s="255"/>
    </row>
    <row r="36" spans="1:15" ht="12.75">
      <c r="A36" s="264"/>
      <c r="B36" s="268"/>
      <c r="C36" s="325" t="s">
        <v>133</v>
      </c>
      <c r="D36" s="324"/>
      <c r="E36" s="294">
        <v>92.4</v>
      </c>
      <c r="F36" s="270"/>
      <c r="G36" s="271"/>
      <c r="H36" s="272"/>
      <c r="I36" s="266"/>
      <c r="J36" s="273"/>
      <c r="K36" s="266"/>
      <c r="M36" s="267" t="s">
        <v>133</v>
      </c>
      <c r="O36" s="255"/>
    </row>
    <row r="37" spans="1:15" ht="12.75">
      <c r="A37" s="264"/>
      <c r="B37" s="268"/>
      <c r="C37" s="325" t="s">
        <v>134</v>
      </c>
      <c r="D37" s="324"/>
      <c r="E37" s="294">
        <v>27.2</v>
      </c>
      <c r="F37" s="270"/>
      <c r="G37" s="271"/>
      <c r="H37" s="272"/>
      <c r="I37" s="266"/>
      <c r="J37" s="273"/>
      <c r="K37" s="266"/>
      <c r="M37" s="267" t="s">
        <v>134</v>
      </c>
      <c r="O37" s="255"/>
    </row>
    <row r="38" spans="1:15" ht="12.75">
      <c r="A38" s="264"/>
      <c r="B38" s="268"/>
      <c r="C38" s="325" t="s">
        <v>135</v>
      </c>
      <c r="D38" s="324"/>
      <c r="E38" s="294">
        <v>5.9</v>
      </c>
      <c r="F38" s="270"/>
      <c r="G38" s="271"/>
      <c r="H38" s="272"/>
      <c r="I38" s="266"/>
      <c r="J38" s="273"/>
      <c r="K38" s="266"/>
      <c r="M38" s="267" t="s">
        <v>135</v>
      </c>
      <c r="O38" s="255"/>
    </row>
    <row r="39" spans="1:15" ht="12.75">
      <c r="A39" s="264"/>
      <c r="B39" s="268"/>
      <c r="C39" s="325" t="s">
        <v>136</v>
      </c>
      <c r="D39" s="324"/>
      <c r="E39" s="294">
        <v>405.09999999999997</v>
      </c>
      <c r="F39" s="270"/>
      <c r="G39" s="271"/>
      <c r="H39" s="272"/>
      <c r="I39" s="266"/>
      <c r="J39" s="273"/>
      <c r="K39" s="266"/>
      <c r="M39" s="267" t="s">
        <v>136</v>
      </c>
      <c r="O39" s="255"/>
    </row>
    <row r="40" spans="1:15" ht="12.75">
      <c r="A40" s="264"/>
      <c r="B40" s="268"/>
      <c r="C40" s="323" t="s">
        <v>137</v>
      </c>
      <c r="D40" s="324"/>
      <c r="E40" s="269">
        <v>133.683</v>
      </c>
      <c r="F40" s="270"/>
      <c r="G40" s="271"/>
      <c r="H40" s="272"/>
      <c r="I40" s="266"/>
      <c r="J40" s="273"/>
      <c r="K40" s="266"/>
      <c r="M40" s="267" t="s">
        <v>137</v>
      </c>
      <c r="O40" s="255"/>
    </row>
    <row r="41" spans="1:80" ht="22.5">
      <c r="A41" s="256">
        <v>5</v>
      </c>
      <c r="B41" s="257" t="s">
        <v>140</v>
      </c>
      <c r="C41" s="258" t="s">
        <v>141</v>
      </c>
      <c r="D41" s="259" t="s">
        <v>142</v>
      </c>
      <c r="E41" s="260">
        <v>405.1</v>
      </c>
      <c r="F41" s="260">
        <v>0</v>
      </c>
      <c r="G41" s="261">
        <f>E41*F41</f>
        <v>0</v>
      </c>
      <c r="H41" s="262">
        <v>0.00238</v>
      </c>
      <c r="I41" s="263">
        <f>E41*H41</f>
        <v>0.9641380000000002</v>
      </c>
      <c r="J41" s="262">
        <v>0</v>
      </c>
      <c r="K41" s="263">
        <f>E41*J41</f>
        <v>0</v>
      </c>
      <c r="O41" s="255">
        <v>2</v>
      </c>
      <c r="AA41" s="228">
        <v>1</v>
      </c>
      <c r="AB41" s="228">
        <v>1</v>
      </c>
      <c r="AC41" s="228">
        <v>1</v>
      </c>
      <c r="AZ41" s="228">
        <v>1</v>
      </c>
      <c r="BA41" s="228">
        <f>IF(AZ41=1,G41,0)</f>
        <v>0</v>
      </c>
      <c r="BB41" s="228">
        <f>IF(AZ41=2,G41,0)</f>
        <v>0</v>
      </c>
      <c r="BC41" s="228">
        <f>IF(AZ41=3,G41,0)</f>
        <v>0</v>
      </c>
      <c r="BD41" s="228">
        <f>IF(AZ41=4,G41,0)</f>
        <v>0</v>
      </c>
      <c r="BE41" s="228">
        <f>IF(AZ41=5,G41,0)</f>
        <v>0</v>
      </c>
      <c r="CA41" s="255">
        <v>1</v>
      </c>
      <c r="CB41" s="255">
        <v>1</v>
      </c>
    </row>
    <row r="42" spans="1:15" ht="12.75">
      <c r="A42" s="264"/>
      <c r="B42" s="268"/>
      <c r="C42" s="325" t="s">
        <v>127</v>
      </c>
      <c r="D42" s="324"/>
      <c r="E42" s="294">
        <v>0</v>
      </c>
      <c r="F42" s="270"/>
      <c r="G42" s="271"/>
      <c r="H42" s="272"/>
      <c r="I42" s="266"/>
      <c r="J42" s="273"/>
      <c r="K42" s="266"/>
      <c r="M42" s="267" t="s">
        <v>127</v>
      </c>
      <c r="O42" s="255"/>
    </row>
    <row r="43" spans="1:15" ht="12.75">
      <c r="A43" s="264"/>
      <c r="B43" s="268"/>
      <c r="C43" s="325" t="s">
        <v>128</v>
      </c>
      <c r="D43" s="324"/>
      <c r="E43" s="294">
        <v>81</v>
      </c>
      <c r="F43" s="270"/>
      <c r="G43" s="271"/>
      <c r="H43" s="272"/>
      <c r="I43" s="266"/>
      <c r="J43" s="273"/>
      <c r="K43" s="266"/>
      <c r="M43" s="267" t="s">
        <v>128</v>
      </c>
      <c r="O43" s="255"/>
    </row>
    <row r="44" spans="1:15" ht="12.75">
      <c r="A44" s="264"/>
      <c r="B44" s="268"/>
      <c r="C44" s="325" t="s">
        <v>129</v>
      </c>
      <c r="D44" s="324"/>
      <c r="E44" s="294">
        <v>59.4</v>
      </c>
      <c r="F44" s="270"/>
      <c r="G44" s="271"/>
      <c r="H44" s="272"/>
      <c r="I44" s="266"/>
      <c r="J44" s="273"/>
      <c r="K44" s="266"/>
      <c r="M44" s="267" t="s">
        <v>129</v>
      </c>
      <c r="O44" s="255"/>
    </row>
    <row r="45" spans="1:15" ht="12.75">
      <c r="A45" s="264"/>
      <c r="B45" s="268"/>
      <c r="C45" s="325" t="s">
        <v>130</v>
      </c>
      <c r="D45" s="324"/>
      <c r="E45" s="294">
        <v>45</v>
      </c>
      <c r="F45" s="270"/>
      <c r="G45" s="271"/>
      <c r="H45" s="272"/>
      <c r="I45" s="266"/>
      <c r="J45" s="273"/>
      <c r="K45" s="266"/>
      <c r="M45" s="267" t="s">
        <v>130</v>
      </c>
      <c r="O45" s="255"/>
    </row>
    <row r="46" spans="1:15" ht="12.75">
      <c r="A46" s="264"/>
      <c r="B46" s="268"/>
      <c r="C46" s="325" t="s">
        <v>131</v>
      </c>
      <c r="D46" s="324"/>
      <c r="E46" s="294">
        <v>82.8</v>
      </c>
      <c r="F46" s="270"/>
      <c r="G46" s="271"/>
      <c r="H46" s="272"/>
      <c r="I46" s="266"/>
      <c r="J46" s="273"/>
      <c r="K46" s="266"/>
      <c r="M46" s="267" t="s">
        <v>131</v>
      </c>
      <c r="O46" s="255"/>
    </row>
    <row r="47" spans="1:15" ht="12.75">
      <c r="A47" s="264"/>
      <c r="B47" s="268"/>
      <c r="C47" s="325" t="s">
        <v>132</v>
      </c>
      <c r="D47" s="324"/>
      <c r="E47" s="294">
        <v>11.4</v>
      </c>
      <c r="F47" s="270"/>
      <c r="G47" s="271"/>
      <c r="H47" s="272"/>
      <c r="I47" s="266"/>
      <c r="J47" s="273"/>
      <c r="K47" s="266"/>
      <c r="M47" s="267" t="s">
        <v>132</v>
      </c>
      <c r="O47" s="255"/>
    </row>
    <row r="48" spans="1:15" ht="12.75">
      <c r="A48" s="264"/>
      <c r="B48" s="268"/>
      <c r="C48" s="325" t="s">
        <v>133</v>
      </c>
      <c r="D48" s="324"/>
      <c r="E48" s="294">
        <v>92.4</v>
      </c>
      <c r="F48" s="270"/>
      <c r="G48" s="271"/>
      <c r="H48" s="272"/>
      <c r="I48" s="266"/>
      <c r="J48" s="273"/>
      <c r="K48" s="266"/>
      <c r="M48" s="267" t="s">
        <v>133</v>
      </c>
      <c r="O48" s="255"/>
    </row>
    <row r="49" spans="1:15" ht="12.75">
      <c r="A49" s="264"/>
      <c r="B49" s="268"/>
      <c r="C49" s="325" t="s">
        <v>134</v>
      </c>
      <c r="D49" s="324"/>
      <c r="E49" s="294">
        <v>27.2</v>
      </c>
      <c r="F49" s="270"/>
      <c r="G49" s="271"/>
      <c r="H49" s="272"/>
      <c r="I49" s="266"/>
      <c r="J49" s="273"/>
      <c r="K49" s="266"/>
      <c r="M49" s="267" t="s">
        <v>134</v>
      </c>
      <c r="O49" s="255"/>
    </row>
    <row r="50" spans="1:15" ht="12.75">
      <c r="A50" s="264"/>
      <c r="B50" s="268"/>
      <c r="C50" s="325" t="s">
        <v>135</v>
      </c>
      <c r="D50" s="324"/>
      <c r="E50" s="294">
        <v>5.9</v>
      </c>
      <c r="F50" s="270"/>
      <c r="G50" s="271"/>
      <c r="H50" s="272"/>
      <c r="I50" s="266"/>
      <c r="J50" s="273"/>
      <c r="K50" s="266"/>
      <c r="M50" s="267" t="s">
        <v>135</v>
      </c>
      <c r="O50" s="255"/>
    </row>
    <row r="51" spans="1:15" ht="12.75">
      <c r="A51" s="264"/>
      <c r="B51" s="268"/>
      <c r="C51" s="325" t="s">
        <v>136</v>
      </c>
      <c r="D51" s="324"/>
      <c r="E51" s="294">
        <v>405.09999999999997</v>
      </c>
      <c r="F51" s="270"/>
      <c r="G51" s="271"/>
      <c r="H51" s="272"/>
      <c r="I51" s="266"/>
      <c r="J51" s="273"/>
      <c r="K51" s="266"/>
      <c r="M51" s="267" t="s">
        <v>136</v>
      </c>
      <c r="O51" s="255"/>
    </row>
    <row r="52" spans="1:15" ht="12.75">
      <c r="A52" s="264"/>
      <c r="B52" s="268"/>
      <c r="C52" s="323" t="s">
        <v>143</v>
      </c>
      <c r="D52" s="324"/>
      <c r="E52" s="269">
        <v>405.1</v>
      </c>
      <c r="F52" s="270"/>
      <c r="G52" s="271"/>
      <c r="H52" s="272"/>
      <c r="I52" s="266"/>
      <c r="J52" s="273"/>
      <c r="K52" s="266"/>
      <c r="M52" s="267" t="s">
        <v>143</v>
      </c>
      <c r="O52" s="255"/>
    </row>
    <row r="53" spans="1:80" ht="12.75">
      <c r="A53" s="256">
        <v>6</v>
      </c>
      <c r="B53" s="257" t="s">
        <v>144</v>
      </c>
      <c r="C53" s="258" t="s">
        <v>145</v>
      </c>
      <c r="D53" s="259" t="s">
        <v>123</v>
      </c>
      <c r="E53" s="260">
        <v>133.683</v>
      </c>
      <c r="F53" s="260">
        <v>0</v>
      </c>
      <c r="G53" s="261">
        <f>E53*F53</f>
        <v>0</v>
      </c>
      <c r="H53" s="262">
        <v>0.00474</v>
      </c>
      <c r="I53" s="263">
        <f>E53*H53</f>
        <v>0.63365742</v>
      </c>
      <c r="J53" s="262">
        <v>0</v>
      </c>
      <c r="K53" s="263">
        <f>E53*J53</f>
        <v>0</v>
      </c>
      <c r="O53" s="255">
        <v>2</v>
      </c>
      <c r="AA53" s="228">
        <v>1</v>
      </c>
      <c r="AB53" s="228">
        <v>1</v>
      </c>
      <c r="AC53" s="228">
        <v>1</v>
      </c>
      <c r="AZ53" s="228">
        <v>1</v>
      </c>
      <c r="BA53" s="228">
        <f>IF(AZ53=1,G53,0)</f>
        <v>0</v>
      </c>
      <c r="BB53" s="228">
        <f>IF(AZ53=2,G53,0)</f>
        <v>0</v>
      </c>
      <c r="BC53" s="228">
        <f>IF(AZ53=3,G53,0)</f>
        <v>0</v>
      </c>
      <c r="BD53" s="228">
        <f>IF(AZ53=4,G53,0)</f>
        <v>0</v>
      </c>
      <c r="BE53" s="228">
        <f>IF(AZ53=5,G53,0)</f>
        <v>0</v>
      </c>
      <c r="CA53" s="255">
        <v>1</v>
      </c>
      <c r="CB53" s="255">
        <v>1</v>
      </c>
    </row>
    <row r="54" spans="1:15" ht="12.75">
      <c r="A54" s="264"/>
      <c r="B54" s="268"/>
      <c r="C54" s="325" t="s">
        <v>127</v>
      </c>
      <c r="D54" s="324"/>
      <c r="E54" s="294">
        <v>0</v>
      </c>
      <c r="F54" s="270"/>
      <c r="G54" s="271"/>
      <c r="H54" s="272"/>
      <c r="I54" s="266"/>
      <c r="J54" s="273"/>
      <c r="K54" s="266"/>
      <c r="M54" s="267" t="s">
        <v>127</v>
      </c>
      <c r="O54" s="255"/>
    </row>
    <row r="55" spans="1:15" ht="12.75">
      <c r="A55" s="264"/>
      <c r="B55" s="268"/>
      <c r="C55" s="325" t="s">
        <v>128</v>
      </c>
      <c r="D55" s="324"/>
      <c r="E55" s="294">
        <v>81</v>
      </c>
      <c r="F55" s="270"/>
      <c r="G55" s="271"/>
      <c r="H55" s="272"/>
      <c r="I55" s="266"/>
      <c r="J55" s="273"/>
      <c r="K55" s="266"/>
      <c r="M55" s="267" t="s">
        <v>128</v>
      </c>
      <c r="O55" s="255"/>
    </row>
    <row r="56" spans="1:15" ht="12.75">
      <c r="A56" s="264"/>
      <c r="B56" s="268"/>
      <c r="C56" s="325" t="s">
        <v>129</v>
      </c>
      <c r="D56" s="324"/>
      <c r="E56" s="294">
        <v>59.4</v>
      </c>
      <c r="F56" s="270"/>
      <c r="G56" s="271"/>
      <c r="H56" s="272"/>
      <c r="I56" s="266"/>
      <c r="J56" s="273"/>
      <c r="K56" s="266"/>
      <c r="M56" s="267" t="s">
        <v>129</v>
      </c>
      <c r="O56" s="255"/>
    </row>
    <row r="57" spans="1:15" ht="12.75">
      <c r="A57" s="264"/>
      <c r="B57" s="268"/>
      <c r="C57" s="325" t="s">
        <v>130</v>
      </c>
      <c r="D57" s="324"/>
      <c r="E57" s="294">
        <v>45</v>
      </c>
      <c r="F57" s="270"/>
      <c r="G57" s="271"/>
      <c r="H57" s="272"/>
      <c r="I57" s="266"/>
      <c r="J57" s="273"/>
      <c r="K57" s="266"/>
      <c r="M57" s="267" t="s">
        <v>130</v>
      </c>
      <c r="O57" s="255"/>
    </row>
    <row r="58" spans="1:15" ht="12.75">
      <c r="A58" s="264"/>
      <c r="B58" s="268"/>
      <c r="C58" s="325" t="s">
        <v>131</v>
      </c>
      <c r="D58" s="324"/>
      <c r="E58" s="294">
        <v>82.8</v>
      </c>
      <c r="F58" s="270"/>
      <c r="G58" s="271"/>
      <c r="H58" s="272"/>
      <c r="I58" s="266"/>
      <c r="J58" s="273"/>
      <c r="K58" s="266"/>
      <c r="M58" s="267" t="s">
        <v>131</v>
      </c>
      <c r="O58" s="255"/>
    </row>
    <row r="59" spans="1:15" ht="12.75">
      <c r="A59" s="264"/>
      <c r="B59" s="268"/>
      <c r="C59" s="325" t="s">
        <v>132</v>
      </c>
      <c r="D59" s="324"/>
      <c r="E59" s="294">
        <v>11.4</v>
      </c>
      <c r="F59" s="270"/>
      <c r="G59" s="271"/>
      <c r="H59" s="272"/>
      <c r="I59" s="266"/>
      <c r="J59" s="273"/>
      <c r="K59" s="266"/>
      <c r="M59" s="267" t="s">
        <v>132</v>
      </c>
      <c r="O59" s="255"/>
    </row>
    <row r="60" spans="1:15" ht="12.75">
      <c r="A60" s="264"/>
      <c r="B60" s="268"/>
      <c r="C60" s="325" t="s">
        <v>133</v>
      </c>
      <c r="D60" s="324"/>
      <c r="E60" s="294">
        <v>92.4</v>
      </c>
      <c r="F60" s="270"/>
      <c r="G60" s="271"/>
      <c r="H60" s="272"/>
      <c r="I60" s="266"/>
      <c r="J60" s="273"/>
      <c r="K60" s="266"/>
      <c r="M60" s="267" t="s">
        <v>133</v>
      </c>
      <c r="O60" s="255"/>
    </row>
    <row r="61" spans="1:15" ht="12.75">
      <c r="A61" s="264"/>
      <c r="B61" s="268"/>
      <c r="C61" s="325" t="s">
        <v>134</v>
      </c>
      <c r="D61" s="324"/>
      <c r="E61" s="294">
        <v>27.2</v>
      </c>
      <c r="F61" s="270"/>
      <c r="G61" s="271"/>
      <c r="H61" s="272"/>
      <c r="I61" s="266"/>
      <c r="J61" s="273"/>
      <c r="K61" s="266"/>
      <c r="M61" s="267" t="s">
        <v>134</v>
      </c>
      <c r="O61" s="255"/>
    </row>
    <row r="62" spans="1:15" ht="12.75">
      <c r="A62" s="264"/>
      <c r="B62" s="268"/>
      <c r="C62" s="325" t="s">
        <v>135</v>
      </c>
      <c r="D62" s="324"/>
      <c r="E62" s="294">
        <v>5.9</v>
      </c>
      <c r="F62" s="270"/>
      <c r="G62" s="271"/>
      <c r="H62" s="272"/>
      <c r="I62" s="266"/>
      <c r="J62" s="273"/>
      <c r="K62" s="266"/>
      <c r="M62" s="267" t="s">
        <v>135</v>
      </c>
      <c r="O62" s="255"/>
    </row>
    <row r="63" spans="1:15" ht="12.75">
      <c r="A63" s="264"/>
      <c r="B63" s="268"/>
      <c r="C63" s="325" t="s">
        <v>136</v>
      </c>
      <c r="D63" s="324"/>
      <c r="E63" s="294">
        <v>405.09999999999997</v>
      </c>
      <c r="F63" s="270"/>
      <c r="G63" s="271"/>
      <c r="H63" s="272"/>
      <c r="I63" s="266"/>
      <c r="J63" s="273"/>
      <c r="K63" s="266"/>
      <c r="M63" s="267" t="s">
        <v>136</v>
      </c>
      <c r="O63" s="255"/>
    </row>
    <row r="64" spans="1:15" ht="12.75">
      <c r="A64" s="264"/>
      <c r="B64" s="268"/>
      <c r="C64" s="323" t="s">
        <v>137</v>
      </c>
      <c r="D64" s="324"/>
      <c r="E64" s="269">
        <v>133.683</v>
      </c>
      <c r="F64" s="270"/>
      <c r="G64" s="271"/>
      <c r="H64" s="272"/>
      <c r="I64" s="266"/>
      <c r="J64" s="273"/>
      <c r="K64" s="266"/>
      <c r="M64" s="267" t="s">
        <v>137</v>
      </c>
      <c r="O64" s="255"/>
    </row>
    <row r="65" spans="1:80" ht="12.75">
      <c r="A65" s="256">
        <v>7</v>
      </c>
      <c r="B65" s="257" t="s">
        <v>146</v>
      </c>
      <c r="C65" s="258" t="s">
        <v>147</v>
      </c>
      <c r="D65" s="259" t="s">
        <v>142</v>
      </c>
      <c r="E65" s="260">
        <v>405.1</v>
      </c>
      <c r="F65" s="260">
        <v>0</v>
      </c>
      <c r="G65" s="261">
        <f>E65*F65</f>
        <v>0</v>
      </c>
      <c r="H65" s="262">
        <v>0</v>
      </c>
      <c r="I65" s="263">
        <f>E65*H65</f>
        <v>0</v>
      </c>
      <c r="J65" s="262">
        <v>0</v>
      </c>
      <c r="K65" s="263">
        <f>E65*J65</f>
        <v>0</v>
      </c>
      <c r="O65" s="255">
        <v>2</v>
      </c>
      <c r="AA65" s="228">
        <v>1</v>
      </c>
      <c r="AB65" s="228">
        <v>1</v>
      </c>
      <c r="AC65" s="228">
        <v>1</v>
      </c>
      <c r="AZ65" s="228">
        <v>1</v>
      </c>
      <c r="BA65" s="228">
        <f>IF(AZ65=1,G65,0)</f>
        <v>0</v>
      </c>
      <c r="BB65" s="228">
        <f>IF(AZ65=2,G65,0)</f>
        <v>0</v>
      </c>
      <c r="BC65" s="228">
        <f>IF(AZ65=3,G65,0)</f>
        <v>0</v>
      </c>
      <c r="BD65" s="228">
        <f>IF(AZ65=4,G65,0)</f>
        <v>0</v>
      </c>
      <c r="BE65" s="228">
        <f>IF(AZ65=5,G65,0)</f>
        <v>0</v>
      </c>
      <c r="CA65" s="255">
        <v>1</v>
      </c>
      <c r="CB65" s="255">
        <v>1</v>
      </c>
    </row>
    <row r="66" spans="1:15" ht="12.75">
      <c r="A66" s="264"/>
      <c r="B66" s="268"/>
      <c r="C66" s="325" t="s">
        <v>127</v>
      </c>
      <c r="D66" s="324"/>
      <c r="E66" s="294">
        <v>0</v>
      </c>
      <c r="F66" s="270"/>
      <c r="G66" s="271"/>
      <c r="H66" s="272"/>
      <c r="I66" s="266"/>
      <c r="J66" s="273"/>
      <c r="K66" s="266"/>
      <c r="M66" s="267" t="s">
        <v>127</v>
      </c>
      <c r="O66" s="255"/>
    </row>
    <row r="67" spans="1:15" ht="12.75">
      <c r="A67" s="264"/>
      <c r="B67" s="268"/>
      <c r="C67" s="325" t="s">
        <v>128</v>
      </c>
      <c r="D67" s="324"/>
      <c r="E67" s="294">
        <v>81</v>
      </c>
      <c r="F67" s="270"/>
      <c r="G67" s="271"/>
      <c r="H67" s="272"/>
      <c r="I67" s="266"/>
      <c r="J67" s="273"/>
      <c r="K67" s="266"/>
      <c r="M67" s="267" t="s">
        <v>128</v>
      </c>
      <c r="O67" s="255"/>
    </row>
    <row r="68" spans="1:15" ht="12.75">
      <c r="A68" s="264"/>
      <c r="B68" s="268"/>
      <c r="C68" s="325" t="s">
        <v>129</v>
      </c>
      <c r="D68" s="324"/>
      <c r="E68" s="294">
        <v>59.4</v>
      </c>
      <c r="F68" s="270"/>
      <c r="G68" s="271"/>
      <c r="H68" s="272"/>
      <c r="I68" s="266"/>
      <c r="J68" s="273"/>
      <c r="K68" s="266"/>
      <c r="M68" s="267" t="s">
        <v>129</v>
      </c>
      <c r="O68" s="255"/>
    </row>
    <row r="69" spans="1:15" ht="12.75">
      <c r="A69" s="264"/>
      <c r="B69" s="268"/>
      <c r="C69" s="325" t="s">
        <v>130</v>
      </c>
      <c r="D69" s="324"/>
      <c r="E69" s="294">
        <v>45</v>
      </c>
      <c r="F69" s="270"/>
      <c r="G69" s="271"/>
      <c r="H69" s="272"/>
      <c r="I69" s="266"/>
      <c r="J69" s="273"/>
      <c r="K69" s="266"/>
      <c r="M69" s="267" t="s">
        <v>130</v>
      </c>
      <c r="O69" s="255"/>
    </row>
    <row r="70" spans="1:15" ht="12.75">
      <c r="A70" s="264"/>
      <c r="B70" s="268"/>
      <c r="C70" s="325" t="s">
        <v>131</v>
      </c>
      <c r="D70" s="324"/>
      <c r="E70" s="294">
        <v>82.8</v>
      </c>
      <c r="F70" s="270"/>
      <c r="G70" s="271"/>
      <c r="H70" s="272"/>
      <c r="I70" s="266"/>
      <c r="J70" s="273"/>
      <c r="K70" s="266"/>
      <c r="M70" s="267" t="s">
        <v>131</v>
      </c>
      <c r="O70" s="255"/>
    </row>
    <row r="71" spans="1:15" ht="12.75">
      <c r="A71" s="264"/>
      <c r="B71" s="268"/>
      <c r="C71" s="325" t="s">
        <v>132</v>
      </c>
      <c r="D71" s="324"/>
      <c r="E71" s="294">
        <v>11.4</v>
      </c>
      <c r="F71" s="270"/>
      <c r="G71" s="271"/>
      <c r="H71" s="272"/>
      <c r="I71" s="266"/>
      <c r="J71" s="273"/>
      <c r="K71" s="266"/>
      <c r="M71" s="267" t="s">
        <v>132</v>
      </c>
      <c r="O71" s="255"/>
    </row>
    <row r="72" spans="1:15" ht="12.75">
      <c r="A72" s="264"/>
      <c r="B72" s="268"/>
      <c r="C72" s="325" t="s">
        <v>133</v>
      </c>
      <c r="D72" s="324"/>
      <c r="E72" s="294">
        <v>92.4</v>
      </c>
      <c r="F72" s="270"/>
      <c r="G72" s="271"/>
      <c r="H72" s="272"/>
      <c r="I72" s="266"/>
      <c r="J72" s="273"/>
      <c r="K72" s="266"/>
      <c r="M72" s="267" t="s">
        <v>133</v>
      </c>
      <c r="O72" s="255"/>
    </row>
    <row r="73" spans="1:15" ht="12.75">
      <c r="A73" s="264"/>
      <c r="B73" s="268"/>
      <c r="C73" s="325" t="s">
        <v>134</v>
      </c>
      <c r="D73" s="324"/>
      <c r="E73" s="294">
        <v>27.2</v>
      </c>
      <c r="F73" s="270"/>
      <c r="G73" s="271"/>
      <c r="H73" s="272"/>
      <c r="I73" s="266"/>
      <c r="J73" s="273"/>
      <c r="K73" s="266"/>
      <c r="M73" s="267" t="s">
        <v>134</v>
      </c>
      <c r="O73" s="255"/>
    </row>
    <row r="74" spans="1:15" ht="12.75">
      <c r="A74" s="264"/>
      <c r="B74" s="268"/>
      <c r="C74" s="325" t="s">
        <v>135</v>
      </c>
      <c r="D74" s="324"/>
      <c r="E74" s="294">
        <v>5.9</v>
      </c>
      <c r="F74" s="270"/>
      <c r="G74" s="271"/>
      <c r="H74" s="272"/>
      <c r="I74" s="266"/>
      <c r="J74" s="273"/>
      <c r="K74" s="266"/>
      <c r="M74" s="267" t="s">
        <v>135</v>
      </c>
      <c r="O74" s="255"/>
    </row>
    <row r="75" spans="1:15" ht="12.75">
      <c r="A75" s="264"/>
      <c r="B75" s="268"/>
      <c r="C75" s="325" t="s">
        <v>136</v>
      </c>
      <c r="D75" s="324"/>
      <c r="E75" s="294">
        <v>405.09999999999997</v>
      </c>
      <c r="F75" s="270"/>
      <c r="G75" s="271"/>
      <c r="H75" s="272"/>
      <c r="I75" s="266"/>
      <c r="J75" s="273"/>
      <c r="K75" s="266"/>
      <c r="M75" s="267" t="s">
        <v>136</v>
      </c>
      <c r="O75" s="255"/>
    </row>
    <row r="76" spans="1:15" ht="12.75">
      <c r="A76" s="264"/>
      <c r="B76" s="268"/>
      <c r="C76" s="323" t="s">
        <v>143</v>
      </c>
      <c r="D76" s="324"/>
      <c r="E76" s="269">
        <v>405.1</v>
      </c>
      <c r="F76" s="270"/>
      <c r="G76" s="271"/>
      <c r="H76" s="272"/>
      <c r="I76" s="266"/>
      <c r="J76" s="273"/>
      <c r="K76" s="266"/>
      <c r="M76" s="267" t="s">
        <v>143</v>
      </c>
      <c r="O76" s="255"/>
    </row>
    <row r="77" spans="1:57" ht="12.75">
      <c r="A77" s="274"/>
      <c r="B77" s="275" t="s">
        <v>99</v>
      </c>
      <c r="C77" s="276" t="s">
        <v>120</v>
      </c>
      <c r="D77" s="277"/>
      <c r="E77" s="278"/>
      <c r="F77" s="279"/>
      <c r="G77" s="280">
        <f>SUM(G14:G76)</f>
        <v>0</v>
      </c>
      <c r="H77" s="281"/>
      <c r="I77" s="282">
        <f>SUM(I14:I76)</f>
        <v>1.6324566400000002</v>
      </c>
      <c r="J77" s="281"/>
      <c r="K77" s="282">
        <f>SUM(K14:K76)</f>
        <v>0</v>
      </c>
      <c r="O77" s="255">
        <v>4</v>
      </c>
      <c r="BA77" s="283">
        <f>SUM(BA14:BA76)</f>
        <v>0</v>
      </c>
      <c r="BB77" s="283">
        <f>SUM(BB14:BB76)</f>
        <v>0</v>
      </c>
      <c r="BC77" s="283">
        <f>SUM(BC14:BC76)</f>
        <v>0</v>
      </c>
      <c r="BD77" s="283">
        <f>SUM(BD14:BD76)</f>
        <v>0</v>
      </c>
      <c r="BE77" s="283">
        <f>SUM(BE14:BE76)</f>
        <v>0</v>
      </c>
    </row>
    <row r="78" spans="1:15" ht="12.75">
      <c r="A78" s="245" t="s">
        <v>97</v>
      </c>
      <c r="B78" s="246" t="s">
        <v>148</v>
      </c>
      <c r="C78" s="247" t="s">
        <v>149</v>
      </c>
      <c r="D78" s="248"/>
      <c r="E78" s="249"/>
      <c r="F78" s="249"/>
      <c r="G78" s="250"/>
      <c r="H78" s="251"/>
      <c r="I78" s="252"/>
      <c r="J78" s="253"/>
      <c r="K78" s="254"/>
      <c r="O78" s="255">
        <v>1</v>
      </c>
    </row>
    <row r="79" spans="1:80" ht="12.75">
      <c r="A79" s="256">
        <v>8</v>
      </c>
      <c r="B79" s="257" t="s">
        <v>151</v>
      </c>
      <c r="C79" s="258" t="s">
        <v>152</v>
      </c>
      <c r="D79" s="259" t="s">
        <v>123</v>
      </c>
      <c r="E79" s="260">
        <v>81.02</v>
      </c>
      <c r="F79" s="260">
        <v>0</v>
      </c>
      <c r="G79" s="261">
        <f>E79*F79</f>
        <v>0</v>
      </c>
      <c r="H79" s="262">
        <v>0.00062</v>
      </c>
      <c r="I79" s="263">
        <f>E79*H79</f>
        <v>0.050232399999999996</v>
      </c>
      <c r="J79" s="262">
        <v>0</v>
      </c>
      <c r="K79" s="263">
        <f>E79*J79</f>
        <v>0</v>
      </c>
      <c r="O79" s="255">
        <v>2</v>
      </c>
      <c r="AA79" s="228">
        <v>1</v>
      </c>
      <c r="AB79" s="228">
        <v>1</v>
      </c>
      <c r="AC79" s="228">
        <v>1</v>
      </c>
      <c r="AZ79" s="228">
        <v>1</v>
      </c>
      <c r="BA79" s="228">
        <f>IF(AZ79=1,G79,0)</f>
        <v>0</v>
      </c>
      <c r="BB79" s="228">
        <f>IF(AZ79=2,G79,0)</f>
        <v>0</v>
      </c>
      <c r="BC79" s="228">
        <f>IF(AZ79=3,G79,0)</f>
        <v>0</v>
      </c>
      <c r="BD79" s="228">
        <f>IF(AZ79=4,G79,0)</f>
        <v>0</v>
      </c>
      <c r="BE79" s="228">
        <f>IF(AZ79=5,G79,0)</f>
        <v>0</v>
      </c>
      <c r="CA79" s="255">
        <v>1</v>
      </c>
      <c r="CB79" s="255">
        <v>1</v>
      </c>
    </row>
    <row r="80" spans="1:15" ht="12.75">
      <c r="A80" s="264"/>
      <c r="B80" s="265"/>
      <c r="C80" s="331" t="s">
        <v>153</v>
      </c>
      <c r="D80" s="332"/>
      <c r="E80" s="332"/>
      <c r="F80" s="332"/>
      <c r="G80" s="333"/>
      <c r="I80" s="266"/>
      <c r="K80" s="266"/>
      <c r="L80" s="267" t="s">
        <v>153</v>
      </c>
      <c r="O80" s="255">
        <v>3</v>
      </c>
    </row>
    <row r="81" spans="1:15" ht="12.75">
      <c r="A81" s="264"/>
      <c r="B81" s="268"/>
      <c r="C81" s="325" t="s">
        <v>127</v>
      </c>
      <c r="D81" s="324"/>
      <c r="E81" s="294">
        <v>0</v>
      </c>
      <c r="F81" s="270"/>
      <c r="G81" s="271"/>
      <c r="H81" s="272"/>
      <c r="I81" s="266"/>
      <c r="J81" s="273"/>
      <c r="K81" s="266"/>
      <c r="M81" s="267" t="s">
        <v>127</v>
      </c>
      <c r="O81" s="255"/>
    </row>
    <row r="82" spans="1:15" ht="12.75">
      <c r="A82" s="264"/>
      <c r="B82" s="268"/>
      <c r="C82" s="325" t="s">
        <v>128</v>
      </c>
      <c r="D82" s="324"/>
      <c r="E82" s="294">
        <v>81</v>
      </c>
      <c r="F82" s="270"/>
      <c r="G82" s="271"/>
      <c r="H82" s="272"/>
      <c r="I82" s="266"/>
      <c r="J82" s="273"/>
      <c r="K82" s="266"/>
      <c r="M82" s="267" t="s">
        <v>128</v>
      </c>
      <c r="O82" s="255"/>
    </row>
    <row r="83" spans="1:15" ht="12.75">
      <c r="A83" s="264"/>
      <c r="B83" s="268"/>
      <c r="C83" s="325" t="s">
        <v>129</v>
      </c>
      <c r="D83" s="324"/>
      <c r="E83" s="294">
        <v>59.4</v>
      </c>
      <c r="F83" s="270"/>
      <c r="G83" s="271"/>
      <c r="H83" s="272"/>
      <c r="I83" s="266"/>
      <c r="J83" s="273"/>
      <c r="K83" s="266"/>
      <c r="M83" s="267" t="s">
        <v>129</v>
      </c>
      <c r="O83" s="255"/>
    </row>
    <row r="84" spans="1:15" ht="12.75">
      <c r="A84" s="264"/>
      <c r="B84" s="268"/>
      <c r="C84" s="325" t="s">
        <v>130</v>
      </c>
      <c r="D84" s="324"/>
      <c r="E84" s="294">
        <v>45</v>
      </c>
      <c r="F84" s="270"/>
      <c r="G84" s="271"/>
      <c r="H84" s="272"/>
      <c r="I84" s="266"/>
      <c r="J84" s="273"/>
      <c r="K84" s="266"/>
      <c r="M84" s="267" t="s">
        <v>130</v>
      </c>
      <c r="O84" s="255"/>
    </row>
    <row r="85" spans="1:15" ht="12.75">
      <c r="A85" s="264"/>
      <c r="B85" s="268"/>
      <c r="C85" s="325" t="s">
        <v>131</v>
      </c>
      <c r="D85" s="324"/>
      <c r="E85" s="294">
        <v>82.8</v>
      </c>
      <c r="F85" s="270"/>
      <c r="G85" s="271"/>
      <c r="H85" s="272"/>
      <c r="I85" s="266"/>
      <c r="J85" s="273"/>
      <c r="K85" s="266"/>
      <c r="M85" s="267" t="s">
        <v>131</v>
      </c>
      <c r="O85" s="255"/>
    </row>
    <row r="86" spans="1:15" ht="12.75">
      <c r="A86" s="264"/>
      <c r="B86" s="268"/>
      <c r="C86" s="325" t="s">
        <v>132</v>
      </c>
      <c r="D86" s="324"/>
      <c r="E86" s="294">
        <v>11.4</v>
      </c>
      <c r="F86" s="270"/>
      <c r="G86" s="271"/>
      <c r="H86" s="272"/>
      <c r="I86" s="266"/>
      <c r="J86" s="273"/>
      <c r="K86" s="266"/>
      <c r="M86" s="267" t="s">
        <v>132</v>
      </c>
      <c r="O86" s="255"/>
    </row>
    <row r="87" spans="1:15" ht="12.75">
      <c r="A87" s="264"/>
      <c r="B87" s="268"/>
      <c r="C87" s="325" t="s">
        <v>133</v>
      </c>
      <c r="D87" s="324"/>
      <c r="E87" s="294">
        <v>92.4</v>
      </c>
      <c r="F87" s="270"/>
      <c r="G87" s="271"/>
      <c r="H87" s="272"/>
      <c r="I87" s="266"/>
      <c r="J87" s="273"/>
      <c r="K87" s="266"/>
      <c r="M87" s="267" t="s">
        <v>133</v>
      </c>
      <c r="O87" s="255"/>
    </row>
    <row r="88" spans="1:15" ht="12.75">
      <c r="A88" s="264"/>
      <c r="B88" s="268"/>
      <c r="C88" s="325" t="s">
        <v>134</v>
      </c>
      <c r="D88" s="324"/>
      <c r="E88" s="294">
        <v>27.2</v>
      </c>
      <c r="F88" s="270"/>
      <c r="G88" s="271"/>
      <c r="H88" s="272"/>
      <c r="I88" s="266"/>
      <c r="J88" s="273"/>
      <c r="K88" s="266"/>
      <c r="M88" s="267" t="s">
        <v>134</v>
      </c>
      <c r="O88" s="255"/>
    </row>
    <row r="89" spans="1:15" ht="12.75">
      <c r="A89" s="264"/>
      <c r="B89" s="268"/>
      <c r="C89" s="325" t="s">
        <v>135</v>
      </c>
      <c r="D89" s="324"/>
      <c r="E89" s="294">
        <v>5.9</v>
      </c>
      <c r="F89" s="270"/>
      <c r="G89" s="271"/>
      <c r="H89" s="272"/>
      <c r="I89" s="266"/>
      <c r="J89" s="273"/>
      <c r="K89" s="266"/>
      <c r="M89" s="267" t="s">
        <v>135</v>
      </c>
      <c r="O89" s="255"/>
    </row>
    <row r="90" spans="1:15" ht="12.75">
      <c r="A90" s="264"/>
      <c r="B90" s="268"/>
      <c r="C90" s="325" t="s">
        <v>136</v>
      </c>
      <c r="D90" s="324"/>
      <c r="E90" s="294">
        <v>405.09999999999997</v>
      </c>
      <c r="F90" s="270"/>
      <c r="G90" s="271"/>
      <c r="H90" s="272"/>
      <c r="I90" s="266"/>
      <c r="J90" s="273"/>
      <c r="K90" s="266"/>
      <c r="M90" s="267" t="s">
        <v>136</v>
      </c>
      <c r="O90" s="255"/>
    </row>
    <row r="91" spans="1:15" ht="12.75">
      <c r="A91" s="264"/>
      <c r="B91" s="268"/>
      <c r="C91" s="323" t="s">
        <v>154</v>
      </c>
      <c r="D91" s="324"/>
      <c r="E91" s="269">
        <v>81.02</v>
      </c>
      <c r="F91" s="270"/>
      <c r="G91" s="271"/>
      <c r="H91" s="272"/>
      <c r="I91" s="266"/>
      <c r="J91" s="273"/>
      <c r="K91" s="266"/>
      <c r="M91" s="267" t="s">
        <v>154</v>
      </c>
      <c r="O91" s="255"/>
    </row>
    <row r="92" spans="1:80" ht="22.5">
      <c r="A92" s="256">
        <v>9</v>
      </c>
      <c r="B92" s="257" t="s">
        <v>155</v>
      </c>
      <c r="C92" s="258" t="s">
        <v>156</v>
      </c>
      <c r="D92" s="259" t="s">
        <v>142</v>
      </c>
      <c r="E92" s="260">
        <v>405.1</v>
      </c>
      <c r="F92" s="260">
        <v>0</v>
      </c>
      <c r="G92" s="261">
        <f>E92*F92</f>
        <v>0</v>
      </c>
      <c r="H92" s="262">
        <v>0.00015</v>
      </c>
      <c r="I92" s="263">
        <f>E92*H92</f>
        <v>0.060765</v>
      </c>
      <c r="J92" s="262">
        <v>0</v>
      </c>
      <c r="K92" s="263">
        <f>E92*J92</f>
        <v>0</v>
      </c>
      <c r="O92" s="255">
        <v>2</v>
      </c>
      <c r="AA92" s="228">
        <v>1</v>
      </c>
      <c r="AB92" s="228">
        <v>1</v>
      </c>
      <c r="AC92" s="228">
        <v>1</v>
      </c>
      <c r="AZ92" s="228">
        <v>1</v>
      </c>
      <c r="BA92" s="228">
        <f>IF(AZ92=1,G92,0)</f>
        <v>0</v>
      </c>
      <c r="BB92" s="228">
        <f>IF(AZ92=2,G92,0)</f>
        <v>0</v>
      </c>
      <c r="BC92" s="228">
        <f>IF(AZ92=3,G92,0)</f>
        <v>0</v>
      </c>
      <c r="BD92" s="228">
        <f>IF(AZ92=4,G92,0)</f>
        <v>0</v>
      </c>
      <c r="BE92" s="228">
        <f>IF(AZ92=5,G92,0)</f>
        <v>0</v>
      </c>
      <c r="CA92" s="255">
        <v>1</v>
      </c>
      <c r="CB92" s="255">
        <v>1</v>
      </c>
    </row>
    <row r="93" spans="1:15" ht="12.75">
      <c r="A93" s="264"/>
      <c r="B93" s="268"/>
      <c r="C93" s="325" t="s">
        <v>127</v>
      </c>
      <c r="D93" s="324"/>
      <c r="E93" s="294">
        <v>0</v>
      </c>
      <c r="F93" s="270"/>
      <c r="G93" s="271"/>
      <c r="H93" s="272"/>
      <c r="I93" s="266"/>
      <c r="J93" s="273"/>
      <c r="K93" s="266"/>
      <c r="M93" s="267" t="s">
        <v>127</v>
      </c>
      <c r="O93" s="255"/>
    </row>
    <row r="94" spans="1:15" ht="12.75">
      <c r="A94" s="264"/>
      <c r="B94" s="268"/>
      <c r="C94" s="325" t="s">
        <v>128</v>
      </c>
      <c r="D94" s="324"/>
      <c r="E94" s="294">
        <v>81</v>
      </c>
      <c r="F94" s="270"/>
      <c r="G94" s="271"/>
      <c r="H94" s="272"/>
      <c r="I94" s="266"/>
      <c r="J94" s="273"/>
      <c r="K94" s="266"/>
      <c r="M94" s="267" t="s">
        <v>128</v>
      </c>
      <c r="O94" s="255"/>
    </row>
    <row r="95" spans="1:15" ht="12.75">
      <c r="A95" s="264"/>
      <c r="B95" s="268"/>
      <c r="C95" s="325" t="s">
        <v>129</v>
      </c>
      <c r="D95" s="324"/>
      <c r="E95" s="294">
        <v>59.4</v>
      </c>
      <c r="F95" s="270"/>
      <c r="G95" s="271"/>
      <c r="H95" s="272"/>
      <c r="I95" s="266"/>
      <c r="J95" s="273"/>
      <c r="K95" s="266"/>
      <c r="M95" s="267" t="s">
        <v>129</v>
      </c>
      <c r="O95" s="255"/>
    </row>
    <row r="96" spans="1:15" ht="12.75">
      <c r="A96" s="264"/>
      <c r="B96" s="268"/>
      <c r="C96" s="325" t="s">
        <v>130</v>
      </c>
      <c r="D96" s="324"/>
      <c r="E96" s="294">
        <v>45</v>
      </c>
      <c r="F96" s="270"/>
      <c r="G96" s="271"/>
      <c r="H96" s="272"/>
      <c r="I96" s="266"/>
      <c r="J96" s="273"/>
      <c r="K96" s="266"/>
      <c r="M96" s="267" t="s">
        <v>130</v>
      </c>
      <c r="O96" s="255"/>
    </row>
    <row r="97" spans="1:15" ht="12.75">
      <c r="A97" s="264"/>
      <c r="B97" s="268"/>
      <c r="C97" s="325" t="s">
        <v>131</v>
      </c>
      <c r="D97" s="324"/>
      <c r="E97" s="294">
        <v>82.8</v>
      </c>
      <c r="F97" s="270"/>
      <c r="G97" s="271"/>
      <c r="H97" s="272"/>
      <c r="I97" s="266"/>
      <c r="J97" s="273"/>
      <c r="K97" s="266"/>
      <c r="M97" s="267" t="s">
        <v>131</v>
      </c>
      <c r="O97" s="255"/>
    </row>
    <row r="98" spans="1:15" ht="12.75">
      <c r="A98" s="264"/>
      <c r="B98" s="268"/>
      <c r="C98" s="325" t="s">
        <v>132</v>
      </c>
      <c r="D98" s="324"/>
      <c r="E98" s="294">
        <v>11.4</v>
      </c>
      <c r="F98" s="270"/>
      <c r="G98" s="271"/>
      <c r="H98" s="272"/>
      <c r="I98" s="266"/>
      <c r="J98" s="273"/>
      <c r="K98" s="266"/>
      <c r="M98" s="267" t="s">
        <v>132</v>
      </c>
      <c r="O98" s="255"/>
    </row>
    <row r="99" spans="1:15" ht="12.75">
      <c r="A99" s="264"/>
      <c r="B99" s="268"/>
      <c r="C99" s="325" t="s">
        <v>133</v>
      </c>
      <c r="D99" s="324"/>
      <c r="E99" s="294">
        <v>92.4</v>
      </c>
      <c r="F99" s="270"/>
      <c r="G99" s="271"/>
      <c r="H99" s="272"/>
      <c r="I99" s="266"/>
      <c r="J99" s="273"/>
      <c r="K99" s="266"/>
      <c r="M99" s="267" t="s">
        <v>133</v>
      </c>
      <c r="O99" s="255"/>
    </row>
    <row r="100" spans="1:15" ht="12.75">
      <c r="A100" s="264"/>
      <c r="B100" s="268"/>
      <c r="C100" s="325" t="s">
        <v>134</v>
      </c>
      <c r="D100" s="324"/>
      <c r="E100" s="294">
        <v>27.2</v>
      </c>
      <c r="F100" s="270"/>
      <c r="G100" s="271"/>
      <c r="H100" s="272"/>
      <c r="I100" s="266"/>
      <c r="J100" s="273"/>
      <c r="K100" s="266"/>
      <c r="M100" s="267" t="s">
        <v>134</v>
      </c>
      <c r="O100" s="255"/>
    </row>
    <row r="101" spans="1:15" ht="12.75">
      <c r="A101" s="264"/>
      <c r="B101" s="268"/>
      <c r="C101" s="325" t="s">
        <v>135</v>
      </c>
      <c r="D101" s="324"/>
      <c r="E101" s="294">
        <v>5.9</v>
      </c>
      <c r="F101" s="270"/>
      <c r="G101" s="271"/>
      <c r="H101" s="272"/>
      <c r="I101" s="266"/>
      <c r="J101" s="273"/>
      <c r="K101" s="266"/>
      <c r="M101" s="267" t="s">
        <v>135</v>
      </c>
      <c r="O101" s="255"/>
    </row>
    <row r="102" spans="1:15" ht="12.75">
      <c r="A102" s="264"/>
      <c r="B102" s="268"/>
      <c r="C102" s="325" t="s">
        <v>136</v>
      </c>
      <c r="D102" s="324"/>
      <c r="E102" s="294">
        <v>405.09999999999997</v>
      </c>
      <c r="F102" s="270"/>
      <c r="G102" s="271"/>
      <c r="H102" s="272"/>
      <c r="I102" s="266"/>
      <c r="J102" s="273"/>
      <c r="K102" s="266"/>
      <c r="M102" s="267" t="s">
        <v>136</v>
      </c>
      <c r="O102" s="255"/>
    </row>
    <row r="103" spans="1:15" ht="12.75">
      <c r="A103" s="264"/>
      <c r="B103" s="268"/>
      <c r="C103" s="323" t="s">
        <v>143</v>
      </c>
      <c r="D103" s="324"/>
      <c r="E103" s="269">
        <v>405.1</v>
      </c>
      <c r="F103" s="270"/>
      <c r="G103" s="271"/>
      <c r="H103" s="272"/>
      <c r="I103" s="266"/>
      <c r="J103" s="273"/>
      <c r="K103" s="266"/>
      <c r="M103" s="267" t="s">
        <v>143</v>
      </c>
      <c r="O103" s="255"/>
    </row>
    <row r="104" spans="1:80" ht="22.5">
      <c r="A104" s="256">
        <v>10</v>
      </c>
      <c r="B104" s="257" t="s">
        <v>157</v>
      </c>
      <c r="C104" s="258" t="s">
        <v>158</v>
      </c>
      <c r="D104" s="259" t="s">
        <v>123</v>
      </c>
      <c r="E104" s="260">
        <v>81.02</v>
      </c>
      <c r="F104" s="260">
        <v>0</v>
      </c>
      <c r="G104" s="261">
        <f>E104*F104</f>
        <v>0</v>
      </c>
      <c r="H104" s="262">
        <v>0.02667</v>
      </c>
      <c r="I104" s="263">
        <f>E104*H104</f>
        <v>2.1608034</v>
      </c>
      <c r="J104" s="262">
        <v>0</v>
      </c>
      <c r="K104" s="263">
        <f>E104*J104</f>
        <v>0</v>
      </c>
      <c r="O104" s="255">
        <v>2</v>
      </c>
      <c r="AA104" s="228">
        <v>1</v>
      </c>
      <c r="AB104" s="228">
        <v>1</v>
      </c>
      <c r="AC104" s="228">
        <v>1</v>
      </c>
      <c r="AZ104" s="228">
        <v>1</v>
      </c>
      <c r="BA104" s="228">
        <f>IF(AZ104=1,G104,0)</f>
        <v>0</v>
      </c>
      <c r="BB104" s="228">
        <f>IF(AZ104=2,G104,0)</f>
        <v>0</v>
      </c>
      <c r="BC104" s="228">
        <f>IF(AZ104=3,G104,0)</f>
        <v>0</v>
      </c>
      <c r="BD104" s="228">
        <f>IF(AZ104=4,G104,0)</f>
        <v>0</v>
      </c>
      <c r="BE104" s="228">
        <f>IF(AZ104=5,G104,0)</f>
        <v>0</v>
      </c>
      <c r="CA104" s="255">
        <v>1</v>
      </c>
      <c r="CB104" s="255">
        <v>1</v>
      </c>
    </row>
    <row r="105" spans="1:15" ht="12.75">
      <c r="A105" s="264"/>
      <c r="B105" s="268"/>
      <c r="C105" s="325" t="s">
        <v>127</v>
      </c>
      <c r="D105" s="324"/>
      <c r="E105" s="294">
        <v>0</v>
      </c>
      <c r="F105" s="270"/>
      <c r="G105" s="271"/>
      <c r="H105" s="272"/>
      <c r="I105" s="266"/>
      <c r="J105" s="273"/>
      <c r="K105" s="266"/>
      <c r="M105" s="267" t="s">
        <v>127</v>
      </c>
      <c r="O105" s="255"/>
    </row>
    <row r="106" spans="1:15" ht="12.75">
      <c r="A106" s="264"/>
      <c r="B106" s="268"/>
      <c r="C106" s="325" t="s">
        <v>128</v>
      </c>
      <c r="D106" s="324"/>
      <c r="E106" s="294">
        <v>81</v>
      </c>
      <c r="F106" s="270"/>
      <c r="G106" s="271"/>
      <c r="H106" s="272"/>
      <c r="I106" s="266"/>
      <c r="J106" s="273"/>
      <c r="K106" s="266"/>
      <c r="M106" s="267" t="s">
        <v>128</v>
      </c>
      <c r="O106" s="255"/>
    </row>
    <row r="107" spans="1:15" ht="12.75">
      <c r="A107" s="264"/>
      <c r="B107" s="268"/>
      <c r="C107" s="325" t="s">
        <v>129</v>
      </c>
      <c r="D107" s="324"/>
      <c r="E107" s="294">
        <v>59.4</v>
      </c>
      <c r="F107" s="270"/>
      <c r="G107" s="271"/>
      <c r="H107" s="272"/>
      <c r="I107" s="266"/>
      <c r="J107" s="273"/>
      <c r="K107" s="266"/>
      <c r="M107" s="267" t="s">
        <v>129</v>
      </c>
      <c r="O107" s="255"/>
    </row>
    <row r="108" spans="1:15" ht="12.75">
      <c r="A108" s="264"/>
      <c r="B108" s="268"/>
      <c r="C108" s="325" t="s">
        <v>130</v>
      </c>
      <c r="D108" s="324"/>
      <c r="E108" s="294">
        <v>45</v>
      </c>
      <c r="F108" s="270"/>
      <c r="G108" s="271"/>
      <c r="H108" s="272"/>
      <c r="I108" s="266"/>
      <c r="J108" s="273"/>
      <c r="K108" s="266"/>
      <c r="M108" s="267" t="s">
        <v>130</v>
      </c>
      <c r="O108" s="255"/>
    </row>
    <row r="109" spans="1:15" ht="12.75">
      <c r="A109" s="264"/>
      <c r="B109" s="268"/>
      <c r="C109" s="325" t="s">
        <v>131</v>
      </c>
      <c r="D109" s="324"/>
      <c r="E109" s="294">
        <v>82.8</v>
      </c>
      <c r="F109" s="270"/>
      <c r="G109" s="271"/>
      <c r="H109" s="272"/>
      <c r="I109" s="266"/>
      <c r="J109" s="273"/>
      <c r="K109" s="266"/>
      <c r="M109" s="267" t="s">
        <v>131</v>
      </c>
      <c r="O109" s="255"/>
    </row>
    <row r="110" spans="1:15" ht="12.75">
      <c r="A110" s="264"/>
      <c r="B110" s="268"/>
      <c r="C110" s="325" t="s">
        <v>132</v>
      </c>
      <c r="D110" s="324"/>
      <c r="E110" s="294">
        <v>11.4</v>
      </c>
      <c r="F110" s="270"/>
      <c r="G110" s="271"/>
      <c r="H110" s="272"/>
      <c r="I110" s="266"/>
      <c r="J110" s="273"/>
      <c r="K110" s="266"/>
      <c r="M110" s="267" t="s">
        <v>132</v>
      </c>
      <c r="O110" s="255"/>
    </row>
    <row r="111" spans="1:15" ht="12.75">
      <c r="A111" s="264"/>
      <c r="B111" s="268"/>
      <c r="C111" s="325" t="s">
        <v>133</v>
      </c>
      <c r="D111" s="324"/>
      <c r="E111" s="294">
        <v>92.4</v>
      </c>
      <c r="F111" s="270"/>
      <c r="G111" s="271"/>
      <c r="H111" s="272"/>
      <c r="I111" s="266"/>
      <c r="J111" s="273"/>
      <c r="K111" s="266"/>
      <c r="M111" s="267" t="s">
        <v>133</v>
      </c>
      <c r="O111" s="255"/>
    </row>
    <row r="112" spans="1:15" ht="12.75">
      <c r="A112" s="264"/>
      <c r="B112" s="268"/>
      <c r="C112" s="325" t="s">
        <v>134</v>
      </c>
      <c r="D112" s="324"/>
      <c r="E112" s="294">
        <v>27.2</v>
      </c>
      <c r="F112" s="270"/>
      <c r="G112" s="271"/>
      <c r="H112" s="272"/>
      <c r="I112" s="266"/>
      <c r="J112" s="273"/>
      <c r="K112" s="266"/>
      <c r="M112" s="267" t="s">
        <v>134</v>
      </c>
      <c r="O112" s="255"/>
    </row>
    <row r="113" spans="1:15" ht="12.75">
      <c r="A113" s="264"/>
      <c r="B113" s="268"/>
      <c r="C113" s="325" t="s">
        <v>135</v>
      </c>
      <c r="D113" s="324"/>
      <c r="E113" s="294">
        <v>5.9</v>
      </c>
      <c r="F113" s="270"/>
      <c r="G113" s="271"/>
      <c r="H113" s="272"/>
      <c r="I113" s="266"/>
      <c r="J113" s="273"/>
      <c r="K113" s="266"/>
      <c r="M113" s="267" t="s">
        <v>135</v>
      </c>
      <c r="O113" s="255"/>
    </row>
    <row r="114" spans="1:15" ht="12.75">
      <c r="A114" s="264"/>
      <c r="B114" s="268"/>
      <c r="C114" s="325" t="s">
        <v>136</v>
      </c>
      <c r="D114" s="324"/>
      <c r="E114" s="294">
        <v>405.09999999999997</v>
      </c>
      <c r="F114" s="270"/>
      <c r="G114" s="271"/>
      <c r="H114" s="272"/>
      <c r="I114" s="266"/>
      <c r="J114" s="273"/>
      <c r="K114" s="266"/>
      <c r="M114" s="267" t="s">
        <v>136</v>
      </c>
      <c r="O114" s="255"/>
    </row>
    <row r="115" spans="1:15" ht="12.75">
      <c r="A115" s="264"/>
      <c r="B115" s="268"/>
      <c r="C115" s="323" t="s">
        <v>154</v>
      </c>
      <c r="D115" s="324"/>
      <c r="E115" s="269">
        <v>81.02</v>
      </c>
      <c r="F115" s="270"/>
      <c r="G115" s="271"/>
      <c r="H115" s="272"/>
      <c r="I115" s="266"/>
      <c r="J115" s="273"/>
      <c r="K115" s="266"/>
      <c r="M115" s="267" t="s">
        <v>154</v>
      </c>
      <c r="O115" s="255"/>
    </row>
    <row r="116" spans="1:80" ht="12.75">
      <c r="A116" s="256">
        <v>11</v>
      </c>
      <c r="B116" s="257" t="s">
        <v>159</v>
      </c>
      <c r="C116" s="258" t="s">
        <v>160</v>
      </c>
      <c r="D116" s="259" t="s">
        <v>123</v>
      </c>
      <c r="E116" s="260">
        <v>81.02</v>
      </c>
      <c r="F116" s="260">
        <v>0</v>
      </c>
      <c r="G116" s="261">
        <f>E116*F116</f>
        <v>0</v>
      </c>
      <c r="H116" s="262">
        <v>0.00479</v>
      </c>
      <c r="I116" s="263">
        <f>E116*H116</f>
        <v>0.3880858</v>
      </c>
      <c r="J116" s="262">
        <v>0</v>
      </c>
      <c r="K116" s="263">
        <f>E116*J116</f>
        <v>0</v>
      </c>
      <c r="O116" s="255">
        <v>2</v>
      </c>
      <c r="AA116" s="228">
        <v>1</v>
      </c>
      <c r="AB116" s="228">
        <v>1</v>
      </c>
      <c r="AC116" s="228">
        <v>1</v>
      </c>
      <c r="AZ116" s="228">
        <v>1</v>
      </c>
      <c r="BA116" s="228">
        <f>IF(AZ116=1,G116,0)</f>
        <v>0</v>
      </c>
      <c r="BB116" s="228">
        <f>IF(AZ116=2,G116,0)</f>
        <v>0</v>
      </c>
      <c r="BC116" s="228">
        <f>IF(AZ116=3,G116,0)</f>
        <v>0</v>
      </c>
      <c r="BD116" s="228">
        <f>IF(AZ116=4,G116,0)</f>
        <v>0</v>
      </c>
      <c r="BE116" s="228">
        <f>IF(AZ116=5,G116,0)</f>
        <v>0</v>
      </c>
      <c r="CA116" s="255">
        <v>1</v>
      </c>
      <c r="CB116" s="255">
        <v>1</v>
      </c>
    </row>
    <row r="117" spans="1:15" ht="12.75">
      <c r="A117" s="264"/>
      <c r="B117" s="268"/>
      <c r="C117" s="325" t="s">
        <v>127</v>
      </c>
      <c r="D117" s="324"/>
      <c r="E117" s="294">
        <v>0</v>
      </c>
      <c r="F117" s="270"/>
      <c r="G117" s="271"/>
      <c r="H117" s="272"/>
      <c r="I117" s="266"/>
      <c r="J117" s="273"/>
      <c r="K117" s="266"/>
      <c r="M117" s="267" t="s">
        <v>127</v>
      </c>
      <c r="O117" s="255"/>
    </row>
    <row r="118" spans="1:15" ht="12.75">
      <c r="A118" s="264"/>
      <c r="B118" s="268"/>
      <c r="C118" s="325" t="s">
        <v>128</v>
      </c>
      <c r="D118" s="324"/>
      <c r="E118" s="294">
        <v>81</v>
      </c>
      <c r="F118" s="270"/>
      <c r="G118" s="271"/>
      <c r="H118" s="272"/>
      <c r="I118" s="266"/>
      <c r="J118" s="273"/>
      <c r="K118" s="266"/>
      <c r="M118" s="267" t="s">
        <v>128</v>
      </c>
      <c r="O118" s="255"/>
    </row>
    <row r="119" spans="1:15" ht="12.75">
      <c r="A119" s="264"/>
      <c r="B119" s="268"/>
      <c r="C119" s="325" t="s">
        <v>129</v>
      </c>
      <c r="D119" s="324"/>
      <c r="E119" s="294">
        <v>59.4</v>
      </c>
      <c r="F119" s="270"/>
      <c r="G119" s="271"/>
      <c r="H119" s="272"/>
      <c r="I119" s="266"/>
      <c r="J119" s="273"/>
      <c r="K119" s="266"/>
      <c r="M119" s="267" t="s">
        <v>129</v>
      </c>
      <c r="O119" s="255"/>
    </row>
    <row r="120" spans="1:15" ht="12.75">
      <c r="A120" s="264"/>
      <c r="B120" s="268"/>
      <c r="C120" s="325" t="s">
        <v>130</v>
      </c>
      <c r="D120" s="324"/>
      <c r="E120" s="294">
        <v>45</v>
      </c>
      <c r="F120" s="270"/>
      <c r="G120" s="271"/>
      <c r="H120" s="272"/>
      <c r="I120" s="266"/>
      <c r="J120" s="273"/>
      <c r="K120" s="266"/>
      <c r="M120" s="267" t="s">
        <v>130</v>
      </c>
      <c r="O120" s="255"/>
    </row>
    <row r="121" spans="1:15" ht="12.75">
      <c r="A121" s="264"/>
      <c r="B121" s="268"/>
      <c r="C121" s="325" t="s">
        <v>131</v>
      </c>
      <c r="D121" s="324"/>
      <c r="E121" s="294">
        <v>82.8</v>
      </c>
      <c r="F121" s="270"/>
      <c r="G121" s="271"/>
      <c r="H121" s="272"/>
      <c r="I121" s="266"/>
      <c r="J121" s="273"/>
      <c r="K121" s="266"/>
      <c r="M121" s="267" t="s">
        <v>131</v>
      </c>
      <c r="O121" s="255"/>
    </row>
    <row r="122" spans="1:15" ht="12.75">
      <c r="A122" s="264"/>
      <c r="B122" s="268"/>
      <c r="C122" s="325" t="s">
        <v>132</v>
      </c>
      <c r="D122" s="324"/>
      <c r="E122" s="294">
        <v>11.4</v>
      </c>
      <c r="F122" s="270"/>
      <c r="G122" s="271"/>
      <c r="H122" s="272"/>
      <c r="I122" s="266"/>
      <c r="J122" s="273"/>
      <c r="K122" s="266"/>
      <c r="M122" s="267" t="s">
        <v>132</v>
      </c>
      <c r="O122" s="255"/>
    </row>
    <row r="123" spans="1:15" ht="12.75">
      <c r="A123" s="264"/>
      <c r="B123" s="268"/>
      <c r="C123" s="325" t="s">
        <v>133</v>
      </c>
      <c r="D123" s="324"/>
      <c r="E123" s="294">
        <v>92.4</v>
      </c>
      <c r="F123" s="270"/>
      <c r="G123" s="271"/>
      <c r="H123" s="272"/>
      <c r="I123" s="266"/>
      <c r="J123" s="273"/>
      <c r="K123" s="266"/>
      <c r="M123" s="267" t="s">
        <v>133</v>
      </c>
      <c r="O123" s="255"/>
    </row>
    <row r="124" spans="1:15" ht="12.75">
      <c r="A124" s="264"/>
      <c r="B124" s="268"/>
      <c r="C124" s="325" t="s">
        <v>134</v>
      </c>
      <c r="D124" s="324"/>
      <c r="E124" s="294">
        <v>27.2</v>
      </c>
      <c r="F124" s="270"/>
      <c r="G124" s="271"/>
      <c r="H124" s="272"/>
      <c r="I124" s="266"/>
      <c r="J124" s="273"/>
      <c r="K124" s="266"/>
      <c r="M124" s="267" t="s">
        <v>134</v>
      </c>
      <c r="O124" s="255"/>
    </row>
    <row r="125" spans="1:15" ht="12.75">
      <c r="A125" s="264"/>
      <c r="B125" s="268"/>
      <c r="C125" s="325" t="s">
        <v>135</v>
      </c>
      <c r="D125" s="324"/>
      <c r="E125" s="294">
        <v>5.9</v>
      </c>
      <c r="F125" s="270"/>
      <c r="G125" s="271"/>
      <c r="H125" s="272"/>
      <c r="I125" s="266"/>
      <c r="J125" s="273"/>
      <c r="K125" s="266"/>
      <c r="M125" s="267" t="s">
        <v>135</v>
      </c>
      <c r="O125" s="255"/>
    </row>
    <row r="126" spans="1:15" ht="12.75">
      <c r="A126" s="264"/>
      <c r="B126" s="268"/>
      <c r="C126" s="325" t="s">
        <v>136</v>
      </c>
      <c r="D126" s="324"/>
      <c r="E126" s="294">
        <v>405.09999999999997</v>
      </c>
      <c r="F126" s="270"/>
      <c r="G126" s="271"/>
      <c r="H126" s="272"/>
      <c r="I126" s="266"/>
      <c r="J126" s="273"/>
      <c r="K126" s="266"/>
      <c r="M126" s="267" t="s">
        <v>136</v>
      </c>
      <c r="O126" s="255"/>
    </row>
    <row r="127" spans="1:15" ht="12.75">
      <c r="A127" s="264"/>
      <c r="B127" s="268"/>
      <c r="C127" s="323" t="s">
        <v>154</v>
      </c>
      <c r="D127" s="324"/>
      <c r="E127" s="269">
        <v>81.02</v>
      </c>
      <c r="F127" s="270"/>
      <c r="G127" s="271"/>
      <c r="H127" s="272"/>
      <c r="I127" s="266"/>
      <c r="J127" s="273"/>
      <c r="K127" s="266"/>
      <c r="M127" s="267" t="s">
        <v>154</v>
      </c>
      <c r="O127" s="255"/>
    </row>
    <row r="128" spans="1:57" ht="12.75">
      <c r="A128" s="274"/>
      <c r="B128" s="275" t="s">
        <v>99</v>
      </c>
      <c r="C128" s="276" t="s">
        <v>150</v>
      </c>
      <c r="D128" s="277"/>
      <c r="E128" s="278"/>
      <c r="F128" s="279"/>
      <c r="G128" s="280">
        <f>SUM(G78:G127)</f>
        <v>0</v>
      </c>
      <c r="H128" s="281"/>
      <c r="I128" s="282">
        <f>SUM(I78:I127)</f>
        <v>2.6598865999999997</v>
      </c>
      <c r="J128" s="281"/>
      <c r="K128" s="282">
        <f>SUM(K78:K127)</f>
        <v>0</v>
      </c>
      <c r="O128" s="255">
        <v>4</v>
      </c>
      <c r="BA128" s="283">
        <f>SUM(BA78:BA127)</f>
        <v>0</v>
      </c>
      <c r="BB128" s="283">
        <f>SUM(BB78:BB127)</f>
        <v>0</v>
      </c>
      <c r="BC128" s="283">
        <f>SUM(BC78:BC127)</f>
        <v>0</v>
      </c>
      <c r="BD128" s="283">
        <f>SUM(BD78:BD127)</f>
        <v>0</v>
      </c>
      <c r="BE128" s="283">
        <f>SUM(BE78:BE127)</f>
        <v>0</v>
      </c>
    </row>
    <row r="129" spans="1:15" ht="12.75">
      <c r="A129" s="245" t="s">
        <v>97</v>
      </c>
      <c r="B129" s="246" t="s">
        <v>161</v>
      </c>
      <c r="C129" s="247" t="s">
        <v>162</v>
      </c>
      <c r="D129" s="248"/>
      <c r="E129" s="249"/>
      <c r="F129" s="249"/>
      <c r="G129" s="250"/>
      <c r="H129" s="251"/>
      <c r="I129" s="252"/>
      <c r="J129" s="253"/>
      <c r="K129" s="254"/>
      <c r="O129" s="255">
        <v>1</v>
      </c>
    </row>
    <row r="130" spans="1:80" ht="12.75">
      <c r="A130" s="256">
        <v>12</v>
      </c>
      <c r="B130" s="257" t="s">
        <v>164</v>
      </c>
      <c r="C130" s="258" t="s">
        <v>165</v>
      </c>
      <c r="D130" s="259" t="s">
        <v>123</v>
      </c>
      <c r="E130" s="260">
        <v>98.8</v>
      </c>
      <c r="F130" s="260">
        <v>0</v>
      </c>
      <c r="G130" s="261">
        <f>E130*F130</f>
        <v>0</v>
      </c>
      <c r="H130" s="262">
        <v>0.07426</v>
      </c>
      <c r="I130" s="263">
        <f>E130*H130</f>
        <v>7.336888</v>
      </c>
      <c r="J130" s="262">
        <v>0</v>
      </c>
      <c r="K130" s="263">
        <f>E130*J130</f>
        <v>0</v>
      </c>
      <c r="O130" s="255">
        <v>2</v>
      </c>
      <c r="AA130" s="228">
        <v>1</v>
      </c>
      <c r="AB130" s="228">
        <v>1</v>
      </c>
      <c r="AC130" s="228">
        <v>1</v>
      </c>
      <c r="AZ130" s="228">
        <v>1</v>
      </c>
      <c r="BA130" s="228">
        <f>IF(AZ130=1,G130,0)</f>
        <v>0</v>
      </c>
      <c r="BB130" s="228">
        <f>IF(AZ130=2,G130,0)</f>
        <v>0</v>
      </c>
      <c r="BC130" s="228">
        <f>IF(AZ130=3,G130,0)</f>
        <v>0</v>
      </c>
      <c r="BD130" s="228">
        <f>IF(AZ130=4,G130,0)</f>
        <v>0</v>
      </c>
      <c r="BE130" s="228">
        <f>IF(AZ130=5,G130,0)</f>
        <v>0</v>
      </c>
      <c r="CA130" s="255">
        <v>1</v>
      </c>
      <c r="CB130" s="255">
        <v>1</v>
      </c>
    </row>
    <row r="131" spans="1:15" ht="12.75">
      <c r="A131" s="264"/>
      <c r="B131" s="268"/>
      <c r="C131" s="325" t="s">
        <v>127</v>
      </c>
      <c r="D131" s="324"/>
      <c r="E131" s="294">
        <v>0</v>
      </c>
      <c r="F131" s="270"/>
      <c r="G131" s="271"/>
      <c r="H131" s="272"/>
      <c r="I131" s="266"/>
      <c r="J131" s="273"/>
      <c r="K131" s="266"/>
      <c r="M131" s="267" t="s">
        <v>127</v>
      </c>
      <c r="O131" s="255"/>
    </row>
    <row r="132" spans="1:15" ht="12.75">
      <c r="A132" s="264"/>
      <c r="B132" s="268"/>
      <c r="C132" s="325" t="s">
        <v>166</v>
      </c>
      <c r="D132" s="324"/>
      <c r="E132" s="294">
        <v>18</v>
      </c>
      <c r="F132" s="270"/>
      <c r="G132" s="271"/>
      <c r="H132" s="272"/>
      <c r="I132" s="266"/>
      <c r="J132" s="273"/>
      <c r="K132" s="266"/>
      <c r="M132" s="267" t="s">
        <v>166</v>
      </c>
      <c r="O132" s="255"/>
    </row>
    <row r="133" spans="1:15" ht="12.75">
      <c r="A133" s="264"/>
      <c r="B133" s="268"/>
      <c r="C133" s="325" t="s">
        <v>167</v>
      </c>
      <c r="D133" s="324"/>
      <c r="E133" s="294">
        <v>10.8</v>
      </c>
      <c r="F133" s="270"/>
      <c r="G133" s="271"/>
      <c r="H133" s="272"/>
      <c r="I133" s="266"/>
      <c r="J133" s="273"/>
      <c r="K133" s="266"/>
      <c r="M133" s="267" t="s">
        <v>167</v>
      </c>
      <c r="O133" s="255"/>
    </row>
    <row r="134" spans="1:15" ht="12.75">
      <c r="A134" s="264"/>
      <c r="B134" s="268"/>
      <c r="C134" s="325" t="s">
        <v>168</v>
      </c>
      <c r="D134" s="324"/>
      <c r="E134" s="294">
        <v>12</v>
      </c>
      <c r="F134" s="270"/>
      <c r="G134" s="271"/>
      <c r="H134" s="272"/>
      <c r="I134" s="266"/>
      <c r="J134" s="273"/>
      <c r="K134" s="266"/>
      <c r="M134" s="267" t="s">
        <v>168</v>
      </c>
      <c r="O134" s="255"/>
    </row>
    <row r="135" spans="1:15" ht="12.75">
      <c r="A135" s="264"/>
      <c r="B135" s="268"/>
      <c r="C135" s="325" t="s">
        <v>169</v>
      </c>
      <c r="D135" s="324"/>
      <c r="E135" s="294">
        <v>28.8</v>
      </c>
      <c r="F135" s="270"/>
      <c r="G135" s="271"/>
      <c r="H135" s="272"/>
      <c r="I135" s="266"/>
      <c r="J135" s="273"/>
      <c r="K135" s="266"/>
      <c r="M135" s="267" t="s">
        <v>169</v>
      </c>
      <c r="O135" s="255"/>
    </row>
    <row r="136" spans="1:15" ht="12.75">
      <c r="A136" s="264"/>
      <c r="B136" s="268"/>
      <c r="C136" s="325" t="s">
        <v>170</v>
      </c>
      <c r="D136" s="324"/>
      <c r="E136" s="294">
        <v>3.6</v>
      </c>
      <c r="F136" s="270"/>
      <c r="G136" s="271"/>
      <c r="H136" s="272"/>
      <c r="I136" s="266"/>
      <c r="J136" s="273"/>
      <c r="K136" s="266"/>
      <c r="M136" s="267" t="s">
        <v>170</v>
      </c>
      <c r="O136" s="255"/>
    </row>
    <row r="137" spans="1:15" ht="12.75">
      <c r="A137" s="264"/>
      <c r="B137" s="268"/>
      <c r="C137" s="325" t="s">
        <v>171</v>
      </c>
      <c r="D137" s="324"/>
      <c r="E137" s="294">
        <v>16.8</v>
      </c>
      <c r="F137" s="270"/>
      <c r="G137" s="271"/>
      <c r="H137" s="272"/>
      <c r="I137" s="266"/>
      <c r="J137" s="273"/>
      <c r="K137" s="266"/>
      <c r="M137" s="267" t="s">
        <v>171</v>
      </c>
      <c r="O137" s="255"/>
    </row>
    <row r="138" spans="1:15" ht="12.75">
      <c r="A138" s="264"/>
      <c r="B138" s="268"/>
      <c r="C138" s="325" t="s">
        <v>172</v>
      </c>
      <c r="D138" s="324"/>
      <c r="E138" s="294">
        <v>8.8</v>
      </c>
      <c r="F138" s="270"/>
      <c r="G138" s="271"/>
      <c r="H138" s="272"/>
      <c r="I138" s="266"/>
      <c r="J138" s="273"/>
      <c r="K138" s="266"/>
      <c r="M138" s="267" t="s">
        <v>172</v>
      </c>
      <c r="O138" s="255"/>
    </row>
    <row r="139" spans="1:15" ht="12.75">
      <c r="A139" s="264"/>
      <c r="B139" s="268"/>
      <c r="C139" s="325" t="s">
        <v>173</v>
      </c>
      <c r="D139" s="324"/>
      <c r="E139" s="294">
        <v>0</v>
      </c>
      <c r="F139" s="270"/>
      <c r="G139" s="271"/>
      <c r="H139" s="272"/>
      <c r="I139" s="266"/>
      <c r="J139" s="273"/>
      <c r="K139" s="266"/>
      <c r="M139" s="267">
        <v>0</v>
      </c>
      <c r="O139" s="255"/>
    </row>
    <row r="140" spans="1:15" ht="12.75">
      <c r="A140" s="264"/>
      <c r="B140" s="268"/>
      <c r="C140" s="325" t="s">
        <v>136</v>
      </c>
      <c r="D140" s="324"/>
      <c r="E140" s="294">
        <v>98.79999999999998</v>
      </c>
      <c r="F140" s="270"/>
      <c r="G140" s="271"/>
      <c r="H140" s="272"/>
      <c r="I140" s="266"/>
      <c r="J140" s="273"/>
      <c r="K140" s="266"/>
      <c r="M140" s="267" t="s">
        <v>136</v>
      </c>
      <c r="O140" s="255"/>
    </row>
    <row r="141" spans="1:15" ht="12.75">
      <c r="A141" s="264"/>
      <c r="B141" s="268"/>
      <c r="C141" s="323" t="s">
        <v>174</v>
      </c>
      <c r="D141" s="324"/>
      <c r="E141" s="269">
        <v>98.8</v>
      </c>
      <c r="F141" s="270"/>
      <c r="G141" s="271"/>
      <c r="H141" s="272"/>
      <c r="I141" s="266"/>
      <c r="J141" s="273"/>
      <c r="K141" s="266"/>
      <c r="M141" s="267" t="s">
        <v>174</v>
      </c>
      <c r="O141" s="255"/>
    </row>
    <row r="142" spans="1:57" ht="12.75">
      <c r="A142" s="274"/>
      <c r="B142" s="275" t="s">
        <v>99</v>
      </c>
      <c r="C142" s="276" t="s">
        <v>163</v>
      </c>
      <c r="D142" s="277"/>
      <c r="E142" s="278"/>
      <c r="F142" s="279"/>
      <c r="G142" s="280">
        <f>SUM(G129:G141)</f>
        <v>0</v>
      </c>
      <c r="H142" s="281"/>
      <c r="I142" s="282">
        <f>SUM(I129:I141)</f>
        <v>7.336888</v>
      </c>
      <c r="J142" s="281"/>
      <c r="K142" s="282">
        <f>SUM(K129:K141)</f>
        <v>0</v>
      </c>
      <c r="O142" s="255">
        <v>4</v>
      </c>
      <c r="BA142" s="283">
        <f>SUM(BA129:BA141)</f>
        <v>0</v>
      </c>
      <c r="BB142" s="283">
        <f>SUM(BB129:BB141)</f>
        <v>0</v>
      </c>
      <c r="BC142" s="283">
        <f>SUM(BC129:BC141)</f>
        <v>0</v>
      </c>
      <c r="BD142" s="283">
        <f>SUM(BD129:BD141)</f>
        <v>0</v>
      </c>
      <c r="BE142" s="283">
        <f>SUM(BE129:BE141)</f>
        <v>0</v>
      </c>
    </row>
    <row r="143" spans="1:15" ht="12.75">
      <c r="A143" s="245" t="s">
        <v>97</v>
      </c>
      <c r="B143" s="246" t="s">
        <v>175</v>
      </c>
      <c r="C143" s="247" t="s">
        <v>176</v>
      </c>
      <c r="D143" s="248"/>
      <c r="E143" s="249"/>
      <c r="F143" s="249"/>
      <c r="G143" s="250"/>
      <c r="H143" s="251"/>
      <c r="I143" s="252"/>
      <c r="J143" s="253"/>
      <c r="K143" s="254"/>
      <c r="O143" s="255">
        <v>1</v>
      </c>
    </row>
    <row r="144" spans="1:80" ht="12.75">
      <c r="A144" s="256">
        <v>13</v>
      </c>
      <c r="B144" s="257" t="s">
        <v>178</v>
      </c>
      <c r="C144" s="258" t="s">
        <v>179</v>
      </c>
      <c r="D144" s="259" t="s">
        <v>114</v>
      </c>
      <c r="E144" s="260">
        <v>137</v>
      </c>
      <c r="F144" s="260">
        <v>0</v>
      </c>
      <c r="G144" s="261">
        <f>E144*F144</f>
        <v>0</v>
      </c>
      <c r="H144" s="262">
        <v>0</v>
      </c>
      <c r="I144" s="263">
        <f>E144*H144</f>
        <v>0</v>
      </c>
      <c r="J144" s="262">
        <v>0</v>
      </c>
      <c r="K144" s="263">
        <f>E144*J144</f>
        <v>0</v>
      </c>
      <c r="O144" s="255">
        <v>2</v>
      </c>
      <c r="AA144" s="228">
        <v>1</v>
      </c>
      <c r="AB144" s="228">
        <v>1</v>
      </c>
      <c r="AC144" s="228">
        <v>1</v>
      </c>
      <c r="AZ144" s="228">
        <v>1</v>
      </c>
      <c r="BA144" s="228">
        <f>IF(AZ144=1,G144,0)</f>
        <v>0</v>
      </c>
      <c r="BB144" s="228">
        <f>IF(AZ144=2,G144,0)</f>
        <v>0</v>
      </c>
      <c r="BC144" s="228">
        <f>IF(AZ144=3,G144,0)</f>
        <v>0</v>
      </c>
      <c r="BD144" s="228">
        <f>IF(AZ144=4,G144,0)</f>
        <v>0</v>
      </c>
      <c r="BE144" s="228">
        <f>IF(AZ144=5,G144,0)</f>
        <v>0</v>
      </c>
      <c r="CA144" s="255">
        <v>1</v>
      </c>
      <c r="CB144" s="255">
        <v>1</v>
      </c>
    </row>
    <row r="145" spans="1:15" ht="12.75">
      <c r="A145" s="264"/>
      <c r="B145" s="268"/>
      <c r="C145" s="325" t="s">
        <v>127</v>
      </c>
      <c r="D145" s="324"/>
      <c r="E145" s="294">
        <v>0</v>
      </c>
      <c r="F145" s="270"/>
      <c r="G145" s="271"/>
      <c r="H145" s="272"/>
      <c r="I145" s="266"/>
      <c r="J145" s="273"/>
      <c r="K145" s="266"/>
      <c r="M145" s="267" t="s">
        <v>127</v>
      </c>
      <c r="O145" s="255"/>
    </row>
    <row r="146" spans="1:15" ht="12.75">
      <c r="A146" s="264"/>
      <c r="B146" s="268"/>
      <c r="C146" s="325" t="s">
        <v>180</v>
      </c>
      <c r="D146" s="324"/>
      <c r="E146" s="294">
        <v>15</v>
      </c>
      <c r="F146" s="270"/>
      <c r="G146" s="271"/>
      <c r="H146" s="272"/>
      <c r="I146" s="266"/>
      <c r="J146" s="273"/>
      <c r="K146" s="266"/>
      <c r="M146" s="267" t="s">
        <v>180</v>
      </c>
      <c r="O146" s="255"/>
    </row>
    <row r="147" spans="1:15" ht="12.75">
      <c r="A147" s="264"/>
      <c r="B147" s="268"/>
      <c r="C147" s="325" t="s">
        <v>181</v>
      </c>
      <c r="D147" s="324"/>
      <c r="E147" s="294">
        <v>18</v>
      </c>
      <c r="F147" s="270"/>
      <c r="G147" s="271"/>
      <c r="H147" s="272"/>
      <c r="I147" s="266"/>
      <c r="J147" s="273"/>
      <c r="K147" s="266"/>
      <c r="M147" s="267" t="s">
        <v>181</v>
      </c>
      <c r="O147" s="255"/>
    </row>
    <row r="148" spans="1:15" ht="12.75">
      <c r="A148" s="264"/>
      <c r="B148" s="268"/>
      <c r="C148" s="325" t="s">
        <v>182</v>
      </c>
      <c r="D148" s="324"/>
      <c r="E148" s="294">
        <v>20</v>
      </c>
      <c r="F148" s="270"/>
      <c r="G148" s="271"/>
      <c r="H148" s="272"/>
      <c r="I148" s="266"/>
      <c r="J148" s="273"/>
      <c r="K148" s="266"/>
      <c r="M148" s="267" t="s">
        <v>182</v>
      </c>
      <c r="O148" s="255"/>
    </row>
    <row r="149" spans="1:15" ht="12.75">
      <c r="A149" s="264"/>
      <c r="B149" s="268"/>
      <c r="C149" s="325" t="s">
        <v>183</v>
      </c>
      <c r="D149" s="324"/>
      <c r="E149" s="294">
        <v>48</v>
      </c>
      <c r="F149" s="270"/>
      <c r="G149" s="271"/>
      <c r="H149" s="272"/>
      <c r="I149" s="266"/>
      <c r="J149" s="273"/>
      <c r="K149" s="266"/>
      <c r="M149" s="267" t="s">
        <v>183</v>
      </c>
      <c r="O149" s="255"/>
    </row>
    <row r="150" spans="1:15" ht="12.75">
      <c r="A150" s="264"/>
      <c r="B150" s="268"/>
      <c r="C150" s="325" t="s">
        <v>184</v>
      </c>
      <c r="D150" s="324"/>
      <c r="E150" s="294">
        <v>6</v>
      </c>
      <c r="F150" s="270"/>
      <c r="G150" s="271"/>
      <c r="H150" s="272"/>
      <c r="I150" s="266"/>
      <c r="J150" s="273"/>
      <c r="K150" s="266"/>
      <c r="M150" s="267" t="s">
        <v>184</v>
      </c>
      <c r="O150" s="255"/>
    </row>
    <row r="151" spans="1:15" ht="12.75">
      <c r="A151" s="264"/>
      <c r="B151" s="268"/>
      <c r="C151" s="325" t="s">
        <v>185</v>
      </c>
      <c r="D151" s="324"/>
      <c r="E151" s="294">
        <v>14</v>
      </c>
      <c r="F151" s="270"/>
      <c r="G151" s="271"/>
      <c r="H151" s="272"/>
      <c r="I151" s="266"/>
      <c r="J151" s="273"/>
      <c r="K151" s="266"/>
      <c r="M151" s="267" t="s">
        <v>185</v>
      </c>
      <c r="O151" s="255"/>
    </row>
    <row r="152" spans="1:15" ht="12.75">
      <c r="A152" s="264"/>
      <c r="B152" s="268"/>
      <c r="C152" s="325" t="s">
        <v>186</v>
      </c>
      <c r="D152" s="324"/>
      <c r="E152" s="294">
        <v>16</v>
      </c>
      <c r="F152" s="270"/>
      <c r="G152" s="271"/>
      <c r="H152" s="272"/>
      <c r="I152" s="266"/>
      <c r="J152" s="273"/>
      <c r="K152" s="266"/>
      <c r="M152" s="267" t="s">
        <v>186</v>
      </c>
      <c r="O152" s="255"/>
    </row>
    <row r="153" spans="1:15" ht="12.75">
      <c r="A153" s="264"/>
      <c r="B153" s="268"/>
      <c r="C153" s="325" t="s">
        <v>173</v>
      </c>
      <c r="D153" s="324"/>
      <c r="E153" s="294">
        <v>0</v>
      </c>
      <c r="F153" s="270"/>
      <c r="G153" s="271"/>
      <c r="H153" s="272"/>
      <c r="I153" s="266"/>
      <c r="J153" s="273"/>
      <c r="K153" s="266"/>
      <c r="M153" s="267">
        <v>0</v>
      </c>
      <c r="O153" s="255"/>
    </row>
    <row r="154" spans="1:15" ht="12.75">
      <c r="A154" s="264"/>
      <c r="B154" s="268"/>
      <c r="C154" s="325" t="s">
        <v>136</v>
      </c>
      <c r="D154" s="324"/>
      <c r="E154" s="294">
        <v>137</v>
      </c>
      <c r="F154" s="270"/>
      <c r="G154" s="271"/>
      <c r="H154" s="272"/>
      <c r="I154" s="266"/>
      <c r="J154" s="273"/>
      <c r="K154" s="266"/>
      <c r="M154" s="267" t="s">
        <v>136</v>
      </c>
      <c r="O154" s="255"/>
    </row>
    <row r="155" spans="1:15" ht="12.75">
      <c r="A155" s="264"/>
      <c r="B155" s="268"/>
      <c r="C155" s="323" t="s">
        <v>187</v>
      </c>
      <c r="D155" s="324"/>
      <c r="E155" s="269">
        <v>137</v>
      </c>
      <c r="F155" s="270"/>
      <c r="G155" s="271"/>
      <c r="H155" s="272"/>
      <c r="I155" s="266"/>
      <c r="J155" s="273"/>
      <c r="K155" s="266"/>
      <c r="M155" s="267">
        <v>137</v>
      </c>
      <c r="O155" s="255"/>
    </row>
    <row r="156" spans="1:80" ht="12.75">
      <c r="A156" s="256">
        <v>14</v>
      </c>
      <c r="B156" s="257" t="s">
        <v>188</v>
      </c>
      <c r="C156" s="258" t="s">
        <v>189</v>
      </c>
      <c r="D156" s="259" t="s">
        <v>114</v>
      </c>
      <c r="E156" s="260">
        <v>2</v>
      </c>
      <c r="F156" s="260">
        <v>0</v>
      </c>
      <c r="G156" s="261">
        <f>E156*F156</f>
        <v>0</v>
      </c>
      <c r="H156" s="262">
        <v>0</v>
      </c>
      <c r="I156" s="263">
        <f>E156*H156</f>
        <v>0</v>
      </c>
      <c r="J156" s="262">
        <v>0</v>
      </c>
      <c r="K156" s="263">
        <f>E156*J156</f>
        <v>0</v>
      </c>
      <c r="O156" s="255">
        <v>2</v>
      </c>
      <c r="AA156" s="228">
        <v>1</v>
      </c>
      <c r="AB156" s="228">
        <v>1</v>
      </c>
      <c r="AC156" s="228">
        <v>1</v>
      </c>
      <c r="AZ156" s="228">
        <v>1</v>
      </c>
      <c r="BA156" s="228">
        <f>IF(AZ156=1,G156,0)</f>
        <v>0</v>
      </c>
      <c r="BB156" s="228">
        <f>IF(AZ156=2,G156,0)</f>
        <v>0</v>
      </c>
      <c r="BC156" s="228">
        <f>IF(AZ156=3,G156,0)</f>
        <v>0</v>
      </c>
      <c r="BD156" s="228">
        <f>IF(AZ156=4,G156,0)</f>
        <v>0</v>
      </c>
      <c r="BE156" s="228">
        <f>IF(AZ156=5,G156,0)</f>
        <v>0</v>
      </c>
      <c r="CA156" s="255">
        <v>1</v>
      </c>
      <c r="CB156" s="255">
        <v>1</v>
      </c>
    </row>
    <row r="157" spans="1:80" ht="12.75">
      <c r="A157" s="256">
        <v>15</v>
      </c>
      <c r="B157" s="257" t="s">
        <v>190</v>
      </c>
      <c r="C157" s="258" t="s">
        <v>191</v>
      </c>
      <c r="D157" s="259" t="s">
        <v>123</v>
      </c>
      <c r="E157" s="260">
        <v>62.28</v>
      </c>
      <c r="F157" s="260">
        <v>0</v>
      </c>
      <c r="G157" s="261">
        <f>E157*F157</f>
        <v>0</v>
      </c>
      <c r="H157" s="262">
        <v>0.001</v>
      </c>
      <c r="I157" s="263">
        <f>E157*H157</f>
        <v>0.06228</v>
      </c>
      <c r="J157" s="262">
        <v>-0.062</v>
      </c>
      <c r="K157" s="263">
        <f>E157*J157</f>
        <v>-3.86136</v>
      </c>
      <c r="O157" s="255">
        <v>2</v>
      </c>
      <c r="AA157" s="228">
        <v>1</v>
      </c>
      <c r="AB157" s="228">
        <v>1</v>
      </c>
      <c r="AC157" s="228">
        <v>1</v>
      </c>
      <c r="AZ157" s="228">
        <v>1</v>
      </c>
      <c r="BA157" s="228">
        <f>IF(AZ157=1,G157,0)</f>
        <v>0</v>
      </c>
      <c r="BB157" s="228">
        <f>IF(AZ157=2,G157,0)</f>
        <v>0</v>
      </c>
      <c r="BC157" s="228">
        <f>IF(AZ157=3,G157,0)</f>
        <v>0</v>
      </c>
      <c r="BD157" s="228">
        <f>IF(AZ157=4,G157,0)</f>
        <v>0</v>
      </c>
      <c r="BE157" s="228">
        <f>IF(AZ157=5,G157,0)</f>
        <v>0</v>
      </c>
      <c r="CA157" s="255">
        <v>1</v>
      </c>
      <c r="CB157" s="255">
        <v>1</v>
      </c>
    </row>
    <row r="158" spans="1:15" ht="12.75">
      <c r="A158" s="264"/>
      <c r="B158" s="268"/>
      <c r="C158" s="323" t="s">
        <v>192</v>
      </c>
      <c r="D158" s="324"/>
      <c r="E158" s="269">
        <v>27</v>
      </c>
      <c r="F158" s="270"/>
      <c r="G158" s="271"/>
      <c r="H158" s="272"/>
      <c r="I158" s="266"/>
      <c r="J158" s="273"/>
      <c r="K158" s="266"/>
      <c r="M158" s="267" t="s">
        <v>192</v>
      </c>
      <c r="O158" s="255"/>
    </row>
    <row r="159" spans="1:15" ht="12.75">
      <c r="A159" s="264"/>
      <c r="B159" s="268"/>
      <c r="C159" s="323" t="s">
        <v>193</v>
      </c>
      <c r="D159" s="324"/>
      <c r="E159" s="269">
        <v>35.28</v>
      </c>
      <c r="F159" s="270"/>
      <c r="G159" s="271"/>
      <c r="H159" s="272"/>
      <c r="I159" s="266"/>
      <c r="J159" s="273"/>
      <c r="K159" s="266"/>
      <c r="M159" s="267" t="s">
        <v>193</v>
      </c>
      <c r="O159" s="255"/>
    </row>
    <row r="160" spans="1:80" ht="12.75">
      <c r="A160" s="256">
        <v>16</v>
      </c>
      <c r="B160" s="257" t="s">
        <v>194</v>
      </c>
      <c r="C160" s="258" t="s">
        <v>195</v>
      </c>
      <c r="D160" s="259" t="s">
        <v>123</v>
      </c>
      <c r="E160" s="260">
        <v>22.68</v>
      </c>
      <c r="F160" s="260">
        <v>0</v>
      </c>
      <c r="G160" s="261">
        <f>E160*F160</f>
        <v>0</v>
      </c>
      <c r="H160" s="262">
        <v>0.00092</v>
      </c>
      <c r="I160" s="263">
        <f>E160*H160</f>
        <v>0.0208656</v>
      </c>
      <c r="J160" s="262">
        <v>-0.054</v>
      </c>
      <c r="K160" s="263">
        <f>E160*J160</f>
        <v>-1.22472</v>
      </c>
      <c r="O160" s="255">
        <v>2</v>
      </c>
      <c r="AA160" s="228">
        <v>1</v>
      </c>
      <c r="AB160" s="228">
        <v>1</v>
      </c>
      <c r="AC160" s="228">
        <v>1</v>
      </c>
      <c r="AZ160" s="228">
        <v>1</v>
      </c>
      <c r="BA160" s="228">
        <f>IF(AZ160=1,G160,0)</f>
        <v>0</v>
      </c>
      <c r="BB160" s="228">
        <f>IF(AZ160=2,G160,0)</f>
        <v>0</v>
      </c>
      <c r="BC160" s="228">
        <f>IF(AZ160=3,G160,0)</f>
        <v>0</v>
      </c>
      <c r="BD160" s="228">
        <f>IF(AZ160=4,G160,0)</f>
        <v>0</v>
      </c>
      <c r="BE160" s="228">
        <f>IF(AZ160=5,G160,0)</f>
        <v>0</v>
      </c>
      <c r="CA160" s="255">
        <v>1</v>
      </c>
      <c r="CB160" s="255">
        <v>1</v>
      </c>
    </row>
    <row r="161" spans="1:15" ht="12.75">
      <c r="A161" s="264"/>
      <c r="B161" s="268"/>
      <c r="C161" s="323" t="s">
        <v>196</v>
      </c>
      <c r="D161" s="324"/>
      <c r="E161" s="269">
        <v>22.68</v>
      </c>
      <c r="F161" s="270"/>
      <c r="G161" s="271"/>
      <c r="H161" s="272"/>
      <c r="I161" s="266"/>
      <c r="J161" s="273"/>
      <c r="K161" s="266"/>
      <c r="M161" s="267" t="s">
        <v>196</v>
      </c>
      <c r="O161" s="255"/>
    </row>
    <row r="162" spans="1:80" ht="12.75">
      <c r="A162" s="256">
        <v>17</v>
      </c>
      <c r="B162" s="257" t="s">
        <v>197</v>
      </c>
      <c r="C162" s="258" t="s">
        <v>198</v>
      </c>
      <c r="D162" s="259" t="s">
        <v>123</v>
      </c>
      <c r="E162" s="260">
        <v>114.36</v>
      </c>
      <c r="F162" s="260">
        <v>0</v>
      </c>
      <c r="G162" s="261">
        <f>E162*F162</f>
        <v>0</v>
      </c>
      <c r="H162" s="262">
        <v>0.00082</v>
      </c>
      <c r="I162" s="263">
        <f>E162*H162</f>
        <v>0.0937752</v>
      </c>
      <c r="J162" s="262">
        <v>-0.047</v>
      </c>
      <c r="K162" s="263">
        <f>E162*J162</f>
        <v>-5.37492</v>
      </c>
      <c r="O162" s="255">
        <v>2</v>
      </c>
      <c r="AA162" s="228">
        <v>1</v>
      </c>
      <c r="AB162" s="228">
        <v>1</v>
      </c>
      <c r="AC162" s="228">
        <v>1</v>
      </c>
      <c r="AZ162" s="228">
        <v>1</v>
      </c>
      <c r="BA162" s="228">
        <f>IF(AZ162=1,G162,0)</f>
        <v>0</v>
      </c>
      <c r="BB162" s="228">
        <f>IF(AZ162=2,G162,0)</f>
        <v>0</v>
      </c>
      <c r="BC162" s="228">
        <f>IF(AZ162=3,G162,0)</f>
        <v>0</v>
      </c>
      <c r="BD162" s="228">
        <f>IF(AZ162=4,G162,0)</f>
        <v>0</v>
      </c>
      <c r="BE162" s="228">
        <f>IF(AZ162=5,G162,0)</f>
        <v>0</v>
      </c>
      <c r="CA162" s="255">
        <v>1</v>
      </c>
      <c r="CB162" s="255">
        <v>1</v>
      </c>
    </row>
    <row r="163" spans="1:15" ht="12.75">
      <c r="A163" s="264"/>
      <c r="B163" s="268"/>
      <c r="C163" s="323" t="s">
        <v>199</v>
      </c>
      <c r="D163" s="324"/>
      <c r="E163" s="269">
        <v>25.2</v>
      </c>
      <c r="F163" s="270"/>
      <c r="G163" s="271"/>
      <c r="H163" s="272"/>
      <c r="I163" s="266"/>
      <c r="J163" s="273"/>
      <c r="K163" s="266"/>
      <c r="M163" s="267" t="s">
        <v>199</v>
      </c>
      <c r="O163" s="255"/>
    </row>
    <row r="164" spans="1:15" ht="12.75">
      <c r="A164" s="264"/>
      <c r="B164" s="268"/>
      <c r="C164" s="323" t="s">
        <v>200</v>
      </c>
      <c r="D164" s="324"/>
      <c r="E164" s="269">
        <v>60.48</v>
      </c>
      <c r="F164" s="270"/>
      <c r="G164" s="271"/>
      <c r="H164" s="272"/>
      <c r="I164" s="266"/>
      <c r="J164" s="273"/>
      <c r="K164" s="266"/>
      <c r="M164" s="267" t="s">
        <v>200</v>
      </c>
      <c r="O164" s="255"/>
    </row>
    <row r="165" spans="1:15" ht="12.75">
      <c r="A165" s="264"/>
      <c r="B165" s="268"/>
      <c r="C165" s="323" t="s">
        <v>201</v>
      </c>
      <c r="D165" s="324"/>
      <c r="E165" s="269">
        <v>7.56</v>
      </c>
      <c r="F165" s="270"/>
      <c r="G165" s="271"/>
      <c r="H165" s="272"/>
      <c r="I165" s="266"/>
      <c r="J165" s="273"/>
      <c r="K165" s="266"/>
      <c r="M165" s="267" t="s">
        <v>201</v>
      </c>
      <c r="O165" s="255"/>
    </row>
    <row r="166" spans="1:15" ht="12.75">
      <c r="A166" s="264"/>
      <c r="B166" s="268"/>
      <c r="C166" s="323" t="s">
        <v>202</v>
      </c>
      <c r="D166" s="324"/>
      <c r="E166" s="269">
        <v>21.12</v>
      </c>
      <c r="F166" s="270"/>
      <c r="G166" s="271"/>
      <c r="H166" s="272"/>
      <c r="I166" s="266"/>
      <c r="J166" s="273"/>
      <c r="K166" s="266"/>
      <c r="M166" s="267" t="s">
        <v>202</v>
      </c>
      <c r="O166" s="255"/>
    </row>
    <row r="167" spans="1:80" ht="12.75">
      <c r="A167" s="256">
        <v>18</v>
      </c>
      <c r="B167" s="257" t="s">
        <v>203</v>
      </c>
      <c r="C167" s="258" t="s">
        <v>204</v>
      </c>
      <c r="D167" s="259" t="s">
        <v>123</v>
      </c>
      <c r="E167" s="260">
        <v>5.87</v>
      </c>
      <c r="F167" s="260">
        <v>0</v>
      </c>
      <c r="G167" s="261">
        <f>E167*F167</f>
        <v>0</v>
      </c>
      <c r="H167" s="262">
        <v>0.001</v>
      </c>
      <c r="I167" s="263">
        <f>E167*H167</f>
        <v>0.00587</v>
      </c>
      <c r="J167" s="262">
        <v>-0.067</v>
      </c>
      <c r="K167" s="263">
        <f>E167*J167</f>
        <v>-0.39329000000000003</v>
      </c>
      <c r="O167" s="255">
        <v>2</v>
      </c>
      <c r="AA167" s="228">
        <v>1</v>
      </c>
      <c r="AB167" s="228">
        <v>1</v>
      </c>
      <c r="AC167" s="228">
        <v>1</v>
      </c>
      <c r="AZ167" s="228">
        <v>1</v>
      </c>
      <c r="BA167" s="228">
        <f>IF(AZ167=1,G167,0)</f>
        <v>0</v>
      </c>
      <c r="BB167" s="228">
        <f>IF(AZ167=2,G167,0)</f>
        <v>0</v>
      </c>
      <c r="BC167" s="228">
        <f>IF(AZ167=3,G167,0)</f>
        <v>0</v>
      </c>
      <c r="BD167" s="228">
        <f>IF(AZ167=4,G167,0)</f>
        <v>0</v>
      </c>
      <c r="BE167" s="228">
        <f>IF(AZ167=5,G167,0)</f>
        <v>0</v>
      </c>
      <c r="CA167" s="255">
        <v>1</v>
      </c>
      <c r="CB167" s="255">
        <v>1</v>
      </c>
    </row>
    <row r="168" spans="1:15" ht="12.75">
      <c r="A168" s="264"/>
      <c r="B168" s="268"/>
      <c r="C168" s="323" t="s">
        <v>205</v>
      </c>
      <c r="D168" s="324"/>
      <c r="E168" s="269">
        <v>5.87</v>
      </c>
      <c r="F168" s="270"/>
      <c r="G168" s="271"/>
      <c r="H168" s="272"/>
      <c r="I168" s="266"/>
      <c r="J168" s="273"/>
      <c r="K168" s="266"/>
      <c r="M168" s="267" t="s">
        <v>205</v>
      </c>
      <c r="O168" s="255"/>
    </row>
    <row r="169" spans="1:80" ht="12.75">
      <c r="A169" s="256">
        <v>19</v>
      </c>
      <c r="B169" s="257" t="s">
        <v>206</v>
      </c>
      <c r="C169" s="258" t="s">
        <v>207</v>
      </c>
      <c r="D169" s="259" t="s">
        <v>142</v>
      </c>
      <c r="E169" s="260">
        <v>98.8</v>
      </c>
      <c r="F169" s="260">
        <v>0</v>
      </c>
      <c r="G169" s="261">
        <f>E169*F169</f>
        <v>0</v>
      </c>
      <c r="H169" s="262">
        <v>0</v>
      </c>
      <c r="I169" s="263">
        <f>E169*H169</f>
        <v>0</v>
      </c>
      <c r="J169" s="262">
        <v>-0.01113</v>
      </c>
      <c r="K169" s="263">
        <f>E169*J169</f>
        <v>-1.0996439999999998</v>
      </c>
      <c r="O169" s="255">
        <v>2</v>
      </c>
      <c r="AA169" s="228">
        <v>1</v>
      </c>
      <c r="AB169" s="228">
        <v>1</v>
      </c>
      <c r="AC169" s="228">
        <v>1</v>
      </c>
      <c r="AZ169" s="228">
        <v>1</v>
      </c>
      <c r="BA169" s="228">
        <f>IF(AZ169=1,G169,0)</f>
        <v>0</v>
      </c>
      <c r="BB169" s="228">
        <f>IF(AZ169=2,G169,0)</f>
        <v>0</v>
      </c>
      <c r="BC169" s="228">
        <f>IF(AZ169=3,G169,0)</f>
        <v>0</v>
      </c>
      <c r="BD169" s="228">
        <f>IF(AZ169=4,G169,0)</f>
        <v>0</v>
      </c>
      <c r="BE169" s="228">
        <f>IF(AZ169=5,G169,0)</f>
        <v>0</v>
      </c>
      <c r="CA169" s="255">
        <v>1</v>
      </c>
      <c r="CB169" s="255">
        <v>1</v>
      </c>
    </row>
    <row r="170" spans="1:15" ht="12.75">
      <c r="A170" s="264"/>
      <c r="B170" s="268"/>
      <c r="C170" s="325" t="s">
        <v>127</v>
      </c>
      <c r="D170" s="324"/>
      <c r="E170" s="294">
        <v>0</v>
      </c>
      <c r="F170" s="270"/>
      <c r="G170" s="271"/>
      <c r="H170" s="272"/>
      <c r="I170" s="266"/>
      <c r="J170" s="273"/>
      <c r="K170" s="266"/>
      <c r="M170" s="267" t="s">
        <v>127</v>
      </c>
      <c r="O170" s="255"/>
    </row>
    <row r="171" spans="1:15" ht="12.75">
      <c r="A171" s="264"/>
      <c r="B171" s="268"/>
      <c r="C171" s="325" t="s">
        <v>166</v>
      </c>
      <c r="D171" s="324"/>
      <c r="E171" s="294">
        <v>18</v>
      </c>
      <c r="F171" s="270"/>
      <c r="G171" s="271"/>
      <c r="H171" s="272"/>
      <c r="I171" s="266"/>
      <c r="J171" s="273"/>
      <c r="K171" s="266"/>
      <c r="M171" s="267" t="s">
        <v>166</v>
      </c>
      <c r="O171" s="255"/>
    </row>
    <row r="172" spans="1:15" ht="12.75">
      <c r="A172" s="264"/>
      <c r="B172" s="268"/>
      <c r="C172" s="325" t="s">
        <v>167</v>
      </c>
      <c r="D172" s="324"/>
      <c r="E172" s="294">
        <v>10.8</v>
      </c>
      <c r="F172" s="270"/>
      <c r="G172" s="271"/>
      <c r="H172" s="272"/>
      <c r="I172" s="266"/>
      <c r="J172" s="273"/>
      <c r="K172" s="266"/>
      <c r="M172" s="267" t="s">
        <v>167</v>
      </c>
      <c r="O172" s="255"/>
    </row>
    <row r="173" spans="1:15" ht="12.75">
      <c r="A173" s="264"/>
      <c r="B173" s="268"/>
      <c r="C173" s="325" t="s">
        <v>168</v>
      </c>
      <c r="D173" s="324"/>
      <c r="E173" s="294">
        <v>12</v>
      </c>
      <c r="F173" s="270"/>
      <c r="G173" s="271"/>
      <c r="H173" s="272"/>
      <c r="I173" s="266"/>
      <c r="J173" s="273"/>
      <c r="K173" s="266"/>
      <c r="M173" s="267" t="s">
        <v>168</v>
      </c>
      <c r="O173" s="255"/>
    </row>
    <row r="174" spans="1:15" ht="12.75">
      <c r="A174" s="264"/>
      <c r="B174" s="268"/>
      <c r="C174" s="325" t="s">
        <v>169</v>
      </c>
      <c r="D174" s="324"/>
      <c r="E174" s="294">
        <v>28.8</v>
      </c>
      <c r="F174" s="270"/>
      <c r="G174" s="271"/>
      <c r="H174" s="272"/>
      <c r="I174" s="266"/>
      <c r="J174" s="273"/>
      <c r="K174" s="266"/>
      <c r="M174" s="267" t="s">
        <v>169</v>
      </c>
      <c r="O174" s="255"/>
    </row>
    <row r="175" spans="1:15" ht="12.75">
      <c r="A175" s="264"/>
      <c r="B175" s="268"/>
      <c r="C175" s="325" t="s">
        <v>170</v>
      </c>
      <c r="D175" s="324"/>
      <c r="E175" s="294">
        <v>3.6</v>
      </c>
      <c r="F175" s="270"/>
      <c r="G175" s="271"/>
      <c r="H175" s="272"/>
      <c r="I175" s="266"/>
      <c r="J175" s="273"/>
      <c r="K175" s="266"/>
      <c r="M175" s="267" t="s">
        <v>170</v>
      </c>
      <c r="O175" s="255"/>
    </row>
    <row r="176" spans="1:15" ht="12.75">
      <c r="A176" s="264"/>
      <c r="B176" s="268"/>
      <c r="C176" s="325" t="s">
        <v>208</v>
      </c>
      <c r="D176" s="324"/>
      <c r="E176" s="294">
        <v>16.8</v>
      </c>
      <c r="F176" s="270"/>
      <c r="G176" s="271"/>
      <c r="H176" s="272"/>
      <c r="I176" s="266"/>
      <c r="J176" s="273"/>
      <c r="K176" s="266"/>
      <c r="M176" s="267" t="s">
        <v>208</v>
      </c>
      <c r="O176" s="255"/>
    </row>
    <row r="177" spans="1:15" ht="12.75">
      <c r="A177" s="264"/>
      <c r="B177" s="268"/>
      <c r="C177" s="325" t="s">
        <v>209</v>
      </c>
      <c r="D177" s="324"/>
      <c r="E177" s="294">
        <v>8.8</v>
      </c>
      <c r="F177" s="270"/>
      <c r="G177" s="271"/>
      <c r="H177" s="272"/>
      <c r="I177" s="266"/>
      <c r="J177" s="273"/>
      <c r="K177" s="266"/>
      <c r="M177" s="267" t="s">
        <v>209</v>
      </c>
      <c r="O177" s="255"/>
    </row>
    <row r="178" spans="1:15" ht="12.75">
      <c r="A178" s="264"/>
      <c r="B178" s="268"/>
      <c r="C178" s="325" t="s">
        <v>173</v>
      </c>
      <c r="D178" s="324"/>
      <c r="E178" s="294">
        <v>0</v>
      </c>
      <c r="F178" s="270"/>
      <c r="G178" s="271"/>
      <c r="H178" s="272"/>
      <c r="I178" s="266"/>
      <c r="J178" s="273"/>
      <c r="K178" s="266"/>
      <c r="M178" s="267">
        <v>0</v>
      </c>
      <c r="O178" s="255"/>
    </row>
    <row r="179" spans="1:15" ht="12.75">
      <c r="A179" s="264"/>
      <c r="B179" s="268"/>
      <c r="C179" s="325" t="s">
        <v>136</v>
      </c>
      <c r="D179" s="324"/>
      <c r="E179" s="294">
        <v>98.79999999999998</v>
      </c>
      <c r="F179" s="270"/>
      <c r="G179" s="271"/>
      <c r="H179" s="272"/>
      <c r="I179" s="266"/>
      <c r="J179" s="273"/>
      <c r="K179" s="266"/>
      <c r="M179" s="267" t="s">
        <v>136</v>
      </c>
      <c r="O179" s="255"/>
    </row>
    <row r="180" spans="1:15" ht="12.75">
      <c r="A180" s="264"/>
      <c r="B180" s="268"/>
      <c r="C180" s="323" t="s">
        <v>174</v>
      </c>
      <c r="D180" s="324"/>
      <c r="E180" s="269">
        <v>98.8</v>
      </c>
      <c r="F180" s="270"/>
      <c r="G180" s="271"/>
      <c r="H180" s="272"/>
      <c r="I180" s="266"/>
      <c r="J180" s="273"/>
      <c r="K180" s="266"/>
      <c r="M180" s="267" t="s">
        <v>174</v>
      </c>
      <c r="O180" s="255"/>
    </row>
    <row r="181" spans="1:57" ht="12.75">
      <c r="A181" s="274"/>
      <c r="B181" s="275" t="s">
        <v>99</v>
      </c>
      <c r="C181" s="276" t="s">
        <v>177</v>
      </c>
      <c r="D181" s="277"/>
      <c r="E181" s="278"/>
      <c r="F181" s="279"/>
      <c r="G181" s="280">
        <f>SUM(G143:G180)</f>
        <v>0</v>
      </c>
      <c r="H181" s="281"/>
      <c r="I181" s="282">
        <f>SUM(I143:I180)</f>
        <v>0.18279079999999998</v>
      </c>
      <c r="J181" s="281"/>
      <c r="K181" s="282">
        <f>SUM(K143:K180)</f>
        <v>-11.953934</v>
      </c>
      <c r="O181" s="255">
        <v>4</v>
      </c>
      <c r="BA181" s="283">
        <f>SUM(BA143:BA180)</f>
        <v>0</v>
      </c>
      <c r="BB181" s="283">
        <f>SUM(BB143:BB180)</f>
        <v>0</v>
      </c>
      <c r="BC181" s="283">
        <f>SUM(BC143:BC180)</f>
        <v>0</v>
      </c>
      <c r="BD181" s="283">
        <f>SUM(BD143:BD180)</f>
        <v>0</v>
      </c>
      <c r="BE181" s="283">
        <f>SUM(BE143:BE180)</f>
        <v>0</v>
      </c>
    </row>
    <row r="182" spans="1:15" ht="12.75">
      <c r="A182" s="245" t="s">
        <v>97</v>
      </c>
      <c r="B182" s="246" t="s">
        <v>210</v>
      </c>
      <c r="C182" s="247" t="s">
        <v>211</v>
      </c>
      <c r="D182" s="248"/>
      <c r="E182" s="249"/>
      <c r="F182" s="249"/>
      <c r="G182" s="250"/>
      <c r="H182" s="251"/>
      <c r="I182" s="252"/>
      <c r="J182" s="253"/>
      <c r="K182" s="254"/>
      <c r="O182" s="255">
        <v>1</v>
      </c>
    </row>
    <row r="183" spans="1:80" ht="12.75">
      <c r="A183" s="256">
        <v>20</v>
      </c>
      <c r="B183" s="257" t="s">
        <v>213</v>
      </c>
      <c r="C183" s="258" t="s">
        <v>214</v>
      </c>
      <c r="D183" s="259" t="s">
        <v>215</v>
      </c>
      <c r="E183" s="260">
        <v>12.93202204</v>
      </c>
      <c r="F183" s="260">
        <v>0</v>
      </c>
      <c r="G183" s="261">
        <f>E183*F183</f>
        <v>0</v>
      </c>
      <c r="H183" s="262">
        <v>0</v>
      </c>
      <c r="I183" s="263">
        <f>E183*H183</f>
        <v>0</v>
      </c>
      <c r="J183" s="262"/>
      <c r="K183" s="263">
        <f>E183*J183</f>
        <v>0</v>
      </c>
      <c r="O183" s="255">
        <v>2</v>
      </c>
      <c r="AA183" s="228">
        <v>7</v>
      </c>
      <c r="AB183" s="228">
        <v>1</v>
      </c>
      <c r="AC183" s="228">
        <v>2</v>
      </c>
      <c r="AZ183" s="228">
        <v>1</v>
      </c>
      <c r="BA183" s="228">
        <f>IF(AZ183=1,G183,0)</f>
        <v>0</v>
      </c>
      <c r="BB183" s="228">
        <f>IF(AZ183=2,G183,0)</f>
        <v>0</v>
      </c>
      <c r="BC183" s="228">
        <f>IF(AZ183=3,G183,0)</f>
        <v>0</v>
      </c>
      <c r="BD183" s="228">
        <f>IF(AZ183=4,G183,0)</f>
        <v>0</v>
      </c>
      <c r="BE183" s="228">
        <f>IF(AZ183=5,G183,0)</f>
        <v>0</v>
      </c>
      <c r="CA183" s="255">
        <v>7</v>
      </c>
      <c r="CB183" s="255">
        <v>1</v>
      </c>
    </row>
    <row r="184" spans="1:57" ht="12.75">
      <c r="A184" s="274"/>
      <c r="B184" s="275" t="s">
        <v>99</v>
      </c>
      <c r="C184" s="276" t="s">
        <v>212</v>
      </c>
      <c r="D184" s="277"/>
      <c r="E184" s="278"/>
      <c r="F184" s="279"/>
      <c r="G184" s="280">
        <f>SUM(G182:G183)</f>
        <v>0</v>
      </c>
      <c r="H184" s="281"/>
      <c r="I184" s="282">
        <f>SUM(I182:I183)</f>
        <v>0</v>
      </c>
      <c r="J184" s="281"/>
      <c r="K184" s="282">
        <f>SUM(K182:K183)</f>
        <v>0</v>
      </c>
      <c r="O184" s="255">
        <v>4</v>
      </c>
      <c r="BA184" s="283">
        <f>SUM(BA182:BA183)</f>
        <v>0</v>
      </c>
      <c r="BB184" s="283">
        <f>SUM(BB182:BB183)</f>
        <v>0</v>
      </c>
      <c r="BC184" s="283">
        <f>SUM(BC182:BC183)</f>
        <v>0</v>
      </c>
      <c r="BD184" s="283">
        <f>SUM(BD182:BD183)</f>
        <v>0</v>
      </c>
      <c r="BE184" s="283">
        <f>SUM(BE182:BE183)</f>
        <v>0</v>
      </c>
    </row>
    <row r="185" spans="1:15" ht="12.75">
      <c r="A185" s="245" t="s">
        <v>97</v>
      </c>
      <c r="B185" s="246" t="s">
        <v>216</v>
      </c>
      <c r="C185" s="247" t="s">
        <v>217</v>
      </c>
      <c r="D185" s="248"/>
      <c r="E185" s="249"/>
      <c r="F185" s="249"/>
      <c r="G185" s="250"/>
      <c r="H185" s="251"/>
      <c r="I185" s="252"/>
      <c r="J185" s="253"/>
      <c r="K185" s="254"/>
      <c r="O185" s="255">
        <v>1</v>
      </c>
    </row>
    <row r="186" spans="1:80" ht="22.5">
      <c r="A186" s="256">
        <v>21</v>
      </c>
      <c r="B186" s="257" t="s">
        <v>219</v>
      </c>
      <c r="C186" s="258" t="s">
        <v>220</v>
      </c>
      <c r="D186" s="259" t="s">
        <v>142</v>
      </c>
      <c r="E186" s="260">
        <v>98.8</v>
      </c>
      <c r="F186" s="260">
        <v>0</v>
      </c>
      <c r="G186" s="261">
        <f>E186*F186</f>
        <v>0</v>
      </c>
      <c r="H186" s="262">
        <v>0.00345</v>
      </c>
      <c r="I186" s="263">
        <f>E186*H186</f>
        <v>0.34086</v>
      </c>
      <c r="J186" s="262">
        <v>0</v>
      </c>
      <c r="K186" s="263">
        <f>E186*J186</f>
        <v>0</v>
      </c>
      <c r="O186" s="255">
        <v>2</v>
      </c>
      <c r="AA186" s="228">
        <v>1</v>
      </c>
      <c r="AB186" s="228">
        <v>7</v>
      </c>
      <c r="AC186" s="228">
        <v>7</v>
      </c>
      <c r="AZ186" s="228">
        <v>2</v>
      </c>
      <c r="BA186" s="228">
        <f>IF(AZ186=1,G186,0)</f>
        <v>0</v>
      </c>
      <c r="BB186" s="228">
        <f>IF(AZ186=2,G186,0)</f>
        <v>0</v>
      </c>
      <c r="BC186" s="228">
        <f>IF(AZ186=3,G186,0)</f>
        <v>0</v>
      </c>
      <c r="BD186" s="228">
        <f>IF(AZ186=4,G186,0)</f>
        <v>0</v>
      </c>
      <c r="BE186" s="228">
        <f>IF(AZ186=5,G186,0)</f>
        <v>0</v>
      </c>
      <c r="CA186" s="255">
        <v>1</v>
      </c>
      <c r="CB186" s="255">
        <v>7</v>
      </c>
    </row>
    <row r="187" spans="1:15" ht="12.75">
      <c r="A187" s="264"/>
      <c r="B187" s="265"/>
      <c r="C187" s="331" t="s">
        <v>221</v>
      </c>
      <c r="D187" s="332"/>
      <c r="E187" s="332"/>
      <c r="F187" s="332"/>
      <c r="G187" s="333"/>
      <c r="I187" s="266"/>
      <c r="K187" s="266"/>
      <c r="L187" s="267" t="s">
        <v>221</v>
      </c>
      <c r="O187" s="255">
        <v>3</v>
      </c>
    </row>
    <row r="188" spans="1:15" ht="12.75">
      <c r="A188" s="264"/>
      <c r="B188" s="268"/>
      <c r="C188" s="325" t="s">
        <v>127</v>
      </c>
      <c r="D188" s="324"/>
      <c r="E188" s="294">
        <v>0</v>
      </c>
      <c r="F188" s="270"/>
      <c r="G188" s="271"/>
      <c r="H188" s="272"/>
      <c r="I188" s="266"/>
      <c r="J188" s="273"/>
      <c r="K188" s="266"/>
      <c r="M188" s="267" t="s">
        <v>127</v>
      </c>
      <c r="O188" s="255"/>
    </row>
    <row r="189" spans="1:15" ht="12.75">
      <c r="A189" s="264"/>
      <c r="B189" s="268"/>
      <c r="C189" s="325" t="s">
        <v>166</v>
      </c>
      <c r="D189" s="324"/>
      <c r="E189" s="294">
        <v>18</v>
      </c>
      <c r="F189" s="270"/>
      <c r="G189" s="271"/>
      <c r="H189" s="272"/>
      <c r="I189" s="266"/>
      <c r="J189" s="273"/>
      <c r="K189" s="266"/>
      <c r="M189" s="267" t="s">
        <v>166</v>
      </c>
      <c r="O189" s="255"/>
    </row>
    <row r="190" spans="1:15" ht="12.75">
      <c r="A190" s="264"/>
      <c r="B190" s="268"/>
      <c r="C190" s="325" t="s">
        <v>167</v>
      </c>
      <c r="D190" s="324"/>
      <c r="E190" s="294">
        <v>10.8</v>
      </c>
      <c r="F190" s="270"/>
      <c r="G190" s="271"/>
      <c r="H190" s="272"/>
      <c r="I190" s="266"/>
      <c r="J190" s="273"/>
      <c r="K190" s="266"/>
      <c r="M190" s="267" t="s">
        <v>167</v>
      </c>
      <c r="O190" s="255"/>
    </row>
    <row r="191" spans="1:15" ht="12.75">
      <c r="A191" s="264"/>
      <c r="B191" s="268"/>
      <c r="C191" s="325" t="s">
        <v>168</v>
      </c>
      <c r="D191" s="324"/>
      <c r="E191" s="294">
        <v>12</v>
      </c>
      <c r="F191" s="270"/>
      <c r="G191" s="271"/>
      <c r="H191" s="272"/>
      <c r="I191" s="266"/>
      <c r="J191" s="273"/>
      <c r="K191" s="266"/>
      <c r="M191" s="267" t="s">
        <v>168</v>
      </c>
      <c r="O191" s="255"/>
    </row>
    <row r="192" spans="1:15" ht="12.75">
      <c r="A192" s="264"/>
      <c r="B192" s="268"/>
      <c r="C192" s="325" t="s">
        <v>169</v>
      </c>
      <c r="D192" s="324"/>
      <c r="E192" s="294">
        <v>28.8</v>
      </c>
      <c r="F192" s="270"/>
      <c r="G192" s="271"/>
      <c r="H192" s="272"/>
      <c r="I192" s="266"/>
      <c r="J192" s="273"/>
      <c r="K192" s="266"/>
      <c r="M192" s="267" t="s">
        <v>169</v>
      </c>
      <c r="O192" s="255"/>
    </row>
    <row r="193" spans="1:15" ht="12.75">
      <c r="A193" s="264"/>
      <c r="B193" s="268"/>
      <c r="C193" s="325" t="s">
        <v>170</v>
      </c>
      <c r="D193" s="324"/>
      <c r="E193" s="294">
        <v>3.6</v>
      </c>
      <c r="F193" s="270"/>
      <c r="G193" s="271"/>
      <c r="H193" s="272"/>
      <c r="I193" s="266"/>
      <c r="J193" s="273"/>
      <c r="K193" s="266"/>
      <c r="M193" s="267" t="s">
        <v>170</v>
      </c>
      <c r="O193" s="255"/>
    </row>
    <row r="194" spans="1:15" ht="12.75">
      <c r="A194" s="264"/>
      <c r="B194" s="268"/>
      <c r="C194" s="325" t="s">
        <v>208</v>
      </c>
      <c r="D194" s="324"/>
      <c r="E194" s="294">
        <v>16.8</v>
      </c>
      <c r="F194" s="270"/>
      <c r="G194" s="271"/>
      <c r="H194" s="272"/>
      <c r="I194" s="266"/>
      <c r="J194" s="273"/>
      <c r="K194" s="266"/>
      <c r="M194" s="267" t="s">
        <v>208</v>
      </c>
      <c r="O194" s="255"/>
    </row>
    <row r="195" spans="1:15" ht="12.75">
      <c r="A195" s="264"/>
      <c r="B195" s="268"/>
      <c r="C195" s="325" t="s">
        <v>209</v>
      </c>
      <c r="D195" s="324"/>
      <c r="E195" s="294">
        <v>8.8</v>
      </c>
      <c r="F195" s="270"/>
      <c r="G195" s="271"/>
      <c r="H195" s="272"/>
      <c r="I195" s="266"/>
      <c r="J195" s="273"/>
      <c r="K195" s="266"/>
      <c r="M195" s="267" t="s">
        <v>209</v>
      </c>
      <c r="O195" s="255"/>
    </row>
    <row r="196" spans="1:15" ht="12.75">
      <c r="A196" s="264"/>
      <c r="B196" s="268"/>
      <c r="C196" s="325" t="s">
        <v>173</v>
      </c>
      <c r="D196" s="324"/>
      <c r="E196" s="294">
        <v>0</v>
      </c>
      <c r="F196" s="270"/>
      <c r="G196" s="271"/>
      <c r="H196" s="272"/>
      <c r="I196" s="266"/>
      <c r="J196" s="273"/>
      <c r="K196" s="266"/>
      <c r="M196" s="267">
        <v>0</v>
      </c>
      <c r="O196" s="255"/>
    </row>
    <row r="197" spans="1:15" ht="12.75">
      <c r="A197" s="264"/>
      <c r="B197" s="268"/>
      <c r="C197" s="325" t="s">
        <v>136</v>
      </c>
      <c r="D197" s="324"/>
      <c r="E197" s="294">
        <v>98.79999999999998</v>
      </c>
      <c r="F197" s="270"/>
      <c r="G197" s="271"/>
      <c r="H197" s="272"/>
      <c r="I197" s="266"/>
      <c r="J197" s="273"/>
      <c r="K197" s="266"/>
      <c r="M197" s="267" t="s">
        <v>136</v>
      </c>
      <c r="O197" s="255"/>
    </row>
    <row r="198" spans="1:15" ht="12.75">
      <c r="A198" s="264"/>
      <c r="B198" s="268"/>
      <c r="C198" s="323" t="s">
        <v>174</v>
      </c>
      <c r="D198" s="324"/>
      <c r="E198" s="269">
        <v>98.8</v>
      </c>
      <c r="F198" s="270"/>
      <c r="G198" s="271"/>
      <c r="H198" s="272"/>
      <c r="I198" s="266"/>
      <c r="J198" s="273"/>
      <c r="K198" s="266"/>
      <c r="M198" s="267" t="s">
        <v>174</v>
      </c>
      <c r="O198" s="255"/>
    </row>
    <row r="199" spans="1:80" ht="12.75">
      <c r="A199" s="256">
        <v>22</v>
      </c>
      <c r="B199" s="257" t="s">
        <v>222</v>
      </c>
      <c r="C199" s="258" t="s">
        <v>223</v>
      </c>
      <c r="D199" s="259" t="s">
        <v>142</v>
      </c>
      <c r="E199" s="260">
        <v>98.8</v>
      </c>
      <c r="F199" s="260">
        <v>0</v>
      </c>
      <c r="G199" s="261">
        <f>E199*F199</f>
        <v>0</v>
      </c>
      <c r="H199" s="262">
        <v>0</v>
      </c>
      <c r="I199" s="263">
        <f>E199*H199</f>
        <v>0</v>
      </c>
      <c r="J199" s="262">
        <v>-0.00135</v>
      </c>
      <c r="K199" s="263">
        <f>E199*J199</f>
        <v>-0.13338</v>
      </c>
      <c r="O199" s="255">
        <v>2</v>
      </c>
      <c r="AA199" s="228">
        <v>1</v>
      </c>
      <c r="AB199" s="228">
        <v>7</v>
      </c>
      <c r="AC199" s="228">
        <v>7</v>
      </c>
      <c r="AZ199" s="228">
        <v>2</v>
      </c>
      <c r="BA199" s="228">
        <f>IF(AZ199=1,G199,0)</f>
        <v>0</v>
      </c>
      <c r="BB199" s="228">
        <f>IF(AZ199=2,G199,0)</f>
        <v>0</v>
      </c>
      <c r="BC199" s="228">
        <f>IF(AZ199=3,G199,0)</f>
        <v>0</v>
      </c>
      <c r="BD199" s="228">
        <f>IF(AZ199=4,G199,0)</f>
        <v>0</v>
      </c>
      <c r="BE199" s="228">
        <f>IF(AZ199=5,G199,0)</f>
        <v>0</v>
      </c>
      <c r="CA199" s="255">
        <v>1</v>
      </c>
      <c r="CB199" s="255">
        <v>7</v>
      </c>
    </row>
    <row r="200" spans="1:15" ht="12.75">
      <c r="A200" s="264"/>
      <c r="B200" s="268"/>
      <c r="C200" s="325" t="s">
        <v>127</v>
      </c>
      <c r="D200" s="324"/>
      <c r="E200" s="294">
        <v>0</v>
      </c>
      <c r="F200" s="270"/>
      <c r="G200" s="271"/>
      <c r="H200" s="272"/>
      <c r="I200" s="266"/>
      <c r="J200" s="273"/>
      <c r="K200" s="266"/>
      <c r="M200" s="267" t="s">
        <v>127</v>
      </c>
      <c r="O200" s="255"/>
    </row>
    <row r="201" spans="1:15" ht="12.75">
      <c r="A201" s="264"/>
      <c r="B201" s="268"/>
      <c r="C201" s="325" t="s">
        <v>166</v>
      </c>
      <c r="D201" s="324"/>
      <c r="E201" s="294">
        <v>18</v>
      </c>
      <c r="F201" s="270"/>
      <c r="G201" s="271"/>
      <c r="H201" s="272"/>
      <c r="I201" s="266"/>
      <c r="J201" s="273"/>
      <c r="K201" s="266"/>
      <c r="M201" s="267" t="s">
        <v>166</v>
      </c>
      <c r="O201" s="255"/>
    </row>
    <row r="202" spans="1:15" ht="12.75">
      <c r="A202" s="264"/>
      <c r="B202" s="268"/>
      <c r="C202" s="325" t="s">
        <v>167</v>
      </c>
      <c r="D202" s="324"/>
      <c r="E202" s="294">
        <v>10.8</v>
      </c>
      <c r="F202" s="270"/>
      <c r="G202" s="271"/>
      <c r="H202" s="272"/>
      <c r="I202" s="266"/>
      <c r="J202" s="273"/>
      <c r="K202" s="266"/>
      <c r="M202" s="267" t="s">
        <v>167</v>
      </c>
      <c r="O202" s="255"/>
    </row>
    <row r="203" spans="1:15" ht="12.75">
      <c r="A203" s="264"/>
      <c r="B203" s="268"/>
      <c r="C203" s="325" t="s">
        <v>168</v>
      </c>
      <c r="D203" s="324"/>
      <c r="E203" s="294">
        <v>12</v>
      </c>
      <c r="F203" s="270"/>
      <c r="G203" s="271"/>
      <c r="H203" s="272"/>
      <c r="I203" s="266"/>
      <c r="J203" s="273"/>
      <c r="K203" s="266"/>
      <c r="M203" s="267" t="s">
        <v>168</v>
      </c>
      <c r="O203" s="255"/>
    </row>
    <row r="204" spans="1:15" ht="12.75">
      <c r="A204" s="264"/>
      <c r="B204" s="268"/>
      <c r="C204" s="325" t="s">
        <v>169</v>
      </c>
      <c r="D204" s="324"/>
      <c r="E204" s="294">
        <v>28.8</v>
      </c>
      <c r="F204" s="270"/>
      <c r="G204" s="271"/>
      <c r="H204" s="272"/>
      <c r="I204" s="266"/>
      <c r="J204" s="273"/>
      <c r="K204" s="266"/>
      <c r="M204" s="267" t="s">
        <v>169</v>
      </c>
      <c r="O204" s="255"/>
    </row>
    <row r="205" spans="1:15" ht="12.75">
      <c r="A205" s="264"/>
      <c r="B205" s="268"/>
      <c r="C205" s="325" t="s">
        <v>170</v>
      </c>
      <c r="D205" s="324"/>
      <c r="E205" s="294">
        <v>3.6</v>
      </c>
      <c r="F205" s="270"/>
      <c r="G205" s="271"/>
      <c r="H205" s="272"/>
      <c r="I205" s="266"/>
      <c r="J205" s="273"/>
      <c r="K205" s="266"/>
      <c r="M205" s="267" t="s">
        <v>170</v>
      </c>
      <c r="O205" s="255"/>
    </row>
    <row r="206" spans="1:15" ht="12.75">
      <c r="A206" s="264"/>
      <c r="B206" s="268"/>
      <c r="C206" s="325" t="s">
        <v>208</v>
      </c>
      <c r="D206" s="324"/>
      <c r="E206" s="294">
        <v>16.8</v>
      </c>
      <c r="F206" s="270"/>
      <c r="G206" s="271"/>
      <c r="H206" s="272"/>
      <c r="I206" s="266"/>
      <c r="J206" s="273"/>
      <c r="K206" s="266"/>
      <c r="M206" s="267" t="s">
        <v>208</v>
      </c>
      <c r="O206" s="255"/>
    </row>
    <row r="207" spans="1:15" ht="12.75">
      <c r="A207" s="264"/>
      <c r="B207" s="268"/>
      <c r="C207" s="325" t="s">
        <v>209</v>
      </c>
      <c r="D207" s="324"/>
      <c r="E207" s="294">
        <v>8.8</v>
      </c>
      <c r="F207" s="270"/>
      <c r="G207" s="271"/>
      <c r="H207" s="272"/>
      <c r="I207" s="266"/>
      <c r="J207" s="273"/>
      <c r="K207" s="266"/>
      <c r="M207" s="267" t="s">
        <v>209</v>
      </c>
      <c r="O207" s="255"/>
    </row>
    <row r="208" spans="1:15" ht="12.75">
      <c r="A208" s="264"/>
      <c r="B208" s="268"/>
      <c r="C208" s="325" t="s">
        <v>173</v>
      </c>
      <c r="D208" s="324"/>
      <c r="E208" s="294">
        <v>0</v>
      </c>
      <c r="F208" s="270"/>
      <c r="G208" s="271"/>
      <c r="H208" s="272"/>
      <c r="I208" s="266"/>
      <c r="J208" s="273"/>
      <c r="K208" s="266"/>
      <c r="M208" s="267">
        <v>0</v>
      </c>
      <c r="O208" s="255"/>
    </row>
    <row r="209" spans="1:15" ht="12.75">
      <c r="A209" s="264"/>
      <c r="B209" s="268"/>
      <c r="C209" s="325" t="s">
        <v>136</v>
      </c>
      <c r="D209" s="324"/>
      <c r="E209" s="294">
        <v>98.79999999999998</v>
      </c>
      <c r="F209" s="270"/>
      <c r="G209" s="271"/>
      <c r="H209" s="272"/>
      <c r="I209" s="266"/>
      <c r="J209" s="273"/>
      <c r="K209" s="266"/>
      <c r="M209" s="267" t="s">
        <v>136</v>
      </c>
      <c r="O209" s="255"/>
    </row>
    <row r="210" spans="1:15" ht="12.75">
      <c r="A210" s="264"/>
      <c r="B210" s="268"/>
      <c r="C210" s="323" t="s">
        <v>174</v>
      </c>
      <c r="D210" s="324"/>
      <c r="E210" s="269">
        <v>98.8</v>
      </c>
      <c r="F210" s="270"/>
      <c r="G210" s="271"/>
      <c r="H210" s="272"/>
      <c r="I210" s="266"/>
      <c r="J210" s="273"/>
      <c r="K210" s="266"/>
      <c r="M210" s="267" t="s">
        <v>174</v>
      </c>
      <c r="O210" s="255"/>
    </row>
    <row r="211" spans="1:80" ht="12.75">
      <c r="A211" s="256">
        <v>23</v>
      </c>
      <c r="B211" s="257" t="s">
        <v>224</v>
      </c>
      <c r="C211" s="258" t="s">
        <v>225</v>
      </c>
      <c r="D211" s="259" t="s">
        <v>215</v>
      </c>
      <c r="E211" s="260">
        <v>0.34086</v>
      </c>
      <c r="F211" s="260">
        <v>0</v>
      </c>
      <c r="G211" s="261">
        <f>E211*F211</f>
        <v>0</v>
      </c>
      <c r="H211" s="262">
        <v>0</v>
      </c>
      <c r="I211" s="263">
        <f>E211*H211</f>
        <v>0</v>
      </c>
      <c r="J211" s="262"/>
      <c r="K211" s="263">
        <f>E211*J211</f>
        <v>0</v>
      </c>
      <c r="O211" s="255">
        <v>2</v>
      </c>
      <c r="AA211" s="228">
        <v>7</v>
      </c>
      <c r="AB211" s="228">
        <v>1001</v>
      </c>
      <c r="AC211" s="228">
        <v>5</v>
      </c>
      <c r="AZ211" s="228">
        <v>2</v>
      </c>
      <c r="BA211" s="228">
        <f>IF(AZ211=1,G211,0)</f>
        <v>0</v>
      </c>
      <c r="BB211" s="228">
        <f>IF(AZ211=2,G211,0)</f>
        <v>0</v>
      </c>
      <c r="BC211" s="228">
        <f>IF(AZ211=3,G211,0)</f>
        <v>0</v>
      </c>
      <c r="BD211" s="228">
        <f>IF(AZ211=4,G211,0)</f>
        <v>0</v>
      </c>
      <c r="BE211" s="228">
        <f>IF(AZ211=5,G211,0)</f>
        <v>0</v>
      </c>
      <c r="CA211" s="255">
        <v>7</v>
      </c>
      <c r="CB211" s="255">
        <v>1001</v>
      </c>
    </row>
    <row r="212" spans="1:57" ht="12.75">
      <c r="A212" s="274"/>
      <c r="B212" s="275" t="s">
        <v>99</v>
      </c>
      <c r="C212" s="276" t="s">
        <v>218</v>
      </c>
      <c r="D212" s="277"/>
      <c r="E212" s="278"/>
      <c r="F212" s="279"/>
      <c r="G212" s="280">
        <f>SUM(G185:G211)</f>
        <v>0</v>
      </c>
      <c r="H212" s="281"/>
      <c r="I212" s="282">
        <f>SUM(I185:I211)</f>
        <v>0.34086</v>
      </c>
      <c r="J212" s="281"/>
      <c r="K212" s="282">
        <f>SUM(K185:K211)</f>
        <v>-0.13338</v>
      </c>
      <c r="O212" s="255">
        <v>4</v>
      </c>
      <c r="BA212" s="283">
        <f>SUM(BA185:BA211)</f>
        <v>0</v>
      </c>
      <c r="BB212" s="283">
        <f>SUM(BB185:BB211)</f>
        <v>0</v>
      </c>
      <c r="BC212" s="283">
        <f>SUM(BC185:BC211)</f>
        <v>0</v>
      </c>
      <c r="BD212" s="283">
        <f>SUM(BD185:BD211)</f>
        <v>0</v>
      </c>
      <c r="BE212" s="283">
        <f>SUM(BE185:BE211)</f>
        <v>0</v>
      </c>
    </row>
    <row r="213" spans="1:15" ht="12.75">
      <c r="A213" s="245" t="s">
        <v>97</v>
      </c>
      <c r="B213" s="246" t="s">
        <v>226</v>
      </c>
      <c r="C213" s="247" t="s">
        <v>227</v>
      </c>
      <c r="D213" s="248"/>
      <c r="E213" s="249"/>
      <c r="F213" s="249"/>
      <c r="G213" s="250"/>
      <c r="H213" s="251"/>
      <c r="I213" s="252"/>
      <c r="J213" s="253"/>
      <c r="K213" s="254"/>
      <c r="O213" s="255">
        <v>1</v>
      </c>
    </row>
    <row r="214" spans="1:80" ht="12.75">
      <c r="A214" s="256">
        <v>24</v>
      </c>
      <c r="B214" s="257" t="s">
        <v>229</v>
      </c>
      <c r="C214" s="258" t="s">
        <v>230</v>
      </c>
      <c r="D214" s="259" t="s">
        <v>123</v>
      </c>
      <c r="E214" s="260">
        <v>199.32</v>
      </c>
      <c r="F214" s="260">
        <v>0</v>
      </c>
      <c r="G214" s="261">
        <f>E214*F214</f>
        <v>0</v>
      </c>
      <c r="H214" s="262">
        <v>0.00041</v>
      </c>
      <c r="I214" s="263">
        <f>E214*H214</f>
        <v>0.0817212</v>
      </c>
      <c r="J214" s="262">
        <v>0</v>
      </c>
      <c r="K214" s="263">
        <f>E214*J214</f>
        <v>0</v>
      </c>
      <c r="O214" s="255">
        <v>2</v>
      </c>
      <c r="AA214" s="228">
        <v>1</v>
      </c>
      <c r="AB214" s="228">
        <v>7</v>
      </c>
      <c r="AC214" s="228">
        <v>7</v>
      </c>
      <c r="AZ214" s="228">
        <v>2</v>
      </c>
      <c r="BA214" s="228">
        <f>IF(AZ214=1,G214,0)</f>
        <v>0</v>
      </c>
      <c r="BB214" s="228">
        <f>IF(AZ214=2,G214,0)</f>
        <v>0</v>
      </c>
      <c r="BC214" s="228">
        <f>IF(AZ214=3,G214,0)</f>
        <v>0</v>
      </c>
      <c r="BD214" s="228">
        <f>IF(AZ214=4,G214,0)</f>
        <v>0</v>
      </c>
      <c r="BE214" s="228">
        <f>IF(AZ214=5,G214,0)</f>
        <v>0</v>
      </c>
      <c r="CA214" s="255">
        <v>1</v>
      </c>
      <c r="CB214" s="255">
        <v>7</v>
      </c>
    </row>
    <row r="215" spans="1:15" ht="12.75">
      <c r="A215" s="264"/>
      <c r="B215" s="268"/>
      <c r="C215" s="323" t="s">
        <v>192</v>
      </c>
      <c r="D215" s="324"/>
      <c r="E215" s="269">
        <v>27</v>
      </c>
      <c r="F215" s="270"/>
      <c r="G215" s="271"/>
      <c r="H215" s="272"/>
      <c r="I215" s="266"/>
      <c r="J215" s="273"/>
      <c r="K215" s="266"/>
      <c r="M215" s="267" t="s">
        <v>192</v>
      </c>
      <c r="O215" s="255"/>
    </row>
    <row r="216" spans="1:15" ht="12.75">
      <c r="A216" s="264"/>
      <c r="B216" s="268"/>
      <c r="C216" s="323" t="s">
        <v>196</v>
      </c>
      <c r="D216" s="324"/>
      <c r="E216" s="269">
        <v>22.68</v>
      </c>
      <c r="F216" s="270"/>
      <c r="G216" s="271"/>
      <c r="H216" s="272"/>
      <c r="I216" s="266"/>
      <c r="J216" s="273"/>
      <c r="K216" s="266"/>
      <c r="M216" s="267" t="s">
        <v>196</v>
      </c>
      <c r="O216" s="255"/>
    </row>
    <row r="217" spans="1:15" ht="12.75">
      <c r="A217" s="264"/>
      <c r="B217" s="268"/>
      <c r="C217" s="323" t="s">
        <v>199</v>
      </c>
      <c r="D217" s="324"/>
      <c r="E217" s="269">
        <v>25.2</v>
      </c>
      <c r="F217" s="270"/>
      <c r="G217" s="271"/>
      <c r="H217" s="272"/>
      <c r="I217" s="266"/>
      <c r="J217" s="273"/>
      <c r="K217" s="266"/>
      <c r="M217" s="267" t="s">
        <v>199</v>
      </c>
      <c r="O217" s="255"/>
    </row>
    <row r="218" spans="1:15" ht="12.75">
      <c r="A218" s="264"/>
      <c r="B218" s="268"/>
      <c r="C218" s="323" t="s">
        <v>200</v>
      </c>
      <c r="D218" s="324"/>
      <c r="E218" s="269">
        <v>60.48</v>
      </c>
      <c r="F218" s="270"/>
      <c r="G218" s="271"/>
      <c r="H218" s="272"/>
      <c r="I218" s="266"/>
      <c r="J218" s="273"/>
      <c r="K218" s="266"/>
      <c r="M218" s="267" t="s">
        <v>200</v>
      </c>
      <c r="O218" s="255"/>
    </row>
    <row r="219" spans="1:15" ht="12.75">
      <c r="A219" s="264"/>
      <c r="B219" s="268"/>
      <c r="C219" s="323" t="s">
        <v>201</v>
      </c>
      <c r="D219" s="324"/>
      <c r="E219" s="269">
        <v>7.56</v>
      </c>
      <c r="F219" s="270"/>
      <c r="G219" s="271"/>
      <c r="H219" s="272"/>
      <c r="I219" s="266"/>
      <c r="J219" s="273"/>
      <c r="K219" s="266"/>
      <c r="M219" s="267" t="s">
        <v>201</v>
      </c>
      <c r="O219" s="255"/>
    </row>
    <row r="220" spans="1:15" ht="12.75">
      <c r="A220" s="264"/>
      <c r="B220" s="268"/>
      <c r="C220" s="323" t="s">
        <v>193</v>
      </c>
      <c r="D220" s="324"/>
      <c r="E220" s="269">
        <v>35.28</v>
      </c>
      <c r="F220" s="270"/>
      <c r="G220" s="271"/>
      <c r="H220" s="272"/>
      <c r="I220" s="266"/>
      <c r="J220" s="273"/>
      <c r="K220" s="266"/>
      <c r="M220" s="267" t="s">
        <v>193</v>
      </c>
      <c r="O220" s="255"/>
    </row>
    <row r="221" spans="1:15" ht="12.75">
      <c r="A221" s="264"/>
      <c r="B221" s="268"/>
      <c r="C221" s="323" t="s">
        <v>202</v>
      </c>
      <c r="D221" s="324"/>
      <c r="E221" s="269">
        <v>21.12</v>
      </c>
      <c r="F221" s="270"/>
      <c r="G221" s="271"/>
      <c r="H221" s="272"/>
      <c r="I221" s="266"/>
      <c r="J221" s="273"/>
      <c r="K221" s="266"/>
      <c r="M221" s="267" t="s">
        <v>202</v>
      </c>
      <c r="O221" s="255"/>
    </row>
    <row r="222" spans="1:80" ht="12.75">
      <c r="A222" s="256">
        <v>25</v>
      </c>
      <c r="B222" s="257" t="s">
        <v>231</v>
      </c>
      <c r="C222" s="258" t="s">
        <v>232</v>
      </c>
      <c r="D222" s="259" t="s">
        <v>114</v>
      </c>
      <c r="E222" s="260">
        <v>38</v>
      </c>
      <c r="F222" s="260">
        <v>0</v>
      </c>
      <c r="G222" s="261">
        <f>E222*F222</f>
        <v>0</v>
      </c>
      <c r="H222" s="262">
        <v>1E-05</v>
      </c>
      <c r="I222" s="263">
        <f>E222*H222</f>
        <v>0.00038</v>
      </c>
      <c r="J222" s="262">
        <v>0</v>
      </c>
      <c r="K222" s="263">
        <f>E222*J222</f>
        <v>0</v>
      </c>
      <c r="O222" s="255">
        <v>2</v>
      </c>
      <c r="AA222" s="228">
        <v>1</v>
      </c>
      <c r="AB222" s="228">
        <v>7</v>
      </c>
      <c r="AC222" s="228">
        <v>7</v>
      </c>
      <c r="AZ222" s="228">
        <v>2</v>
      </c>
      <c r="BA222" s="228">
        <f>IF(AZ222=1,G222,0)</f>
        <v>0</v>
      </c>
      <c r="BB222" s="228">
        <f>IF(AZ222=2,G222,0)</f>
        <v>0</v>
      </c>
      <c r="BC222" s="228">
        <f>IF(AZ222=3,G222,0)</f>
        <v>0</v>
      </c>
      <c r="BD222" s="228">
        <f>IF(AZ222=4,G222,0)</f>
        <v>0</v>
      </c>
      <c r="BE222" s="228">
        <f>IF(AZ222=5,G222,0)</f>
        <v>0</v>
      </c>
      <c r="CA222" s="255">
        <v>1</v>
      </c>
      <c r="CB222" s="255">
        <v>7</v>
      </c>
    </row>
    <row r="223" spans="1:15" ht="12.75">
      <c r="A223" s="264"/>
      <c r="B223" s="268"/>
      <c r="C223" s="323" t="s">
        <v>233</v>
      </c>
      <c r="D223" s="324"/>
      <c r="E223" s="269">
        <v>15</v>
      </c>
      <c r="F223" s="270"/>
      <c r="G223" s="271"/>
      <c r="H223" s="272"/>
      <c r="I223" s="266"/>
      <c r="J223" s="273"/>
      <c r="K223" s="266"/>
      <c r="M223" s="267">
        <v>15</v>
      </c>
      <c r="O223" s="255"/>
    </row>
    <row r="224" spans="1:15" ht="12.75">
      <c r="A224" s="264"/>
      <c r="B224" s="268"/>
      <c r="C224" s="323" t="s">
        <v>234</v>
      </c>
      <c r="D224" s="324"/>
      <c r="E224" s="269">
        <v>9</v>
      </c>
      <c r="F224" s="270"/>
      <c r="G224" s="271"/>
      <c r="H224" s="272"/>
      <c r="I224" s="266"/>
      <c r="J224" s="273"/>
      <c r="K224" s="266"/>
      <c r="M224" s="267">
        <v>9</v>
      </c>
      <c r="O224" s="255"/>
    </row>
    <row r="225" spans="1:15" ht="12.75">
      <c r="A225" s="264"/>
      <c r="B225" s="268"/>
      <c r="C225" s="323" t="s">
        <v>235</v>
      </c>
      <c r="D225" s="324"/>
      <c r="E225" s="269">
        <v>14</v>
      </c>
      <c r="F225" s="270"/>
      <c r="G225" s="271"/>
      <c r="H225" s="272"/>
      <c r="I225" s="266"/>
      <c r="J225" s="273"/>
      <c r="K225" s="266"/>
      <c r="M225" s="267">
        <v>14</v>
      </c>
      <c r="O225" s="255"/>
    </row>
    <row r="226" spans="1:80" ht="12.75">
      <c r="A226" s="256">
        <v>26</v>
      </c>
      <c r="B226" s="257" t="s">
        <v>236</v>
      </c>
      <c r="C226" s="258" t="s">
        <v>237</v>
      </c>
      <c r="D226" s="259" t="s">
        <v>114</v>
      </c>
      <c r="E226" s="260">
        <v>5</v>
      </c>
      <c r="F226" s="260">
        <v>0</v>
      </c>
      <c r="G226" s="261">
        <f>E226*F226</f>
        <v>0</v>
      </c>
      <c r="H226" s="262">
        <v>2E-05</v>
      </c>
      <c r="I226" s="263">
        <f>E226*H226</f>
        <v>0.0001</v>
      </c>
      <c r="J226" s="262">
        <v>0</v>
      </c>
      <c r="K226" s="263">
        <f>E226*J226</f>
        <v>0</v>
      </c>
      <c r="O226" s="255">
        <v>2</v>
      </c>
      <c r="AA226" s="228">
        <v>1</v>
      </c>
      <c r="AB226" s="228">
        <v>7</v>
      </c>
      <c r="AC226" s="228">
        <v>7</v>
      </c>
      <c r="AZ226" s="228">
        <v>2</v>
      </c>
      <c r="BA226" s="228">
        <f>IF(AZ226=1,G226,0)</f>
        <v>0</v>
      </c>
      <c r="BB226" s="228">
        <f>IF(AZ226=2,G226,0)</f>
        <v>0</v>
      </c>
      <c r="BC226" s="228">
        <f>IF(AZ226=3,G226,0)</f>
        <v>0</v>
      </c>
      <c r="BD226" s="228">
        <f>IF(AZ226=4,G226,0)</f>
        <v>0</v>
      </c>
      <c r="BE226" s="228">
        <f>IF(AZ226=5,G226,0)</f>
        <v>0</v>
      </c>
      <c r="CA226" s="255">
        <v>1</v>
      </c>
      <c r="CB226" s="255">
        <v>7</v>
      </c>
    </row>
    <row r="227" spans="1:15" ht="12.75">
      <c r="A227" s="264"/>
      <c r="B227" s="268"/>
      <c r="C227" s="323" t="s">
        <v>238</v>
      </c>
      <c r="D227" s="324"/>
      <c r="E227" s="269">
        <v>5</v>
      </c>
      <c r="F227" s="270"/>
      <c r="G227" s="271"/>
      <c r="H227" s="272"/>
      <c r="I227" s="266"/>
      <c r="J227" s="273"/>
      <c r="K227" s="266"/>
      <c r="M227" s="267">
        <v>5</v>
      </c>
      <c r="O227" s="255"/>
    </row>
    <row r="228" spans="1:80" ht="12.75">
      <c r="A228" s="256">
        <v>27</v>
      </c>
      <c r="B228" s="257" t="s">
        <v>239</v>
      </c>
      <c r="C228" s="258" t="s">
        <v>240</v>
      </c>
      <c r="D228" s="259" t="s">
        <v>114</v>
      </c>
      <c r="E228" s="260">
        <v>9</v>
      </c>
      <c r="F228" s="260">
        <v>0</v>
      </c>
      <c r="G228" s="261">
        <f>E228*F228</f>
        <v>0</v>
      </c>
      <c r="H228" s="262">
        <v>2E-05</v>
      </c>
      <c r="I228" s="263">
        <f>E228*H228</f>
        <v>0.00018</v>
      </c>
      <c r="J228" s="262">
        <v>0</v>
      </c>
      <c r="K228" s="263">
        <f>E228*J228</f>
        <v>0</v>
      </c>
      <c r="O228" s="255">
        <v>2</v>
      </c>
      <c r="AA228" s="228">
        <v>1</v>
      </c>
      <c r="AB228" s="228">
        <v>7</v>
      </c>
      <c r="AC228" s="228">
        <v>7</v>
      </c>
      <c r="AZ228" s="228">
        <v>2</v>
      </c>
      <c r="BA228" s="228">
        <f>IF(AZ228=1,G228,0)</f>
        <v>0</v>
      </c>
      <c r="BB228" s="228">
        <f>IF(AZ228=2,G228,0)</f>
        <v>0</v>
      </c>
      <c r="BC228" s="228">
        <f>IF(AZ228=3,G228,0)</f>
        <v>0</v>
      </c>
      <c r="BD228" s="228">
        <f>IF(AZ228=4,G228,0)</f>
        <v>0</v>
      </c>
      <c r="BE228" s="228">
        <f>IF(AZ228=5,G228,0)</f>
        <v>0</v>
      </c>
      <c r="CA228" s="255">
        <v>1</v>
      </c>
      <c r="CB228" s="255">
        <v>7</v>
      </c>
    </row>
    <row r="229" spans="1:15" ht="12.75">
      <c r="A229" s="264"/>
      <c r="B229" s="268"/>
      <c r="C229" s="323" t="s">
        <v>241</v>
      </c>
      <c r="D229" s="324"/>
      <c r="E229" s="269">
        <v>6</v>
      </c>
      <c r="F229" s="270"/>
      <c r="G229" s="271"/>
      <c r="H229" s="272"/>
      <c r="I229" s="266"/>
      <c r="J229" s="273"/>
      <c r="K229" s="266"/>
      <c r="M229" s="267">
        <v>6</v>
      </c>
      <c r="O229" s="255"/>
    </row>
    <row r="230" spans="1:15" ht="12.75">
      <c r="A230" s="264"/>
      <c r="B230" s="268"/>
      <c r="C230" s="323" t="s">
        <v>98</v>
      </c>
      <c r="D230" s="324"/>
      <c r="E230" s="269">
        <v>1</v>
      </c>
      <c r="F230" s="270"/>
      <c r="G230" s="271"/>
      <c r="H230" s="272"/>
      <c r="I230" s="266"/>
      <c r="J230" s="273"/>
      <c r="K230" s="266"/>
      <c r="M230" s="267">
        <v>1</v>
      </c>
      <c r="O230" s="255"/>
    </row>
    <row r="231" spans="1:15" ht="12.75">
      <c r="A231" s="264"/>
      <c r="B231" s="268"/>
      <c r="C231" s="323" t="s">
        <v>242</v>
      </c>
      <c r="D231" s="324"/>
      <c r="E231" s="269">
        <v>2</v>
      </c>
      <c r="F231" s="270"/>
      <c r="G231" s="271"/>
      <c r="H231" s="272"/>
      <c r="I231" s="266"/>
      <c r="J231" s="273"/>
      <c r="K231" s="266"/>
      <c r="M231" s="267">
        <v>2</v>
      </c>
      <c r="O231" s="255"/>
    </row>
    <row r="232" spans="1:80" ht="12.75">
      <c r="A232" s="256">
        <v>28</v>
      </c>
      <c r="B232" s="257" t="s">
        <v>243</v>
      </c>
      <c r="C232" s="258" t="s">
        <v>244</v>
      </c>
      <c r="D232" s="259" t="s">
        <v>123</v>
      </c>
      <c r="E232" s="260">
        <v>5.87</v>
      </c>
      <c r="F232" s="260">
        <v>0</v>
      </c>
      <c r="G232" s="261">
        <f>E232*F232</f>
        <v>0</v>
      </c>
      <c r="H232" s="262">
        <v>0</v>
      </c>
      <c r="I232" s="263">
        <f>E232*H232</f>
        <v>0</v>
      </c>
      <c r="J232" s="262"/>
      <c r="K232" s="263">
        <f>E232*J232</f>
        <v>0</v>
      </c>
      <c r="O232" s="255">
        <v>2</v>
      </c>
      <c r="AA232" s="228">
        <v>12</v>
      </c>
      <c r="AB232" s="228">
        <v>0</v>
      </c>
      <c r="AC232" s="228">
        <v>34</v>
      </c>
      <c r="AZ232" s="228">
        <v>2</v>
      </c>
      <c r="BA232" s="228">
        <f>IF(AZ232=1,G232,0)</f>
        <v>0</v>
      </c>
      <c r="BB232" s="228">
        <f>IF(AZ232=2,G232,0)</f>
        <v>0</v>
      </c>
      <c r="BC232" s="228">
        <f>IF(AZ232=3,G232,0)</f>
        <v>0</v>
      </c>
      <c r="BD232" s="228">
        <f>IF(AZ232=4,G232,0)</f>
        <v>0</v>
      </c>
      <c r="BE232" s="228">
        <f>IF(AZ232=5,G232,0)</f>
        <v>0</v>
      </c>
      <c r="CA232" s="255">
        <v>12</v>
      </c>
      <c r="CB232" s="255">
        <v>0</v>
      </c>
    </row>
    <row r="233" spans="1:80" ht="12.75">
      <c r="A233" s="256">
        <v>29</v>
      </c>
      <c r="B233" s="257" t="s">
        <v>245</v>
      </c>
      <c r="C233" s="258" t="s">
        <v>246</v>
      </c>
      <c r="D233" s="259" t="s">
        <v>114</v>
      </c>
      <c r="E233" s="260">
        <v>14</v>
      </c>
      <c r="F233" s="260">
        <v>0</v>
      </c>
      <c r="G233" s="261">
        <f>E233*F233</f>
        <v>0</v>
      </c>
      <c r="H233" s="262">
        <v>0.065</v>
      </c>
      <c r="I233" s="263">
        <f>E233*H233</f>
        <v>0.91</v>
      </c>
      <c r="J233" s="262"/>
      <c r="K233" s="263">
        <f>E233*J233</f>
        <v>0</v>
      </c>
      <c r="O233" s="255">
        <v>2</v>
      </c>
      <c r="AA233" s="228">
        <v>12</v>
      </c>
      <c r="AB233" s="228">
        <v>0</v>
      </c>
      <c r="AC233" s="228">
        <v>2</v>
      </c>
      <c r="AZ233" s="228">
        <v>2</v>
      </c>
      <c r="BA233" s="228">
        <f>IF(AZ233=1,G233,0)</f>
        <v>0</v>
      </c>
      <c r="BB233" s="228">
        <f>IF(AZ233=2,G233,0)</f>
        <v>0</v>
      </c>
      <c r="BC233" s="228">
        <f>IF(AZ233=3,G233,0)</f>
        <v>0</v>
      </c>
      <c r="BD233" s="228">
        <f>IF(AZ233=4,G233,0)</f>
        <v>0</v>
      </c>
      <c r="BE233" s="228">
        <f>IF(AZ233=5,G233,0)</f>
        <v>0</v>
      </c>
      <c r="CA233" s="255">
        <v>12</v>
      </c>
      <c r="CB233" s="255">
        <v>0</v>
      </c>
    </row>
    <row r="234" spans="1:15" ht="12.75">
      <c r="A234" s="264"/>
      <c r="B234" s="265"/>
      <c r="C234" s="331" t="s">
        <v>247</v>
      </c>
      <c r="D234" s="332"/>
      <c r="E234" s="332"/>
      <c r="F234" s="332"/>
      <c r="G234" s="333"/>
      <c r="I234" s="266"/>
      <c r="K234" s="266"/>
      <c r="L234" s="267" t="s">
        <v>247</v>
      </c>
      <c r="O234" s="255">
        <v>3</v>
      </c>
    </row>
    <row r="235" spans="1:15" ht="12.75">
      <c r="A235" s="264"/>
      <c r="B235" s="265"/>
      <c r="C235" s="331" t="s">
        <v>248</v>
      </c>
      <c r="D235" s="332"/>
      <c r="E235" s="332"/>
      <c r="F235" s="332"/>
      <c r="G235" s="333"/>
      <c r="I235" s="266"/>
      <c r="K235" s="266"/>
      <c r="L235" s="267" t="s">
        <v>248</v>
      </c>
      <c r="O235" s="255">
        <v>3</v>
      </c>
    </row>
    <row r="236" spans="1:80" ht="12.75">
      <c r="A236" s="256">
        <v>30</v>
      </c>
      <c r="B236" s="257" t="s">
        <v>249</v>
      </c>
      <c r="C236" s="258" t="s">
        <v>250</v>
      </c>
      <c r="D236" s="259" t="s">
        <v>114</v>
      </c>
      <c r="E236" s="260">
        <v>1</v>
      </c>
      <c r="F236" s="260">
        <v>0</v>
      </c>
      <c r="G236" s="261">
        <f>E236*F236</f>
        <v>0</v>
      </c>
      <c r="H236" s="262">
        <v>0.045</v>
      </c>
      <c r="I236" s="263">
        <f>E236*H236</f>
        <v>0.045</v>
      </c>
      <c r="J236" s="262"/>
      <c r="K236" s="263">
        <f>E236*J236</f>
        <v>0</v>
      </c>
      <c r="O236" s="255">
        <v>2</v>
      </c>
      <c r="AA236" s="228">
        <v>12</v>
      </c>
      <c r="AB236" s="228">
        <v>0</v>
      </c>
      <c r="AC236" s="228">
        <v>3</v>
      </c>
      <c r="AZ236" s="228">
        <v>2</v>
      </c>
      <c r="BA236" s="228">
        <f>IF(AZ236=1,G236,0)</f>
        <v>0</v>
      </c>
      <c r="BB236" s="228">
        <f>IF(AZ236=2,G236,0)</f>
        <v>0</v>
      </c>
      <c r="BC236" s="228">
        <f>IF(AZ236=3,G236,0)</f>
        <v>0</v>
      </c>
      <c r="BD236" s="228">
        <f>IF(AZ236=4,G236,0)</f>
        <v>0</v>
      </c>
      <c r="BE236" s="228">
        <f>IF(AZ236=5,G236,0)</f>
        <v>0</v>
      </c>
      <c r="CA236" s="255">
        <v>12</v>
      </c>
      <c r="CB236" s="255">
        <v>0</v>
      </c>
    </row>
    <row r="237" spans="1:15" ht="12.75">
      <c r="A237" s="264"/>
      <c r="B237" s="265"/>
      <c r="C237" s="331" t="s">
        <v>247</v>
      </c>
      <c r="D237" s="332"/>
      <c r="E237" s="332"/>
      <c r="F237" s="332"/>
      <c r="G237" s="333"/>
      <c r="I237" s="266"/>
      <c r="K237" s="266"/>
      <c r="L237" s="267" t="s">
        <v>247</v>
      </c>
      <c r="O237" s="255">
        <v>3</v>
      </c>
    </row>
    <row r="238" spans="1:15" ht="12.75">
      <c r="A238" s="264"/>
      <c r="B238" s="265"/>
      <c r="C238" s="331" t="s">
        <v>248</v>
      </c>
      <c r="D238" s="332"/>
      <c r="E238" s="332"/>
      <c r="F238" s="332"/>
      <c r="G238" s="333"/>
      <c r="I238" s="266"/>
      <c r="K238" s="266"/>
      <c r="L238" s="267" t="s">
        <v>248</v>
      </c>
      <c r="O238" s="255">
        <v>3</v>
      </c>
    </row>
    <row r="239" spans="1:80" ht="12.75">
      <c r="A239" s="256">
        <v>31</v>
      </c>
      <c r="B239" s="257" t="s">
        <v>251</v>
      </c>
      <c r="C239" s="258" t="s">
        <v>252</v>
      </c>
      <c r="D239" s="259" t="s">
        <v>114</v>
      </c>
      <c r="E239" s="260">
        <v>9</v>
      </c>
      <c r="F239" s="260">
        <v>0</v>
      </c>
      <c r="G239" s="261">
        <f>E239*F239</f>
        <v>0</v>
      </c>
      <c r="H239" s="262">
        <v>0.065</v>
      </c>
      <c r="I239" s="263">
        <f>E239*H239</f>
        <v>0.585</v>
      </c>
      <c r="J239" s="262"/>
      <c r="K239" s="263">
        <f>E239*J239</f>
        <v>0</v>
      </c>
      <c r="O239" s="255">
        <v>2</v>
      </c>
      <c r="AA239" s="228">
        <v>12</v>
      </c>
      <c r="AB239" s="228">
        <v>0</v>
      </c>
      <c r="AC239" s="228">
        <v>4</v>
      </c>
      <c r="AZ239" s="228">
        <v>2</v>
      </c>
      <c r="BA239" s="228">
        <f>IF(AZ239=1,G239,0)</f>
        <v>0</v>
      </c>
      <c r="BB239" s="228">
        <f>IF(AZ239=2,G239,0)</f>
        <v>0</v>
      </c>
      <c r="BC239" s="228">
        <f>IF(AZ239=3,G239,0)</f>
        <v>0</v>
      </c>
      <c r="BD239" s="228">
        <f>IF(AZ239=4,G239,0)</f>
        <v>0</v>
      </c>
      <c r="BE239" s="228">
        <f>IF(AZ239=5,G239,0)</f>
        <v>0</v>
      </c>
      <c r="CA239" s="255">
        <v>12</v>
      </c>
      <c r="CB239" s="255">
        <v>0</v>
      </c>
    </row>
    <row r="240" spans="1:15" ht="12.75">
      <c r="A240" s="264"/>
      <c r="B240" s="265"/>
      <c r="C240" s="331" t="s">
        <v>247</v>
      </c>
      <c r="D240" s="332"/>
      <c r="E240" s="332"/>
      <c r="F240" s="332"/>
      <c r="G240" s="333"/>
      <c r="I240" s="266"/>
      <c r="K240" s="266"/>
      <c r="L240" s="267" t="s">
        <v>247</v>
      </c>
      <c r="O240" s="255">
        <v>3</v>
      </c>
    </row>
    <row r="241" spans="1:15" ht="12.75">
      <c r="A241" s="264"/>
      <c r="B241" s="265"/>
      <c r="C241" s="331" t="s">
        <v>248</v>
      </c>
      <c r="D241" s="332"/>
      <c r="E241" s="332"/>
      <c r="F241" s="332"/>
      <c r="G241" s="333"/>
      <c r="I241" s="266"/>
      <c r="K241" s="266"/>
      <c r="L241" s="267" t="s">
        <v>248</v>
      </c>
      <c r="O241" s="255">
        <v>3</v>
      </c>
    </row>
    <row r="242" spans="1:80" ht="12.75">
      <c r="A242" s="256">
        <v>32</v>
      </c>
      <c r="B242" s="257" t="s">
        <v>253</v>
      </c>
      <c r="C242" s="258" t="s">
        <v>254</v>
      </c>
      <c r="D242" s="259" t="s">
        <v>114</v>
      </c>
      <c r="E242" s="260">
        <v>5</v>
      </c>
      <c r="F242" s="260">
        <v>0</v>
      </c>
      <c r="G242" s="261">
        <f>E242*F242</f>
        <v>0</v>
      </c>
      <c r="H242" s="262">
        <v>0.095</v>
      </c>
      <c r="I242" s="263">
        <f>E242*H242</f>
        <v>0.475</v>
      </c>
      <c r="J242" s="262"/>
      <c r="K242" s="263">
        <f>E242*J242</f>
        <v>0</v>
      </c>
      <c r="O242" s="255">
        <v>2</v>
      </c>
      <c r="AA242" s="228">
        <v>12</v>
      </c>
      <c r="AB242" s="228">
        <v>0</v>
      </c>
      <c r="AC242" s="228">
        <v>5</v>
      </c>
      <c r="AZ242" s="228">
        <v>2</v>
      </c>
      <c r="BA242" s="228">
        <f>IF(AZ242=1,G242,0)</f>
        <v>0</v>
      </c>
      <c r="BB242" s="228">
        <f>IF(AZ242=2,G242,0)</f>
        <v>0</v>
      </c>
      <c r="BC242" s="228">
        <f>IF(AZ242=3,G242,0)</f>
        <v>0</v>
      </c>
      <c r="BD242" s="228">
        <f>IF(AZ242=4,G242,0)</f>
        <v>0</v>
      </c>
      <c r="BE242" s="228">
        <f>IF(AZ242=5,G242,0)</f>
        <v>0</v>
      </c>
      <c r="CA242" s="255">
        <v>12</v>
      </c>
      <c r="CB242" s="255">
        <v>0</v>
      </c>
    </row>
    <row r="243" spans="1:15" ht="12.75">
      <c r="A243" s="264"/>
      <c r="B243" s="265"/>
      <c r="C243" s="331" t="s">
        <v>247</v>
      </c>
      <c r="D243" s="332"/>
      <c r="E243" s="332"/>
      <c r="F243" s="332"/>
      <c r="G243" s="333"/>
      <c r="I243" s="266"/>
      <c r="K243" s="266"/>
      <c r="L243" s="267" t="s">
        <v>247</v>
      </c>
      <c r="O243" s="255">
        <v>3</v>
      </c>
    </row>
    <row r="244" spans="1:15" ht="12.75">
      <c r="A244" s="264"/>
      <c r="B244" s="265"/>
      <c r="C244" s="331" t="s">
        <v>248</v>
      </c>
      <c r="D244" s="332"/>
      <c r="E244" s="332"/>
      <c r="F244" s="332"/>
      <c r="G244" s="333"/>
      <c r="I244" s="266"/>
      <c r="K244" s="266"/>
      <c r="L244" s="267" t="s">
        <v>248</v>
      </c>
      <c r="O244" s="255">
        <v>3</v>
      </c>
    </row>
    <row r="245" spans="1:80" ht="12.75">
      <c r="A245" s="256">
        <v>33</v>
      </c>
      <c r="B245" s="257" t="s">
        <v>255</v>
      </c>
      <c r="C245" s="258" t="s">
        <v>256</v>
      </c>
      <c r="D245" s="259" t="s">
        <v>114</v>
      </c>
      <c r="E245" s="260">
        <v>6</v>
      </c>
      <c r="F245" s="260">
        <v>0</v>
      </c>
      <c r="G245" s="261">
        <f>E245*F245</f>
        <v>0</v>
      </c>
      <c r="H245" s="262">
        <v>0.125</v>
      </c>
      <c r="I245" s="263">
        <f>E245*H245</f>
        <v>0.75</v>
      </c>
      <c r="J245" s="262"/>
      <c r="K245" s="263">
        <f>E245*J245</f>
        <v>0</v>
      </c>
      <c r="O245" s="255">
        <v>2</v>
      </c>
      <c r="AA245" s="228">
        <v>12</v>
      </c>
      <c r="AB245" s="228">
        <v>0</v>
      </c>
      <c r="AC245" s="228">
        <v>6</v>
      </c>
      <c r="AZ245" s="228">
        <v>2</v>
      </c>
      <c r="BA245" s="228">
        <f>IF(AZ245=1,G245,0)</f>
        <v>0</v>
      </c>
      <c r="BB245" s="228">
        <f>IF(AZ245=2,G245,0)</f>
        <v>0</v>
      </c>
      <c r="BC245" s="228">
        <f>IF(AZ245=3,G245,0)</f>
        <v>0</v>
      </c>
      <c r="BD245" s="228">
        <f>IF(AZ245=4,G245,0)</f>
        <v>0</v>
      </c>
      <c r="BE245" s="228">
        <f>IF(AZ245=5,G245,0)</f>
        <v>0</v>
      </c>
      <c r="CA245" s="255">
        <v>12</v>
      </c>
      <c r="CB245" s="255">
        <v>0</v>
      </c>
    </row>
    <row r="246" spans="1:15" ht="12.75">
      <c r="A246" s="264"/>
      <c r="B246" s="265"/>
      <c r="C246" s="331" t="s">
        <v>247</v>
      </c>
      <c r="D246" s="332"/>
      <c r="E246" s="332"/>
      <c r="F246" s="332"/>
      <c r="G246" s="333"/>
      <c r="I246" s="266"/>
      <c r="K246" s="266"/>
      <c r="L246" s="267" t="s">
        <v>247</v>
      </c>
      <c r="O246" s="255">
        <v>3</v>
      </c>
    </row>
    <row r="247" spans="1:15" ht="12.75">
      <c r="A247" s="264"/>
      <c r="B247" s="265"/>
      <c r="C247" s="331" t="s">
        <v>248</v>
      </c>
      <c r="D247" s="332"/>
      <c r="E247" s="332"/>
      <c r="F247" s="332"/>
      <c r="G247" s="333"/>
      <c r="I247" s="266"/>
      <c r="K247" s="266"/>
      <c r="L247" s="267" t="s">
        <v>248</v>
      </c>
      <c r="O247" s="255">
        <v>3</v>
      </c>
    </row>
    <row r="248" spans="1:80" ht="12.75">
      <c r="A248" s="256">
        <v>34</v>
      </c>
      <c r="B248" s="257" t="s">
        <v>257</v>
      </c>
      <c r="C248" s="258" t="s">
        <v>258</v>
      </c>
      <c r="D248" s="259" t="s">
        <v>114</v>
      </c>
      <c r="E248" s="260">
        <v>1</v>
      </c>
      <c r="F248" s="260">
        <v>0</v>
      </c>
      <c r="G248" s="261">
        <f>E248*F248</f>
        <v>0</v>
      </c>
      <c r="H248" s="262">
        <v>0.095</v>
      </c>
      <c r="I248" s="263">
        <f>E248*H248</f>
        <v>0.095</v>
      </c>
      <c r="J248" s="262"/>
      <c r="K248" s="263">
        <f>E248*J248</f>
        <v>0</v>
      </c>
      <c r="O248" s="255">
        <v>2</v>
      </c>
      <c r="AA248" s="228">
        <v>12</v>
      </c>
      <c r="AB248" s="228">
        <v>0</v>
      </c>
      <c r="AC248" s="228">
        <v>7</v>
      </c>
      <c r="AZ248" s="228">
        <v>2</v>
      </c>
      <c r="BA248" s="228">
        <f>IF(AZ248=1,G248,0)</f>
        <v>0</v>
      </c>
      <c r="BB248" s="228">
        <f>IF(AZ248=2,G248,0)</f>
        <v>0</v>
      </c>
      <c r="BC248" s="228">
        <f>IF(AZ248=3,G248,0)</f>
        <v>0</v>
      </c>
      <c r="BD248" s="228">
        <f>IF(AZ248=4,G248,0)</f>
        <v>0</v>
      </c>
      <c r="BE248" s="228">
        <f>IF(AZ248=5,G248,0)</f>
        <v>0</v>
      </c>
      <c r="CA248" s="255">
        <v>12</v>
      </c>
      <c r="CB248" s="255">
        <v>0</v>
      </c>
    </row>
    <row r="249" spans="1:15" ht="12.75">
      <c r="A249" s="264"/>
      <c r="B249" s="265"/>
      <c r="C249" s="331" t="s">
        <v>247</v>
      </c>
      <c r="D249" s="332"/>
      <c r="E249" s="332"/>
      <c r="F249" s="332"/>
      <c r="G249" s="333"/>
      <c r="I249" s="266"/>
      <c r="K249" s="266"/>
      <c r="L249" s="267" t="s">
        <v>247</v>
      </c>
      <c r="O249" s="255">
        <v>3</v>
      </c>
    </row>
    <row r="250" spans="1:15" ht="12.75">
      <c r="A250" s="264"/>
      <c r="B250" s="265"/>
      <c r="C250" s="331" t="s">
        <v>248</v>
      </c>
      <c r="D250" s="332"/>
      <c r="E250" s="332"/>
      <c r="F250" s="332"/>
      <c r="G250" s="333"/>
      <c r="I250" s="266"/>
      <c r="K250" s="266"/>
      <c r="L250" s="267" t="s">
        <v>248</v>
      </c>
      <c r="O250" s="255">
        <v>3</v>
      </c>
    </row>
    <row r="251" spans="1:80" ht="12.75">
      <c r="A251" s="256">
        <v>35</v>
      </c>
      <c r="B251" s="257" t="s">
        <v>259</v>
      </c>
      <c r="C251" s="258" t="s">
        <v>260</v>
      </c>
      <c r="D251" s="259" t="s">
        <v>114</v>
      </c>
      <c r="E251" s="260">
        <v>2</v>
      </c>
      <c r="F251" s="260">
        <v>0</v>
      </c>
      <c r="G251" s="261">
        <f>E251*F251</f>
        <v>0</v>
      </c>
      <c r="H251" s="262">
        <v>0.095</v>
      </c>
      <c r="I251" s="263">
        <f>E251*H251</f>
        <v>0.19</v>
      </c>
      <c r="J251" s="262"/>
      <c r="K251" s="263">
        <f>E251*J251</f>
        <v>0</v>
      </c>
      <c r="O251" s="255">
        <v>2</v>
      </c>
      <c r="AA251" s="228">
        <v>12</v>
      </c>
      <c r="AB251" s="228">
        <v>0</v>
      </c>
      <c r="AC251" s="228">
        <v>8</v>
      </c>
      <c r="AZ251" s="228">
        <v>2</v>
      </c>
      <c r="BA251" s="228">
        <f>IF(AZ251=1,G251,0)</f>
        <v>0</v>
      </c>
      <c r="BB251" s="228">
        <f>IF(AZ251=2,G251,0)</f>
        <v>0</v>
      </c>
      <c r="BC251" s="228">
        <f>IF(AZ251=3,G251,0)</f>
        <v>0</v>
      </c>
      <c r="BD251" s="228">
        <f>IF(AZ251=4,G251,0)</f>
        <v>0</v>
      </c>
      <c r="BE251" s="228">
        <f>IF(AZ251=5,G251,0)</f>
        <v>0</v>
      </c>
      <c r="CA251" s="255">
        <v>12</v>
      </c>
      <c r="CB251" s="255">
        <v>0</v>
      </c>
    </row>
    <row r="252" spans="1:15" ht="12.75">
      <c r="A252" s="264"/>
      <c r="B252" s="265"/>
      <c r="C252" s="331" t="s">
        <v>247</v>
      </c>
      <c r="D252" s="332"/>
      <c r="E252" s="332"/>
      <c r="F252" s="332"/>
      <c r="G252" s="333"/>
      <c r="I252" s="266"/>
      <c r="K252" s="266"/>
      <c r="L252" s="267" t="s">
        <v>247</v>
      </c>
      <c r="O252" s="255">
        <v>3</v>
      </c>
    </row>
    <row r="253" spans="1:15" ht="12.75">
      <c r="A253" s="264"/>
      <c r="B253" s="265"/>
      <c r="C253" s="331" t="s">
        <v>248</v>
      </c>
      <c r="D253" s="332"/>
      <c r="E253" s="332"/>
      <c r="F253" s="332"/>
      <c r="G253" s="333"/>
      <c r="I253" s="266"/>
      <c r="K253" s="266"/>
      <c r="L253" s="267" t="s">
        <v>248</v>
      </c>
      <c r="O253" s="255">
        <v>3</v>
      </c>
    </row>
    <row r="254" spans="1:80" ht="12.75">
      <c r="A254" s="256">
        <v>36</v>
      </c>
      <c r="B254" s="257" t="s">
        <v>261</v>
      </c>
      <c r="C254" s="258" t="s">
        <v>262</v>
      </c>
      <c r="D254" s="259" t="s">
        <v>114</v>
      </c>
      <c r="E254" s="260">
        <v>14</v>
      </c>
      <c r="F254" s="260">
        <v>0</v>
      </c>
      <c r="G254" s="261">
        <f>E254*F254</f>
        <v>0</v>
      </c>
      <c r="H254" s="262">
        <v>0.032</v>
      </c>
      <c r="I254" s="263">
        <f>E254*H254</f>
        <v>0.448</v>
      </c>
      <c r="J254" s="262"/>
      <c r="K254" s="263">
        <f>E254*J254</f>
        <v>0</v>
      </c>
      <c r="O254" s="255">
        <v>2</v>
      </c>
      <c r="AA254" s="228">
        <v>12</v>
      </c>
      <c r="AB254" s="228">
        <v>0</v>
      </c>
      <c r="AC254" s="228">
        <v>11</v>
      </c>
      <c r="AZ254" s="228">
        <v>2</v>
      </c>
      <c r="BA254" s="228">
        <f>IF(AZ254=1,G254,0)</f>
        <v>0</v>
      </c>
      <c r="BB254" s="228">
        <f>IF(AZ254=2,G254,0)</f>
        <v>0</v>
      </c>
      <c r="BC254" s="228">
        <f>IF(AZ254=3,G254,0)</f>
        <v>0</v>
      </c>
      <c r="BD254" s="228">
        <f>IF(AZ254=4,G254,0)</f>
        <v>0</v>
      </c>
      <c r="BE254" s="228">
        <f>IF(AZ254=5,G254,0)</f>
        <v>0</v>
      </c>
      <c r="CA254" s="255">
        <v>12</v>
      </c>
      <c r="CB254" s="255">
        <v>0</v>
      </c>
    </row>
    <row r="255" spans="1:15" ht="12.75">
      <c r="A255" s="264"/>
      <c r="B255" s="265"/>
      <c r="C255" s="331" t="s">
        <v>247</v>
      </c>
      <c r="D255" s="332"/>
      <c r="E255" s="332"/>
      <c r="F255" s="332"/>
      <c r="G255" s="333"/>
      <c r="I255" s="266"/>
      <c r="K255" s="266"/>
      <c r="L255" s="267" t="s">
        <v>247</v>
      </c>
      <c r="O255" s="255">
        <v>3</v>
      </c>
    </row>
    <row r="256" spans="1:15" ht="12.75">
      <c r="A256" s="264"/>
      <c r="B256" s="265"/>
      <c r="C256" s="331" t="s">
        <v>248</v>
      </c>
      <c r="D256" s="332"/>
      <c r="E256" s="332"/>
      <c r="F256" s="332"/>
      <c r="G256" s="333"/>
      <c r="I256" s="266"/>
      <c r="K256" s="266"/>
      <c r="L256" s="267" t="s">
        <v>248</v>
      </c>
      <c r="O256" s="255">
        <v>3</v>
      </c>
    </row>
    <row r="257" spans="1:80" ht="12.75">
      <c r="A257" s="256">
        <v>37</v>
      </c>
      <c r="B257" s="257" t="s">
        <v>263</v>
      </c>
      <c r="C257" s="258" t="s">
        <v>264</v>
      </c>
      <c r="D257" s="259" t="s">
        <v>142</v>
      </c>
      <c r="E257" s="260">
        <v>405.1</v>
      </c>
      <c r="F257" s="260">
        <v>0</v>
      </c>
      <c r="G257" s="261">
        <f>E257*F257</f>
        <v>0</v>
      </c>
      <c r="H257" s="262">
        <v>0</v>
      </c>
      <c r="I257" s="263">
        <f>E257*H257</f>
        <v>0</v>
      </c>
      <c r="J257" s="262"/>
      <c r="K257" s="263">
        <f>E257*J257</f>
        <v>0</v>
      </c>
      <c r="O257" s="255">
        <v>2</v>
      </c>
      <c r="AA257" s="228">
        <v>12</v>
      </c>
      <c r="AB257" s="228">
        <v>0</v>
      </c>
      <c r="AC257" s="228">
        <v>12</v>
      </c>
      <c r="AZ257" s="228">
        <v>2</v>
      </c>
      <c r="BA257" s="228">
        <f>IF(AZ257=1,G257,0)</f>
        <v>0</v>
      </c>
      <c r="BB257" s="228">
        <f>IF(AZ257=2,G257,0)</f>
        <v>0</v>
      </c>
      <c r="BC257" s="228">
        <f>IF(AZ257=3,G257,0)</f>
        <v>0</v>
      </c>
      <c r="BD257" s="228">
        <f>IF(AZ257=4,G257,0)</f>
        <v>0</v>
      </c>
      <c r="BE257" s="228">
        <f>IF(AZ257=5,G257,0)</f>
        <v>0</v>
      </c>
      <c r="CA257" s="255">
        <v>12</v>
      </c>
      <c r="CB257" s="255">
        <v>0</v>
      </c>
    </row>
    <row r="258" spans="1:15" ht="12.75">
      <c r="A258" s="264"/>
      <c r="B258" s="268"/>
      <c r="C258" s="325" t="s">
        <v>127</v>
      </c>
      <c r="D258" s="324"/>
      <c r="E258" s="294">
        <v>0</v>
      </c>
      <c r="F258" s="270"/>
      <c r="G258" s="271"/>
      <c r="H258" s="272"/>
      <c r="I258" s="266"/>
      <c r="J258" s="273"/>
      <c r="K258" s="266"/>
      <c r="M258" s="267" t="s">
        <v>127</v>
      </c>
      <c r="O258" s="255"/>
    </row>
    <row r="259" spans="1:15" ht="12.75">
      <c r="A259" s="264"/>
      <c r="B259" s="268"/>
      <c r="C259" s="325" t="s">
        <v>128</v>
      </c>
      <c r="D259" s="324"/>
      <c r="E259" s="294">
        <v>81</v>
      </c>
      <c r="F259" s="270"/>
      <c r="G259" s="271"/>
      <c r="H259" s="272"/>
      <c r="I259" s="266"/>
      <c r="J259" s="273"/>
      <c r="K259" s="266"/>
      <c r="M259" s="267" t="s">
        <v>128</v>
      </c>
      <c r="O259" s="255"/>
    </row>
    <row r="260" spans="1:15" ht="12.75">
      <c r="A260" s="264"/>
      <c r="B260" s="268"/>
      <c r="C260" s="325" t="s">
        <v>129</v>
      </c>
      <c r="D260" s="324"/>
      <c r="E260" s="294">
        <v>59.4</v>
      </c>
      <c r="F260" s="270"/>
      <c r="G260" s="271"/>
      <c r="H260" s="272"/>
      <c r="I260" s="266"/>
      <c r="J260" s="273"/>
      <c r="K260" s="266"/>
      <c r="M260" s="267" t="s">
        <v>129</v>
      </c>
      <c r="O260" s="255"/>
    </row>
    <row r="261" spans="1:15" ht="12.75">
      <c r="A261" s="264"/>
      <c r="B261" s="268"/>
      <c r="C261" s="325" t="s">
        <v>130</v>
      </c>
      <c r="D261" s="324"/>
      <c r="E261" s="294">
        <v>45</v>
      </c>
      <c r="F261" s="270"/>
      <c r="G261" s="271"/>
      <c r="H261" s="272"/>
      <c r="I261" s="266"/>
      <c r="J261" s="273"/>
      <c r="K261" s="266"/>
      <c r="M261" s="267" t="s">
        <v>130</v>
      </c>
      <c r="O261" s="255"/>
    </row>
    <row r="262" spans="1:15" ht="12.75">
      <c r="A262" s="264"/>
      <c r="B262" s="268"/>
      <c r="C262" s="325" t="s">
        <v>131</v>
      </c>
      <c r="D262" s="324"/>
      <c r="E262" s="294">
        <v>82.8</v>
      </c>
      <c r="F262" s="270"/>
      <c r="G262" s="271"/>
      <c r="H262" s="272"/>
      <c r="I262" s="266"/>
      <c r="J262" s="273"/>
      <c r="K262" s="266"/>
      <c r="M262" s="267" t="s">
        <v>131</v>
      </c>
      <c r="O262" s="255"/>
    </row>
    <row r="263" spans="1:15" ht="12.75">
      <c r="A263" s="264"/>
      <c r="B263" s="268"/>
      <c r="C263" s="325" t="s">
        <v>132</v>
      </c>
      <c r="D263" s="324"/>
      <c r="E263" s="294">
        <v>11.4</v>
      </c>
      <c r="F263" s="270"/>
      <c r="G263" s="271"/>
      <c r="H263" s="272"/>
      <c r="I263" s="266"/>
      <c r="J263" s="273"/>
      <c r="K263" s="266"/>
      <c r="M263" s="267" t="s">
        <v>132</v>
      </c>
      <c r="O263" s="255"/>
    </row>
    <row r="264" spans="1:15" ht="12.75">
      <c r="A264" s="264"/>
      <c r="B264" s="268"/>
      <c r="C264" s="325" t="s">
        <v>133</v>
      </c>
      <c r="D264" s="324"/>
      <c r="E264" s="294">
        <v>92.4</v>
      </c>
      <c r="F264" s="270"/>
      <c r="G264" s="271"/>
      <c r="H264" s="272"/>
      <c r="I264" s="266"/>
      <c r="J264" s="273"/>
      <c r="K264" s="266"/>
      <c r="M264" s="267" t="s">
        <v>133</v>
      </c>
      <c r="O264" s="255"/>
    </row>
    <row r="265" spans="1:15" ht="12.75">
      <c r="A265" s="264"/>
      <c r="B265" s="268"/>
      <c r="C265" s="325" t="s">
        <v>134</v>
      </c>
      <c r="D265" s="324"/>
      <c r="E265" s="294">
        <v>27.2</v>
      </c>
      <c r="F265" s="270"/>
      <c r="G265" s="271"/>
      <c r="H265" s="272"/>
      <c r="I265" s="266"/>
      <c r="J265" s="273"/>
      <c r="K265" s="266"/>
      <c r="M265" s="267" t="s">
        <v>134</v>
      </c>
      <c r="O265" s="255"/>
    </row>
    <row r="266" spans="1:15" ht="12.75">
      <c r="A266" s="264"/>
      <c r="B266" s="268"/>
      <c r="C266" s="325" t="s">
        <v>135</v>
      </c>
      <c r="D266" s="324"/>
      <c r="E266" s="294">
        <v>5.9</v>
      </c>
      <c r="F266" s="270"/>
      <c r="G266" s="271"/>
      <c r="H266" s="272"/>
      <c r="I266" s="266"/>
      <c r="J266" s="273"/>
      <c r="K266" s="266"/>
      <c r="M266" s="267" t="s">
        <v>135</v>
      </c>
      <c r="O266" s="255"/>
    </row>
    <row r="267" spans="1:15" ht="12.75">
      <c r="A267" s="264"/>
      <c r="B267" s="268"/>
      <c r="C267" s="325" t="s">
        <v>136</v>
      </c>
      <c r="D267" s="324"/>
      <c r="E267" s="294">
        <v>405.09999999999997</v>
      </c>
      <c r="F267" s="270"/>
      <c r="G267" s="271"/>
      <c r="H267" s="272"/>
      <c r="I267" s="266"/>
      <c r="J267" s="273"/>
      <c r="K267" s="266"/>
      <c r="M267" s="267" t="s">
        <v>136</v>
      </c>
      <c r="O267" s="255"/>
    </row>
    <row r="268" spans="1:15" ht="12.75">
      <c r="A268" s="264"/>
      <c r="B268" s="268"/>
      <c r="C268" s="323" t="s">
        <v>143</v>
      </c>
      <c r="D268" s="324"/>
      <c r="E268" s="269">
        <v>405.1</v>
      </c>
      <c r="F268" s="270"/>
      <c r="G268" s="271"/>
      <c r="H268" s="272"/>
      <c r="I268" s="266"/>
      <c r="J268" s="273"/>
      <c r="K268" s="266"/>
      <c r="M268" s="267" t="s">
        <v>143</v>
      </c>
      <c r="O268" s="255"/>
    </row>
    <row r="269" spans="1:80" ht="12.75">
      <c r="A269" s="256">
        <v>38</v>
      </c>
      <c r="B269" s="257" t="s">
        <v>265</v>
      </c>
      <c r="C269" s="258" t="s">
        <v>266</v>
      </c>
      <c r="D269" s="259" t="s">
        <v>142</v>
      </c>
      <c r="E269" s="260">
        <v>405.1</v>
      </c>
      <c r="F269" s="260">
        <v>0</v>
      </c>
      <c r="G269" s="261">
        <f>E269*F269</f>
        <v>0</v>
      </c>
      <c r="H269" s="262">
        <v>0</v>
      </c>
      <c r="I269" s="263">
        <f>E269*H269</f>
        <v>0</v>
      </c>
      <c r="J269" s="262"/>
      <c r="K269" s="263">
        <f>E269*J269</f>
        <v>0</v>
      </c>
      <c r="O269" s="255">
        <v>2</v>
      </c>
      <c r="AA269" s="228">
        <v>12</v>
      </c>
      <c r="AB269" s="228">
        <v>0</v>
      </c>
      <c r="AC269" s="228">
        <v>13</v>
      </c>
      <c r="AZ269" s="228">
        <v>2</v>
      </c>
      <c r="BA269" s="228">
        <f>IF(AZ269=1,G269,0)</f>
        <v>0</v>
      </c>
      <c r="BB269" s="228">
        <f>IF(AZ269=2,G269,0)</f>
        <v>0</v>
      </c>
      <c r="BC269" s="228">
        <f>IF(AZ269=3,G269,0)</f>
        <v>0</v>
      </c>
      <c r="BD269" s="228">
        <f>IF(AZ269=4,G269,0)</f>
        <v>0</v>
      </c>
      <c r="BE269" s="228">
        <f>IF(AZ269=5,G269,0)</f>
        <v>0</v>
      </c>
      <c r="CA269" s="255">
        <v>12</v>
      </c>
      <c r="CB269" s="255">
        <v>0</v>
      </c>
    </row>
    <row r="270" spans="1:15" ht="12.75">
      <c r="A270" s="264"/>
      <c r="B270" s="268"/>
      <c r="C270" s="325" t="s">
        <v>127</v>
      </c>
      <c r="D270" s="324"/>
      <c r="E270" s="294">
        <v>0</v>
      </c>
      <c r="F270" s="270"/>
      <c r="G270" s="271"/>
      <c r="H270" s="272"/>
      <c r="I270" s="266"/>
      <c r="J270" s="273"/>
      <c r="K270" s="266"/>
      <c r="M270" s="267" t="s">
        <v>127</v>
      </c>
      <c r="O270" s="255"/>
    </row>
    <row r="271" spans="1:15" ht="12.75">
      <c r="A271" s="264"/>
      <c r="B271" s="268"/>
      <c r="C271" s="325" t="s">
        <v>128</v>
      </c>
      <c r="D271" s="324"/>
      <c r="E271" s="294">
        <v>81</v>
      </c>
      <c r="F271" s="270"/>
      <c r="G271" s="271"/>
      <c r="H271" s="272"/>
      <c r="I271" s="266"/>
      <c r="J271" s="273"/>
      <c r="K271" s="266"/>
      <c r="M271" s="267" t="s">
        <v>128</v>
      </c>
      <c r="O271" s="255"/>
    </row>
    <row r="272" spans="1:15" ht="12.75">
      <c r="A272" s="264"/>
      <c r="B272" s="268"/>
      <c r="C272" s="325" t="s">
        <v>129</v>
      </c>
      <c r="D272" s="324"/>
      <c r="E272" s="294">
        <v>59.4</v>
      </c>
      <c r="F272" s="270"/>
      <c r="G272" s="271"/>
      <c r="H272" s="272"/>
      <c r="I272" s="266"/>
      <c r="J272" s="273"/>
      <c r="K272" s="266"/>
      <c r="M272" s="267" t="s">
        <v>129</v>
      </c>
      <c r="O272" s="255"/>
    </row>
    <row r="273" spans="1:15" ht="12.75">
      <c r="A273" s="264"/>
      <c r="B273" s="268"/>
      <c r="C273" s="325" t="s">
        <v>130</v>
      </c>
      <c r="D273" s="324"/>
      <c r="E273" s="294">
        <v>45</v>
      </c>
      <c r="F273" s="270"/>
      <c r="G273" s="271"/>
      <c r="H273" s="272"/>
      <c r="I273" s="266"/>
      <c r="J273" s="273"/>
      <c r="K273" s="266"/>
      <c r="M273" s="267" t="s">
        <v>130</v>
      </c>
      <c r="O273" s="255"/>
    </row>
    <row r="274" spans="1:15" ht="12.75">
      <c r="A274" s="264"/>
      <c r="B274" s="268"/>
      <c r="C274" s="325" t="s">
        <v>131</v>
      </c>
      <c r="D274" s="324"/>
      <c r="E274" s="294">
        <v>82.8</v>
      </c>
      <c r="F274" s="270"/>
      <c r="G274" s="271"/>
      <c r="H274" s="272"/>
      <c r="I274" s="266"/>
      <c r="J274" s="273"/>
      <c r="K274" s="266"/>
      <c r="M274" s="267" t="s">
        <v>131</v>
      </c>
      <c r="O274" s="255"/>
    </row>
    <row r="275" spans="1:15" ht="12.75">
      <c r="A275" s="264"/>
      <c r="B275" s="268"/>
      <c r="C275" s="325" t="s">
        <v>132</v>
      </c>
      <c r="D275" s="324"/>
      <c r="E275" s="294">
        <v>11.4</v>
      </c>
      <c r="F275" s="270"/>
      <c r="G275" s="271"/>
      <c r="H275" s="272"/>
      <c r="I275" s="266"/>
      <c r="J275" s="273"/>
      <c r="K275" s="266"/>
      <c r="M275" s="267" t="s">
        <v>132</v>
      </c>
      <c r="O275" s="255"/>
    </row>
    <row r="276" spans="1:15" ht="12.75">
      <c r="A276" s="264"/>
      <c r="B276" s="268"/>
      <c r="C276" s="325" t="s">
        <v>133</v>
      </c>
      <c r="D276" s="324"/>
      <c r="E276" s="294">
        <v>92.4</v>
      </c>
      <c r="F276" s="270"/>
      <c r="G276" s="271"/>
      <c r="H276" s="272"/>
      <c r="I276" s="266"/>
      <c r="J276" s="273"/>
      <c r="K276" s="266"/>
      <c r="M276" s="267" t="s">
        <v>133</v>
      </c>
      <c r="O276" s="255"/>
    </row>
    <row r="277" spans="1:15" ht="12.75">
      <c r="A277" s="264"/>
      <c r="B277" s="268"/>
      <c r="C277" s="325" t="s">
        <v>134</v>
      </c>
      <c r="D277" s="324"/>
      <c r="E277" s="294">
        <v>27.2</v>
      </c>
      <c r="F277" s="270"/>
      <c r="G277" s="271"/>
      <c r="H277" s="272"/>
      <c r="I277" s="266"/>
      <c r="J277" s="273"/>
      <c r="K277" s="266"/>
      <c r="M277" s="267" t="s">
        <v>134</v>
      </c>
      <c r="O277" s="255"/>
    </row>
    <row r="278" spans="1:15" ht="12.75">
      <c r="A278" s="264"/>
      <c r="B278" s="268"/>
      <c r="C278" s="325" t="s">
        <v>135</v>
      </c>
      <c r="D278" s="324"/>
      <c r="E278" s="294">
        <v>5.9</v>
      </c>
      <c r="F278" s="270"/>
      <c r="G278" s="271"/>
      <c r="H278" s="272"/>
      <c r="I278" s="266"/>
      <c r="J278" s="273"/>
      <c r="K278" s="266"/>
      <c r="M278" s="267" t="s">
        <v>135</v>
      </c>
      <c r="O278" s="255"/>
    </row>
    <row r="279" spans="1:15" ht="12.75">
      <c r="A279" s="264"/>
      <c r="B279" s="268"/>
      <c r="C279" s="325" t="s">
        <v>136</v>
      </c>
      <c r="D279" s="324"/>
      <c r="E279" s="294">
        <v>405.09999999999997</v>
      </c>
      <c r="F279" s="270"/>
      <c r="G279" s="271"/>
      <c r="H279" s="272"/>
      <c r="I279" s="266"/>
      <c r="J279" s="273"/>
      <c r="K279" s="266"/>
      <c r="M279" s="267" t="s">
        <v>136</v>
      </c>
      <c r="O279" s="255"/>
    </row>
    <row r="280" spans="1:15" ht="12.75">
      <c r="A280" s="264"/>
      <c r="B280" s="268"/>
      <c r="C280" s="323" t="s">
        <v>143</v>
      </c>
      <c r="D280" s="324"/>
      <c r="E280" s="269">
        <v>405.1</v>
      </c>
      <c r="F280" s="270"/>
      <c r="G280" s="271"/>
      <c r="H280" s="272"/>
      <c r="I280" s="266"/>
      <c r="J280" s="273"/>
      <c r="K280" s="266"/>
      <c r="M280" s="267" t="s">
        <v>143</v>
      </c>
      <c r="O280" s="255"/>
    </row>
    <row r="281" spans="1:80" ht="12.75">
      <c r="A281" s="256">
        <v>39</v>
      </c>
      <c r="B281" s="257" t="s">
        <v>267</v>
      </c>
      <c r="C281" s="258" t="s">
        <v>268</v>
      </c>
      <c r="D281" s="259" t="s">
        <v>142</v>
      </c>
      <c r="E281" s="260">
        <v>79.516</v>
      </c>
      <c r="F281" s="260">
        <v>0</v>
      </c>
      <c r="G281" s="261">
        <f>E281*F281</f>
        <v>0</v>
      </c>
      <c r="H281" s="262">
        <v>0.00195</v>
      </c>
      <c r="I281" s="263">
        <f>E281*H281</f>
        <v>0.1550562</v>
      </c>
      <c r="J281" s="262"/>
      <c r="K281" s="263">
        <f>E281*J281</f>
        <v>0</v>
      </c>
      <c r="O281" s="255">
        <v>2</v>
      </c>
      <c r="AA281" s="228">
        <v>3</v>
      </c>
      <c r="AB281" s="228">
        <v>7</v>
      </c>
      <c r="AC281" s="228">
        <v>60775510</v>
      </c>
      <c r="AZ281" s="228">
        <v>2</v>
      </c>
      <c r="BA281" s="228">
        <f>IF(AZ281=1,G281,0)</f>
        <v>0</v>
      </c>
      <c r="BB281" s="228">
        <f>IF(AZ281=2,G281,0)</f>
        <v>0</v>
      </c>
      <c r="BC281" s="228">
        <f>IF(AZ281=3,G281,0)</f>
        <v>0</v>
      </c>
      <c r="BD281" s="228">
        <f>IF(AZ281=4,G281,0)</f>
        <v>0</v>
      </c>
      <c r="BE281" s="228">
        <f>IF(AZ281=5,G281,0)</f>
        <v>0</v>
      </c>
      <c r="CA281" s="255">
        <v>3</v>
      </c>
      <c r="CB281" s="255">
        <v>7</v>
      </c>
    </row>
    <row r="282" spans="1:15" ht="12.75">
      <c r="A282" s="264"/>
      <c r="B282" s="265"/>
      <c r="C282" s="331" t="s">
        <v>269</v>
      </c>
      <c r="D282" s="332"/>
      <c r="E282" s="332"/>
      <c r="F282" s="332"/>
      <c r="G282" s="333"/>
      <c r="I282" s="266"/>
      <c r="K282" s="266"/>
      <c r="L282" s="267" t="s">
        <v>269</v>
      </c>
      <c r="O282" s="255">
        <v>3</v>
      </c>
    </row>
    <row r="283" spans="1:15" ht="12.75">
      <c r="A283" s="264"/>
      <c r="B283" s="268"/>
      <c r="C283" s="323" t="s">
        <v>270</v>
      </c>
      <c r="D283" s="324"/>
      <c r="E283" s="269">
        <v>22.66</v>
      </c>
      <c r="F283" s="270"/>
      <c r="G283" s="271"/>
      <c r="H283" s="272"/>
      <c r="I283" s="266"/>
      <c r="J283" s="273"/>
      <c r="K283" s="266"/>
      <c r="M283" s="267" t="s">
        <v>270</v>
      </c>
      <c r="O283" s="255"/>
    </row>
    <row r="284" spans="1:15" ht="12.75">
      <c r="A284" s="264"/>
      <c r="B284" s="268"/>
      <c r="C284" s="323" t="s">
        <v>271</v>
      </c>
      <c r="D284" s="324"/>
      <c r="E284" s="269">
        <v>56.856</v>
      </c>
      <c r="F284" s="270"/>
      <c r="G284" s="271"/>
      <c r="H284" s="272"/>
      <c r="I284" s="266"/>
      <c r="J284" s="273"/>
      <c r="K284" s="266"/>
      <c r="M284" s="267" t="s">
        <v>271</v>
      </c>
      <c r="O284" s="255"/>
    </row>
    <row r="285" spans="1:80" ht="12.75">
      <c r="A285" s="256">
        <v>40</v>
      </c>
      <c r="B285" s="257" t="s">
        <v>272</v>
      </c>
      <c r="C285" s="258" t="s">
        <v>273</v>
      </c>
      <c r="D285" s="259" t="s">
        <v>142</v>
      </c>
      <c r="E285" s="260">
        <v>4.944</v>
      </c>
      <c r="F285" s="260">
        <v>0</v>
      </c>
      <c r="G285" s="261">
        <f>E285*F285</f>
        <v>0</v>
      </c>
      <c r="H285" s="262">
        <v>0.0039</v>
      </c>
      <c r="I285" s="263">
        <f>E285*H285</f>
        <v>0.0192816</v>
      </c>
      <c r="J285" s="262"/>
      <c r="K285" s="263">
        <f>E285*J285</f>
        <v>0</v>
      </c>
      <c r="O285" s="255">
        <v>2</v>
      </c>
      <c r="AA285" s="228">
        <v>3</v>
      </c>
      <c r="AB285" s="228">
        <v>7</v>
      </c>
      <c r="AC285" s="228">
        <v>60775513</v>
      </c>
      <c r="AZ285" s="228">
        <v>2</v>
      </c>
      <c r="BA285" s="228">
        <f>IF(AZ285=1,G285,0)</f>
        <v>0</v>
      </c>
      <c r="BB285" s="228">
        <f>IF(AZ285=2,G285,0)</f>
        <v>0</v>
      </c>
      <c r="BC285" s="228">
        <f>IF(AZ285=3,G285,0)</f>
        <v>0</v>
      </c>
      <c r="BD285" s="228">
        <f>IF(AZ285=4,G285,0)</f>
        <v>0</v>
      </c>
      <c r="BE285" s="228">
        <f>IF(AZ285=5,G285,0)</f>
        <v>0</v>
      </c>
      <c r="CA285" s="255">
        <v>3</v>
      </c>
      <c r="CB285" s="255">
        <v>7</v>
      </c>
    </row>
    <row r="286" spans="1:15" ht="12.75">
      <c r="A286" s="264"/>
      <c r="B286" s="265"/>
      <c r="C286" s="331" t="s">
        <v>269</v>
      </c>
      <c r="D286" s="332"/>
      <c r="E286" s="332"/>
      <c r="F286" s="332"/>
      <c r="G286" s="333"/>
      <c r="I286" s="266"/>
      <c r="K286" s="266"/>
      <c r="L286" s="267" t="s">
        <v>269</v>
      </c>
      <c r="O286" s="255">
        <v>3</v>
      </c>
    </row>
    <row r="287" spans="1:15" ht="12.75">
      <c r="A287" s="264"/>
      <c r="B287" s="268"/>
      <c r="C287" s="323" t="s">
        <v>274</v>
      </c>
      <c r="D287" s="324"/>
      <c r="E287" s="269">
        <v>4.944</v>
      </c>
      <c r="F287" s="270"/>
      <c r="G287" s="271"/>
      <c r="H287" s="272"/>
      <c r="I287" s="266"/>
      <c r="J287" s="273"/>
      <c r="K287" s="266"/>
      <c r="M287" s="267" t="s">
        <v>274</v>
      </c>
      <c r="O287" s="255"/>
    </row>
    <row r="288" spans="1:80" ht="12.75">
      <c r="A288" s="256">
        <v>41</v>
      </c>
      <c r="B288" s="257" t="s">
        <v>275</v>
      </c>
      <c r="C288" s="258" t="s">
        <v>276</v>
      </c>
      <c r="D288" s="259" t="s">
        <v>215</v>
      </c>
      <c r="E288" s="260">
        <v>3.754719</v>
      </c>
      <c r="F288" s="260">
        <v>0</v>
      </c>
      <c r="G288" s="261">
        <f>E288*F288</f>
        <v>0</v>
      </c>
      <c r="H288" s="262">
        <v>0</v>
      </c>
      <c r="I288" s="263">
        <f>E288*H288</f>
        <v>0</v>
      </c>
      <c r="J288" s="262"/>
      <c r="K288" s="263">
        <f>E288*J288</f>
        <v>0</v>
      </c>
      <c r="O288" s="255">
        <v>2</v>
      </c>
      <c r="AA288" s="228">
        <v>7</v>
      </c>
      <c r="AB288" s="228">
        <v>1001</v>
      </c>
      <c r="AC288" s="228">
        <v>5</v>
      </c>
      <c r="AZ288" s="228">
        <v>2</v>
      </c>
      <c r="BA288" s="228">
        <f>IF(AZ288=1,G288,0)</f>
        <v>0</v>
      </c>
      <c r="BB288" s="228">
        <f>IF(AZ288=2,G288,0)</f>
        <v>0</v>
      </c>
      <c r="BC288" s="228">
        <f>IF(AZ288=3,G288,0)</f>
        <v>0</v>
      </c>
      <c r="BD288" s="228">
        <f>IF(AZ288=4,G288,0)</f>
        <v>0</v>
      </c>
      <c r="BE288" s="228">
        <f>IF(AZ288=5,G288,0)</f>
        <v>0</v>
      </c>
      <c r="CA288" s="255">
        <v>7</v>
      </c>
      <c r="CB288" s="255">
        <v>1001</v>
      </c>
    </row>
    <row r="289" spans="1:57" ht="12.75">
      <c r="A289" s="274"/>
      <c r="B289" s="275" t="s">
        <v>99</v>
      </c>
      <c r="C289" s="276" t="s">
        <v>228</v>
      </c>
      <c r="D289" s="277"/>
      <c r="E289" s="278"/>
      <c r="F289" s="279"/>
      <c r="G289" s="280">
        <f>SUM(G213:G288)</f>
        <v>0</v>
      </c>
      <c r="H289" s="281"/>
      <c r="I289" s="282">
        <f>SUM(I213:I288)</f>
        <v>3.754719</v>
      </c>
      <c r="J289" s="281"/>
      <c r="K289" s="282">
        <f>SUM(K213:K288)</f>
        <v>0</v>
      </c>
      <c r="O289" s="255">
        <v>4</v>
      </c>
      <c r="BA289" s="283">
        <f>SUM(BA213:BA288)</f>
        <v>0</v>
      </c>
      <c r="BB289" s="283">
        <f>SUM(BB213:BB288)</f>
        <v>0</v>
      </c>
      <c r="BC289" s="283">
        <f>SUM(BC213:BC288)</f>
        <v>0</v>
      </c>
      <c r="BD289" s="283">
        <f>SUM(BD213:BD288)</f>
        <v>0</v>
      </c>
      <c r="BE289" s="283">
        <f>SUM(BE213:BE288)</f>
        <v>0</v>
      </c>
    </row>
    <row r="290" spans="1:15" ht="12.75">
      <c r="A290" s="245" t="s">
        <v>97</v>
      </c>
      <c r="B290" s="246" t="s">
        <v>277</v>
      </c>
      <c r="C290" s="247" t="s">
        <v>278</v>
      </c>
      <c r="D290" s="248"/>
      <c r="E290" s="249"/>
      <c r="F290" s="249"/>
      <c r="G290" s="250"/>
      <c r="H290" s="251"/>
      <c r="I290" s="252"/>
      <c r="J290" s="253"/>
      <c r="K290" s="254"/>
      <c r="O290" s="255">
        <v>1</v>
      </c>
    </row>
    <row r="291" spans="1:80" ht="12.75">
      <c r="A291" s="256">
        <v>42</v>
      </c>
      <c r="B291" s="257" t="s">
        <v>280</v>
      </c>
      <c r="C291" s="258" t="s">
        <v>281</v>
      </c>
      <c r="D291" s="259" t="s">
        <v>114</v>
      </c>
      <c r="E291" s="260">
        <v>1</v>
      </c>
      <c r="F291" s="260">
        <v>0</v>
      </c>
      <c r="G291" s="261">
        <f>E291*F291</f>
        <v>0</v>
      </c>
      <c r="H291" s="262">
        <v>0</v>
      </c>
      <c r="I291" s="263">
        <f>E291*H291</f>
        <v>0</v>
      </c>
      <c r="J291" s="262"/>
      <c r="K291" s="263">
        <f>E291*J291</f>
        <v>0</v>
      </c>
      <c r="O291" s="255">
        <v>2</v>
      </c>
      <c r="AA291" s="228">
        <v>12</v>
      </c>
      <c r="AB291" s="228">
        <v>0</v>
      </c>
      <c r="AC291" s="228">
        <v>58</v>
      </c>
      <c r="AZ291" s="228">
        <v>2</v>
      </c>
      <c r="BA291" s="228">
        <f>IF(AZ291=1,G291,0)</f>
        <v>0</v>
      </c>
      <c r="BB291" s="228">
        <f>IF(AZ291=2,G291,0)</f>
        <v>0</v>
      </c>
      <c r="BC291" s="228">
        <f>IF(AZ291=3,G291,0)</f>
        <v>0</v>
      </c>
      <c r="BD291" s="228">
        <f>IF(AZ291=4,G291,0)</f>
        <v>0</v>
      </c>
      <c r="BE291" s="228">
        <f>IF(AZ291=5,G291,0)</f>
        <v>0</v>
      </c>
      <c r="CA291" s="255">
        <v>12</v>
      </c>
      <c r="CB291" s="255">
        <v>0</v>
      </c>
    </row>
    <row r="292" spans="1:15" ht="12.75">
      <c r="A292" s="264"/>
      <c r="B292" s="265"/>
      <c r="C292" s="331" t="s">
        <v>282</v>
      </c>
      <c r="D292" s="332"/>
      <c r="E292" s="332"/>
      <c r="F292" s="332"/>
      <c r="G292" s="333"/>
      <c r="I292" s="266"/>
      <c r="K292" s="266"/>
      <c r="L292" s="267" t="s">
        <v>282</v>
      </c>
      <c r="O292" s="255">
        <v>3</v>
      </c>
    </row>
    <row r="293" spans="1:15" ht="12.75">
      <c r="A293" s="264"/>
      <c r="B293" s="265"/>
      <c r="C293" s="331" t="s">
        <v>283</v>
      </c>
      <c r="D293" s="332"/>
      <c r="E293" s="332"/>
      <c r="F293" s="332"/>
      <c r="G293" s="333"/>
      <c r="I293" s="266"/>
      <c r="K293" s="266"/>
      <c r="L293" s="267" t="s">
        <v>283</v>
      </c>
      <c r="O293" s="255">
        <v>3</v>
      </c>
    </row>
    <row r="294" spans="1:15" ht="12.75">
      <c r="A294" s="264"/>
      <c r="B294" s="265"/>
      <c r="C294" s="331" t="s">
        <v>284</v>
      </c>
      <c r="D294" s="332"/>
      <c r="E294" s="332"/>
      <c r="F294" s="332"/>
      <c r="G294" s="333"/>
      <c r="I294" s="266"/>
      <c r="K294" s="266"/>
      <c r="L294" s="267" t="s">
        <v>284</v>
      </c>
      <c r="O294" s="255">
        <v>3</v>
      </c>
    </row>
    <row r="295" spans="1:57" ht="12.75">
      <c r="A295" s="274"/>
      <c r="B295" s="275" t="s">
        <v>99</v>
      </c>
      <c r="C295" s="276" t="s">
        <v>279</v>
      </c>
      <c r="D295" s="277"/>
      <c r="E295" s="278"/>
      <c r="F295" s="279"/>
      <c r="G295" s="280">
        <f>SUM(G290:G294)</f>
        <v>0</v>
      </c>
      <c r="H295" s="281"/>
      <c r="I295" s="282">
        <f>SUM(I290:I294)</f>
        <v>0</v>
      </c>
      <c r="J295" s="281"/>
      <c r="K295" s="282">
        <f>SUM(K290:K294)</f>
        <v>0</v>
      </c>
      <c r="O295" s="255">
        <v>4</v>
      </c>
      <c r="BA295" s="283">
        <f>SUM(BA290:BA294)</f>
        <v>0</v>
      </c>
      <c r="BB295" s="283">
        <f>SUM(BB290:BB294)</f>
        <v>0</v>
      </c>
      <c r="BC295" s="283">
        <f>SUM(BC290:BC294)</f>
        <v>0</v>
      </c>
      <c r="BD295" s="283">
        <f>SUM(BD290:BD294)</f>
        <v>0</v>
      </c>
      <c r="BE295" s="283">
        <f>SUM(BE290:BE294)</f>
        <v>0</v>
      </c>
    </row>
    <row r="296" spans="1:15" ht="12.75">
      <c r="A296" s="245" t="s">
        <v>97</v>
      </c>
      <c r="B296" s="246" t="s">
        <v>285</v>
      </c>
      <c r="C296" s="247" t="s">
        <v>286</v>
      </c>
      <c r="D296" s="248"/>
      <c r="E296" s="249"/>
      <c r="F296" s="249"/>
      <c r="G296" s="250"/>
      <c r="H296" s="251"/>
      <c r="I296" s="252"/>
      <c r="J296" s="253"/>
      <c r="K296" s="254"/>
      <c r="O296" s="255">
        <v>1</v>
      </c>
    </row>
    <row r="297" spans="1:80" ht="12.75">
      <c r="A297" s="256">
        <v>43</v>
      </c>
      <c r="B297" s="257" t="s">
        <v>288</v>
      </c>
      <c r="C297" s="258" t="s">
        <v>289</v>
      </c>
      <c r="D297" s="259" t="s">
        <v>123</v>
      </c>
      <c r="E297" s="260">
        <v>147.683</v>
      </c>
      <c r="F297" s="260">
        <v>0</v>
      </c>
      <c r="G297" s="261">
        <f>E297*F297</f>
        <v>0</v>
      </c>
      <c r="H297" s="262">
        <v>0.00039</v>
      </c>
      <c r="I297" s="263">
        <f>E297*H297</f>
        <v>0.057596369999999994</v>
      </c>
      <c r="J297" s="262">
        <v>0</v>
      </c>
      <c r="K297" s="263">
        <f>E297*J297</f>
        <v>0</v>
      </c>
      <c r="O297" s="255">
        <v>2</v>
      </c>
      <c r="AA297" s="228">
        <v>1</v>
      </c>
      <c r="AB297" s="228">
        <v>1</v>
      </c>
      <c r="AC297" s="228">
        <v>1</v>
      </c>
      <c r="AZ297" s="228">
        <v>2</v>
      </c>
      <c r="BA297" s="228">
        <f>IF(AZ297=1,G297,0)</f>
        <v>0</v>
      </c>
      <c r="BB297" s="228">
        <f>IF(AZ297=2,G297,0)</f>
        <v>0</v>
      </c>
      <c r="BC297" s="228">
        <f>IF(AZ297=3,G297,0)</f>
        <v>0</v>
      </c>
      <c r="BD297" s="228">
        <f>IF(AZ297=4,G297,0)</f>
        <v>0</v>
      </c>
      <c r="BE297" s="228">
        <f>IF(AZ297=5,G297,0)</f>
        <v>0</v>
      </c>
      <c r="CA297" s="255">
        <v>1</v>
      </c>
      <c r="CB297" s="255">
        <v>1</v>
      </c>
    </row>
    <row r="298" spans="1:15" ht="22.5">
      <c r="A298" s="264"/>
      <c r="B298" s="265"/>
      <c r="C298" s="331" t="s">
        <v>290</v>
      </c>
      <c r="D298" s="332"/>
      <c r="E298" s="332"/>
      <c r="F298" s="332"/>
      <c r="G298" s="333"/>
      <c r="I298" s="266"/>
      <c r="K298" s="266"/>
      <c r="L298" s="267" t="s">
        <v>290</v>
      </c>
      <c r="O298" s="255">
        <v>3</v>
      </c>
    </row>
    <row r="299" spans="1:15" ht="12.75">
      <c r="A299" s="264"/>
      <c r="B299" s="268"/>
      <c r="C299" s="325" t="s">
        <v>127</v>
      </c>
      <c r="D299" s="324"/>
      <c r="E299" s="294">
        <v>0</v>
      </c>
      <c r="F299" s="270"/>
      <c r="G299" s="271"/>
      <c r="H299" s="272"/>
      <c r="I299" s="266"/>
      <c r="J299" s="273"/>
      <c r="K299" s="266"/>
      <c r="M299" s="267" t="s">
        <v>127</v>
      </c>
      <c r="O299" s="255"/>
    </row>
    <row r="300" spans="1:15" ht="12.75">
      <c r="A300" s="264"/>
      <c r="B300" s="268"/>
      <c r="C300" s="325" t="s">
        <v>128</v>
      </c>
      <c r="D300" s="324"/>
      <c r="E300" s="294">
        <v>81</v>
      </c>
      <c r="F300" s="270"/>
      <c r="G300" s="271"/>
      <c r="H300" s="272"/>
      <c r="I300" s="266"/>
      <c r="J300" s="273"/>
      <c r="K300" s="266"/>
      <c r="M300" s="267" t="s">
        <v>128</v>
      </c>
      <c r="O300" s="255"/>
    </row>
    <row r="301" spans="1:15" ht="12.75">
      <c r="A301" s="264"/>
      <c r="B301" s="268"/>
      <c r="C301" s="325" t="s">
        <v>129</v>
      </c>
      <c r="D301" s="324"/>
      <c r="E301" s="294">
        <v>59.4</v>
      </c>
      <c r="F301" s="270"/>
      <c r="G301" s="271"/>
      <c r="H301" s="272"/>
      <c r="I301" s="266"/>
      <c r="J301" s="273"/>
      <c r="K301" s="266"/>
      <c r="M301" s="267" t="s">
        <v>129</v>
      </c>
      <c r="O301" s="255"/>
    </row>
    <row r="302" spans="1:15" ht="12.75">
      <c r="A302" s="264"/>
      <c r="B302" s="268"/>
      <c r="C302" s="325" t="s">
        <v>130</v>
      </c>
      <c r="D302" s="324"/>
      <c r="E302" s="294">
        <v>45</v>
      </c>
      <c r="F302" s="270"/>
      <c r="G302" s="271"/>
      <c r="H302" s="272"/>
      <c r="I302" s="266"/>
      <c r="J302" s="273"/>
      <c r="K302" s="266"/>
      <c r="M302" s="267" t="s">
        <v>130</v>
      </c>
      <c r="O302" s="255"/>
    </row>
    <row r="303" spans="1:15" ht="12.75">
      <c r="A303" s="264"/>
      <c r="B303" s="268"/>
      <c r="C303" s="325" t="s">
        <v>131</v>
      </c>
      <c r="D303" s="324"/>
      <c r="E303" s="294">
        <v>82.8</v>
      </c>
      <c r="F303" s="270"/>
      <c r="G303" s="271"/>
      <c r="H303" s="272"/>
      <c r="I303" s="266"/>
      <c r="J303" s="273"/>
      <c r="K303" s="266"/>
      <c r="M303" s="267" t="s">
        <v>131</v>
      </c>
      <c r="O303" s="255"/>
    </row>
    <row r="304" spans="1:15" ht="12.75">
      <c r="A304" s="264"/>
      <c r="B304" s="268"/>
      <c r="C304" s="325" t="s">
        <v>132</v>
      </c>
      <c r="D304" s="324"/>
      <c r="E304" s="294">
        <v>11.4</v>
      </c>
      <c r="F304" s="270"/>
      <c r="G304" s="271"/>
      <c r="H304" s="272"/>
      <c r="I304" s="266"/>
      <c r="J304" s="273"/>
      <c r="K304" s="266"/>
      <c r="M304" s="267" t="s">
        <v>132</v>
      </c>
      <c r="O304" s="255"/>
    </row>
    <row r="305" spans="1:15" ht="12.75">
      <c r="A305" s="264"/>
      <c r="B305" s="268"/>
      <c r="C305" s="325" t="s">
        <v>133</v>
      </c>
      <c r="D305" s="324"/>
      <c r="E305" s="294">
        <v>92.4</v>
      </c>
      <c r="F305" s="270"/>
      <c r="G305" s="271"/>
      <c r="H305" s="272"/>
      <c r="I305" s="266"/>
      <c r="J305" s="273"/>
      <c r="K305" s="266"/>
      <c r="M305" s="267" t="s">
        <v>133</v>
      </c>
      <c r="O305" s="255"/>
    </row>
    <row r="306" spans="1:15" ht="12.75">
      <c r="A306" s="264"/>
      <c r="B306" s="268"/>
      <c r="C306" s="325" t="s">
        <v>134</v>
      </c>
      <c r="D306" s="324"/>
      <c r="E306" s="294">
        <v>27.2</v>
      </c>
      <c r="F306" s="270"/>
      <c r="G306" s="271"/>
      <c r="H306" s="272"/>
      <c r="I306" s="266"/>
      <c r="J306" s="273"/>
      <c r="K306" s="266"/>
      <c r="M306" s="267" t="s">
        <v>134</v>
      </c>
      <c r="O306" s="255"/>
    </row>
    <row r="307" spans="1:15" ht="12.75">
      <c r="A307" s="264"/>
      <c r="B307" s="268"/>
      <c r="C307" s="325" t="s">
        <v>135</v>
      </c>
      <c r="D307" s="324"/>
      <c r="E307" s="294">
        <v>5.9</v>
      </c>
      <c r="F307" s="270"/>
      <c r="G307" s="271"/>
      <c r="H307" s="272"/>
      <c r="I307" s="266"/>
      <c r="J307" s="273"/>
      <c r="K307" s="266"/>
      <c r="M307" s="267" t="s">
        <v>135</v>
      </c>
      <c r="O307" s="255"/>
    </row>
    <row r="308" spans="1:15" ht="12.75">
      <c r="A308" s="264"/>
      <c r="B308" s="268"/>
      <c r="C308" s="325" t="s">
        <v>136</v>
      </c>
      <c r="D308" s="324"/>
      <c r="E308" s="294">
        <v>405.09999999999997</v>
      </c>
      <c r="F308" s="270"/>
      <c r="G308" s="271"/>
      <c r="H308" s="272"/>
      <c r="I308" s="266"/>
      <c r="J308" s="273"/>
      <c r="K308" s="266"/>
      <c r="M308" s="267" t="s">
        <v>136</v>
      </c>
      <c r="O308" s="255"/>
    </row>
    <row r="309" spans="1:15" ht="12.75">
      <c r="A309" s="264"/>
      <c r="B309" s="268"/>
      <c r="C309" s="323" t="s">
        <v>137</v>
      </c>
      <c r="D309" s="324"/>
      <c r="E309" s="269">
        <v>133.683</v>
      </c>
      <c r="F309" s="270"/>
      <c r="G309" s="271"/>
      <c r="H309" s="272"/>
      <c r="I309" s="266"/>
      <c r="J309" s="273"/>
      <c r="K309" s="266"/>
      <c r="M309" s="267" t="s">
        <v>137</v>
      </c>
      <c r="O309" s="255"/>
    </row>
    <row r="310" spans="1:15" ht="12.75">
      <c r="A310" s="264"/>
      <c r="B310" s="268"/>
      <c r="C310" s="323" t="s">
        <v>291</v>
      </c>
      <c r="D310" s="324"/>
      <c r="E310" s="269">
        <v>14</v>
      </c>
      <c r="F310" s="270"/>
      <c r="G310" s="271"/>
      <c r="H310" s="272"/>
      <c r="I310" s="266"/>
      <c r="J310" s="273"/>
      <c r="K310" s="266"/>
      <c r="M310" s="267" t="s">
        <v>291</v>
      </c>
      <c r="O310" s="255"/>
    </row>
    <row r="311" spans="1:57" ht="12.75">
      <c r="A311" s="274"/>
      <c r="B311" s="275" t="s">
        <v>99</v>
      </c>
      <c r="C311" s="276" t="s">
        <v>287</v>
      </c>
      <c r="D311" s="277"/>
      <c r="E311" s="278"/>
      <c r="F311" s="279"/>
      <c r="G311" s="280">
        <f>SUM(G296:G310)</f>
        <v>0</v>
      </c>
      <c r="H311" s="281"/>
      <c r="I311" s="282">
        <f>SUM(I296:I310)</f>
        <v>0.057596369999999994</v>
      </c>
      <c r="J311" s="281"/>
      <c r="K311" s="282">
        <f>SUM(K296:K310)</f>
        <v>0</v>
      </c>
      <c r="O311" s="255">
        <v>4</v>
      </c>
      <c r="BA311" s="283">
        <f>SUM(BA296:BA310)</f>
        <v>0</v>
      </c>
      <c r="BB311" s="283">
        <f>SUM(BB296:BB310)</f>
        <v>0</v>
      </c>
      <c r="BC311" s="283">
        <f>SUM(BC296:BC310)</f>
        <v>0</v>
      </c>
      <c r="BD311" s="283">
        <f>SUM(BD296:BD310)</f>
        <v>0</v>
      </c>
      <c r="BE311" s="283">
        <f>SUM(BE296:BE310)</f>
        <v>0</v>
      </c>
    </row>
    <row r="312" spans="1:15" ht="12.75">
      <c r="A312" s="245" t="s">
        <v>97</v>
      </c>
      <c r="B312" s="246" t="s">
        <v>292</v>
      </c>
      <c r="C312" s="247" t="s">
        <v>293</v>
      </c>
      <c r="D312" s="248"/>
      <c r="E312" s="249"/>
      <c r="F312" s="249"/>
      <c r="G312" s="250"/>
      <c r="H312" s="251"/>
      <c r="I312" s="252"/>
      <c r="J312" s="253"/>
      <c r="K312" s="254"/>
      <c r="O312" s="255">
        <v>1</v>
      </c>
    </row>
    <row r="313" spans="1:80" ht="12.75">
      <c r="A313" s="256">
        <v>44</v>
      </c>
      <c r="B313" s="257" t="s">
        <v>295</v>
      </c>
      <c r="C313" s="258" t="s">
        <v>296</v>
      </c>
      <c r="D313" s="259" t="s">
        <v>123</v>
      </c>
      <c r="E313" s="260">
        <v>164.04</v>
      </c>
      <c r="F313" s="260">
        <v>0</v>
      </c>
      <c r="G313" s="261">
        <f>E313*F313</f>
        <v>0</v>
      </c>
      <c r="H313" s="262">
        <v>0.00027</v>
      </c>
      <c r="I313" s="263">
        <f>E313*H313</f>
        <v>0.0442908</v>
      </c>
      <c r="J313" s="262">
        <v>0</v>
      </c>
      <c r="K313" s="263">
        <f>E313*J313</f>
        <v>0</v>
      </c>
      <c r="O313" s="255">
        <v>2</v>
      </c>
      <c r="AA313" s="228">
        <v>1</v>
      </c>
      <c r="AB313" s="228">
        <v>7</v>
      </c>
      <c r="AC313" s="228">
        <v>7</v>
      </c>
      <c r="AZ313" s="228">
        <v>2</v>
      </c>
      <c r="BA313" s="228">
        <f>IF(AZ313=1,G313,0)</f>
        <v>0</v>
      </c>
      <c r="BB313" s="228">
        <f>IF(AZ313=2,G313,0)</f>
        <v>0</v>
      </c>
      <c r="BC313" s="228">
        <f>IF(AZ313=3,G313,0)</f>
        <v>0</v>
      </c>
      <c r="BD313" s="228">
        <f>IF(AZ313=4,G313,0)</f>
        <v>0</v>
      </c>
      <c r="BE313" s="228">
        <f>IF(AZ313=5,G313,0)</f>
        <v>0</v>
      </c>
      <c r="CA313" s="255">
        <v>1</v>
      </c>
      <c r="CB313" s="255">
        <v>7</v>
      </c>
    </row>
    <row r="314" spans="1:15" ht="12.75">
      <c r="A314" s="264"/>
      <c r="B314" s="268"/>
      <c r="C314" s="323" t="s">
        <v>192</v>
      </c>
      <c r="D314" s="324"/>
      <c r="E314" s="269">
        <v>27</v>
      </c>
      <c r="F314" s="270"/>
      <c r="G314" s="271"/>
      <c r="H314" s="272"/>
      <c r="I314" s="266"/>
      <c r="J314" s="273"/>
      <c r="K314" s="266"/>
      <c r="M314" s="267" t="s">
        <v>192</v>
      </c>
      <c r="O314" s="255"/>
    </row>
    <row r="315" spans="1:15" ht="12.75">
      <c r="A315" s="264"/>
      <c r="B315" s="268"/>
      <c r="C315" s="323" t="s">
        <v>196</v>
      </c>
      <c r="D315" s="324"/>
      <c r="E315" s="269">
        <v>22.68</v>
      </c>
      <c r="F315" s="270"/>
      <c r="G315" s="271"/>
      <c r="H315" s="272"/>
      <c r="I315" s="266"/>
      <c r="J315" s="273"/>
      <c r="K315" s="266"/>
      <c r="M315" s="267" t="s">
        <v>196</v>
      </c>
      <c r="O315" s="255"/>
    </row>
    <row r="316" spans="1:15" ht="12.75">
      <c r="A316" s="264"/>
      <c r="B316" s="268"/>
      <c r="C316" s="323" t="s">
        <v>199</v>
      </c>
      <c r="D316" s="324"/>
      <c r="E316" s="269">
        <v>25.2</v>
      </c>
      <c r="F316" s="270"/>
      <c r="G316" s="271"/>
      <c r="H316" s="272"/>
      <c r="I316" s="266"/>
      <c r="J316" s="273"/>
      <c r="K316" s="266"/>
      <c r="M316" s="267" t="s">
        <v>199</v>
      </c>
      <c r="O316" s="255"/>
    </row>
    <row r="317" spans="1:15" ht="12.75">
      <c r="A317" s="264"/>
      <c r="B317" s="268"/>
      <c r="C317" s="323" t="s">
        <v>200</v>
      </c>
      <c r="D317" s="324"/>
      <c r="E317" s="269">
        <v>60.48</v>
      </c>
      <c r="F317" s="270"/>
      <c r="G317" s="271"/>
      <c r="H317" s="272"/>
      <c r="I317" s="266"/>
      <c r="J317" s="273"/>
      <c r="K317" s="266"/>
      <c r="M317" s="267" t="s">
        <v>200</v>
      </c>
      <c r="O317" s="255"/>
    </row>
    <row r="318" spans="1:15" ht="12.75">
      <c r="A318" s="264"/>
      <c r="B318" s="268"/>
      <c r="C318" s="323" t="s">
        <v>201</v>
      </c>
      <c r="D318" s="324"/>
      <c r="E318" s="269">
        <v>7.56</v>
      </c>
      <c r="F318" s="270"/>
      <c r="G318" s="271"/>
      <c r="H318" s="272"/>
      <c r="I318" s="266"/>
      <c r="J318" s="273"/>
      <c r="K318" s="266"/>
      <c r="M318" s="267" t="s">
        <v>201</v>
      </c>
      <c r="O318" s="255"/>
    </row>
    <row r="319" spans="1:15" ht="12.75">
      <c r="A319" s="264"/>
      <c r="B319" s="268"/>
      <c r="C319" s="323" t="s">
        <v>202</v>
      </c>
      <c r="D319" s="324"/>
      <c r="E319" s="269">
        <v>21.12</v>
      </c>
      <c r="F319" s="270"/>
      <c r="G319" s="271"/>
      <c r="H319" s="272"/>
      <c r="I319" s="266"/>
      <c r="J319" s="273"/>
      <c r="K319" s="266"/>
      <c r="M319" s="267" t="s">
        <v>202</v>
      </c>
      <c r="O319" s="255"/>
    </row>
    <row r="320" spans="1:80" ht="12.75">
      <c r="A320" s="256">
        <v>45</v>
      </c>
      <c r="B320" s="257" t="s">
        <v>297</v>
      </c>
      <c r="C320" s="258" t="s">
        <v>298</v>
      </c>
      <c r="D320" s="259" t="s">
        <v>123</v>
      </c>
      <c r="E320" s="260">
        <v>168.9612</v>
      </c>
      <c r="F320" s="260">
        <v>0</v>
      </c>
      <c r="G320" s="261">
        <f>E320*F320</f>
        <v>0</v>
      </c>
      <c r="H320" s="262">
        <v>0.0015</v>
      </c>
      <c r="I320" s="263">
        <f>E320*H320</f>
        <v>0.2534418</v>
      </c>
      <c r="J320" s="262"/>
      <c r="K320" s="263">
        <f>E320*J320</f>
        <v>0</v>
      </c>
      <c r="O320" s="255">
        <v>2</v>
      </c>
      <c r="AA320" s="228">
        <v>3</v>
      </c>
      <c r="AB320" s="228">
        <v>7</v>
      </c>
      <c r="AC320" s="228">
        <v>55346611</v>
      </c>
      <c r="AZ320" s="228">
        <v>2</v>
      </c>
      <c r="BA320" s="228">
        <f>IF(AZ320=1,G320,0)</f>
        <v>0</v>
      </c>
      <c r="BB320" s="228">
        <f>IF(AZ320=2,G320,0)</f>
        <v>0</v>
      </c>
      <c r="BC320" s="228">
        <f>IF(AZ320=3,G320,0)</f>
        <v>0</v>
      </c>
      <c r="BD320" s="228">
        <f>IF(AZ320=4,G320,0)</f>
        <v>0</v>
      </c>
      <c r="BE320" s="228">
        <f>IF(AZ320=5,G320,0)</f>
        <v>0</v>
      </c>
      <c r="CA320" s="255">
        <v>3</v>
      </c>
      <c r="CB320" s="255">
        <v>7</v>
      </c>
    </row>
    <row r="321" spans="1:15" ht="12.75">
      <c r="A321" s="264"/>
      <c r="B321" s="268"/>
      <c r="C321" s="323" t="s">
        <v>192</v>
      </c>
      <c r="D321" s="324"/>
      <c r="E321" s="269">
        <v>27</v>
      </c>
      <c r="F321" s="270"/>
      <c r="G321" s="271"/>
      <c r="H321" s="272"/>
      <c r="I321" s="266"/>
      <c r="J321" s="273"/>
      <c r="K321" s="266"/>
      <c r="M321" s="267" t="s">
        <v>192</v>
      </c>
      <c r="O321" s="255"/>
    </row>
    <row r="322" spans="1:15" ht="12.75">
      <c r="A322" s="264"/>
      <c r="B322" s="268"/>
      <c r="C322" s="323" t="s">
        <v>196</v>
      </c>
      <c r="D322" s="324"/>
      <c r="E322" s="269">
        <v>22.68</v>
      </c>
      <c r="F322" s="270"/>
      <c r="G322" s="271"/>
      <c r="H322" s="272"/>
      <c r="I322" s="266"/>
      <c r="J322" s="273"/>
      <c r="K322" s="266"/>
      <c r="M322" s="267" t="s">
        <v>196</v>
      </c>
      <c r="O322" s="255"/>
    </row>
    <row r="323" spans="1:15" ht="12.75">
      <c r="A323" s="264"/>
      <c r="B323" s="268"/>
      <c r="C323" s="323" t="s">
        <v>199</v>
      </c>
      <c r="D323" s="324"/>
      <c r="E323" s="269">
        <v>25.2</v>
      </c>
      <c r="F323" s="270"/>
      <c r="G323" s="271"/>
      <c r="H323" s="272"/>
      <c r="I323" s="266"/>
      <c r="J323" s="273"/>
      <c r="K323" s="266"/>
      <c r="M323" s="267" t="s">
        <v>199</v>
      </c>
      <c r="O323" s="255"/>
    </row>
    <row r="324" spans="1:15" ht="12.75">
      <c r="A324" s="264"/>
      <c r="B324" s="268"/>
      <c r="C324" s="323" t="s">
        <v>200</v>
      </c>
      <c r="D324" s="324"/>
      <c r="E324" s="269">
        <v>60.48</v>
      </c>
      <c r="F324" s="270"/>
      <c r="G324" s="271"/>
      <c r="H324" s="272"/>
      <c r="I324" s="266"/>
      <c r="J324" s="273"/>
      <c r="K324" s="266"/>
      <c r="M324" s="267" t="s">
        <v>200</v>
      </c>
      <c r="O324" s="255"/>
    </row>
    <row r="325" spans="1:15" ht="12.75">
      <c r="A325" s="264"/>
      <c r="B325" s="268"/>
      <c r="C325" s="323" t="s">
        <v>201</v>
      </c>
      <c r="D325" s="324"/>
      <c r="E325" s="269">
        <v>7.56</v>
      </c>
      <c r="F325" s="270"/>
      <c r="G325" s="271"/>
      <c r="H325" s="272"/>
      <c r="I325" s="266"/>
      <c r="J325" s="273"/>
      <c r="K325" s="266"/>
      <c r="M325" s="267" t="s">
        <v>201</v>
      </c>
      <c r="O325" s="255"/>
    </row>
    <row r="326" spans="1:15" ht="12.75">
      <c r="A326" s="264"/>
      <c r="B326" s="268"/>
      <c r="C326" s="323" t="s">
        <v>202</v>
      </c>
      <c r="D326" s="324"/>
      <c r="E326" s="269">
        <v>21.12</v>
      </c>
      <c r="F326" s="270"/>
      <c r="G326" s="271"/>
      <c r="H326" s="272"/>
      <c r="I326" s="266"/>
      <c r="J326" s="273"/>
      <c r="K326" s="266"/>
      <c r="M326" s="267" t="s">
        <v>202</v>
      </c>
      <c r="O326" s="255"/>
    </row>
    <row r="327" spans="1:15" ht="12.75">
      <c r="A327" s="264"/>
      <c r="B327" s="268"/>
      <c r="C327" s="323" t="s">
        <v>299</v>
      </c>
      <c r="D327" s="324"/>
      <c r="E327" s="269">
        <v>4.9212</v>
      </c>
      <c r="F327" s="270"/>
      <c r="G327" s="271"/>
      <c r="H327" s="272"/>
      <c r="I327" s="266"/>
      <c r="J327" s="273"/>
      <c r="K327" s="266"/>
      <c r="M327" s="267" t="s">
        <v>299</v>
      </c>
      <c r="O327" s="255"/>
    </row>
    <row r="328" spans="1:80" ht="12.75">
      <c r="A328" s="256">
        <v>46</v>
      </c>
      <c r="B328" s="257" t="s">
        <v>300</v>
      </c>
      <c r="C328" s="258" t="s">
        <v>301</v>
      </c>
      <c r="D328" s="259" t="s">
        <v>215</v>
      </c>
      <c r="E328" s="260">
        <v>0.2977326</v>
      </c>
      <c r="F328" s="260">
        <v>0</v>
      </c>
      <c r="G328" s="261">
        <f>E328*F328</f>
        <v>0</v>
      </c>
      <c r="H328" s="262">
        <v>0</v>
      </c>
      <c r="I328" s="263">
        <f>E328*H328</f>
        <v>0</v>
      </c>
      <c r="J328" s="262"/>
      <c r="K328" s="263">
        <f>E328*J328</f>
        <v>0</v>
      </c>
      <c r="O328" s="255">
        <v>2</v>
      </c>
      <c r="AA328" s="228">
        <v>7</v>
      </c>
      <c r="AB328" s="228">
        <v>1001</v>
      </c>
      <c r="AC328" s="228">
        <v>5</v>
      </c>
      <c r="AZ328" s="228">
        <v>2</v>
      </c>
      <c r="BA328" s="228">
        <f>IF(AZ328=1,G328,0)</f>
        <v>0</v>
      </c>
      <c r="BB328" s="228">
        <f>IF(AZ328=2,G328,0)</f>
        <v>0</v>
      </c>
      <c r="BC328" s="228">
        <f>IF(AZ328=3,G328,0)</f>
        <v>0</v>
      </c>
      <c r="BD328" s="228">
        <f>IF(AZ328=4,G328,0)</f>
        <v>0</v>
      </c>
      <c r="BE328" s="228">
        <f>IF(AZ328=5,G328,0)</f>
        <v>0</v>
      </c>
      <c r="CA328" s="255">
        <v>7</v>
      </c>
      <c r="CB328" s="255">
        <v>1001</v>
      </c>
    </row>
    <row r="329" spans="1:57" ht="12.75">
      <c r="A329" s="274"/>
      <c r="B329" s="275" t="s">
        <v>99</v>
      </c>
      <c r="C329" s="276" t="s">
        <v>294</v>
      </c>
      <c r="D329" s="277"/>
      <c r="E329" s="278"/>
      <c r="F329" s="279"/>
      <c r="G329" s="280">
        <f>SUM(G312:G328)</f>
        <v>0</v>
      </c>
      <c r="H329" s="281"/>
      <c r="I329" s="282">
        <f>SUM(I312:I328)</f>
        <v>0.2977326</v>
      </c>
      <c r="J329" s="281"/>
      <c r="K329" s="282">
        <f>SUM(K312:K328)</f>
        <v>0</v>
      </c>
      <c r="O329" s="255">
        <v>4</v>
      </c>
      <c r="BA329" s="283">
        <f>SUM(BA312:BA328)</f>
        <v>0</v>
      </c>
      <c r="BB329" s="283">
        <f>SUM(BB312:BB328)</f>
        <v>0</v>
      </c>
      <c r="BC329" s="283">
        <f>SUM(BC312:BC328)</f>
        <v>0</v>
      </c>
      <c r="BD329" s="283">
        <f>SUM(BD312:BD328)</f>
        <v>0</v>
      </c>
      <c r="BE329" s="283">
        <f>SUM(BE312:BE328)</f>
        <v>0</v>
      </c>
    </row>
    <row r="330" spans="1:15" ht="12.75">
      <c r="A330" s="245" t="s">
        <v>97</v>
      </c>
      <c r="B330" s="246" t="s">
        <v>302</v>
      </c>
      <c r="C330" s="247" t="s">
        <v>303</v>
      </c>
      <c r="D330" s="248"/>
      <c r="E330" s="249"/>
      <c r="F330" s="249"/>
      <c r="G330" s="250"/>
      <c r="H330" s="251"/>
      <c r="I330" s="252"/>
      <c r="J330" s="253"/>
      <c r="K330" s="254"/>
      <c r="O330" s="255">
        <v>1</v>
      </c>
    </row>
    <row r="331" spans="1:80" ht="12.75">
      <c r="A331" s="256">
        <v>47</v>
      </c>
      <c r="B331" s="257" t="s">
        <v>305</v>
      </c>
      <c r="C331" s="258" t="s">
        <v>306</v>
      </c>
      <c r="D331" s="259" t="s">
        <v>215</v>
      </c>
      <c r="E331" s="260">
        <v>3.6261942</v>
      </c>
      <c r="F331" s="260">
        <v>0</v>
      </c>
      <c r="G331" s="261">
        <f aca="true" t="shared" si="0" ref="G331:G337">E331*F331</f>
        <v>0</v>
      </c>
      <c r="H331" s="262">
        <v>0</v>
      </c>
      <c r="I331" s="263">
        <f aca="true" t="shared" si="1" ref="I331:I337">E331*H331</f>
        <v>0</v>
      </c>
      <c r="J331" s="262"/>
      <c r="K331" s="263">
        <f aca="true" t="shared" si="2" ref="K331:K337">E331*J331</f>
        <v>0</v>
      </c>
      <c r="O331" s="255">
        <v>2</v>
      </c>
      <c r="AA331" s="228">
        <v>8</v>
      </c>
      <c r="AB331" s="228">
        <v>0</v>
      </c>
      <c r="AC331" s="228">
        <v>3</v>
      </c>
      <c r="AZ331" s="228">
        <v>1</v>
      </c>
      <c r="BA331" s="228">
        <f aca="true" t="shared" si="3" ref="BA331:BA337">IF(AZ331=1,G331,0)</f>
        <v>0</v>
      </c>
      <c r="BB331" s="228">
        <f aca="true" t="shared" si="4" ref="BB331:BB337">IF(AZ331=2,G331,0)</f>
        <v>0</v>
      </c>
      <c r="BC331" s="228">
        <f aca="true" t="shared" si="5" ref="BC331:BC337">IF(AZ331=3,G331,0)</f>
        <v>0</v>
      </c>
      <c r="BD331" s="228">
        <f aca="true" t="shared" si="6" ref="BD331:BD337">IF(AZ331=4,G331,0)</f>
        <v>0</v>
      </c>
      <c r="BE331" s="228">
        <f aca="true" t="shared" si="7" ref="BE331:BE337">IF(AZ331=5,G331,0)</f>
        <v>0</v>
      </c>
      <c r="CA331" s="255">
        <v>8</v>
      </c>
      <c r="CB331" s="255">
        <v>0</v>
      </c>
    </row>
    <row r="332" spans="1:80" ht="12.75">
      <c r="A332" s="256">
        <v>48</v>
      </c>
      <c r="B332" s="257" t="s">
        <v>307</v>
      </c>
      <c r="C332" s="258" t="s">
        <v>308</v>
      </c>
      <c r="D332" s="259" t="s">
        <v>215</v>
      </c>
      <c r="E332" s="260">
        <v>2.41746280000054</v>
      </c>
      <c r="F332" s="260">
        <v>0</v>
      </c>
      <c r="G332" s="261">
        <f t="shared" si="0"/>
        <v>0</v>
      </c>
      <c r="H332" s="262">
        <v>0</v>
      </c>
      <c r="I332" s="263">
        <f t="shared" si="1"/>
        <v>0</v>
      </c>
      <c r="J332" s="262"/>
      <c r="K332" s="263">
        <f t="shared" si="2"/>
        <v>0</v>
      </c>
      <c r="O332" s="255">
        <v>2</v>
      </c>
      <c r="AA332" s="228">
        <v>8</v>
      </c>
      <c r="AB332" s="228">
        <v>0</v>
      </c>
      <c r="AC332" s="228">
        <v>3</v>
      </c>
      <c r="AZ332" s="228">
        <v>1</v>
      </c>
      <c r="BA332" s="228">
        <f t="shared" si="3"/>
        <v>0</v>
      </c>
      <c r="BB332" s="228">
        <f t="shared" si="4"/>
        <v>0</v>
      </c>
      <c r="BC332" s="228">
        <f t="shared" si="5"/>
        <v>0</v>
      </c>
      <c r="BD332" s="228">
        <f t="shared" si="6"/>
        <v>0</v>
      </c>
      <c r="BE332" s="228">
        <f t="shared" si="7"/>
        <v>0</v>
      </c>
      <c r="CA332" s="255">
        <v>8</v>
      </c>
      <c r="CB332" s="255">
        <v>0</v>
      </c>
    </row>
    <row r="333" spans="1:80" ht="12.75">
      <c r="A333" s="256">
        <v>49</v>
      </c>
      <c r="B333" s="257" t="s">
        <v>309</v>
      </c>
      <c r="C333" s="258" t="s">
        <v>310</v>
      </c>
      <c r="D333" s="259" t="s">
        <v>215</v>
      </c>
      <c r="E333" s="260">
        <v>12.087314</v>
      </c>
      <c r="F333" s="260">
        <v>0</v>
      </c>
      <c r="G333" s="261">
        <f t="shared" si="0"/>
        <v>0</v>
      </c>
      <c r="H333" s="262">
        <v>0</v>
      </c>
      <c r="I333" s="263">
        <f t="shared" si="1"/>
        <v>0</v>
      </c>
      <c r="J333" s="262"/>
      <c r="K333" s="263">
        <f t="shared" si="2"/>
        <v>0</v>
      </c>
      <c r="O333" s="255">
        <v>2</v>
      </c>
      <c r="AA333" s="228">
        <v>8</v>
      </c>
      <c r="AB333" s="228">
        <v>0</v>
      </c>
      <c r="AC333" s="228">
        <v>3</v>
      </c>
      <c r="AZ333" s="228">
        <v>1</v>
      </c>
      <c r="BA333" s="228">
        <f t="shared" si="3"/>
        <v>0</v>
      </c>
      <c r="BB333" s="228">
        <f t="shared" si="4"/>
        <v>0</v>
      </c>
      <c r="BC333" s="228">
        <f t="shared" si="5"/>
        <v>0</v>
      </c>
      <c r="BD333" s="228">
        <f t="shared" si="6"/>
        <v>0</v>
      </c>
      <c r="BE333" s="228">
        <f t="shared" si="7"/>
        <v>0</v>
      </c>
      <c r="CA333" s="255">
        <v>8</v>
      </c>
      <c r="CB333" s="255">
        <v>0</v>
      </c>
    </row>
    <row r="334" spans="1:80" ht="12.75">
      <c r="A334" s="256">
        <v>50</v>
      </c>
      <c r="B334" s="257" t="s">
        <v>311</v>
      </c>
      <c r="C334" s="258" t="s">
        <v>312</v>
      </c>
      <c r="D334" s="259" t="s">
        <v>215</v>
      </c>
      <c r="E334" s="260">
        <v>120.87314</v>
      </c>
      <c r="F334" s="260">
        <v>0</v>
      </c>
      <c r="G334" s="261">
        <f t="shared" si="0"/>
        <v>0</v>
      </c>
      <c r="H334" s="262">
        <v>0</v>
      </c>
      <c r="I334" s="263">
        <f t="shared" si="1"/>
        <v>0</v>
      </c>
      <c r="J334" s="262"/>
      <c r="K334" s="263">
        <f t="shared" si="2"/>
        <v>0</v>
      </c>
      <c r="O334" s="255">
        <v>2</v>
      </c>
      <c r="AA334" s="228">
        <v>8</v>
      </c>
      <c r="AB334" s="228">
        <v>0</v>
      </c>
      <c r="AC334" s="228">
        <v>3</v>
      </c>
      <c r="AZ334" s="228">
        <v>1</v>
      </c>
      <c r="BA334" s="228">
        <f t="shared" si="3"/>
        <v>0</v>
      </c>
      <c r="BB334" s="228">
        <f t="shared" si="4"/>
        <v>0</v>
      </c>
      <c r="BC334" s="228">
        <f t="shared" si="5"/>
        <v>0</v>
      </c>
      <c r="BD334" s="228">
        <f t="shared" si="6"/>
        <v>0</v>
      </c>
      <c r="BE334" s="228">
        <f t="shared" si="7"/>
        <v>0</v>
      </c>
      <c r="CA334" s="255">
        <v>8</v>
      </c>
      <c r="CB334" s="255">
        <v>0</v>
      </c>
    </row>
    <row r="335" spans="1:80" ht="12.75">
      <c r="A335" s="256">
        <v>51</v>
      </c>
      <c r="B335" s="257" t="s">
        <v>313</v>
      </c>
      <c r="C335" s="258" t="s">
        <v>314</v>
      </c>
      <c r="D335" s="259" t="s">
        <v>215</v>
      </c>
      <c r="E335" s="260">
        <v>12.087314</v>
      </c>
      <c r="F335" s="260">
        <v>0</v>
      </c>
      <c r="G335" s="261">
        <f t="shared" si="0"/>
        <v>0</v>
      </c>
      <c r="H335" s="262">
        <v>0</v>
      </c>
      <c r="I335" s="263">
        <f t="shared" si="1"/>
        <v>0</v>
      </c>
      <c r="J335" s="262"/>
      <c r="K335" s="263">
        <f t="shared" si="2"/>
        <v>0</v>
      </c>
      <c r="O335" s="255">
        <v>2</v>
      </c>
      <c r="AA335" s="228">
        <v>8</v>
      </c>
      <c r="AB335" s="228">
        <v>0</v>
      </c>
      <c r="AC335" s="228">
        <v>3</v>
      </c>
      <c r="AZ335" s="228">
        <v>1</v>
      </c>
      <c r="BA335" s="228">
        <f t="shared" si="3"/>
        <v>0</v>
      </c>
      <c r="BB335" s="228">
        <f t="shared" si="4"/>
        <v>0</v>
      </c>
      <c r="BC335" s="228">
        <f t="shared" si="5"/>
        <v>0</v>
      </c>
      <c r="BD335" s="228">
        <f t="shared" si="6"/>
        <v>0</v>
      </c>
      <c r="BE335" s="228">
        <f t="shared" si="7"/>
        <v>0</v>
      </c>
      <c r="CA335" s="255">
        <v>8</v>
      </c>
      <c r="CB335" s="255">
        <v>0</v>
      </c>
    </row>
    <row r="336" spans="1:80" ht="12.75">
      <c r="A336" s="256">
        <v>52</v>
      </c>
      <c r="B336" s="257" t="s">
        <v>315</v>
      </c>
      <c r="C336" s="258" t="s">
        <v>316</v>
      </c>
      <c r="D336" s="259" t="s">
        <v>215</v>
      </c>
      <c r="E336" s="260">
        <v>24.174628</v>
      </c>
      <c r="F336" s="260">
        <v>0</v>
      </c>
      <c r="G336" s="261">
        <f t="shared" si="0"/>
        <v>0</v>
      </c>
      <c r="H336" s="262">
        <v>0</v>
      </c>
      <c r="I336" s="263">
        <f t="shared" si="1"/>
        <v>0</v>
      </c>
      <c r="J336" s="262"/>
      <c r="K336" s="263">
        <f t="shared" si="2"/>
        <v>0</v>
      </c>
      <c r="O336" s="255">
        <v>2</v>
      </c>
      <c r="AA336" s="228">
        <v>8</v>
      </c>
      <c r="AB336" s="228">
        <v>0</v>
      </c>
      <c r="AC336" s="228">
        <v>3</v>
      </c>
      <c r="AZ336" s="228">
        <v>1</v>
      </c>
      <c r="BA336" s="228">
        <f t="shared" si="3"/>
        <v>0</v>
      </c>
      <c r="BB336" s="228">
        <f t="shared" si="4"/>
        <v>0</v>
      </c>
      <c r="BC336" s="228">
        <f t="shared" si="5"/>
        <v>0</v>
      </c>
      <c r="BD336" s="228">
        <f t="shared" si="6"/>
        <v>0</v>
      </c>
      <c r="BE336" s="228">
        <f t="shared" si="7"/>
        <v>0</v>
      </c>
      <c r="CA336" s="255">
        <v>8</v>
      </c>
      <c r="CB336" s="255">
        <v>0</v>
      </c>
    </row>
    <row r="337" spans="1:80" ht="12.75">
      <c r="A337" s="256">
        <v>53</v>
      </c>
      <c r="B337" s="257" t="s">
        <v>317</v>
      </c>
      <c r="C337" s="258" t="s">
        <v>318</v>
      </c>
      <c r="D337" s="259" t="s">
        <v>215</v>
      </c>
      <c r="E337" s="260">
        <v>12.087314</v>
      </c>
      <c r="F337" s="260">
        <v>0</v>
      </c>
      <c r="G337" s="261">
        <f t="shared" si="0"/>
        <v>0</v>
      </c>
      <c r="H337" s="262">
        <v>0</v>
      </c>
      <c r="I337" s="263">
        <f t="shared" si="1"/>
        <v>0</v>
      </c>
      <c r="J337" s="262"/>
      <c r="K337" s="263">
        <f t="shared" si="2"/>
        <v>0</v>
      </c>
      <c r="O337" s="255">
        <v>2</v>
      </c>
      <c r="AA337" s="228">
        <v>8</v>
      </c>
      <c r="AB337" s="228">
        <v>0</v>
      </c>
      <c r="AC337" s="228">
        <v>3</v>
      </c>
      <c r="AZ337" s="228">
        <v>1</v>
      </c>
      <c r="BA337" s="228">
        <f t="shared" si="3"/>
        <v>0</v>
      </c>
      <c r="BB337" s="228">
        <f t="shared" si="4"/>
        <v>0</v>
      </c>
      <c r="BC337" s="228">
        <f t="shared" si="5"/>
        <v>0</v>
      </c>
      <c r="BD337" s="228">
        <f t="shared" si="6"/>
        <v>0</v>
      </c>
      <c r="BE337" s="228">
        <f t="shared" si="7"/>
        <v>0</v>
      </c>
      <c r="CA337" s="255">
        <v>8</v>
      </c>
      <c r="CB337" s="255">
        <v>0</v>
      </c>
    </row>
    <row r="338" spans="1:57" ht="12.75">
      <c r="A338" s="274"/>
      <c r="B338" s="275" t="s">
        <v>99</v>
      </c>
      <c r="C338" s="276" t="s">
        <v>304</v>
      </c>
      <c r="D338" s="277"/>
      <c r="E338" s="278"/>
      <c r="F338" s="279"/>
      <c r="G338" s="280">
        <f>SUM(G330:G337)</f>
        <v>0</v>
      </c>
      <c r="H338" s="281"/>
      <c r="I338" s="282">
        <f>SUM(I330:I337)</f>
        <v>0</v>
      </c>
      <c r="J338" s="281"/>
      <c r="K338" s="282">
        <f>SUM(K330:K337)</f>
        <v>0</v>
      </c>
      <c r="O338" s="255">
        <v>4</v>
      </c>
      <c r="BA338" s="283">
        <f>SUM(BA330:BA337)</f>
        <v>0</v>
      </c>
      <c r="BB338" s="283">
        <f>SUM(BB330:BB337)</f>
        <v>0</v>
      </c>
      <c r="BC338" s="283">
        <f>SUM(BC330:BC337)</f>
        <v>0</v>
      </c>
      <c r="BD338" s="283">
        <f>SUM(BD330:BD337)</f>
        <v>0</v>
      </c>
      <c r="BE338" s="283">
        <f>SUM(BE330:BE337)</f>
        <v>0</v>
      </c>
    </row>
    <row r="339" ht="12.75">
      <c r="E339" s="228"/>
    </row>
    <row r="340" ht="12.75">
      <c r="E340" s="228"/>
    </row>
    <row r="341" ht="12.75">
      <c r="E341" s="228"/>
    </row>
    <row r="342" ht="12.75">
      <c r="E342" s="228"/>
    </row>
    <row r="343" ht="12.75">
      <c r="E343" s="228"/>
    </row>
    <row r="344" ht="12.75">
      <c r="E344" s="228"/>
    </row>
    <row r="345" ht="12.75">
      <c r="E345" s="228"/>
    </row>
    <row r="346" ht="12.75">
      <c r="E346" s="228"/>
    </row>
    <row r="347" ht="12.75">
      <c r="E347" s="228"/>
    </row>
    <row r="348" ht="12.75">
      <c r="E348" s="228"/>
    </row>
    <row r="349" ht="12.75">
      <c r="E349" s="228"/>
    </row>
    <row r="350" ht="12.75">
      <c r="E350" s="228"/>
    </row>
    <row r="351" ht="12.75">
      <c r="E351" s="228"/>
    </row>
    <row r="352" ht="12.75">
      <c r="E352" s="228"/>
    </row>
    <row r="353" ht="12.75">
      <c r="E353" s="228"/>
    </row>
    <row r="354" ht="12.75">
      <c r="E354" s="228"/>
    </row>
    <row r="355" ht="12.75">
      <c r="E355" s="228"/>
    </row>
    <row r="356" ht="12.75">
      <c r="E356" s="228"/>
    </row>
    <row r="357" ht="12.75">
      <c r="E357" s="228"/>
    </row>
    <row r="358" ht="12.75">
      <c r="E358" s="228"/>
    </row>
    <row r="359" ht="12.75">
      <c r="E359" s="228"/>
    </row>
    <row r="360" ht="12.75">
      <c r="E360" s="228"/>
    </row>
    <row r="361" ht="12.75">
      <c r="E361" s="228"/>
    </row>
    <row r="362" spans="1:7" ht="12.75">
      <c r="A362" s="273"/>
      <c r="B362" s="273"/>
      <c r="C362" s="273"/>
      <c r="D362" s="273"/>
      <c r="E362" s="273"/>
      <c r="F362" s="273"/>
      <c r="G362" s="273"/>
    </row>
    <row r="363" spans="1:7" ht="12.75">
      <c r="A363" s="273"/>
      <c r="B363" s="273"/>
      <c r="C363" s="273"/>
      <c r="D363" s="273"/>
      <c r="E363" s="273"/>
      <c r="F363" s="273"/>
      <c r="G363" s="273"/>
    </row>
    <row r="364" spans="1:7" ht="12.75">
      <c r="A364" s="273"/>
      <c r="B364" s="273"/>
      <c r="C364" s="273"/>
      <c r="D364" s="273"/>
      <c r="E364" s="273"/>
      <c r="F364" s="273"/>
      <c r="G364" s="273"/>
    </row>
    <row r="365" spans="1:7" ht="12.75">
      <c r="A365" s="273"/>
      <c r="B365" s="273"/>
      <c r="C365" s="273"/>
      <c r="D365" s="273"/>
      <c r="E365" s="273"/>
      <c r="F365" s="273"/>
      <c r="G365" s="273"/>
    </row>
    <row r="366" ht="12.75">
      <c r="E366" s="228"/>
    </row>
    <row r="367" ht="12.75">
      <c r="E367" s="228"/>
    </row>
    <row r="368" ht="12.75">
      <c r="E368" s="228"/>
    </row>
    <row r="369" ht="12.75">
      <c r="E369" s="228"/>
    </row>
    <row r="370" ht="12.75">
      <c r="E370" s="228"/>
    </row>
    <row r="371" ht="12.75">
      <c r="E371" s="228"/>
    </row>
    <row r="372" ht="12.75">
      <c r="E372" s="228"/>
    </row>
    <row r="373" ht="12.75">
      <c r="E373" s="228"/>
    </row>
    <row r="374" ht="12.75">
      <c r="E374" s="228"/>
    </row>
    <row r="375" ht="12.75">
      <c r="E375" s="228"/>
    </row>
    <row r="376" ht="12.75">
      <c r="E376" s="228"/>
    </row>
    <row r="377" ht="12.75">
      <c r="E377" s="228"/>
    </row>
    <row r="378" ht="12.75">
      <c r="E378" s="228"/>
    </row>
    <row r="379" ht="12.75">
      <c r="E379" s="228"/>
    </row>
    <row r="380" ht="12.75">
      <c r="E380" s="228"/>
    </row>
    <row r="381" ht="12.75">
      <c r="E381" s="228"/>
    </row>
    <row r="382" ht="12.75">
      <c r="E382" s="228"/>
    </row>
    <row r="383" ht="12.75">
      <c r="E383" s="228"/>
    </row>
    <row r="384" ht="12.75">
      <c r="E384" s="228"/>
    </row>
    <row r="385" ht="12.75">
      <c r="E385" s="228"/>
    </row>
    <row r="386" ht="12.75">
      <c r="E386" s="228"/>
    </row>
    <row r="387" ht="12.75">
      <c r="E387" s="228"/>
    </row>
    <row r="388" ht="12.75">
      <c r="E388" s="228"/>
    </row>
    <row r="389" ht="12.75">
      <c r="E389" s="228"/>
    </row>
    <row r="390" ht="12.75">
      <c r="E390" s="228"/>
    </row>
    <row r="391" ht="12.75">
      <c r="E391" s="228"/>
    </row>
    <row r="392" ht="12.75">
      <c r="E392" s="228"/>
    </row>
    <row r="393" ht="12.75">
      <c r="E393" s="228"/>
    </row>
    <row r="394" ht="12.75">
      <c r="E394" s="228"/>
    </row>
    <row r="395" ht="12.75">
      <c r="E395" s="228"/>
    </row>
    <row r="396" ht="12.75">
      <c r="E396" s="228"/>
    </row>
    <row r="397" spans="1:2" ht="12.75">
      <c r="A397" s="284"/>
      <c r="B397" s="284"/>
    </row>
    <row r="398" spans="1:7" ht="12.75">
      <c r="A398" s="273"/>
      <c r="B398" s="273"/>
      <c r="C398" s="285"/>
      <c r="D398" s="285"/>
      <c r="E398" s="286"/>
      <c r="F398" s="285"/>
      <c r="G398" s="287"/>
    </row>
    <row r="399" spans="1:7" ht="12.75">
      <c r="A399" s="288"/>
      <c r="B399" s="288"/>
      <c r="C399" s="273"/>
      <c r="D399" s="273"/>
      <c r="E399" s="289"/>
      <c r="F399" s="273"/>
      <c r="G399" s="273"/>
    </row>
    <row r="400" spans="1:7" ht="12.75">
      <c r="A400" s="273"/>
      <c r="B400" s="273"/>
      <c r="C400" s="273"/>
      <c r="D400" s="273"/>
      <c r="E400" s="289"/>
      <c r="F400" s="273"/>
      <c r="G400" s="273"/>
    </row>
    <row r="401" spans="1:7" ht="12.75">
      <c r="A401" s="273"/>
      <c r="B401" s="273"/>
      <c r="C401" s="273"/>
      <c r="D401" s="273"/>
      <c r="E401" s="289"/>
      <c r="F401" s="273"/>
      <c r="G401" s="273"/>
    </row>
    <row r="402" spans="1:7" ht="12.75">
      <c r="A402" s="273"/>
      <c r="B402" s="273"/>
      <c r="C402" s="273"/>
      <c r="D402" s="273"/>
      <c r="E402" s="289"/>
      <c r="F402" s="273"/>
      <c r="G402" s="273"/>
    </row>
    <row r="403" spans="1:7" ht="12.75">
      <c r="A403" s="273"/>
      <c r="B403" s="273"/>
      <c r="C403" s="273"/>
      <c r="D403" s="273"/>
      <c r="E403" s="289"/>
      <c r="F403" s="273"/>
      <c r="G403" s="273"/>
    </row>
    <row r="404" spans="1:7" ht="12.75">
      <c r="A404" s="273"/>
      <c r="B404" s="273"/>
      <c r="C404" s="273"/>
      <c r="D404" s="273"/>
      <c r="E404" s="289"/>
      <c r="F404" s="273"/>
      <c r="G404" s="273"/>
    </row>
    <row r="405" spans="1:7" ht="12.75">
      <c r="A405" s="273"/>
      <c r="B405" s="273"/>
      <c r="C405" s="273"/>
      <c r="D405" s="273"/>
      <c r="E405" s="289"/>
      <c r="F405" s="273"/>
      <c r="G405" s="273"/>
    </row>
    <row r="406" spans="1:7" ht="12.75">
      <c r="A406" s="273"/>
      <c r="B406" s="273"/>
      <c r="C406" s="273"/>
      <c r="D406" s="273"/>
      <c r="E406" s="289"/>
      <c r="F406" s="273"/>
      <c r="G406" s="273"/>
    </row>
    <row r="407" spans="1:7" ht="12.75">
      <c r="A407" s="273"/>
      <c r="B407" s="273"/>
      <c r="C407" s="273"/>
      <c r="D407" s="273"/>
      <c r="E407" s="289"/>
      <c r="F407" s="273"/>
      <c r="G407" s="273"/>
    </row>
    <row r="408" spans="1:7" ht="12.75">
      <c r="A408" s="273"/>
      <c r="B408" s="273"/>
      <c r="C408" s="273"/>
      <c r="D408" s="273"/>
      <c r="E408" s="289"/>
      <c r="F408" s="273"/>
      <c r="G408" s="273"/>
    </row>
    <row r="409" spans="1:7" ht="12.75">
      <c r="A409" s="273"/>
      <c r="B409" s="273"/>
      <c r="C409" s="273"/>
      <c r="D409" s="273"/>
      <c r="E409" s="289"/>
      <c r="F409" s="273"/>
      <c r="G409" s="273"/>
    </row>
    <row r="410" spans="1:7" ht="12.75">
      <c r="A410" s="273"/>
      <c r="B410" s="273"/>
      <c r="C410" s="273"/>
      <c r="D410" s="273"/>
      <c r="E410" s="289"/>
      <c r="F410" s="273"/>
      <c r="G410" s="273"/>
    </row>
    <row r="411" spans="1:7" ht="12.75">
      <c r="A411" s="273"/>
      <c r="B411" s="273"/>
      <c r="C411" s="273"/>
      <c r="D411" s="273"/>
      <c r="E411" s="289"/>
      <c r="F411" s="273"/>
      <c r="G411" s="273"/>
    </row>
  </sheetData>
  <mergeCells count="259">
    <mergeCell ref="C306:D306"/>
    <mergeCell ref="C307:D307"/>
    <mergeCell ref="C308:D308"/>
    <mergeCell ref="C309:D309"/>
    <mergeCell ref="C310:D310"/>
    <mergeCell ref="C324:D324"/>
    <mergeCell ref="C325:D325"/>
    <mergeCell ref="C326:D326"/>
    <mergeCell ref="C327:D327"/>
    <mergeCell ref="C314:D314"/>
    <mergeCell ref="C315:D315"/>
    <mergeCell ref="C316:D316"/>
    <mergeCell ref="C317:D317"/>
    <mergeCell ref="C318:D318"/>
    <mergeCell ref="C319:D319"/>
    <mergeCell ref="C321:D321"/>
    <mergeCell ref="C322:D322"/>
    <mergeCell ref="C323:D323"/>
    <mergeCell ref="C298:G298"/>
    <mergeCell ref="C299:D299"/>
    <mergeCell ref="C300:D300"/>
    <mergeCell ref="C301:D301"/>
    <mergeCell ref="C302:D302"/>
    <mergeCell ref="C303:D303"/>
    <mergeCell ref="C304:D304"/>
    <mergeCell ref="C305:D305"/>
    <mergeCell ref="C286:G286"/>
    <mergeCell ref="C287:D287"/>
    <mergeCell ref="C292:G292"/>
    <mergeCell ref="C293:G293"/>
    <mergeCell ref="C294:G294"/>
    <mergeCell ref="C278:D278"/>
    <mergeCell ref="C279:D279"/>
    <mergeCell ref="C280:D280"/>
    <mergeCell ref="C282:G282"/>
    <mergeCell ref="C283:D283"/>
    <mergeCell ref="C284:D284"/>
    <mergeCell ref="C272:D272"/>
    <mergeCell ref="C273:D273"/>
    <mergeCell ref="C274:D274"/>
    <mergeCell ref="C275:D275"/>
    <mergeCell ref="C276:D276"/>
    <mergeCell ref="C277:D277"/>
    <mergeCell ref="C265:D265"/>
    <mergeCell ref="C266:D266"/>
    <mergeCell ref="C267:D267"/>
    <mergeCell ref="C268:D268"/>
    <mergeCell ref="C270:D270"/>
    <mergeCell ref="C271:D271"/>
    <mergeCell ref="C259:D259"/>
    <mergeCell ref="C260:D260"/>
    <mergeCell ref="C261:D261"/>
    <mergeCell ref="C262:D262"/>
    <mergeCell ref="C263:D263"/>
    <mergeCell ref="C264:D264"/>
    <mergeCell ref="C250:G250"/>
    <mergeCell ref="C252:G252"/>
    <mergeCell ref="C253:G253"/>
    <mergeCell ref="C255:G255"/>
    <mergeCell ref="C256:G256"/>
    <mergeCell ref="C258:D258"/>
    <mergeCell ref="C241:G241"/>
    <mergeCell ref="C243:G243"/>
    <mergeCell ref="C244:G244"/>
    <mergeCell ref="C246:G246"/>
    <mergeCell ref="C247:G247"/>
    <mergeCell ref="C249:G249"/>
    <mergeCell ref="C231:D231"/>
    <mergeCell ref="C234:G234"/>
    <mergeCell ref="C235:G235"/>
    <mergeCell ref="C237:G237"/>
    <mergeCell ref="C238:G238"/>
    <mergeCell ref="C240:G240"/>
    <mergeCell ref="C223:D223"/>
    <mergeCell ref="C224:D224"/>
    <mergeCell ref="C225:D225"/>
    <mergeCell ref="C227:D227"/>
    <mergeCell ref="C229:D229"/>
    <mergeCell ref="C230:D230"/>
    <mergeCell ref="C210:D210"/>
    <mergeCell ref="C215:D215"/>
    <mergeCell ref="C216:D216"/>
    <mergeCell ref="C217:D217"/>
    <mergeCell ref="C218:D218"/>
    <mergeCell ref="C219:D219"/>
    <mergeCell ref="C220:D220"/>
    <mergeCell ref="C221:D221"/>
    <mergeCell ref="C204:D204"/>
    <mergeCell ref="C205:D205"/>
    <mergeCell ref="C206:D206"/>
    <mergeCell ref="C207:D207"/>
    <mergeCell ref="C208:D208"/>
    <mergeCell ref="C209:D209"/>
    <mergeCell ref="C197:D197"/>
    <mergeCell ref="C198:D198"/>
    <mergeCell ref="C200:D200"/>
    <mergeCell ref="C201:D201"/>
    <mergeCell ref="C202:D202"/>
    <mergeCell ref="C203:D203"/>
    <mergeCell ref="C191:D191"/>
    <mergeCell ref="C192:D192"/>
    <mergeCell ref="C193:D193"/>
    <mergeCell ref="C194:D194"/>
    <mergeCell ref="C195:D195"/>
    <mergeCell ref="C196:D196"/>
    <mergeCell ref="C179:D179"/>
    <mergeCell ref="C180:D180"/>
    <mergeCell ref="C187:G187"/>
    <mergeCell ref="C188:D188"/>
    <mergeCell ref="C189:D189"/>
    <mergeCell ref="C190:D190"/>
    <mergeCell ref="C173:D173"/>
    <mergeCell ref="C174:D174"/>
    <mergeCell ref="C175:D175"/>
    <mergeCell ref="C176:D176"/>
    <mergeCell ref="C177:D177"/>
    <mergeCell ref="C178:D178"/>
    <mergeCell ref="C165:D165"/>
    <mergeCell ref="C166:D166"/>
    <mergeCell ref="C168:D168"/>
    <mergeCell ref="C170:D170"/>
    <mergeCell ref="C171:D171"/>
    <mergeCell ref="C172:D172"/>
    <mergeCell ref="C155:D155"/>
    <mergeCell ref="C158:D158"/>
    <mergeCell ref="C159:D159"/>
    <mergeCell ref="C161:D161"/>
    <mergeCell ref="C163:D163"/>
    <mergeCell ref="C164:D164"/>
    <mergeCell ref="C149:D149"/>
    <mergeCell ref="C150:D150"/>
    <mergeCell ref="C151:D151"/>
    <mergeCell ref="C152:D152"/>
    <mergeCell ref="C153:D153"/>
    <mergeCell ref="C154:D154"/>
    <mergeCell ref="C138:D138"/>
    <mergeCell ref="C139:D139"/>
    <mergeCell ref="C140:D140"/>
    <mergeCell ref="C141:D141"/>
    <mergeCell ref="C145:D145"/>
    <mergeCell ref="C146:D146"/>
    <mergeCell ref="C147:D147"/>
    <mergeCell ref="C148:D148"/>
    <mergeCell ref="C127:D127"/>
    <mergeCell ref="C131:D131"/>
    <mergeCell ref="C132:D132"/>
    <mergeCell ref="C133:D133"/>
    <mergeCell ref="C134:D134"/>
    <mergeCell ref="C135:D135"/>
    <mergeCell ref="C136:D136"/>
    <mergeCell ref="C137:D137"/>
    <mergeCell ref="C121:D121"/>
    <mergeCell ref="C122:D122"/>
    <mergeCell ref="C123:D123"/>
    <mergeCell ref="C124:D124"/>
    <mergeCell ref="C125:D125"/>
    <mergeCell ref="C126:D126"/>
    <mergeCell ref="C114:D114"/>
    <mergeCell ref="C115:D115"/>
    <mergeCell ref="C117:D117"/>
    <mergeCell ref="C118:D118"/>
    <mergeCell ref="C119:D119"/>
    <mergeCell ref="C120:D120"/>
    <mergeCell ref="C108:D108"/>
    <mergeCell ref="C109:D109"/>
    <mergeCell ref="C110:D110"/>
    <mergeCell ref="C111:D111"/>
    <mergeCell ref="C112:D112"/>
    <mergeCell ref="C113:D113"/>
    <mergeCell ref="C101:D101"/>
    <mergeCell ref="C102:D102"/>
    <mergeCell ref="C103:D103"/>
    <mergeCell ref="C105:D105"/>
    <mergeCell ref="C106:D106"/>
    <mergeCell ref="C107:D107"/>
    <mergeCell ref="C95:D95"/>
    <mergeCell ref="C96:D96"/>
    <mergeCell ref="C97:D97"/>
    <mergeCell ref="C98:D98"/>
    <mergeCell ref="C99:D99"/>
    <mergeCell ref="C100:D100"/>
    <mergeCell ref="C88:D88"/>
    <mergeCell ref="C89:D89"/>
    <mergeCell ref="C90:D90"/>
    <mergeCell ref="C91:D91"/>
    <mergeCell ref="C93:D93"/>
    <mergeCell ref="C94:D94"/>
    <mergeCell ref="C80:G80"/>
    <mergeCell ref="C81:D81"/>
    <mergeCell ref="C82:D82"/>
    <mergeCell ref="C83:D83"/>
    <mergeCell ref="C84:D84"/>
    <mergeCell ref="C85:D85"/>
    <mergeCell ref="C86:D86"/>
    <mergeCell ref="C87:D87"/>
    <mergeCell ref="C71:D71"/>
    <mergeCell ref="C72:D72"/>
    <mergeCell ref="C73:D73"/>
    <mergeCell ref="C74:D74"/>
    <mergeCell ref="C75:D75"/>
    <mergeCell ref="C76:D76"/>
    <mergeCell ref="C64:D64"/>
    <mergeCell ref="C66:D66"/>
    <mergeCell ref="C67:D67"/>
    <mergeCell ref="C68:D68"/>
    <mergeCell ref="C69:D69"/>
    <mergeCell ref="C70:D70"/>
    <mergeCell ref="C58:D58"/>
    <mergeCell ref="C59:D59"/>
    <mergeCell ref="C60:D60"/>
    <mergeCell ref="C61:D61"/>
    <mergeCell ref="C62:D62"/>
    <mergeCell ref="C63:D63"/>
    <mergeCell ref="C51:D51"/>
    <mergeCell ref="C52:D52"/>
    <mergeCell ref="C54:D54"/>
    <mergeCell ref="C55:D55"/>
    <mergeCell ref="C56:D56"/>
    <mergeCell ref="C57:D57"/>
    <mergeCell ref="C45:D45"/>
    <mergeCell ref="C46:D46"/>
    <mergeCell ref="C47:D47"/>
    <mergeCell ref="C48:D48"/>
    <mergeCell ref="C49:D49"/>
    <mergeCell ref="C50:D50"/>
    <mergeCell ref="C38:D38"/>
    <mergeCell ref="C39:D39"/>
    <mergeCell ref="C40:D40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5:D25"/>
    <mergeCell ref="C26:D26"/>
    <mergeCell ref="C27:D27"/>
    <mergeCell ref="C28:D28"/>
    <mergeCell ref="C30:D30"/>
    <mergeCell ref="C31:D31"/>
    <mergeCell ref="C16:D16"/>
    <mergeCell ref="C18:D18"/>
    <mergeCell ref="C19:D19"/>
    <mergeCell ref="C20:D20"/>
    <mergeCell ref="C21:D21"/>
    <mergeCell ref="C22:D22"/>
    <mergeCell ref="C23:D23"/>
    <mergeCell ref="C24:D24"/>
    <mergeCell ref="A1:G1"/>
    <mergeCell ref="A3:B3"/>
    <mergeCell ref="A4:B4"/>
    <mergeCell ref="E4:G4"/>
    <mergeCell ref="C9:G9"/>
    <mergeCell ref="C10:G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Dvořák</dc:creator>
  <cp:keywords/>
  <dc:description/>
  <cp:lastModifiedBy>Bc. Věra Brabencová</cp:lastModifiedBy>
  <dcterms:created xsi:type="dcterms:W3CDTF">2016-11-25T10:25:23Z</dcterms:created>
  <dcterms:modified xsi:type="dcterms:W3CDTF">2017-03-17T13:13:18Z</dcterms:modified>
  <cp:category/>
  <cp:version/>
  <cp:contentType/>
  <cp:contentStatus/>
</cp:coreProperties>
</file>