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PS 03 Rekapitulace" sheetId="12" r:id="rId2"/>
    <sheet name="Pool bar" sheetId="14" r:id="rId3"/>
    <sheet name="Restaurace" sheetId="15" r:id="rId4"/>
    <sheet name="VzorPolozky" sheetId="10" state="hidden" r:id="rId5"/>
  </sheets>
  <externalReferences>
    <externalReference r:id="rId6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1">'PS 03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'PS 03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5" l="1"/>
  <c r="G81" i="15" l="1"/>
  <c r="G82" i="15"/>
  <c r="G80" i="15"/>
  <c r="G75" i="15"/>
  <c r="G76" i="15"/>
  <c r="G77" i="15"/>
  <c r="G78" i="15"/>
  <c r="G74" i="15"/>
  <c r="G66" i="15"/>
  <c r="G67" i="15"/>
  <c r="G68" i="15"/>
  <c r="G69" i="15"/>
  <c r="G70" i="15"/>
  <c r="G71" i="15"/>
  <c r="G65" i="15"/>
  <c r="G56" i="15"/>
  <c r="G57" i="15"/>
  <c r="G58" i="15"/>
  <c r="G59" i="15"/>
  <c r="G60" i="15"/>
  <c r="G61" i="15"/>
  <c r="G62" i="15"/>
  <c r="G63" i="15"/>
  <c r="G55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38" i="15"/>
  <c r="G33" i="15"/>
  <c r="G34" i="15"/>
  <c r="G35" i="15"/>
  <c r="G36" i="15"/>
  <c r="G32" i="15"/>
  <c r="G27" i="15"/>
  <c r="G28" i="15"/>
  <c r="G29" i="15"/>
  <c r="G30" i="15"/>
  <c r="G26" i="15"/>
  <c r="G22" i="15"/>
  <c r="G23" i="15"/>
  <c r="G24" i="15"/>
  <c r="G21" i="15"/>
  <c r="G15" i="15"/>
  <c r="G16" i="15"/>
  <c r="G17" i="15"/>
  <c r="G18" i="15"/>
  <c r="G19" i="15"/>
  <c r="G14" i="15"/>
  <c r="G7" i="15"/>
  <c r="G8" i="15"/>
  <c r="G9" i="15"/>
  <c r="G10" i="15"/>
  <c r="G11" i="15"/>
  <c r="G12" i="15"/>
  <c r="G6" i="15"/>
  <c r="G4" i="15"/>
  <c r="G3" i="15"/>
  <c r="G55" i="14"/>
  <c r="G56" i="14"/>
  <c r="G54" i="14"/>
  <c r="G49" i="14"/>
  <c r="G50" i="14"/>
  <c r="G51" i="14"/>
  <c r="G52" i="14"/>
  <c r="G48" i="14"/>
  <c r="G38" i="14"/>
  <c r="G39" i="14"/>
  <c r="G40" i="14"/>
  <c r="G41" i="14"/>
  <c r="G42" i="14"/>
  <c r="G43" i="14"/>
  <c r="G44" i="14"/>
  <c r="G45" i="14"/>
  <c r="G46" i="14"/>
  <c r="G37" i="14"/>
  <c r="G33" i="14"/>
  <c r="G34" i="14"/>
  <c r="G35" i="14"/>
  <c r="G32" i="14"/>
  <c r="G28" i="14"/>
  <c r="G29" i="14"/>
  <c r="G30" i="14"/>
  <c r="G27" i="14"/>
  <c r="G19" i="14"/>
  <c r="G20" i="14"/>
  <c r="G21" i="14"/>
  <c r="G22" i="14"/>
  <c r="G23" i="14"/>
  <c r="G24" i="14"/>
  <c r="G25" i="14"/>
  <c r="G18" i="14"/>
  <c r="G13" i="14"/>
  <c r="G14" i="14"/>
  <c r="G15" i="14"/>
  <c r="G16" i="14"/>
  <c r="G12" i="14"/>
  <c r="G10" i="14"/>
  <c r="G9" i="14"/>
  <c r="G4" i="14"/>
  <c r="G5" i="14"/>
  <c r="G6" i="14"/>
  <c r="G7" i="14"/>
  <c r="G3" i="14"/>
  <c r="V8" i="12"/>
  <c r="I9" i="12"/>
  <c r="I8" i="12" s="1"/>
  <c r="K9" i="12"/>
  <c r="K8" i="12" s="1"/>
  <c r="O9" i="12"/>
  <c r="Q9" i="12"/>
  <c r="Q8" i="12" s="1"/>
  <c r="V9" i="12"/>
  <c r="I10" i="12"/>
  <c r="K10" i="12"/>
  <c r="O10" i="12"/>
  <c r="O8" i="12" s="1"/>
  <c r="Q10" i="12"/>
  <c r="V10" i="12"/>
  <c r="AE12" i="12"/>
  <c r="F39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G73" i="15" l="1"/>
  <c r="G64" i="15"/>
  <c r="G20" i="15"/>
  <c r="G2" i="15"/>
  <c r="G5" i="15"/>
  <c r="G31" i="15"/>
  <c r="G13" i="15"/>
  <c r="G25" i="15"/>
  <c r="G79" i="15"/>
  <c r="G37" i="15"/>
  <c r="G54" i="15"/>
  <c r="G26" i="14"/>
  <c r="G31" i="14"/>
  <c r="F41" i="1"/>
  <c r="G17" i="14"/>
  <c r="G36" i="14"/>
  <c r="G47" i="14"/>
  <c r="G53" i="14"/>
  <c r="G11" i="14"/>
  <c r="G2" i="14"/>
  <c r="G8" i="14"/>
  <c r="F42" i="1"/>
  <c r="F40" i="1"/>
  <c r="G63" i="14" l="1"/>
  <c r="F9" i="12" s="1"/>
  <c r="G9" i="12" s="1"/>
  <c r="G90" i="15"/>
  <c r="F10" i="12" s="1"/>
  <c r="G10" i="12" s="1"/>
  <c r="M10" i="12" s="1"/>
  <c r="G23" i="1"/>
  <c r="A23" i="1" s="1"/>
  <c r="M9" i="12" l="1"/>
  <c r="M8" i="12" s="1"/>
  <c r="AF12" i="12"/>
  <c r="G8" i="12"/>
  <c r="G24" i="1"/>
  <c r="A24" i="1"/>
  <c r="I52" i="1" l="1"/>
  <c r="G12" i="12"/>
  <c r="G41" i="1"/>
  <c r="H41" i="1" s="1"/>
  <c r="I41" i="1" s="1"/>
  <c r="G39" i="1"/>
  <c r="G40" i="1"/>
  <c r="H40" i="1" s="1"/>
  <c r="I40" i="1" s="1"/>
  <c r="G42" i="1" l="1"/>
  <c r="H39" i="1"/>
  <c r="H42" i="1" s="1"/>
  <c r="I53" i="1"/>
  <c r="J52" i="1" s="1"/>
  <c r="J53" i="1" s="1"/>
  <c r="I18" i="1"/>
  <c r="I21" i="1" s="1"/>
  <c r="I39" i="1" l="1"/>
  <c r="I42" i="1" s="1"/>
  <c r="G25" i="1"/>
  <c r="G28" i="1"/>
  <c r="A25" i="1" l="1"/>
  <c r="J40" i="1"/>
  <c r="J41" i="1"/>
  <c r="J39" i="1"/>
  <c r="J42" i="1" l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<sst xmlns="http://schemas.openxmlformats.org/spreadsheetml/2006/main" count="588" uniqueCount="420">
  <si>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</si>
  <si>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</si>
  <si>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</si>
  <si>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</si>
  <si>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</si>
  <si>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</si>
  <si>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</si>
  <si>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</si>
  <si>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</si>
  <si>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</si>
  <si>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</si>
  <si>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</si>
  <si>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</si>
  <si>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</si>
  <si>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</si>
  <si>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</si>
  <si>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</si>
  <si>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</si>
  <si>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</si>
  <si>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</si>
  <si>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</si>
  <si>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</si>
  <si>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</si>
  <si>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</si>
  <si>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</si>
  <si>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</si>
  <si>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</si>
  <si>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</si>
  <si>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</si>
  <si>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</si>
  <si>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</si>
  <si>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</si>
  <si>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</si>
  <si>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</si>
  <si>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</si>
  <si>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</si>
  <si>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</si>
  <si>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</si>
  <si>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</si>
  <si>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</si>
  <si>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</si>
  <si>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PS 03</t>
  </si>
  <si>
    <t>Zařízení technologie stravovacího provozu</t>
  </si>
  <si>
    <t>ZAŘÍZENÍ TECHNOLOGIE STRAVOVACÍHO PROVOZU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</si>
  <si>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</si>
  <si>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</si>
  <si>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</si>
  <si>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</si>
  <si>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</si>
  <si>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</si>
  <si>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</si>
  <si>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PS 03 - Rekonstrukce a rozvoj koupaliště Polanka</t>
  </si>
  <si>
    <t>#POPO</t>
  </si>
  <si>
    <t>Popis objektu: PS 03 - ZAŘÍZENÍ TECHNOLOGIE STRAVOVACÍHO PROVOZU</t>
  </si>
  <si>
    <t>#POPR</t>
  </si>
  <si>
    <t>Popis rozpočtu: PS 03 - Zařízení technologie stravovacího provozu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</si>
  <si>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</si>
  <si>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</si>
  <si>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</si>
  <si>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</si>
  <si>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</si>
  <si>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</si>
  <si>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</si>
  <si>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</si>
  <si>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</si>
  <si>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</si>
  <si>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</si>
  <si>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</si>
  <si>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</si>
  <si>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</si>
  <si>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</si>
  <si>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</si>
  <si>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</si>
  <si>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</si>
  <si>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</si>
  <si>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</si>
  <si>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</si>
  <si>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</si>
  <si>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</si>
  <si>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</si>
  <si>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</si>
  <si>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</si>
  <si>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</si>
  <si>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</si>
  <si>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</si>
  <si>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</si>
  <si>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</si>
  <si>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</si>
  <si>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kpl</t>
  </si>
  <si>
    <t>Vlastní</t>
  </si>
  <si>
    <t>Indiv</t>
  </si>
  <si>
    <t>Práce</t>
  </si>
  <si>
    <t>Běžná</t>
  </si>
  <si>
    <t>POL1_</t>
  </si>
  <si>
    <t>2</t>
  </si>
  <si>
    <t>Pool bar</t>
  </si>
  <si>
    <t>3</t>
  </si>
  <si>
    <t>Restaurace</t>
  </si>
  <si>
    <t>SUM</t>
  </si>
  <si>
    <t>Poznámky uchazeče k zadání</t>
  </si>
  <si>
    <t>POPUZIV</t>
  </si>
  <si>
    <t>poz.</t>
  </si>
  <si>
    <t>Předmět - název</t>
  </si>
  <si>
    <t>Rozměry</t>
  </si>
  <si>
    <t>Napětí</t>
  </si>
  <si>
    <t>Ks</t>
  </si>
  <si>
    <t>Cena/kus bez DPH</t>
  </si>
  <si>
    <t>A</t>
  </si>
  <si>
    <t>A1</t>
  </si>
  <si>
    <t>A2</t>
  </si>
  <si>
    <t>A3</t>
  </si>
  <si>
    <t>0,4kW/230V</t>
  </si>
  <si>
    <t>A4</t>
  </si>
  <si>
    <t xml:space="preserve">Stojánková vodovodní baterie </t>
  </si>
  <si>
    <t>A5</t>
  </si>
  <si>
    <t>460x440x455</t>
  </si>
  <si>
    <t>B</t>
  </si>
  <si>
    <t>B1</t>
  </si>
  <si>
    <t>0,3kW/230V</t>
  </si>
  <si>
    <t>C</t>
  </si>
  <si>
    <t>Výdej nápojů</t>
  </si>
  <si>
    <t>C1</t>
  </si>
  <si>
    <t>C2</t>
  </si>
  <si>
    <t>C3</t>
  </si>
  <si>
    <t>C4</t>
  </si>
  <si>
    <t>C5</t>
  </si>
  <si>
    <t>C6</t>
  </si>
  <si>
    <t xml:space="preserve">Požadovaná kvalita materiálu nerezového nábytku ve specifikaci zařízení </t>
  </si>
  <si>
    <t xml:space="preserve"> </t>
  </si>
  <si>
    <t xml:space="preserve"> Cena za dopravu, montáž, montážní materiál a zaškolení</t>
  </si>
  <si>
    <t>Suchý sklad</t>
  </si>
  <si>
    <t>Skladový regál s plnými policemi, 4x police, regál lakovaný bílý komaxit, montované provedení</t>
  </si>
  <si>
    <t>1050x700x2000 DOMĚREK</t>
  </si>
  <si>
    <t>1000x600x2000 DOMĚREK</t>
  </si>
  <si>
    <t>1000x700x2000 DOMĚREK</t>
  </si>
  <si>
    <t xml:space="preserve">Profesionální chladnička,  objem 570 lt, nerezová, 1x plné dveře, ventilované chlazení zajišťující rychlejší dosažení požadované vnitřní teploty po otevření dveří, digitální termostat, automatické odtávání, integrovaný zámek dveří, teplotní rozsah -2°C až +8°C, </t>
  </si>
  <si>
    <t>770x695x1890</t>
  </si>
  <si>
    <t>0,2kW/230V</t>
  </si>
  <si>
    <r>
      <t xml:space="preserve">Chladící skříň, ventilované cirkulační chlazení, automatické odtávání, objem 700 lt, automatické odtávání kondenzátu, digitální termostat, </t>
    </r>
    <r>
      <rPr>
        <b/>
        <sz val="10"/>
        <color indexed="10"/>
        <rFont val="Arial"/>
        <family val="2"/>
        <charset val="238"/>
      </rPr>
      <t>celonerezové provedení - vně i uvnitř nerezová ocel AISI 304</t>
    </r>
    <r>
      <rPr>
        <sz val="10"/>
        <rFont val="Arial"/>
        <family val="2"/>
        <charset val="238"/>
      </rPr>
      <t xml:space="preserve">, izolace 50 mm, uzamykatelné a samozavírací dveře (do 90°), panty vlevo, nastavitelné nožičky, </t>
    </r>
    <r>
      <rPr>
        <b/>
        <sz val="10"/>
        <color indexed="10"/>
        <rFont val="Arial"/>
        <family val="2"/>
        <charset val="238"/>
      </rPr>
      <t>vnitřní prostor přizpůsoben rozměrům GN 2/1</t>
    </r>
    <r>
      <rPr>
        <sz val="10"/>
        <rFont val="Arial"/>
        <family val="2"/>
        <charset val="238"/>
      </rPr>
      <t>, nastavitelné roštové police 3 ks, rozsah teploty -2 až +8 °C</t>
    </r>
  </si>
  <si>
    <t>693x826x2008</t>
  </si>
  <si>
    <t>0,25 kW/230 V</t>
  </si>
  <si>
    <t>Sklad nápojů</t>
  </si>
  <si>
    <t>Skladový regál s plnými policemi, 4x police s podélnými výztuhami, nosná konstrukce z jeklů 40/40 mm, světlost spodní police 105 mm, svařované nerezové provedení</t>
  </si>
  <si>
    <t>1000x450x1800  DOMĚREK</t>
  </si>
  <si>
    <t>B2</t>
  </si>
  <si>
    <t>750x450x1800</t>
  </si>
  <si>
    <t>Čistá příprava zeleniny a studené kuchyně</t>
  </si>
  <si>
    <r>
      <t xml:space="preserve">Chlazený stůl dvousekcový, 4x zásuvka, objem 274 litrů, celonerezové provedení, perforované koše zásuvek z nerezové oceli pro velikost GN 1/1, chladivo R-600a, bez CFC, chlazení s nucenou cirkulací, pracovní teplota -2 °C až +8 °C při okolní teplotě 43 °C,  digitální displej pro elektronické řízení teploty a odmražování, stupeň ochrany IPX5, tlakově vstřikovaná polyuretanová izolace o síle 50 mm a hustotě 40kg/m3 výškově stavitelné nožičky - </t>
    </r>
    <r>
      <rPr>
        <b/>
        <sz val="10"/>
        <color indexed="10"/>
        <rFont val="Arial"/>
        <family val="2"/>
        <charset val="238"/>
      </rPr>
      <t>bez pracovní desky, agregát vlevo</t>
    </r>
  </si>
  <si>
    <t>1342x700x850</t>
  </si>
  <si>
    <t>Pracovní deska s dřezem, vevařený lisovaný dřez o rozměru 330x330x200 umístěný vlevo, otvor pro vodovodní baterii, zadní lem, nerezové provedení</t>
  </si>
  <si>
    <t>1550x700 DOMĚREK</t>
  </si>
  <si>
    <t>Stolový nástavec jednopatrový, po 1350 mm zleva bude dvoupatrový nástavec až do konce nástavby, nerezové provedení</t>
  </si>
  <si>
    <t>2400x400x400 DOMĚREK</t>
  </si>
  <si>
    <t>Chladící pizza nástavba, celonerezové provedení s vrchním nerezovým krycím víkem, kapacita 5x GN 1/4, ovládání elektronickým displejem, pracovní teplota +2 až +8°C, automatické odtávání</t>
  </si>
  <si>
    <t>1342x336x290</t>
  </si>
  <si>
    <t>0,15kW/230V</t>
  </si>
  <si>
    <t>D</t>
  </si>
  <si>
    <t>Varna</t>
  </si>
  <si>
    <t>D1</t>
  </si>
  <si>
    <t xml:space="preserve">Varný ostrov - 3x vevařený varný spotřebič, nerezové provedení, zadní lem, varný ostrov z čela zapláštěný nerezovým plechem, vestavěný elektrický rozvaděč pro pozice D2 až D4, </t>
  </si>
  <si>
    <t>2350x850x900</t>
  </si>
  <si>
    <t>D2</t>
  </si>
  <si>
    <t>Indukční vestavná deska, plotna o rozměru 350×570 mm, 2x plotna o výkonu 5 kW, stupeň krytí IPX5, zásuvka na odpadní tuk, odnímatelný čelní panel, samostatně ovládané topné zóny</t>
  </si>
  <si>
    <t>400×600×310</t>
  </si>
  <si>
    <t>10kW/400V</t>
  </si>
  <si>
    <t>D3</t>
  </si>
  <si>
    <t>Elektrická fritéza určená pro vestavbu do varného ostrova, objem vany 2x10 lt, plně výklopné topné tělesa pro snadné čistění, součástí fritovací koš a víko a filtrační nádoba, výpusť, studená zóna, stupeň krytí IPX5, regulace 50-190 °C,</t>
  </si>
  <si>
    <t>630x690x610</t>
  </si>
  <si>
    <t>13,2kW/400V</t>
  </si>
  <si>
    <t>D4</t>
  </si>
  <si>
    <t>Grilovací deska určená pro vestavbu do varného ostrova. Nerezové provedení, velikost varné plochy 450x395 mm, regulace teploty 50 - 300°C, Nerezová hladká plocha o tloušce 14 mm, stupeň krytí IPX5, zásuvka na odpadní tuk, odnímatelný čelní panel, samostatně ovládané topné zóny</t>
  </si>
  <si>
    <t>400x600x220</t>
  </si>
  <si>
    <t>4,5kW/400V</t>
  </si>
  <si>
    <t>D5</t>
  </si>
  <si>
    <t>Hot-dog 4 trny + nádoba, celonerezové provedení, vypínač a kontrolka chodu, skleněná nádoba na ohřev párků, samostatné vyhřívání hrotů a nádoby, trny z leštěného hliníku, průměr trnu 25 mm, délka trnu 190 mm, derované dno a dělící příčka nádoby</t>
  </si>
  <si>
    <t>480x300x350</t>
  </si>
  <si>
    <t>1,1kW230V</t>
  </si>
  <si>
    <t>D6</t>
  </si>
  <si>
    <t>Kontaktní gril, celonerezové provedení, grilovací deska z ocelové slitiny s teflonovým povrchem, kontrolka chodu a vyhřátí, síťový vypínač, zásuvka na odpadní tekutiny, hodní deska rýhovaný povrch, spodní deska hladký povrch</t>
  </si>
  <si>
    <t>409x405x182</t>
  </si>
  <si>
    <t>3kW/230V</t>
  </si>
  <si>
    <t>D7</t>
  </si>
  <si>
    <t>Salamander elektrický, rozměr roštu 440x520 mm, regulace 50 až 300 °C, regulace výšky topných tělěs nad surovinou, ovládání mechanické, kontrolka chodu, odnímatelný rošt, nerezové provedení</t>
  </si>
  <si>
    <t>450x520x525</t>
  </si>
  <si>
    <t>2,8kW/230V</t>
  </si>
  <si>
    <t>D8</t>
  </si>
  <si>
    <t>Nástěnná digestoř s jednou řadou tukových filtrů, celonerezové provedení, včetně tukový lamelových filtrů, vyústění a odtokového žlábku s výpustným ventilem, osvětlení</t>
  </si>
  <si>
    <t>2100×1000×450</t>
  </si>
  <si>
    <t>230 V</t>
  </si>
  <si>
    <t>E</t>
  </si>
  <si>
    <t xml:space="preserve">Výdej jídel </t>
  </si>
  <si>
    <t>E1</t>
  </si>
  <si>
    <t>Pracovní stůl na trnoži, nerezové provedení, spodní prostor s přípravou na zabudování podstolového mrazáku, zadní lem s přípravou pro zabudování zásuvky na 230V, zvýšený zadní lem</t>
  </si>
  <si>
    <t>1500x700x900 Doměrek</t>
  </si>
  <si>
    <t>E2</t>
  </si>
  <si>
    <t>Profesionální mraznička, objem 130 lt, nerezová, 1x plné dveře, statické chlazení, digitální termostat, integrovaný zámek dveří, teplotní rozsah -10°C až -24°C</t>
  </si>
  <si>
    <t>600x600x845</t>
  </si>
  <si>
    <t>E3</t>
  </si>
  <si>
    <r>
      <t xml:space="preserve">Pokladna - </t>
    </r>
    <r>
      <rPr>
        <b/>
        <sz val="10"/>
        <rFont val="Arial"/>
        <family val="2"/>
        <charset val="238"/>
      </rPr>
      <t>dodávka investora</t>
    </r>
  </si>
  <si>
    <t>E4</t>
  </si>
  <si>
    <r>
      <t xml:space="preserve">Předokenní roleta - </t>
    </r>
    <r>
      <rPr>
        <b/>
        <sz val="10"/>
        <rFont val="Arial"/>
        <family val="2"/>
        <charset val="238"/>
      </rPr>
      <t>dodávka stavby</t>
    </r>
  </si>
  <si>
    <t>F</t>
  </si>
  <si>
    <t>Zmrzlina</t>
  </si>
  <si>
    <t>F1</t>
  </si>
  <si>
    <r>
      <t>Stroj na točenou zmrzlinu, dva druhy zmrliny + míchaná -</t>
    </r>
    <r>
      <rPr>
        <b/>
        <sz val="10"/>
        <rFont val="Arial"/>
        <family val="2"/>
        <charset val="238"/>
      </rPr>
      <t xml:space="preserve"> distributor zmrzliny</t>
    </r>
  </si>
  <si>
    <t>0,5kW/230V</t>
  </si>
  <si>
    <t>F2</t>
  </si>
  <si>
    <t>Pracovní stůl na trnoži, nerezové provedení, spodní prostor s přípravou na zabudování podstolové chladničky, zadní lem s přípravou pro zabudování zásuvky na 230V, zvýšený zadní lem</t>
  </si>
  <si>
    <t>1300x700x900</t>
  </si>
  <si>
    <t>F3</t>
  </si>
  <si>
    <t xml:space="preserve">Profesionální chladnička,  objem 130 lt, nerezová, 1x plné dveře, ventilované chlazení zajišťující rychlejší dosažení požadované vnitřní teploty po otevření dveří, digitální termostat, automatické odtávání, integrovaný zámek dveří, teplotní rozsah -2°C až +8°C, </t>
  </si>
  <si>
    <t>0,15 kW/230 V</t>
  </si>
  <si>
    <t>F4</t>
  </si>
  <si>
    <t xml:space="preserve">Výrobník ledové tříště, objem 3x10lt, systém míchání šnekový, druh chladícího systému - Aria- vzduchem, funkce noční režim, LED osvětlení zásobníků, </t>
  </si>
  <si>
    <t>620x480x800</t>
  </si>
  <si>
    <t>1,1 kW/230 V</t>
  </si>
  <si>
    <t>G</t>
  </si>
  <si>
    <t>G1</t>
  </si>
  <si>
    <t>Chladící nápojový (barový) stůl dvousekcový, 4x zásuvka, zásuvky jsou osazeny učinným magnetickým těsněním o nosnosti 60kg, digitální termostat, nad agregátem vevařená chlazená vana velikosti GN 1/1, agregát vlevo, vlevo přesah desky stolu 450 mm, zadní lem s přípravou pro zabudování zásuvky na 230V, zadní zvýšený lem</t>
  </si>
  <si>
    <t>1320x650x900</t>
  </si>
  <si>
    <t>G2</t>
  </si>
  <si>
    <r>
      <t xml:space="preserve">Automatický kávovar, </t>
    </r>
    <r>
      <rPr>
        <b/>
        <sz val="10"/>
        <color indexed="10"/>
        <rFont val="Arial"/>
        <family val="2"/>
        <charset val="238"/>
      </rPr>
      <t xml:space="preserve">cca do 150 porcí za den, </t>
    </r>
    <r>
      <rPr>
        <sz val="10"/>
        <rFont val="Arial"/>
        <family val="2"/>
        <charset val="238"/>
      </rPr>
      <t xml:space="preserve">nastavitelné množství vody i kávy, integrovaný mlýnek s nastavením hrubosti mletí, regulace kávy 6 až 10 gramů, ohřívací plocha na šálky, zabudovaný kapučinátor, tryska na horkou vodu a páru, zásobník vody na 4,0 lt + vodní řád, zásobník kávy 1000 gr, kapacita zásobníku odpadní kávy 40 porcí, 8 stupňů hrubosti mletí, elektronické ovládání - "one touch", automatické čištění, komunikace v češtině, tlak čepadla 15 barů, automatická dekalcifikace, funkce automatického vypnutí </t>
    </r>
  </si>
  <si>
    <t>334x452x574</t>
  </si>
  <si>
    <t>1,4 kW/230 V</t>
  </si>
  <si>
    <t>G3</t>
  </si>
  <si>
    <t>G4</t>
  </si>
  <si>
    <t>Barový stůl, 2x vevařený lisovaný dřez o rozměru 500x300x500 mm umístěný vpravo, otvor pro baterii u dřezu, 1x otvor pro baterii sodobaru, prolamovaná pracovní deska, 1x odkapní vanička o rozměru 800x200 mm s ostřikem sklenic umístěná pod výčepním stojanem, 1x vevařená odkapní vanička o rozměru 250x400 mm, cca na středu stolu, zadní lem s přípravou pro zabudování zásuvky na 230V, zadní zvýšený lem</t>
  </si>
  <si>
    <t>2000x650x900 DOMĚREK</t>
  </si>
  <si>
    <t>G5</t>
  </si>
  <si>
    <r>
      <t xml:space="preserve">Podstolní sodobar, dva chlazené nápoje, chladící výkon 60-80 l/h, chladící výkon kompresoru 1/5HP, vč. příslušenství (redukční ventili a spojky s podobně), mechanická baterie k sobodarům pro umístění na pracovní desku, 1x vývod na chlazenou vodu a 1x vývod sodu, </t>
    </r>
    <r>
      <rPr>
        <b/>
        <sz val="10"/>
        <rFont val="Arial"/>
        <family val="2"/>
        <charset val="238"/>
      </rPr>
      <t>(tlaková láhev plyn CO2 - zajistí si sám investor)</t>
    </r>
  </si>
  <si>
    <t>0,67 kW/230 V</t>
  </si>
  <si>
    <t>G6</t>
  </si>
  <si>
    <r>
      <t>Myčka sklenic (spülboy) má nový speciální tvar umožňující bezproblémové mytí sklenic s uchem -</t>
    </r>
    <r>
      <rPr>
        <b/>
        <sz val="10"/>
        <rFont val="Arial"/>
        <family val="2"/>
        <charset val="238"/>
      </rPr>
      <t xml:space="preserve"> Dodávka pivovaru</t>
    </r>
  </si>
  <si>
    <t>G7</t>
  </si>
  <si>
    <r>
      <t xml:space="preserve">Baterie výčepní stojánková se spodním vývodem pro připojení myčky sklenic </t>
    </r>
    <r>
      <rPr>
        <b/>
        <sz val="10"/>
        <rFont val="Arial"/>
        <family val="2"/>
        <charset val="238"/>
      </rPr>
      <t>- Dodávka pivovaru</t>
    </r>
  </si>
  <si>
    <t>G8</t>
  </si>
  <si>
    <r>
      <t xml:space="preserve">Výčepní stojan vč. chlazení a příslušenství  </t>
    </r>
    <r>
      <rPr>
        <b/>
        <sz val="10"/>
        <rFont val="Arial"/>
        <family val="2"/>
        <charset val="238"/>
      </rPr>
      <t>- Dodávka pivovaru</t>
    </r>
  </si>
  <si>
    <t>G9</t>
  </si>
  <si>
    <t>G10</t>
  </si>
  <si>
    <t>Pracovní stůl na trnoži, zadní a levý zvýšený lem, výřez zadního levého rohu kvůli sloupu, nerezové provedení</t>
  </si>
  <si>
    <t>700x650x900 DOMĚREK</t>
  </si>
  <si>
    <t>H</t>
  </si>
  <si>
    <t>Mytí skla</t>
  </si>
  <si>
    <t>H1</t>
  </si>
  <si>
    <t xml:space="preserve">Mycí stůl s vevařeným dřezem, 1x vevařený lisovaný dřez o rozměru 400x400x250 mm vlevo, levý a zadní lem, prolamovaná pracovní deska, 1x otvor pro stojánkovu baterii, vpravo pod pracovní deskou zabudovaná podstolová myčka nádobí, nerezové provedení, zadní stěna  zvýšená a vyztužená pro připevnění tlakové sprchy, výška cca 600 mm nad pracovní deskou </t>
  </si>
  <si>
    <t>1100x700x900</t>
  </si>
  <si>
    <t>H2</t>
  </si>
  <si>
    <t xml:space="preserve">Sprcha s baterií ze stolu a s ramínkem, nerezová tlaková hadice, vyrovnávací pružina, tlaková sprcha s pákovým ovladačem </t>
  </si>
  <si>
    <t>150x200x1200</t>
  </si>
  <si>
    <t>H3</t>
  </si>
  <si>
    <r>
      <t xml:space="preserve">Myčka podstolová, koš 400x400 mm, vstupní výška 309 mm, barevný dotykový displej z robustního skla (tvrdost IK07), VarioPower systém mytí nádobí: mycí pole ve tvaru "S" s maximálním pokrytím povrchu a optimalizovaná geometrie proudu pro nejvyšší čístící sílu s nastavitelným tlakem vody/mycího čerpadla, vyměnitelní, lehce vyjímatelná mycí pole, Zobrazení teplot (bojler a tank), zobrazení provozních ůdajů, zobrazení chybových hlášení vč. kódů chyb a textu, Hygienický záznámník s pamětí dat, řízený samočistítí program, USB rozhraní, časové nastavitelné automatické zapnutí a vypnutí myčky, program na výměnu vody v nádrži, program a odvápnění, hlubokotažená mycí nádrž s hygienickým topným tělesem,      4- násobný filtrační systém se senzorem zakalení, dvouplášťové krytování včetně dveří, odpadní čerpadlo, zabudovaný dávkovač mycího a leštícího prostředku, bezpečností spínač ve dveříchs polohou větrání dveří, Nastavení myčky zabezpečeno PIN ve dvou úrovních (manažer/servis), Termostop pro hygienickou bezpečnost, </t>
    </r>
    <r>
      <rPr>
        <b/>
        <sz val="10"/>
        <color indexed="10"/>
        <rFont val="Arial"/>
        <family val="2"/>
        <charset val="238"/>
      </rPr>
      <t>zabudovaná rekuperace - zpětné získávání tepla z odpadních par</t>
    </r>
  </si>
  <si>
    <t>460x603x845</t>
  </si>
  <si>
    <t>3,2 kW/230 V</t>
  </si>
  <si>
    <t>H4</t>
  </si>
  <si>
    <t>Vozík na GN 2/1, nerezové provedení, kapacita každého vsunu - 2x GN 1/1, celková kapacita vozíku 13 vsunů, 4x kolečka, dvě ze čtyř koleček opatřeny aretační brzdou</t>
  </si>
  <si>
    <t>výška vozíku 1750 mm</t>
  </si>
  <si>
    <t>H5</t>
  </si>
  <si>
    <r>
      <t xml:space="preserve">Změkčovač vody pro myčku nádobí, konvektomat, kávovar, provedení </t>
    </r>
    <r>
      <rPr>
        <b/>
        <u/>
        <sz val="10"/>
        <rFont val="Arial CE"/>
        <family val="2"/>
        <charset val="238"/>
      </rPr>
      <t>automatické s objemovým řízením</t>
    </r>
    <r>
      <rPr>
        <sz val="10"/>
        <rFont val="Arial CE"/>
        <family val="2"/>
        <charset val="238"/>
      </rPr>
      <t>, teplota vody max. 43°C, kapacita zásobníku 20 kg, objem pryskyřice 10 lt</t>
    </r>
  </si>
  <si>
    <t>320x662x635</t>
  </si>
  <si>
    <t>0,05 kW/230 V</t>
  </si>
  <si>
    <t>J</t>
  </si>
  <si>
    <t xml:space="preserve">Mytí provozního nádobí </t>
  </si>
  <si>
    <t>J1</t>
  </si>
  <si>
    <t>Mycí stůl s lisovanými dřezy, 2x vevařený lisovaný dřez o rozměru 600x500x300 mm, zadní lem, prolamovaná pracovní deska, nerezové provedení</t>
  </si>
  <si>
    <t>1400x700x900</t>
  </si>
  <si>
    <t>J2</t>
  </si>
  <si>
    <t>J3</t>
  </si>
  <si>
    <t>Skladový regál s plými policemi, 4x police s podélnými výztuhami, nosná konstrukce z jeklů 40/40 mm, světlost spodní police 105 mm, svařované nerezové provedení, levá strana zapláštěná nerezovým plechem</t>
  </si>
  <si>
    <t>500x700x1800</t>
  </si>
  <si>
    <t>1050x600x2000</t>
  </si>
  <si>
    <t>950x600x2000 DOMĚREK</t>
  </si>
  <si>
    <t xml:space="preserve">Chlazený sklad </t>
  </si>
  <si>
    <t>Chladící box, hliníková podlaha protiskluzová, panel boxu tl. 60 mm, 1x chladírenské dveře 800/1900mm,  lze je otevřít do 180°, bezprahové provedení, s konstrukčním zámkem pospojování/lakované komaxit; vnitřní strana těchto dveří musí být vybavena bezpečnostní klikou a kliku na vnější straně, dveře opatřeny zámkem dveří, verze chladírenské dveře se zdvihacími panty.</t>
  </si>
  <si>
    <t>1965x2200 vnější rozměry</t>
  </si>
  <si>
    <t>1 kW/230 V</t>
  </si>
  <si>
    <t>Chladící jednotka, Technologie chlazení pro objem 10 m3, rozsah +2 až +4°C</t>
  </si>
  <si>
    <t>1,5 kW/230 V</t>
  </si>
  <si>
    <t>B3</t>
  </si>
  <si>
    <t>850x600x1800 DOMĚREK</t>
  </si>
  <si>
    <t>B4</t>
  </si>
  <si>
    <t>1100x600x1800</t>
  </si>
  <si>
    <t>B5</t>
  </si>
  <si>
    <t>Skladový regál s plnými policemi, 4x police s podélnými výztuhami, nosná konstrukce z jeklů 40/40 mm, světlost spodní police 105 mm, svařované nerezové provedení- snížený kvůli výparníku chlazeného boxů</t>
  </si>
  <si>
    <t>1200x600x1550 DOMĚREK</t>
  </si>
  <si>
    <t>B6</t>
  </si>
  <si>
    <t xml:space="preserve">Profesionální chladnička, objem 340 lt, bílá, 1x plné dveře, ventilované chlazení zajišťující rychlejší dosažení požadované vnitřní teploty po otevření dveří, digitální termostat, automatické odtávání, integrovaný zámek dveří, teplotní rozsah -2°C až +8°C, </t>
  </si>
  <si>
    <t>600x600x1855</t>
  </si>
  <si>
    <t>B7</t>
  </si>
  <si>
    <t>Výrobník ledu, max. výkon za 24 h - 154 kg, kapacita zásobníku 65 kg, nerezové provedení, led je vytvářen nástřikem do formových kalíšků</t>
  </si>
  <si>
    <t>840x740x1185</t>
  </si>
  <si>
    <t>1,3kW/230V</t>
  </si>
  <si>
    <t>Mražený sklad</t>
  </si>
  <si>
    <r>
      <rPr>
        <b/>
        <sz val="10"/>
        <rFont val="Arial"/>
        <family val="2"/>
        <charset val="238"/>
      </rPr>
      <t>Mrazící box</t>
    </r>
    <r>
      <rPr>
        <sz val="10"/>
        <rFont val="Arial"/>
        <family val="2"/>
        <charset val="238"/>
      </rPr>
      <t>, hliníková podlaha protiskluzová, panel boxu tl. 100 mm, 1x mrazírenské dveře 800/1900mm, lze je otevřít do 180°, prahové provedení, s konstrukčním zámkem pospojování/lakované komaxit;
vnitřní strana těchto dveří musí být vybavena bezpečnostní klikou a kliku na vnější straně, dveře opatřeny zámkem dveří, verze chladírenské dveře se zdvihacími panty.</t>
    </r>
  </si>
  <si>
    <t>1685x2200 vnější rozměry</t>
  </si>
  <si>
    <t>1kW/230V</t>
  </si>
  <si>
    <t>Mrazící jednotka, Technologie chlazení pro objem 8,2 m3 a -18°C</t>
  </si>
  <si>
    <t>1,5kW/400V</t>
  </si>
  <si>
    <t>850x400x1800 DOMĚREK</t>
  </si>
  <si>
    <t>Skladový regál s plnými policemi, 4x police s podélnými výztuhami, nosná konstrukce z jeklů 40/40 mm, světlost spodní police 105 mm, svařované nerezové provedení - snížený kvůli výparníku chlazeného boxu</t>
  </si>
  <si>
    <t>1100x600x1550 Doměrek</t>
  </si>
  <si>
    <t xml:space="preserve">Profesionální mraznička,  objem 570 lt, bílá,  1x plné dveře, statické chlazení, digitální termostat, integrovaný zámek dveří, teplotní rozsah -10°C až -25°C, </t>
  </si>
  <si>
    <t>0,35kW/230V</t>
  </si>
  <si>
    <t>Chlazený sklad nápojů</t>
  </si>
  <si>
    <t>Chladící box, hliníková podlaha protiskluzová, panel boxu tl. 60 mm, 1x chladírenské dveře 800/1900mm, lze je otevřít do 180°, bezprahové provedení, s konstrukčním zámkem pospojování/lakované komaxit;
vnitřní strana těchto dveří musí být vybavena bezpečnostní klikou a kliku na vnější straně, dveře opatřeny zámkem dveří, verze chladírenské dveře se zdvihacími panty.</t>
  </si>
  <si>
    <t>atyp 2150x2560 vnější rozměry</t>
  </si>
  <si>
    <t>1,2kW/230V</t>
  </si>
  <si>
    <t>Chladící jednotka Technologie chlazení pro objem 15m3 a +5 až +8°C</t>
  </si>
  <si>
    <t>1,8kW/230V</t>
  </si>
  <si>
    <t xml:space="preserve">1250x600x1800 </t>
  </si>
  <si>
    <t>1200x600x1800 DOMĚREK</t>
  </si>
  <si>
    <t xml:space="preserve">Příprava masa a vytloukání vajec </t>
  </si>
  <si>
    <t>Nerezová kombinovaná výlevka, rozměr výlevky 400x400x200, rozměr umyvadla 440x280x140</t>
  </si>
  <si>
    <t>500x700x850</t>
  </si>
  <si>
    <t>Stojánková vodovodní baterie, hygienické pákové loketní ovládání "CLINIC"</t>
  </si>
  <si>
    <r>
      <t>Chlazený stůl třísekcový, 2x dvířka 2x zásuvka, objem 428 litrů, celonerezové provedení, stůl osazený pracovní deskou s lisovaným dřezem 330x330x200 mm nad agregátem, perforované koše zásuvek z nerezové oceli pro velikost GN 1/1, chladivo R-600a, bez CFC, chlazení s nucenou cirkulací, pracovní teplota -2 °C až +8 °C při okolní teplotě 43 °C,  digitální displej pro elektronické řízení teploty a odmražování, stupeň ochrany IPX5, tlakově vtřikovaná polyuretanová izolace o síle 50 mm a hustotě 40kg/m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, výškově stavitelné nožičky, agregát vpravo</t>
    </r>
  </si>
  <si>
    <t>1792x700x850</t>
  </si>
  <si>
    <t>E5</t>
  </si>
  <si>
    <t>Skříňka uzavřená s pouvnými dvířky a policí, stavitelná prostřední police, spodní police opatřena "kořenkami" 5x GN 1/9,  nerezové provedení</t>
  </si>
  <si>
    <t>1800x350x600</t>
  </si>
  <si>
    <r>
      <t>Chlazený stůl dvousekcový, 4x zásuvka, objem 274 litrů, celonerezové provedení, perforované koše zásuvek z nerezové oceli pro velikost GN 1/1, chladivo R-600a, bez CFC, chlazení s nucenou cirkulací, pracovní teplota -2 °C až +8 °C při okolní teplotě 43 °C, digitální displej pro elektronické řízení teploty a odmražování, stupeň ochrany IPX5, tlakově vtřikovaná polyuretanová izolace o síle 50 mm a hustotě 40kg/m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, výškově stavitelné nožičky - </t>
    </r>
    <r>
      <rPr>
        <b/>
        <sz val="10"/>
        <rFont val="Arial"/>
        <family val="2"/>
        <charset val="238"/>
      </rPr>
      <t>bez pracovní desky, agregát vlevo</t>
    </r>
  </si>
  <si>
    <t>Pracovní deska s dřezem, vevařený lisovaný dřez o rozměru 330x330x200 mm, umístěn vlevo, otvor pro vodovodní baterii, zadní lem, nerezové provedení</t>
  </si>
  <si>
    <t>1342x800 DOMĚREK</t>
  </si>
  <si>
    <t>Stolový nástavec jednopatrový, zprava 1200 mm bude nástavec dvoupatrový, nerezové provedení</t>
  </si>
  <si>
    <t>2200x450x700 DOMĚREK</t>
  </si>
  <si>
    <t>F5</t>
  </si>
  <si>
    <t xml:space="preserve">Varna </t>
  </si>
  <si>
    <r>
      <t xml:space="preserve">Konvektomat elektrický, </t>
    </r>
    <r>
      <rPr>
        <b/>
        <u/>
        <sz val="10"/>
        <color indexed="10"/>
        <rFont val="Arial"/>
        <family val="2"/>
        <charset val="238"/>
      </rPr>
      <t>BOJLEROVÝ VYVÍJEČ PÁRY</t>
    </r>
    <r>
      <rPr>
        <b/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 xml:space="preserve">kapacita 6x GN 1/1, speciální vyjímatelné závěsné rámy s rozestupem zásuvů 68 mm  se zabezpečením proti sklouznutí, </t>
    </r>
    <r>
      <rPr>
        <b/>
        <sz val="10"/>
        <rFont val="Arial"/>
        <family val="2"/>
        <charset val="238"/>
      </rPr>
      <t>režimy konvektomatu:</t>
    </r>
    <r>
      <rPr>
        <sz val="10"/>
        <rFont val="Arial"/>
        <family val="2"/>
        <charset val="238"/>
      </rPr>
      <t xml:space="preserve"> Vaření v páře 30°C až 130°C, Horký vzduch 30°C až 300°C, kombinace páry a horkého vzduchu 30°C až 300°C, 6-bodová vpichová sonda, trojíté sklo dveří, </t>
    </r>
    <r>
      <rPr>
        <b/>
        <sz val="10"/>
        <rFont val="Arial"/>
        <family val="2"/>
        <charset val="238"/>
      </rPr>
      <t>inteligetní síťové propojitemný varný systém s režimem</t>
    </r>
    <r>
      <rPr>
        <sz val="10"/>
        <rFont val="Arial"/>
        <family val="2"/>
        <charset val="238"/>
      </rPr>
      <t xml:space="preserve">: drůběž, maso, ryby, vaječné pokrmy, dezerty a přílohy, zelenina a pečivo, finishing, </t>
    </r>
    <r>
      <rPr>
        <b/>
        <sz val="10"/>
        <rFont val="Arial"/>
        <family val="2"/>
        <charset val="238"/>
      </rPr>
      <t>metody vaření:</t>
    </r>
    <r>
      <rPr>
        <sz val="10"/>
        <rFont val="Arial"/>
        <family val="2"/>
        <charset val="238"/>
      </rPr>
      <t xml:space="preserve"> smažení, vaření, pečení a grilovaní,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 xml:space="preserve">Inteligentní Asistenti: </t>
    </r>
    <r>
      <rPr>
        <b/>
        <sz val="10"/>
        <rFont val="Arial"/>
        <family val="2"/>
        <charset val="238"/>
      </rPr>
      <t xml:space="preserve">iDensityControl - </t>
    </r>
    <r>
      <rPr>
        <sz val="10"/>
        <rFont val="Arial"/>
        <family val="2"/>
        <charset val="238"/>
      </rPr>
      <t xml:space="preserve">Inteligentní regulace klimatu, </t>
    </r>
    <r>
      <rPr>
        <b/>
        <sz val="10"/>
        <rFont val="Arial"/>
        <family val="2"/>
        <charset val="238"/>
      </rPr>
      <t xml:space="preserve">iCooking Suite </t>
    </r>
    <r>
      <rPr>
        <sz val="10"/>
        <rFont val="Arial"/>
        <family val="2"/>
        <charset val="238"/>
      </rPr>
      <t xml:space="preserve">-Inteligentní příprava pokrmů, </t>
    </r>
    <r>
      <rPr>
        <b/>
        <sz val="10"/>
        <rFont val="Arial"/>
        <family val="2"/>
        <charset val="238"/>
      </rPr>
      <t>iProductionManager -</t>
    </r>
    <r>
      <rPr>
        <sz val="10"/>
        <rFont val="Arial"/>
        <family val="2"/>
        <charset val="238"/>
      </rPr>
      <t xml:space="preserve">optimální organizace nekolika varných procesů a kombinované přípravy, automatické odstraění mezer v plánování, automatická optimalizace času a energie připlánovaní přípravy na stejnou dobu. </t>
    </r>
    <r>
      <rPr>
        <b/>
        <sz val="10"/>
        <rFont val="Arial"/>
        <family val="2"/>
        <charset val="238"/>
      </rPr>
      <t>iCareSystem:</t>
    </r>
    <r>
      <rPr>
        <sz val="10"/>
        <rFont val="Arial"/>
        <family val="2"/>
        <charset val="238"/>
      </rPr>
      <t xml:space="preserve"> Inteligentní systém čištění a odvápňování zařízení  systém sám zvolí délku programu a množství mycích a odvápňovacích tablet dle míry znečištění, </t>
    </r>
    <r>
      <rPr>
        <b/>
        <sz val="10"/>
        <rFont val="Arial"/>
        <family val="2"/>
        <charset val="238"/>
      </rPr>
      <t xml:space="preserve">Inteligentní fukce: - </t>
    </r>
    <r>
      <rPr>
        <sz val="10"/>
        <rFont val="Arial"/>
        <family val="2"/>
        <charset val="238"/>
      </rPr>
      <t xml:space="preserve">Inteligentní regulace klimatu s meřením, nastavením a regulací vlhkosti s přesností na procenta. - Dynamické proudění vzduchu ve varné komoře, ventilátor s pěti rychlostmi. - Na sekundu přesnémonitorování a vypočítání zhnědnutí na základě Maillardovy reakce s cíle opakovat optimální výsledek vaření. Intuitivní programování až 1200 varných programů obsahujících až 12 kroků. Funkce Cool-Down - rychlé zchlazení varné komory, LED osvětlení komory s vysokým barevným rozlišením, Integrovaná ruční sprcha s automatickým navíjením a nastavitelnou funkčí rozprašování a vodního paprsku, Integrovaná brzda oběžného kola ventilátoru, Datová Pamět HACCP s výstup přes USB disk nebo volitelné ukládání a správa v siťovém rozhraní ConnectedCooking na bázi cloudu, 9 programů čístění určených k bezobslužnému čištění přes noc, Extrémně rychlé 12 minutové čištění, Hygienická instalace bez použití noh pro sadné a bezpečné čištění, Ochrana proti stříkající vodě IPX5, </t>
    </r>
    <r>
      <rPr>
        <b/>
        <sz val="10"/>
        <color indexed="10"/>
        <rFont val="Arial"/>
        <family val="2"/>
        <charset val="238"/>
      </rPr>
      <t>Barevný dotykový displej 10,1" s vysokým rozlišením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Centrální ovládací kolečko s funkcí push, </t>
    </r>
    <r>
      <rPr>
        <sz val="10"/>
        <rFont val="Arial"/>
        <family val="2"/>
        <charset val="238"/>
      </rPr>
      <t>Možnost nastavení více než 55 jazyků, úspora energie potvrzená certifikátem Eneregy Star 3.0</t>
    </r>
  </si>
  <si>
    <t>850x804x842</t>
  </si>
  <si>
    <t>10,8kW/400V</t>
  </si>
  <si>
    <t>Varný ostrov - 4x vestavěný varný spotřebič, nerezové provedení, zadní lem, vpravo pod pracovní deskou vestavěný chlazený stůl dvousekcový, 4x zásuvka, objem cca 250 lt, varný ostrov z čela zapláštěný nerezovým plechem, v pracovní ploše zabudované 2x gastronádoba o velikosti GN 1/3, vestavěný elektrický rozvaděč pro pozice G5 až G9, 1x zásuvka na 230V, napoustěcí rameno na vodu</t>
  </si>
  <si>
    <t>3050x850x900</t>
  </si>
  <si>
    <t>Grilovací deska určená pro vestavbu do varného ostrova. Nerezové provedení, velikost varné plochy 450x595 mm, regulace teploty 50 - 300°C, Nerezová hladká plocha o tloušce 14 mm, stupeň krytí IPX5, zásuvka na odpadní tuk, odnímatelný čelní panel, samostatně ovládané topné zóny</t>
  </si>
  <si>
    <t>600x600x220</t>
  </si>
  <si>
    <t>6,0 kW/400V</t>
  </si>
  <si>
    <t>Elektrická fritéza určená pro vestavbu do varného ostrova, objem vany 18 lt, plně výklopné topné tělesa pro snadné čistění, součástí 2x fritovací koš a víko a filtrační nádoba, výpusť, studená zóna, stupeň krytí IPX5, regulace 50-190 °C,</t>
  </si>
  <si>
    <t>540x670x640</t>
  </si>
  <si>
    <t>13,5kW/400V</t>
  </si>
  <si>
    <r>
      <t xml:space="preserve">Mrazicí skříň, ventilované cirkulační chlazení, automatické odtávání, objem 700 lt, automatické odtávání kondenzátu, digitální termostat, </t>
    </r>
    <r>
      <rPr>
        <b/>
        <sz val="10"/>
        <color indexed="10"/>
        <rFont val="Arial"/>
        <family val="2"/>
        <charset val="238"/>
      </rPr>
      <t>celonerezové provedení - vně i uvnitř nerezová ocel AISI 304</t>
    </r>
    <r>
      <rPr>
        <sz val="10"/>
        <rFont val="Arial"/>
        <family val="2"/>
        <charset val="238"/>
      </rPr>
      <t xml:space="preserve">, izolace 50 mm, uzamykatelné a samozavírací dveře (do 90°), nastavitelné nožičky, </t>
    </r>
    <r>
      <rPr>
        <b/>
        <sz val="10"/>
        <color indexed="10"/>
        <rFont val="Arial"/>
        <family val="2"/>
        <charset val="238"/>
      </rPr>
      <t>vnitřní prostor přizpůsoben rozměrům GN 2/1</t>
    </r>
    <r>
      <rPr>
        <sz val="10"/>
        <rFont val="Arial"/>
        <family val="2"/>
        <charset val="238"/>
      </rPr>
      <t>, nastavitelné roštové police 3 ks, rozsah teploty -16 až -21 °C</t>
    </r>
  </si>
  <si>
    <t>0,7 kW/230 V</t>
  </si>
  <si>
    <t>Pracovní stůl s vevařeným udžovačem hranolek (pozice G11), ve spodní části příprava pro zabudování rozpékací pece (pozice G12), zadní lem, nerezové provedení, vestavěný elektrický rozvaděč pro pozice G11 až G15</t>
  </si>
  <si>
    <t>1750x700x800</t>
  </si>
  <si>
    <t>G11</t>
  </si>
  <si>
    <t>Vestavný udržovač hranolků, velikost vany 305x510x165 mm, nerezové provedení, infrazářič horní i spodní, rozsah teplot 30-90 °C</t>
  </si>
  <si>
    <t>400x600x250</t>
  </si>
  <si>
    <t>1,47 kW/230 V</t>
  </si>
  <si>
    <t>G12</t>
  </si>
  <si>
    <t>Horkovzdušná pec, kapacita 4x GN 1/1 nebo plech 600x400 mm, manuální ovládání, rozteč vsunů 70 mm, teplotní rozsah 0-270 °C, časovač 1-120 min, 2x ventilátor, funkce přivlhčení, možnost připojení na vodu, dvířka s dvojitým sklem</t>
  </si>
  <si>
    <t>725x715x605</t>
  </si>
  <si>
    <t>G13</t>
  </si>
  <si>
    <t>485x315x353</t>
  </si>
  <si>
    <t>1,1 kW230 V</t>
  </si>
  <si>
    <t>G14</t>
  </si>
  <si>
    <t>Kontaktní gril, celonerezové provedení, grilovací deska z ocelové slitiny s teflonovým povrchem, kontrolka chodu a vyhřátí, síťový vypínač, zásuvka na odpadní tekutiny, horní deska rýhovaný povrch, spodní deska hladký povrch</t>
  </si>
  <si>
    <t>G15</t>
  </si>
  <si>
    <t>Salamander elektrický, rozměr roštu 440x520 mm, regulace 50 až 300°C, regulace výšky topným tělěs nad surovinou, ovládádní mechanické, kontrolka chodu, odnímatelný rošt, nerezové provedení</t>
  </si>
  <si>
    <t>G16</t>
  </si>
  <si>
    <t>Nástěnná digestoř s jednou řadou tukových filtrů, celonerezové provedení, včetně tukový lamelových filtrů, vyústění a odtokového žlábku s výpustným ventilem,</t>
  </si>
  <si>
    <t>1000×1400×450</t>
  </si>
  <si>
    <t>G17</t>
  </si>
  <si>
    <t>3000×1000×450</t>
  </si>
  <si>
    <t>Pracovní stůl s policí, vpravo otvor pro zabudování chlazené vany o rozměru GN 2/1, nerezové provedení, příprava pro zabudování dechové clony, zadní lem 100 mm s vestavěnou nerezovou lištou pro zásuvky na 230 V</t>
  </si>
  <si>
    <t>2450x700x900</t>
  </si>
  <si>
    <t xml:space="preserve">Statická chladící vana, určená pro vevařený do pracovní desky, vany jsou izolován extrudovaným polystyrénem, digitální termostat, rozsah teploty 2 až 10°C, podvěšený agregát vpravo, </t>
  </si>
  <si>
    <t>630x510</t>
  </si>
  <si>
    <t>Dechová clona trubková konzole z trubek o pr 34 mm, obě skla kalená, přední tloušťky 6 mm, vrchní 8 mm, nerezové provedneí konzolí</t>
  </si>
  <si>
    <t>800x300x350</t>
  </si>
  <si>
    <t>Pracovní stůl s policí, nerezové provedení, bez lemů, vevařená spodní police, zadní lem 100 mm s vestavěnou nerezovou ličtou pro zásuvky na 230V</t>
  </si>
  <si>
    <t>2300x700x900</t>
  </si>
  <si>
    <t>H6</t>
  </si>
  <si>
    <t>H7</t>
  </si>
  <si>
    <r>
      <t xml:space="preserve">Automatický kávovar, </t>
    </r>
    <r>
      <rPr>
        <b/>
        <sz val="10"/>
        <color indexed="10"/>
        <rFont val="Arial"/>
        <family val="2"/>
        <charset val="238"/>
      </rPr>
      <t xml:space="preserve">cca do 150 porcí za den, </t>
    </r>
    <r>
      <rPr>
        <sz val="10"/>
        <rFont val="Arial"/>
        <family val="2"/>
        <charset val="238"/>
      </rPr>
      <t xml:space="preserve">nastavitelné množství vody i kávy, integrovaný mlýnek s nastavením hrubosti mletí, regulace kávy 6 až 10 gramů, ohřívací plocha na šálky, zabudovaný kapučinátor, tryska na horkou vodu a páru, zásobník vody na 4,0 lt + vodní řád, zásobník kávy 1000 gr,kapacita zásobníku odpadní kávy 40 porcí, 8 stupňů hrubosti mletí,  elektronické ovládání - "one touch", automatické čištění, komunikace v češtině, tlak čepadla 15 barů,  automatická dekalcifikace, funkce automatického vypnutí </t>
    </r>
  </si>
  <si>
    <t>1,4kW/230V</t>
  </si>
  <si>
    <t>H8</t>
  </si>
  <si>
    <t>H9</t>
  </si>
  <si>
    <t>Parapetní deska, plně podlepená, nerezové provedení</t>
  </si>
  <si>
    <t>7000x500x40</t>
  </si>
  <si>
    <t>Chladící nápojový (barový) stůl dvousekcový, 4x zásuvka, zásuvky jsou osazeny učinným magnetickým těsněním o nosnosti 60 kg, digitální termostat, nad agregátem vevařená chlazená vana velikosti GN 1/1, agregát vlevo, zadní lem 100 mm s vestavěnou nerezovou ličtou pro zásuvky na 230 V</t>
  </si>
  <si>
    <t>1320x700x900</t>
  </si>
  <si>
    <t>Barový stůl, atypické provedení stolu do pravého úhle s výřezem v rohu stolu, 2x vevařená odkapování vanička, 1x vanička o rozměru 1400x200 mm + 2x ostřik sklenic, 1x vanička o rozměru 650x200 mm + 1x ostřik sklenic, prolamovaná pracovní deska, zadní lem 100 mm s vestavěnou nerezovou lištou pro zásuvky na 230 V</t>
  </si>
  <si>
    <t>1800x1350x900</t>
  </si>
  <si>
    <t>J4</t>
  </si>
  <si>
    <r>
      <t xml:space="preserve">Výčepní stojany včetně chlazení a přílušenství - </t>
    </r>
    <r>
      <rPr>
        <b/>
        <sz val="10"/>
        <rFont val="Arial"/>
        <family val="2"/>
        <charset val="238"/>
      </rPr>
      <t xml:space="preserve">dodávka pivovaru. </t>
    </r>
  </si>
  <si>
    <t>J5</t>
  </si>
  <si>
    <r>
      <t xml:space="preserve">Pustový mrazák na nanuky - </t>
    </r>
    <r>
      <rPr>
        <b/>
        <sz val="10"/>
        <rFont val="Arial"/>
        <family val="2"/>
        <charset val="238"/>
      </rPr>
      <t xml:space="preserve">dodávka dodavatele nanuků. </t>
    </r>
  </si>
  <si>
    <t>J6</t>
  </si>
  <si>
    <t>1500x500x40</t>
  </si>
  <si>
    <t>J7</t>
  </si>
  <si>
    <t>K</t>
  </si>
  <si>
    <t xml:space="preserve">Mytí stolního nádobí </t>
  </si>
  <si>
    <t>K1</t>
  </si>
  <si>
    <t xml:space="preserve">Mycí stůl s vevařeným dřezem, 1x vevařený lisovaný dřez o rozměru 400x400x250 mm, zadní lem, prolamovaná pracovní deska, 1x otvor pro stojánkovu baterii,vlevo pod pracovní deskou zabudovaná podstolová myčka nádobí, nerezové provedení </t>
  </si>
  <si>
    <t>1200x700x900</t>
  </si>
  <si>
    <t>K2</t>
  </si>
  <si>
    <t>K3</t>
  </si>
  <si>
    <r>
      <t xml:space="preserve">Myčka podstolová, koš 500x500 mm, vstupní výška 309 mm, barevný dotykový displej z robustního skla (tvrdost IK07), VarioPower systém mytí nádobí: mycí pole ve tvaru "S" s maximálním pokrytím povrchu a optimalizovaná geometrie proudu pro nejvyšší čístící sílu s nastavitelným tlakem vody/mycího čerpadla, vyměnitelní, lehce vyjímatelná mycí pole, Zobrazení teplot (bojler a tank), zobrazení provozních ůdajů, zobrazení chybových hlášení vč. kódů chyb a textu, Hygienický záznámník s pamětí dat, řízený samočistítí program, USB rozhraní, časové nastavitelné automatické zapnutí a vypnutí myčky, program na výměnu vody v nádrži, program a odvápnění, hlubokotažená mycí nádrž s hygienickým topným tělesem,      4- násobný filtrační systém se senzorem zakalení, dvouplášťové krytování včetně dveří, odpadní čerpadlo, zabudovaný dávkovač mycího a leštícího prostředku, bezpečností spínač ve dveříchs polohou větrání dveří, Nastavení myčky zabezpečeno PIN ve dvou úrovních (manažer/servis), Termostop pro hygienickou bezpečnost, </t>
    </r>
    <r>
      <rPr>
        <b/>
        <sz val="10"/>
        <color indexed="10"/>
        <rFont val="Arial"/>
        <family val="2"/>
        <charset val="238"/>
      </rPr>
      <t>zabudovaná repukerace - zpětné získávání tepla z odpadních par</t>
    </r>
  </si>
  <si>
    <t>600x603x845</t>
  </si>
  <si>
    <t>3,2kW/230V</t>
  </si>
  <si>
    <t>K4</t>
  </si>
  <si>
    <t>Skladový regál s plými policemi, 3x police s podélnými výztuhami, svetlost první police od 900 mm,  nosná konstrukce z jeklů 40/40 mm, svařované nerezové provedení</t>
  </si>
  <si>
    <t>750x700x1800</t>
  </si>
  <si>
    <t>K5</t>
  </si>
  <si>
    <r>
      <t xml:space="preserve">Změkčovač vody pro myčku nádobí, konvektomat, kávovar, provedení </t>
    </r>
    <r>
      <rPr>
        <b/>
        <sz val="10"/>
        <color rgb="FFFF0000"/>
        <rFont val="Arial"/>
        <family val="2"/>
        <charset val="238"/>
      </rPr>
      <t>automatické s objemovým řízením</t>
    </r>
    <r>
      <rPr>
        <sz val="10"/>
        <rFont val="Arial"/>
        <family val="2"/>
        <charset val="238"/>
      </rPr>
      <t>, teplota vody max. 43°C, kapacita zásobníku 20 kg, objem pryskyřice 10 lt</t>
    </r>
  </si>
  <si>
    <t>0,05kW/230V</t>
  </si>
  <si>
    <t>L</t>
  </si>
  <si>
    <t>L1</t>
  </si>
  <si>
    <t>1500x700x900 DOMĚREK</t>
  </si>
  <si>
    <t>L2</t>
  </si>
  <si>
    <t>L3</t>
  </si>
  <si>
    <t>900x700x1800</t>
  </si>
  <si>
    <t>VMS Projekt s.r.o.</t>
  </si>
  <si>
    <t>Podstavec pod konvektomat, celonerezové provedení, 2× sloupec zásuvů pro GN 1/1</t>
  </si>
  <si>
    <t>dle konvektomatu</t>
  </si>
  <si>
    <t>Celkem bez DPH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</si>
  <si>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</si>
  <si>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</si>
  <si>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</si>
  <si>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</si>
  <si>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*Poznámka:</t>
  </si>
  <si>
    <t xml:space="preserve">kvalita materiálu:  potravinářská nemagnetická chromniklová nerezová ocel ČSN 17240* tj. AISI 304, síla plechu minimálně 1,0 mm, vrchní deska stolů tloušťky min. 40 mm celoplošně podlepená dřevotřískovou deskou opatřenou zdravotně nezávadným nátěrem !!!, nohy z jeklu 40x40mm, každý stůl s uzemňovacími šrouby na zadních nohách, plné nerez police tl. 40mm, pracovní desky </t>
  </si>
  <si>
    <r>
      <t xml:space="preserve">Nástěnná vodovodní baterie dlouhé ramínko - </t>
    </r>
    <r>
      <rPr>
        <b/>
        <sz val="10"/>
        <rFont val="Arial"/>
        <family val="2"/>
        <charset val="238"/>
      </rPr>
      <t>dodávka stavby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</si>
</sst>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3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4"/>
      <color indexed="10"/>
      <name val="Arial"/>
      <family val="2"/>
      <charset val="238"/>
    </font>
    <font>
      <b/>
      <u/>
      <sz val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7" fillId="0" borderId="0"/>
    <xf numFmtId="0" fontId="22" fillId="0" borderId="0"/>
    <xf numFmtId="0" fontId="32" fillId="0" borderId="0"/>
    <xf numFmtId="0" fontId="1" fillId="0" borderId="0"/>
  </cellStyleXfs>
  <cellXfs count="3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1" xfId="0" applyNumberFormat="1" applyFont="1" applyFill="1" applyBorder="1" applyAlignment="1">
      <alignment vertical="center"/>
    </xf>
    <xf numFmtId="4" fontId="7" fillId="4" borderId="32" xfId="0" applyNumberFormat="1" applyFont="1" applyFill="1" applyBorder="1" applyAlignment="1">
      <alignment vertical="center" wrapText="1"/>
    </xf>
    <xf numFmtId="4" fontId="10" fillId="4" borderId="33" xfId="0" applyNumberFormat="1" applyFont="1" applyFill="1" applyBorder="1" applyAlignment="1">
      <alignment horizontal="center" vertical="center" wrapText="1" shrinkToFit="1"/>
    </xf>
    <xf numFmtId="4" fontId="7" fillId="4" borderId="33" xfId="0" applyNumberFormat="1" applyFont="1" applyFill="1" applyBorder="1" applyAlignment="1">
      <alignment horizontal="center" vertical="center" wrapText="1" shrinkToFit="1"/>
    </xf>
    <xf numFmtId="3" fontId="7" fillId="4" borderId="33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 applyAlignment="1">
      <alignment vertical="center"/>
    </xf>
    <xf numFmtId="4" fontId="3" fillId="0" borderId="36" xfId="0" applyNumberFormat="1" applyFont="1" applyBorder="1" applyAlignment="1">
      <alignment horizontal="right" vertical="center" wrapText="1" shrinkToFit="1"/>
    </xf>
    <xf numFmtId="4" fontId="3" fillId="0" borderId="36" xfId="0" applyNumberFormat="1" applyFont="1" applyBorder="1" applyAlignment="1">
      <alignment horizontal="right" vertical="center" shrinkToFit="1"/>
    </xf>
    <xf numFmtId="4" fontId="0" fillId="0" borderId="36" xfId="0" applyNumberFormat="1" applyBorder="1" applyAlignment="1">
      <alignment vertical="center" shrinkToFit="1"/>
    </xf>
    <xf numFmtId="3" fontId="0" fillId="0" borderId="36" xfId="0" applyNumberFormat="1" applyBorder="1" applyAlignment="1">
      <alignment vertical="center"/>
    </xf>
    <xf numFmtId="4" fontId="5" fillId="0" borderId="34" xfId="0" applyNumberFormat="1" applyFont="1" applyBorder="1" applyAlignment="1">
      <alignment vertical="center"/>
    </xf>
    <xf numFmtId="4" fontId="5" fillId="0" borderId="36" xfId="0" applyNumberFormat="1" applyFont="1" applyBorder="1" applyAlignment="1">
      <alignment vertical="center" wrapText="1" shrinkToFit="1"/>
    </xf>
    <xf numFmtId="4" fontId="5" fillId="0" borderId="36" xfId="0" applyNumberFormat="1" applyFont="1" applyBorder="1" applyAlignment="1">
      <alignment vertical="center" shrinkToFit="1"/>
    </xf>
    <xf numFmtId="3" fontId="5" fillId="0" borderId="36" xfId="0" applyNumberFormat="1" applyFont="1" applyBorder="1" applyAlignment="1">
      <alignment vertical="center"/>
    </xf>
    <xf numFmtId="4" fontId="0" fillId="0" borderId="34" xfId="0" applyNumberFormat="1" applyBorder="1" applyAlignment="1">
      <alignment horizontal="left" vertical="center"/>
    </xf>
    <xf numFmtId="4" fontId="0" fillId="0" borderId="36" xfId="0" applyNumberFormat="1" applyBorder="1" applyAlignment="1">
      <alignment vertical="center" wrapText="1" shrinkToFit="1"/>
    </xf>
    <xf numFmtId="4" fontId="0" fillId="2" borderId="40" xfId="0" applyNumberFormat="1" applyFill="1" applyBorder="1" applyAlignment="1">
      <alignment vertical="center" wrapText="1" shrinkToFit="1"/>
    </xf>
    <xf numFmtId="4" fontId="0" fillId="2" borderId="40" xfId="0" applyNumberFormat="1" applyFill="1" applyBorder="1" applyAlignment="1">
      <alignment vertical="center" shrinkToFit="1"/>
    </xf>
    <xf numFmtId="3" fontId="0" fillId="2" borderId="40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4" fontId="3" fillId="2" borderId="40" xfId="0" applyNumberFormat="1" applyFont="1" applyFill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2" borderId="40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6" xfId="0" applyNumberFormat="1" applyFont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30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1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45" xfId="0" applyFont="1" applyBorder="1" applyAlignment="1">
      <alignment vertical="top"/>
    </xf>
    <xf numFmtId="49" fontId="16" fillId="0" borderId="46" xfId="0" applyNumberFormat="1" applyFont="1" applyBorder="1" applyAlignment="1">
      <alignment vertical="top"/>
    </xf>
    <xf numFmtId="0" fontId="16" fillId="0" borderId="46" xfId="0" applyFont="1" applyBorder="1" applyAlignment="1">
      <alignment horizontal="center" vertical="top" shrinkToFit="1"/>
    </xf>
    <xf numFmtId="165" fontId="16" fillId="0" borderId="46" xfId="0" applyNumberFormat="1" applyFont="1" applyBorder="1" applyAlignment="1">
      <alignment vertical="top" shrinkToFit="1"/>
    </xf>
    <xf numFmtId="4" fontId="16" fillId="0" borderId="47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6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18" fillId="0" borderId="0" xfId="2" applyFont="1" applyAlignment="1">
      <alignment horizontal="center" vertical="center"/>
    </xf>
    <xf numFmtId="0" fontId="23" fillId="0" borderId="0" xfId="2" applyFont="1" applyAlignment="1">
      <alignment horizontal="left" vertical="center" wrapText="1"/>
    </xf>
    <xf numFmtId="0" fontId="24" fillId="0" borderId="0" xfId="2" applyFont="1" applyAlignment="1">
      <alignment horizontal="center" vertical="center"/>
    </xf>
    <xf numFmtId="0" fontId="25" fillId="5" borderId="21" xfId="2" applyFont="1" applyFill="1" applyBorder="1" applyAlignment="1">
      <alignment vertical="center" wrapText="1"/>
    </xf>
    <xf numFmtId="0" fontId="26" fillId="5" borderId="21" xfId="2" applyFont="1" applyFill="1" applyBorder="1" applyAlignment="1">
      <alignment horizontal="center" vertical="center"/>
    </xf>
    <xf numFmtId="4" fontId="16" fillId="3" borderId="46" xfId="0" applyNumberFormat="1" applyFont="1" applyFill="1" applyBorder="1" applyAlignment="1">
      <alignment vertical="top" shrinkToFit="1"/>
    </xf>
    <xf numFmtId="4" fontId="16" fillId="3" borderId="43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4" fontId="11" fillId="0" borderId="1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9" fontId="20" fillId="6" borderId="28" xfId="2" applyNumberFormat="1" applyFont="1" applyFill="1" applyBorder="1" applyAlignment="1" applyProtection="1">
      <alignment horizontal="center" vertical="center" wrapText="1"/>
    </xf>
    <xf numFmtId="0" fontId="20" fillId="6" borderId="28" xfId="2" applyFont="1" applyFill="1" applyBorder="1" applyAlignment="1" applyProtection="1">
      <alignment horizontal="center" vertical="center" wrapText="1"/>
    </xf>
    <xf numFmtId="0" fontId="20" fillId="6" borderId="21" xfId="2" applyFont="1" applyFill="1" applyBorder="1" applyAlignment="1" applyProtection="1">
      <alignment horizontal="center" vertical="center"/>
    </xf>
    <xf numFmtId="0" fontId="20" fillId="6" borderId="21" xfId="2" applyFont="1" applyFill="1" applyBorder="1" applyAlignment="1" applyProtection="1">
      <alignment horizontal="center" vertical="center" wrapText="1"/>
    </xf>
    <xf numFmtId="3" fontId="20" fillId="6" borderId="21" xfId="2" applyNumberFormat="1" applyFont="1" applyFill="1" applyBorder="1" applyAlignment="1" applyProtection="1">
      <alignment horizontal="center" vertical="center" wrapText="1"/>
    </xf>
    <xf numFmtId="49" fontId="21" fillId="7" borderId="28" xfId="2" applyNumberFormat="1" applyFont="1" applyFill="1" applyBorder="1" applyAlignment="1" applyProtection="1">
      <alignment horizontal="center" vertical="center" wrapText="1"/>
    </xf>
    <xf numFmtId="0" fontId="21" fillId="7" borderId="28" xfId="2" applyFont="1" applyFill="1" applyBorder="1" applyAlignment="1" applyProtection="1">
      <alignment horizontal="left" vertical="center" wrapText="1"/>
    </xf>
    <xf numFmtId="0" fontId="22" fillId="7" borderId="21" xfId="2" applyFont="1" applyFill="1" applyBorder="1" applyAlignment="1" applyProtection="1">
      <alignment horizontal="center"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49" fontId="22" fillId="8" borderId="28" xfId="2" applyNumberFormat="1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left" vertical="center" wrapText="1"/>
    </xf>
    <xf numFmtId="0" fontId="22" fillId="8" borderId="21" xfId="2" applyFont="1" applyFill="1" applyBorder="1" applyAlignment="1" applyProtection="1">
      <alignment horizontal="center" vertical="center" wrapText="1"/>
    </xf>
    <xf numFmtId="0" fontId="22" fillId="8" borderId="21" xfId="2" applyFont="1" applyFill="1" applyBorder="1" applyAlignment="1" applyProtection="1">
      <alignment horizontal="center" vertical="center"/>
    </xf>
    <xf numFmtId="0" fontId="22" fillId="8" borderId="21" xfId="0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8" borderId="21" xfId="2" applyFont="1" applyFill="1" applyBorder="1" applyAlignment="1" applyProtection="1">
      <alignment horizontal="left" vertical="center" wrapText="1"/>
    </xf>
    <xf numFmtId="0" fontId="22" fillId="8" borderId="28" xfId="2" applyFont="1" applyFill="1" applyBorder="1" applyAlignment="1" applyProtection="1">
      <alignment horizontal="left" vertical="center" wrapText="1"/>
    </xf>
    <xf numFmtId="0" fontId="22" fillId="0" borderId="28" xfId="2" applyFont="1" applyBorder="1" applyAlignment="1" applyProtection="1">
      <alignment horizontal="left" vertical="center" wrapText="1"/>
    </xf>
    <xf numFmtId="0" fontId="22" fillId="8" borderId="21" xfId="0" applyFont="1" applyFill="1" applyBorder="1" applyAlignment="1" applyProtection="1">
      <alignment horizontal="left" vertical="center" wrapText="1"/>
    </xf>
    <xf numFmtId="0" fontId="22" fillId="0" borderId="21" xfId="2" applyFont="1" applyBorder="1" applyAlignment="1" applyProtection="1">
      <alignment horizontal="left" vertical="center" wrapText="1"/>
    </xf>
    <xf numFmtId="0" fontId="22" fillId="0" borderId="21" xfId="2" applyFont="1" applyBorder="1" applyAlignment="1" applyProtection="1">
      <alignment horizontal="center" vertical="center"/>
    </xf>
    <xf numFmtId="0" fontId="21" fillId="7" borderId="21" xfId="0" applyFont="1" applyFill="1" applyBorder="1" applyAlignment="1" applyProtection="1">
      <alignment horizontal="center" vertical="center" wrapText="1"/>
    </xf>
    <xf numFmtId="0" fontId="21" fillId="7" borderId="21" xfId="0" applyFont="1" applyFill="1" applyBorder="1" applyAlignment="1" applyProtection="1">
      <alignment horizontal="left" vertical="center" wrapText="1"/>
    </xf>
    <xf numFmtId="0" fontId="22" fillId="0" borderId="21" xfId="2" applyFont="1" applyBorder="1" applyAlignment="1" applyProtection="1">
      <alignment horizontal="center" vertical="center" wrapText="1"/>
    </xf>
    <xf numFmtId="0" fontId="22" fillId="0" borderId="21" xfId="3" applyBorder="1" applyAlignment="1" applyProtection="1">
      <alignment vertical="center" wrapText="1"/>
    </xf>
    <xf numFmtId="0" fontId="22" fillId="0" borderId="21" xfId="3" applyBorder="1" applyAlignment="1" applyProtection="1">
      <alignment horizontal="center" vertical="center"/>
    </xf>
    <xf numFmtId="0" fontId="1" fillId="0" borderId="21" xfId="0" applyFont="1" applyBorder="1" applyAlignment="1" applyProtection="1">
      <alignment vertical="center" wrapText="1"/>
    </xf>
    <xf numFmtId="0" fontId="22" fillId="0" borderId="21" xfId="0" applyFont="1" applyBorder="1" applyAlignment="1" applyProtection="1">
      <alignment horizontal="center" vertical="center"/>
    </xf>
    <xf numFmtId="0" fontId="22" fillId="8" borderId="40" xfId="0" applyFont="1" applyFill="1" applyBorder="1" applyAlignment="1" applyProtection="1">
      <alignment horizontal="center" vertical="center" wrapText="1"/>
    </xf>
    <xf numFmtId="0" fontId="22" fillId="8" borderId="40" xfId="2" applyFont="1" applyFill="1" applyBorder="1" applyAlignment="1" applyProtection="1">
      <alignment horizontal="left" vertical="center" wrapText="1"/>
    </xf>
    <xf numFmtId="0" fontId="22" fillId="0" borderId="21" xfId="2" applyFont="1" applyBorder="1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22" fillId="0" borderId="40" xfId="2" applyFont="1" applyBorder="1" applyAlignment="1" applyProtection="1">
      <alignment horizontal="center" vertical="center"/>
    </xf>
    <xf numFmtId="49" fontId="18" fillId="8" borderId="21" xfId="2" applyNumberFormat="1" applyFont="1" applyFill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vertical="center" wrapText="1"/>
    </xf>
    <xf numFmtId="0" fontId="22" fillId="0" borderId="21" xfId="2" applyFont="1" applyBorder="1" applyAlignment="1" applyProtection="1">
      <alignment horizontal="center"/>
    </xf>
    <xf numFmtId="0" fontId="22" fillId="0" borderId="5" xfId="0" applyFont="1" applyBorder="1" applyAlignment="1" applyProtection="1">
      <alignment vertical="center" wrapText="1"/>
    </xf>
    <xf numFmtId="49" fontId="22" fillId="0" borderId="21" xfId="2" applyNumberFormat="1" applyFont="1" applyBorder="1" applyAlignment="1" applyProtection="1">
      <alignment wrapText="1"/>
    </xf>
    <xf numFmtId="4" fontId="22" fillId="7" borderId="21" xfId="0" applyNumberFormat="1" applyFont="1" applyFill="1" applyBorder="1" applyAlignment="1" applyProtection="1">
      <alignment horizontal="center" vertical="center" wrapText="1"/>
    </xf>
    <xf numFmtId="4" fontId="22" fillId="7" borderId="22" xfId="2" applyNumberFormat="1" applyFont="1" applyFill="1" applyBorder="1" applyAlignment="1" applyProtection="1">
      <alignment horizontal="center" vertical="center" wrapText="1"/>
    </xf>
    <xf numFmtId="4" fontId="22" fillId="8" borderId="21" xfId="0" applyNumberFormat="1" applyFont="1" applyFill="1" applyBorder="1" applyAlignment="1" applyProtection="1">
      <alignment horizontal="center" vertical="center" wrapText="1"/>
    </xf>
    <xf numFmtId="4" fontId="22" fillId="0" borderId="22" xfId="2" applyNumberFormat="1" applyFont="1" applyBorder="1" applyAlignment="1" applyProtection="1">
      <alignment horizontal="center" vertical="center" wrapText="1"/>
    </xf>
    <xf numFmtId="4" fontId="22" fillId="0" borderId="21" xfId="0" applyNumberFormat="1" applyFont="1" applyBorder="1" applyAlignment="1" applyProtection="1">
      <alignment horizontal="center" vertical="center" wrapText="1"/>
    </xf>
    <xf numFmtId="4" fontId="22" fillId="8" borderId="22" xfId="2" applyNumberFormat="1" applyFont="1" applyFill="1" applyBorder="1" applyAlignment="1" applyProtection="1">
      <alignment horizontal="center" vertical="center" wrapText="1"/>
    </xf>
    <xf numFmtId="4" fontId="22" fillId="0" borderId="21" xfId="2" applyNumberFormat="1" applyFont="1" applyBorder="1" applyAlignment="1" applyProtection="1">
      <alignment horizontal="center" vertical="center" wrapText="1"/>
    </xf>
    <xf numFmtId="4" fontId="22" fillId="0" borderId="40" xfId="0" applyNumberFormat="1" applyFont="1" applyBorder="1" applyAlignment="1" applyProtection="1">
      <alignment horizontal="center" vertical="center" wrapText="1"/>
    </xf>
    <xf numFmtId="4" fontId="22" fillId="0" borderId="39" xfId="2" applyNumberFormat="1" applyFont="1" applyBorder="1" applyAlignment="1" applyProtection="1">
      <alignment horizontal="center" vertical="center" wrapText="1"/>
    </xf>
    <xf numFmtId="4" fontId="31" fillId="0" borderId="21" xfId="2" applyNumberFormat="1" applyFont="1" applyBorder="1" applyAlignment="1" applyProtection="1">
      <alignment horizontal="center" vertical="center"/>
    </xf>
    <xf numFmtId="4" fontId="22" fillId="0" borderId="21" xfId="2" applyNumberFormat="1" applyFont="1" applyBorder="1" applyAlignment="1" applyProtection="1">
      <alignment horizontal="center" vertical="center"/>
    </xf>
    <xf numFmtId="4" fontId="31" fillId="0" borderId="40" xfId="2" applyNumberFormat="1" applyFont="1" applyBorder="1" applyAlignment="1" applyProtection="1">
      <alignment horizontal="center" vertical="center"/>
    </xf>
    <xf numFmtId="4" fontId="22" fillId="0" borderId="40" xfId="2" applyNumberFormat="1" applyFont="1" applyBorder="1" applyAlignment="1" applyProtection="1">
      <alignment horizontal="center" vertical="center"/>
    </xf>
    <xf numFmtId="4" fontId="22" fillId="0" borderId="21" xfId="2" applyNumberFormat="1" applyFont="1" applyBorder="1" applyAlignment="1" applyProtection="1">
      <alignment horizontal="center"/>
    </xf>
    <xf numFmtId="4" fontId="22" fillId="0" borderId="21" xfId="2" applyNumberFormat="1" applyFont="1" applyBorder="1" applyAlignment="1" applyProtection="1">
      <alignment horizontal="right"/>
    </xf>
    <xf numFmtId="4" fontId="22" fillId="0" borderId="21" xfId="0" applyNumberFormat="1" applyFont="1" applyBorder="1" applyProtection="1"/>
    <xf numFmtId="4" fontId="24" fillId="0" borderId="0" xfId="2" applyNumberFormat="1" applyFont="1" applyAlignment="1">
      <alignment horizontal="center" vertical="center"/>
    </xf>
    <xf numFmtId="4" fontId="24" fillId="0" borderId="0" xfId="2" applyNumberFormat="1" applyFont="1" applyAlignment="1">
      <alignment horizontal="right" vertical="center"/>
    </xf>
    <xf numFmtId="4" fontId="23" fillId="0" borderId="0" xfId="2" applyNumberFormat="1" applyFont="1" applyAlignment="1">
      <alignment horizontal="right" vertical="center"/>
    </xf>
    <xf numFmtId="4" fontId="26" fillId="5" borderId="21" xfId="2" applyNumberFormat="1" applyFont="1" applyFill="1" applyBorder="1" applyAlignment="1">
      <alignment horizontal="center" vertical="center"/>
    </xf>
    <xf numFmtId="4" fontId="25" fillId="5" borderId="21" xfId="2" applyNumberFormat="1" applyFont="1" applyFill="1" applyBorder="1" applyAlignment="1">
      <alignment horizontal="center" vertical="center"/>
    </xf>
    <xf numFmtId="4" fontId="22" fillId="9" borderId="22" xfId="2" applyNumberFormat="1" applyFont="1" applyFill="1" applyBorder="1" applyAlignment="1" applyProtection="1">
      <alignment horizontal="center" vertical="center" wrapText="1"/>
      <protection locked="0"/>
    </xf>
    <xf numFmtId="4" fontId="22" fillId="9" borderId="21" xfId="2" applyNumberFormat="1" applyFont="1" applyFill="1" applyBorder="1" applyAlignment="1" applyProtection="1">
      <alignment horizontal="center" vertical="center" wrapText="1"/>
      <protection locked="0"/>
    </xf>
    <xf numFmtId="4" fontId="22" fillId="9" borderId="21" xfId="2" applyNumberFormat="1" applyFont="1" applyFill="1" applyBorder="1" applyAlignment="1" applyProtection="1">
      <alignment horizontal="center" vertical="center"/>
      <protection locked="0"/>
    </xf>
    <xf numFmtId="49" fontId="22" fillId="0" borderId="28" xfId="2" applyNumberFormat="1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vertical="center" wrapText="1"/>
    </xf>
    <xf numFmtId="0" fontId="22" fillId="0" borderId="40" xfId="0" applyFont="1" applyBorder="1" applyAlignment="1" applyProtection="1">
      <alignment horizontal="left" vertical="center" wrapText="1"/>
    </xf>
    <xf numFmtId="0" fontId="22" fillId="0" borderId="40" xfId="2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/>
    </xf>
    <xf numFmtId="0" fontId="22" fillId="0" borderId="21" xfId="0" applyFont="1" applyBorder="1" applyAlignment="1" applyProtection="1">
      <alignment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18" fillId="0" borderId="0" xfId="2" applyFont="1" applyAlignment="1" applyProtection="1">
      <alignment horizontal="center" vertical="center"/>
    </xf>
    <xf numFmtId="0" fontId="23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center" vertical="center"/>
    </xf>
    <xf numFmtId="0" fontId="25" fillId="5" borderId="21" xfId="2" applyFont="1" applyFill="1" applyBorder="1" applyAlignment="1" applyProtection="1">
      <alignment vertical="center" wrapText="1"/>
    </xf>
    <xf numFmtId="0" fontId="26" fillId="5" borderId="21" xfId="2" applyFont="1" applyFill="1" applyBorder="1" applyAlignment="1" applyProtection="1">
      <alignment horizontal="center" vertical="center"/>
    </xf>
    <xf numFmtId="4" fontId="24" fillId="0" borderId="0" xfId="2" applyNumberFormat="1" applyFont="1" applyAlignment="1" applyProtection="1">
      <alignment horizontal="center" vertical="center"/>
    </xf>
    <xf numFmtId="4" fontId="24" fillId="0" borderId="0" xfId="2" applyNumberFormat="1" applyFont="1" applyAlignment="1" applyProtection="1">
      <alignment horizontal="right" vertical="center"/>
    </xf>
    <xf numFmtId="4" fontId="23" fillId="0" borderId="0" xfId="2" applyNumberFormat="1" applyFont="1" applyAlignment="1" applyProtection="1">
      <alignment horizontal="right" vertical="center"/>
    </xf>
    <xf numFmtId="4" fontId="26" fillId="5" borderId="21" xfId="2" applyNumberFormat="1" applyFont="1" applyFill="1" applyBorder="1" applyAlignment="1" applyProtection="1">
      <alignment horizontal="center" vertical="center"/>
    </xf>
    <xf numFmtId="4" fontId="25" fillId="5" borderId="21" xfId="2" applyNumberFormat="1" applyFont="1" applyFill="1" applyBorder="1" applyAlignment="1" applyProtection="1">
      <alignment horizontal="center" vertical="center"/>
    </xf>
    <xf numFmtId="4" fontId="22" fillId="9" borderId="39" xfId="2" applyNumberFormat="1" applyFont="1" applyFill="1" applyBorder="1" applyAlignment="1" applyProtection="1">
      <alignment horizontal="center" vertical="center" wrapText="1"/>
      <protection locked="0"/>
    </xf>
    <xf numFmtId="4" fontId="22" fillId="0" borderId="22" xfId="2" applyNumberFormat="1" applyFont="1" applyFill="1" applyBorder="1" applyAlignment="1" applyProtection="1">
      <alignment horizontal="center" vertical="center" wrapText="1"/>
    </xf>
    <xf numFmtId="4" fontId="0" fillId="0" borderId="35" xfId="0" applyNumberForma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/>
    </xf>
    <xf numFmtId="49" fontId="3" fillId="0" borderId="34" xfId="0" applyNumberFormat="1" applyFont="1" applyBorder="1" applyAlignment="1">
      <alignment vertical="center" wrapText="1"/>
    </xf>
    <xf numFmtId="49" fontId="3" fillId="0" borderId="35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33" fillId="0" borderId="0" xfId="4" applyFont="1" applyAlignment="1">
      <alignment horizontal="center" wrapText="1"/>
    </xf>
    <xf numFmtId="0" fontId="0" fillId="3" borderId="30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1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6">
    <cellStyle name="Excel Built-in Normal" xfId="4"/>
    <cellStyle name="Normální" xfId="0" builtinId="0"/>
    <cellStyle name="normální 2" xfId="1"/>
    <cellStyle name="Normální 3" xfId="5"/>
    <cellStyle name="normální_Bary" xfId="3"/>
    <cellStyle name="normální_Seši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24" sqref="B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6.140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304" t="s">
        <v>4</v>
      </c>
      <c r="C1" s="305"/>
      <c r="D1" s="305"/>
      <c r="E1" s="305"/>
      <c r="F1" s="305"/>
      <c r="G1" s="305"/>
      <c r="H1" s="305"/>
      <c r="I1" s="305"/>
      <c r="J1" s="306"/>
    </row>
    <row r="2" spans="1:15" ht="36" customHeight="1" x14ac:dyDescent="0.2">
      <c r="A2" s="2"/>
      <c r="B2" s="76" t="s">
        <v>24</v>
      </c>
      <c r="C2" s="77"/>
      <c r="D2" s="78" t="s">
        <v>41</v>
      </c>
      <c r="E2" s="310" t="s">
        <v>46</v>
      </c>
      <c r="F2" s="311"/>
      <c r="G2" s="311"/>
      <c r="H2" s="311"/>
      <c r="I2" s="311"/>
      <c r="J2" s="312"/>
      <c r="O2" s="1"/>
    </row>
    <row r="3" spans="1:15" ht="27" customHeight="1" x14ac:dyDescent="0.2">
      <c r="A3" s="2"/>
      <c r="B3" s="79" t="s">
        <v>44</v>
      </c>
      <c r="C3" s="77"/>
      <c r="D3" s="80" t="s">
        <v>41</v>
      </c>
      <c r="E3" s="313" t="s">
        <v>43</v>
      </c>
      <c r="F3" s="314"/>
      <c r="G3" s="314"/>
      <c r="H3" s="314"/>
      <c r="I3" s="314"/>
      <c r="J3" s="315"/>
    </row>
    <row r="4" spans="1:15" ht="23.25" customHeight="1" x14ac:dyDescent="0.2">
      <c r="A4" s="75">
        <v>1187</v>
      </c>
      <c r="B4" s="81" t="s">
        <v>45</v>
      </c>
      <c r="C4" s="82"/>
      <c r="D4" s="83" t="s">
        <v>41</v>
      </c>
      <c r="E4" s="322" t="s">
        <v>42</v>
      </c>
      <c r="F4" s="323"/>
      <c r="G4" s="323"/>
      <c r="H4" s="323"/>
      <c r="I4" s="323"/>
      <c r="J4" s="324"/>
    </row>
    <row r="5" spans="1:15" ht="24" customHeight="1" x14ac:dyDescent="0.2">
      <c r="A5" s="2"/>
      <c r="B5" s="31" t="s">
        <v>23</v>
      </c>
      <c r="D5" s="189"/>
      <c r="E5" s="59"/>
      <c r="F5" s="59"/>
      <c r="G5" s="5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55"/>
      <c r="E6" s="55"/>
      <c r="F6" s="55"/>
      <c r="G6" s="5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90"/>
      <c r="E7" s="190"/>
      <c r="F7" s="190"/>
      <c r="G7" s="1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317"/>
      <c r="E11" s="317"/>
      <c r="F11" s="317"/>
      <c r="G11" s="317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321"/>
      <c r="E12" s="321"/>
      <c r="F12" s="321"/>
      <c r="G12" s="321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90"/>
      <c r="F13" s="291"/>
      <c r="G13" s="29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92" t="s">
        <v>409</v>
      </c>
      <c r="E14" s="292"/>
      <c r="F14" s="292"/>
      <c r="G14" s="292"/>
      <c r="H14" s="45"/>
      <c r="I14" s="44"/>
      <c r="J14" s="46"/>
    </row>
    <row r="15" spans="1:15" ht="32.25" customHeight="1" x14ac:dyDescent="0.2">
      <c r="A15" s="2"/>
      <c r="B15" s="35" t="s">
        <v>34</v>
      </c>
      <c r="C15" s="60"/>
      <c r="D15" s="54"/>
      <c r="E15" s="316"/>
      <c r="F15" s="316"/>
      <c r="G15" s="318"/>
      <c r="H15" s="318"/>
      <c r="I15" s="14" t="s">
        <v>31</v>
      </c>
      <c r="J15" s="34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288"/>
      <c r="F16" s="289"/>
      <c r="G16" s="288"/>
      <c r="H16" s="289"/>
      <c r="I16" s="192">
        <f>SUMIF(F52:F52,A16,I52:I52)+SUMIF(F52:F52,"PSU",I52:I52)</f>
        <v>0</v>
      </c>
      <c r="J16" s="193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288"/>
      <c r="F17" s="289"/>
      <c r="G17" s="288"/>
      <c r="H17" s="289"/>
      <c r="I17" s="192">
        <f>SUMIF(F52:F52,A17,I52:I52)</f>
        <v>0</v>
      </c>
      <c r="J17" s="193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288"/>
      <c r="F18" s="289"/>
      <c r="G18" s="288"/>
      <c r="H18" s="289"/>
      <c r="I18" s="192">
        <f>SUMIF(F52:F52,A18,I52:I52)</f>
        <v>0</v>
      </c>
      <c r="J18" s="193"/>
    </row>
    <row r="19" spans="1:10" ht="23.25" customHeight="1" x14ac:dyDescent="0.2">
      <c r="A19" s="138" t="s">
        <v>58</v>
      </c>
      <c r="B19" s="38" t="s">
        <v>29</v>
      </c>
      <c r="C19" s="61"/>
      <c r="D19" s="62"/>
      <c r="E19" s="288"/>
      <c r="F19" s="289"/>
      <c r="G19" s="288"/>
      <c r="H19" s="289"/>
      <c r="I19" s="192">
        <f>SUMIF(F52:F52,A19,I52:I52)</f>
        <v>0</v>
      </c>
      <c r="J19" s="193"/>
    </row>
    <row r="20" spans="1:10" ht="23.25" customHeight="1" x14ac:dyDescent="0.2">
      <c r="A20" s="138" t="s">
        <v>59</v>
      </c>
      <c r="B20" s="38" t="s">
        <v>30</v>
      </c>
      <c r="C20" s="61"/>
      <c r="D20" s="62"/>
      <c r="E20" s="288"/>
      <c r="F20" s="289"/>
      <c r="G20" s="288"/>
      <c r="H20" s="289"/>
      <c r="I20" s="192">
        <f>SUMIF(F52:F52,A20,I52:I52)</f>
        <v>0</v>
      </c>
      <c r="J20" s="193"/>
    </row>
    <row r="21" spans="1:10" ht="23.25" customHeight="1" x14ac:dyDescent="0.2">
      <c r="A21" s="2"/>
      <c r="B21" s="48" t="s">
        <v>31</v>
      </c>
      <c r="C21" s="63"/>
      <c r="D21" s="64"/>
      <c r="E21" s="319"/>
      <c r="F21" s="320"/>
      <c r="G21" s="319"/>
      <c r="H21" s="320"/>
      <c r="I21" s="188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296">
        <f>ZakladDPHSniVypocet</f>
        <v>0</v>
      </c>
      <c r="H23" s="297"/>
      <c r="I23" s="2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294">
        <f>A23</f>
        <v>0</v>
      </c>
      <c r="H24" s="295"/>
      <c r="I24" s="2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296">
        <f>ZakladDPHZaklVypocet</f>
        <v>0</v>
      </c>
      <c r="H25" s="297"/>
      <c r="I25" s="2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4"/>
      <c r="E26" s="68">
        <f>SazbaDPH2</f>
        <v>21</v>
      </c>
      <c r="F26" s="30" t="s">
        <v>0</v>
      </c>
      <c r="G26" s="307">
        <f>A25</f>
        <v>0</v>
      </c>
      <c r="H26" s="308"/>
      <c r="I26" s="3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309">
        <f>CenaCelkem-(ZakladDPHSni+DPHSni+ZakladDPHZakl+DPHZakl)</f>
        <v>0</v>
      </c>
      <c r="H27" s="309"/>
      <c r="I27" s="309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98">
        <f>ZakladDPHSniVypocet+ZakladDPHZaklVypocet</f>
        <v>0</v>
      </c>
      <c r="H28" s="299"/>
      <c r="I28" s="299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98">
        <f>A27</f>
        <v>0</v>
      </c>
      <c r="H29" s="298"/>
      <c r="I29" s="298"/>
      <c r="J29" s="11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300"/>
      <c r="E34" s="301"/>
      <c r="G34" s="302"/>
      <c r="H34" s="303"/>
      <c r="I34" s="303"/>
      <c r="J34" s="25"/>
    </row>
    <row r="35" spans="1:10" ht="12.75" customHeight="1" x14ac:dyDescent="0.2">
      <c r="A35" s="2"/>
      <c r="B35" s="2"/>
      <c r="D35" s="293" t="s">
        <v>2</v>
      </c>
      <c r="E35" s="293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47</v>
      </c>
      <c r="C39" s="281"/>
      <c r="D39" s="281"/>
      <c r="E39" s="281"/>
      <c r="F39" s="98">
        <f>'PS 03 Rekapitulace'!AE12</f>
        <v>0</v>
      </c>
      <c r="G39" s="99">
        <f>'PS 03 Rekapitulace'!AF12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hidden="1" customHeight="1" x14ac:dyDescent="0.2">
      <c r="A40" s="87">
        <v>2</v>
      </c>
      <c r="B40" s="102" t="s">
        <v>41</v>
      </c>
      <c r="C40" s="282" t="s">
        <v>43</v>
      </c>
      <c r="D40" s="282"/>
      <c r="E40" s="282"/>
      <c r="F40" s="103">
        <f>'PS 03 Rekapitulace'!AE12</f>
        <v>0</v>
      </c>
      <c r="G40" s="104">
        <f>'PS 03 Rekapitulace'!AF12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hidden="1" customHeight="1" x14ac:dyDescent="0.2">
      <c r="A41" s="87">
        <v>3</v>
      </c>
      <c r="B41" s="106" t="s">
        <v>41</v>
      </c>
      <c r="C41" s="281" t="s">
        <v>42</v>
      </c>
      <c r="D41" s="281"/>
      <c r="E41" s="281"/>
      <c r="F41" s="107">
        <f>'PS 03 Rekapitulace'!AE12</f>
        <v>0</v>
      </c>
      <c r="G41" s="100">
        <f>'PS 03 Rekapitulace'!AF12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hidden="1" customHeight="1" x14ac:dyDescent="0.2">
      <c r="A42" s="87"/>
      <c r="B42" s="283" t="s">
        <v>48</v>
      </c>
      <c r="C42" s="284"/>
      <c r="D42" s="284"/>
      <c r="E42" s="285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9" t="s">
        <v>56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41</v>
      </c>
      <c r="C52" s="286" t="s">
        <v>42</v>
      </c>
      <c r="D52" s="287"/>
      <c r="E52" s="287"/>
      <c r="F52" s="136" t="s">
        <v>28</v>
      </c>
      <c r="G52" s="128"/>
      <c r="H52" s="128"/>
      <c r="I52" s="128">
        <f>'PS 03 Rekapitulace'!G8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">
      <c r="F54" s="86"/>
      <c r="G54" s="86"/>
      <c r="H54" s="86"/>
      <c r="I54" s="86"/>
      <c r="J54" s="135"/>
    </row>
    <row r="55" spans="1:10" x14ac:dyDescent="0.2">
      <c r="F55" s="86"/>
      <c r="G55" s="86"/>
      <c r="H55" s="86"/>
      <c r="I55" s="86"/>
      <c r="J55" s="135"/>
    </row>
    <row r="56" spans="1:10" x14ac:dyDescent="0.2">
      <c r="F56" s="86"/>
      <c r="G56" s="86"/>
      <c r="H56" s="86"/>
      <c r="I56" s="86"/>
      <c r="J56" s="135"/>
    </row>
  </sheetData>
  <sheetProtection algorithmName="SHA-512" hashValue="ms9tvla0yiJliFteVGOzdD3EgxZfQFWIs0gYZt/w4uw1Eq9fePbq0IPlpgcbS1sgwaSUkJ37TyfTpfFRkbxFwg==" saltValue="pm5YknGA0S+UzLbDIFylj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zoomScaleNormal="100"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25" t="s">
        <v>7</v>
      </c>
      <c r="B1" s="325"/>
      <c r="C1" s="325"/>
      <c r="D1" s="325"/>
      <c r="E1" s="325"/>
      <c r="F1" s="325"/>
      <c r="G1" s="325"/>
      <c r="AG1" t="s">
        <v>60</v>
      </c>
    </row>
    <row r="2" spans="1:60" ht="25.15" customHeight="1" x14ac:dyDescent="0.2">
      <c r="A2" s="139" t="s">
        <v>8</v>
      </c>
      <c r="B2" s="49" t="s">
        <v>41</v>
      </c>
      <c r="C2" s="326" t="s">
        <v>46</v>
      </c>
      <c r="D2" s="327"/>
      <c r="E2" s="327"/>
      <c r="F2" s="327"/>
      <c r="G2" s="328"/>
      <c r="AG2" t="s">
        <v>61</v>
      </c>
    </row>
    <row r="3" spans="1:60" ht="25.15" customHeight="1" x14ac:dyDescent="0.2">
      <c r="A3" s="139" t="s">
        <v>9</v>
      </c>
      <c r="B3" s="49" t="s">
        <v>41</v>
      </c>
      <c r="C3" s="326" t="s">
        <v>43</v>
      </c>
      <c r="D3" s="327"/>
      <c r="E3" s="327"/>
      <c r="F3" s="327"/>
      <c r="G3" s="328"/>
      <c r="AC3" s="120" t="s">
        <v>61</v>
      </c>
      <c r="AG3" t="s">
        <v>62</v>
      </c>
    </row>
    <row r="4" spans="1:60" ht="25.15" customHeight="1" x14ac:dyDescent="0.2">
      <c r="A4" s="140" t="s">
        <v>10</v>
      </c>
      <c r="B4" s="141" t="s">
        <v>41</v>
      </c>
      <c r="C4" s="329" t="s">
        <v>42</v>
      </c>
      <c r="D4" s="330"/>
      <c r="E4" s="330"/>
      <c r="F4" s="330"/>
      <c r="G4" s="331"/>
      <c r="AG4" t="s">
        <v>63</v>
      </c>
    </row>
    <row r="5" spans="1:60" x14ac:dyDescent="0.2">
      <c r="D5" s="10"/>
    </row>
    <row r="6" spans="1:60" ht="38.25" x14ac:dyDescent="0.2">
      <c r="A6" s="143" t="s">
        <v>64</v>
      </c>
      <c r="B6" s="145" t="s">
        <v>65</v>
      </c>
      <c r="C6" s="145" t="s">
        <v>66</v>
      </c>
      <c r="D6" s="144" t="s">
        <v>67</v>
      </c>
      <c r="E6" s="143" t="s">
        <v>68</v>
      </c>
      <c r="F6" s="142" t="s">
        <v>69</v>
      </c>
      <c r="G6" s="143" t="s">
        <v>31</v>
      </c>
      <c r="H6" s="146" t="s">
        <v>32</v>
      </c>
      <c r="I6" s="146" t="s">
        <v>70</v>
      </c>
      <c r="J6" s="146" t="s">
        <v>33</v>
      </c>
      <c r="K6" s="146" t="s">
        <v>71</v>
      </c>
      <c r="L6" s="146" t="s">
        <v>72</v>
      </c>
      <c r="M6" s="146" t="s">
        <v>73</v>
      </c>
      <c r="N6" s="146" t="s">
        <v>74</v>
      </c>
      <c r="O6" s="146" t="s">
        <v>75</v>
      </c>
      <c r="P6" s="146" t="s">
        <v>76</v>
      </c>
      <c r="Q6" s="146" t="s">
        <v>77</v>
      </c>
      <c r="R6" s="146" t="s">
        <v>78</v>
      </c>
      <c r="S6" s="146" t="s">
        <v>79</v>
      </c>
      <c r="T6" s="146" t="s">
        <v>80</v>
      </c>
      <c r="U6" s="146" t="s">
        <v>81</v>
      </c>
      <c r="V6" s="146" t="s">
        <v>82</v>
      </c>
      <c r="W6" s="146" t="s">
        <v>83</v>
      </c>
      <c r="X6" s="146" t="s">
        <v>84</v>
      </c>
      <c r="Y6" s="146" t="s">
        <v>85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25.5" x14ac:dyDescent="0.2">
      <c r="A8" s="159" t="s">
        <v>86</v>
      </c>
      <c r="B8" s="160" t="s">
        <v>41</v>
      </c>
      <c r="C8" s="176" t="s">
        <v>42</v>
      </c>
      <c r="D8" s="161"/>
      <c r="E8" s="162"/>
      <c r="F8" s="163"/>
      <c r="G8" s="164">
        <f>SUMIF(AG9:AG10,"&lt;&gt;NOR",G9:G10)</f>
        <v>0</v>
      </c>
      <c r="H8" s="158"/>
      <c r="I8" s="158">
        <f>SUM(I9:I10)</f>
        <v>0</v>
      </c>
      <c r="J8" s="158"/>
      <c r="K8" s="158">
        <f>SUM(K9:K10)</f>
        <v>5061867</v>
      </c>
      <c r="L8" s="158"/>
      <c r="M8" s="158">
        <f>SUM(M9:M10)</f>
        <v>0</v>
      </c>
      <c r="N8" s="157"/>
      <c r="O8" s="157">
        <f>SUM(O9:O10)</f>
        <v>0</v>
      </c>
      <c r="P8" s="157"/>
      <c r="Q8" s="157">
        <f>SUM(Q9:Q10)</f>
        <v>0</v>
      </c>
      <c r="R8" s="158"/>
      <c r="S8" s="158"/>
      <c r="T8" s="158"/>
      <c r="U8" s="158"/>
      <c r="V8" s="158">
        <f>SUM(V9:V10)</f>
        <v>0</v>
      </c>
      <c r="W8" s="158"/>
      <c r="X8" s="158"/>
      <c r="Y8" s="158"/>
      <c r="AG8" t="s">
        <v>87</v>
      </c>
    </row>
    <row r="9" spans="1:60" outlineLevel="1" x14ac:dyDescent="0.2">
      <c r="A9" s="171">
        <v>2</v>
      </c>
      <c r="B9" s="172" t="s">
        <v>94</v>
      </c>
      <c r="C9" s="177" t="s">
        <v>95</v>
      </c>
      <c r="D9" s="173" t="s">
        <v>88</v>
      </c>
      <c r="E9" s="174">
        <v>1</v>
      </c>
      <c r="F9" s="186">
        <f>'Pool bar'!G63</f>
        <v>0</v>
      </c>
      <c r="G9" s="175">
        <f>ROUND(E9*F9,2)</f>
        <v>0</v>
      </c>
      <c r="H9" s="156">
        <v>0</v>
      </c>
      <c r="I9" s="155">
        <f>ROUND(E9*H9,2)</f>
        <v>0</v>
      </c>
      <c r="J9" s="156">
        <v>1445246</v>
      </c>
      <c r="K9" s="155">
        <f>ROUND(E9*J9,2)</f>
        <v>1445246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89</v>
      </c>
      <c r="T9" s="155" t="s">
        <v>90</v>
      </c>
      <c r="U9" s="155">
        <v>0</v>
      </c>
      <c r="V9" s="155">
        <f>ROUND(E9*U9,2)</f>
        <v>0</v>
      </c>
      <c r="W9" s="155"/>
      <c r="X9" s="155" t="s">
        <v>91</v>
      </c>
      <c r="Y9" s="155" t="s">
        <v>92</v>
      </c>
      <c r="Z9" s="147"/>
      <c r="AA9" s="147"/>
      <c r="AB9" s="147"/>
      <c r="AC9" s="147"/>
      <c r="AD9" s="147"/>
      <c r="AE9" s="147"/>
      <c r="AF9" s="147"/>
      <c r="AG9" s="147" t="s">
        <v>93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66">
        <v>3</v>
      </c>
      <c r="B10" s="167" t="s">
        <v>96</v>
      </c>
      <c r="C10" s="178" t="s">
        <v>97</v>
      </c>
      <c r="D10" s="168" t="s">
        <v>88</v>
      </c>
      <c r="E10" s="169">
        <v>1</v>
      </c>
      <c r="F10" s="187">
        <f>Restaurace!G90</f>
        <v>0</v>
      </c>
      <c r="G10" s="170">
        <f>ROUND(E10*F10,2)</f>
        <v>0</v>
      </c>
      <c r="H10" s="156">
        <v>0</v>
      </c>
      <c r="I10" s="155">
        <f>ROUND(E10*H10,2)</f>
        <v>0</v>
      </c>
      <c r="J10" s="156">
        <v>3616621</v>
      </c>
      <c r="K10" s="155">
        <f>ROUND(E10*J10,2)</f>
        <v>3616621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89</v>
      </c>
      <c r="T10" s="155" t="s">
        <v>90</v>
      </c>
      <c r="U10" s="155">
        <v>0</v>
      </c>
      <c r="V10" s="155">
        <f>ROUND(E10*U10,2)</f>
        <v>0</v>
      </c>
      <c r="W10" s="155"/>
      <c r="X10" s="155" t="s">
        <v>91</v>
      </c>
      <c r="Y10" s="155" t="s">
        <v>92</v>
      </c>
      <c r="Z10" s="147"/>
      <c r="AA10" s="147"/>
      <c r="AB10" s="147"/>
      <c r="AC10" s="147"/>
      <c r="AD10" s="147"/>
      <c r="AE10" s="147"/>
      <c r="AF10" s="147"/>
      <c r="AG10" s="147" t="s">
        <v>93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72</v>
      </c>
    </row>
    <row r="12" spans="1:60" x14ac:dyDescent="0.2">
      <c r="A12" s="150"/>
      <c r="B12" s="151" t="s">
        <v>31</v>
      </c>
      <c r="C12" s="180"/>
      <c r="D12" s="152"/>
      <c r="E12" s="153"/>
      <c r="F12" s="153"/>
      <c r="G12" s="16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98</v>
      </c>
    </row>
    <row r="13" spans="1:60" x14ac:dyDescent="0.2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"/>
      <c r="B14" s="4"/>
      <c r="C14" s="17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32" t="s">
        <v>99</v>
      </c>
      <c r="B15" s="332"/>
      <c r="C15" s="333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36"/>
      <c r="B16" s="337"/>
      <c r="C16" s="338"/>
      <c r="D16" s="337"/>
      <c r="E16" s="337"/>
      <c r="F16" s="337"/>
      <c r="G16" s="33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G16" t="s">
        <v>100</v>
      </c>
    </row>
    <row r="17" spans="1:25" x14ac:dyDescent="0.2">
      <c r="A17" s="340"/>
      <c r="B17" s="341"/>
      <c r="C17" s="342"/>
      <c r="D17" s="341"/>
      <c r="E17" s="341"/>
      <c r="F17" s="341"/>
      <c r="G17" s="34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">
      <c r="A18" s="340"/>
      <c r="B18" s="341"/>
      <c r="C18" s="342"/>
      <c r="D18" s="341"/>
      <c r="E18" s="341"/>
      <c r="F18" s="341"/>
      <c r="G18" s="34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">
      <c r="A19" s="340"/>
      <c r="B19" s="341"/>
      <c r="C19" s="342"/>
      <c r="D19" s="341"/>
      <c r="E19" s="341"/>
      <c r="F19" s="341"/>
      <c r="G19" s="34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">
      <c r="A20" s="344"/>
      <c r="B20" s="345"/>
      <c r="C20" s="346"/>
      <c r="D20" s="345"/>
      <c r="E20" s="345"/>
      <c r="F20" s="345"/>
      <c r="G20" s="347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">
      <c r="A21" s="3"/>
      <c r="B21" s="4"/>
      <c r="C21" s="17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76.5" x14ac:dyDescent="0.2">
      <c r="A22" s="194" t="s">
        <v>417</v>
      </c>
      <c r="B22" s="195"/>
      <c r="C22" s="196"/>
      <c r="D22" s="197"/>
      <c r="E22" s="194"/>
      <c r="F22" s="198"/>
      <c r="G22" s="198"/>
      <c r="H22" s="198"/>
      <c r="I22" s="199"/>
    </row>
    <row r="23" spans="1:25" x14ac:dyDescent="0.2">
      <c r="A23" s="334" t="s">
        <v>415</v>
      </c>
      <c r="B23" s="334"/>
      <c r="C23" s="334"/>
      <c r="D23" s="334"/>
      <c r="E23" s="334"/>
      <c r="F23" s="334"/>
      <c r="G23" s="334"/>
      <c r="H23" s="334"/>
      <c r="I23" s="334"/>
    </row>
    <row r="24" spans="1:25" x14ac:dyDescent="0.2">
      <c r="A24" s="335" t="s">
        <v>416</v>
      </c>
      <c r="B24" s="335"/>
      <c r="C24" s="335"/>
      <c r="D24" s="335"/>
      <c r="E24" s="335"/>
      <c r="F24" s="335"/>
      <c r="G24" s="335"/>
      <c r="H24" s="335"/>
      <c r="I24" s="335"/>
    </row>
    <row r="25" spans="1:25" x14ac:dyDescent="0.2">
      <c r="A25" s="335" t="s">
        <v>413</v>
      </c>
      <c r="B25" s="335"/>
      <c r="C25" s="335"/>
      <c r="D25" s="335"/>
      <c r="E25" s="335"/>
      <c r="F25" s="335"/>
      <c r="G25" s="335"/>
      <c r="H25" s="335"/>
      <c r="I25" s="335"/>
    </row>
    <row r="26" spans="1:25" x14ac:dyDescent="0.2">
      <c r="A26" s="335" t="s">
        <v>414</v>
      </c>
      <c r="B26" s="335"/>
      <c r="C26" s="335"/>
      <c r="D26" s="335"/>
      <c r="E26" s="335"/>
      <c r="F26" s="335"/>
      <c r="G26" s="335"/>
      <c r="H26" s="335"/>
      <c r="I26" s="335"/>
    </row>
    <row r="27" spans="1:25" x14ac:dyDescent="0.2">
      <c r="B27" s="52"/>
      <c r="C27" s="52"/>
      <c r="D27" s="52"/>
    </row>
    <row r="28" spans="1:25" x14ac:dyDescent="0.2">
      <c r="D28" s="10"/>
    </row>
    <row r="29" spans="1:25" x14ac:dyDescent="0.2">
      <c r="D29" s="10"/>
    </row>
    <row r="30" spans="1:25" x14ac:dyDescent="0.2">
      <c r="D30" s="10"/>
    </row>
    <row r="31" spans="1:25" x14ac:dyDescent="0.2">
      <c r="D31" s="10"/>
    </row>
    <row r="32" spans="1:25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</sheetData>
  <sheetProtection algorithmName="SHA-512" hashValue="KTD4+bfNlG0VuCE752sm/hMi2DCGwq2Jer1MsERyy0JQiajj0QthNawDLzgDT7o/WjBhgKagr6jVh/Dyu8rZkQ==" saltValue="MVHN5zc1YzcXSJ0aKir+dA==" spinCount="100000" sheet="1" objects="1" scenarios="1"/>
  <mergeCells count="10">
    <mergeCell ref="A23:I23"/>
    <mergeCell ref="A24:I24"/>
    <mergeCell ref="A25:I25"/>
    <mergeCell ref="A26:I26"/>
    <mergeCell ref="A16:G20"/>
    <mergeCell ref="A1:G1"/>
    <mergeCell ref="C2:G2"/>
    <mergeCell ref="C3:G3"/>
    <mergeCell ref="C4:G4"/>
    <mergeCell ref="A15:C1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workbookViewId="0">
      <selection activeCell="B5" sqref="B5"/>
    </sheetView>
  </sheetViews>
  <sheetFormatPr defaultRowHeight="12.75" x14ac:dyDescent="0.2"/>
  <cols>
    <col min="2" max="2" width="67.7109375" customWidth="1"/>
    <col min="3" max="3" width="14" customWidth="1"/>
    <col min="4" max="4" width="13" customWidth="1"/>
    <col min="6" max="6" width="15.140625" customWidth="1"/>
    <col min="7" max="7" width="19.42578125" customWidth="1"/>
  </cols>
  <sheetData>
    <row r="1" spans="1:7" ht="40.15" customHeight="1" x14ac:dyDescent="0.2">
      <c r="A1" s="200" t="s">
        <v>101</v>
      </c>
      <c r="B1" s="201" t="s">
        <v>102</v>
      </c>
      <c r="C1" s="202" t="s">
        <v>103</v>
      </c>
      <c r="D1" s="202" t="s">
        <v>104</v>
      </c>
      <c r="E1" s="203" t="s">
        <v>105</v>
      </c>
      <c r="F1" s="204" t="s">
        <v>106</v>
      </c>
      <c r="G1" s="204" t="s">
        <v>25</v>
      </c>
    </row>
    <row r="2" spans="1:7" ht="40.15" customHeight="1" x14ac:dyDescent="0.2">
      <c r="A2" s="205" t="s">
        <v>107</v>
      </c>
      <c r="B2" s="206" t="s">
        <v>130</v>
      </c>
      <c r="C2" s="207"/>
      <c r="D2" s="207"/>
      <c r="E2" s="238"/>
      <c r="F2" s="239"/>
      <c r="G2" s="238">
        <f>SUM(G3:G7)</f>
        <v>0</v>
      </c>
    </row>
    <row r="3" spans="1:7" ht="40.15" customHeight="1" x14ac:dyDescent="0.2">
      <c r="A3" s="209" t="s">
        <v>108</v>
      </c>
      <c r="B3" s="210" t="s">
        <v>131</v>
      </c>
      <c r="C3" s="211" t="s">
        <v>132</v>
      </c>
      <c r="D3" s="212"/>
      <c r="E3" s="240">
        <v>1</v>
      </c>
      <c r="F3" s="259"/>
      <c r="G3" s="242">
        <f>F3*E3</f>
        <v>0</v>
      </c>
    </row>
    <row r="4" spans="1:7" ht="40.15" customHeight="1" x14ac:dyDescent="0.2">
      <c r="A4" s="209" t="s">
        <v>109</v>
      </c>
      <c r="B4" s="210" t="s">
        <v>131</v>
      </c>
      <c r="C4" s="211" t="s">
        <v>133</v>
      </c>
      <c r="D4" s="212"/>
      <c r="E4" s="240">
        <v>1</v>
      </c>
      <c r="F4" s="259"/>
      <c r="G4" s="242">
        <f t="shared" ref="G4:G7" si="0">F4*E4</f>
        <v>0</v>
      </c>
    </row>
    <row r="5" spans="1:7" ht="40.15" customHeight="1" x14ac:dyDescent="0.2">
      <c r="A5" s="209" t="s">
        <v>110</v>
      </c>
      <c r="B5" s="210" t="s">
        <v>131</v>
      </c>
      <c r="C5" s="211" t="s">
        <v>134</v>
      </c>
      <c r="D5" s="212"/>
      <c r="E5" s="240">
        <v>1</v>
      </c>
      <c r="F5" s="259"/>
      <c r="G5" s="242">
        <f t="shared" si="0"/>
        <v>0</v>
      </c>
    </row>
    <row r="6" spans="1:7" ht="70.150000000000006" customHeight="1" x14ac:dyDescent="0.2">
      <c r="A6" s="209" t="s">
        <v>112</v>
      </c>
      <c r="B6" s="210" t="s">
        <v>135</v>
      </c>
      <c r="C6" s="214" t="s">
        <v>136</v>
      </c>
      <c r="D6" s="214" t="s">
        <v>137</v>
      </c>
      <c r="E6" s="240">
        <v>1</v>
      </c>
      <c r="F6" s="259"/>
      <c r="G6" s="242">
        <f t="shared" si="0"/>
        <v>0</v>
      </c>
    </row>
    <row r="7" spans="1:7" ht="91.15" customHeight="1" x14ac:dyDescent="0.2">
      <c r="A7" s="209" t="s">
        <v>114</v>
      </c>
      <c r="B7" s="210" t="s">
        <v>138</v>
      </c>
      <c r="C7" s="214" t="s">
        <v>139</v>
      </c>
      <c r="D7" s="214" t="s">
        <v>140</v>
      </c>
      <c r="E7" s="240">
        <v>1</v>
      </c>
      <c r="F7" s="259"/>
      <c r="G7" s="242">
        <f t="shared" si="0"/>
        <v>0</v>
      </c>
    </row>
    <row r="8" spans="1:7" ht="40.15" customHeight="1" x14ac:dyDescent="0.2">
      <c r="A8" s="205" t="s">
        <v>116</v>
      </c>
      <c r="B8" s="206" t="s">
        <v>141</v>
      </c>
      <c r="C8" s="207"/>
      <c r="D8" s="207"/>
      <c r="E8" s="238"/>
      <c r="F8" s="239"/>
      <c r="G8" s="238">
        <f>SUM(G9:G10)</f>
        <v>0</v>
      </c>
    </row>
    <row r="9" spans="1:7" ht="40.15" customHeight="1" x14ac:dyDescent="0.2">
      <c r="A9" s="209" t="s">
        <v>117</v>
      </c>
      <c r="B9" s="215" t="s">
        <v>142</v>
      </c>
      <c r="C9" s="211" t="s">
        <v>143</v>
      </c>
      <c r="D9" s="212"/>
      <c r="E9" s="240">
        <v>1</v>
      </c>
      <c r="F9" s="259"/>
      <c r="G9" s="242">
        <f>F9*E9</f>
        <v>0</v>
      </c>
    </row>
    <row r="10" spans="1:7" ht="40.15" customHeight="1" x14ac:dyDescent="0.2">
      <c r="A10" s="209" t="s">
        <v>144</v>
      </c>
      <c r="B10" s="215" t="s">
        <v>142</v>
      </c>
      <c r="C10" s="212" t="s">
        <v>145</v>
      </c>
      <c r="D10" s="212"/>
      <c r="E10" s="240">
        <v>1</v>
      </c>
      <c r="F10" s="259"/>
      <c r="G10" s="242">
        <f>F10*E10</f>
        <v>0</v>
      </c>
    </row>
    <row r="11" spans="1:7" ht="40.15" customHeight="1" x14ac:dyDescent="0.2">
      <c r="A11" s="205" t="s">
        <v>119</v>
      </c>
      <c r="B11" s="206" t="s">
        <v>146</v>
      </c>
      <c r="C11" s="207"/>
      <c r="D11" s="207"/>
      <c r="E11" s="238"/>
      <c r="F11" s="239"/>
      <c r="G11" s="238">
        <f>SUM(G12:G16)</f>
        <v>0</v>
      </c>
    </row>
    <row r="12" spans="1:7" ht="103.15" customHeight="1" x14ac:dyDescent="0.2">
      <c r="A12" s="209" t="s">
        <v>121</v>
      </c>
      <c r="B12" s="210" t="s">
        <v>147</v>
      </c>
      <c r="C12" s="214" t="s">
        <v>148</v>
      </c>
      <c r="D12" s="214" t="s">
        <v>137</v>
      </c>
      <c r="E12" s="240">
        <v>1</v>
      </c>
      <c r="F12" s="259"/>
      <c r="G12" s="242">
        <f>F12*E12</f>
        <v>0</v>
      </c>
    </row>
    <row r="13" spans="1:7" ht="40.15" customHeight="1" x14ac:dyDescent="0.2">
      <c r="A13" s="209" t="s">
        <v>122</v>
      </c>
      <c r="B13" s="216" t="s">
        <v>149</v>
      </c>
      <c r="C13" s="211" t="s">
        <v>150</v>
      </c>
      <c r="D13" s="212"/>
      <c r="E13" s="240">
        <v>1</v>
      </c>
      <c r="F13" s="259"/>
      <c r="G13" s="242">
        <f t="shared" ref="G13:G16" si="1">F13*E13</f>
        <v>0</v>
      </c>
    </row>
    <row r="14" spans="1:7" ht="40.15" customHeight="1" x14ac:dyDescent="0.2">
      <c r="A14" s="209" t="s">
        <v>123</v>
      </c>
      <c r="B14" s="216" t="s">
        <v>113</v>
      </c>
      <c r="C14" s="212"/>
      <c r="D14" s="212"/>
      <c r="E14" s="240">
        <v>1</v>
      </c>
      <c r="F14" s="259"/>
      <c r="G14" s="242">
        <f t="shared" si="1"/>
        <v>0</v>
      </c>
    </row>
    <row r="15" spans="1:7" ht="40.15" customHeight="1" x14ac:dyDescent="0.2">
      <c r="A15" s="209" t="s">
        <v>124</v>
      </c>
      <c r="B15" s="216" t="s">
        <v>151</v>
      </c>
      <c r="C15" s="211" t="s">
        <v>152</v>
      </c>
      <c r="D15" s="212"/>
      <c r="E15" s="240">
        <v>1</v>
      </c>
      <c r="F15" s="259"/>
      <c r="G15" s="242">
        <f t="shared" si="1"/>
        <v>0</v>
      </c>
    </row>
    <row r="16" spans="1:7" ht="40.15" customHeight="1" x14ac:dyDescent="0.2">
      <c r="A16" s="209" t="s">
        <v>125</v>
      </c>
      <c r="B16" s="216" t="s">
        <v>153</v>
      </c>
      <c r="C16" s="212" t="s">
        <v>154</v>
      </c>
      <c r="D16" s="212" t="s">
        <v>155</v>
      </c>
      <c r="E16" s="240">
        <v>1</v>
      </c>
      <c r="F16" s="259"/>
      <c r="G16" s="242">
        <f t="shared" si="1"/>
        <v>0</v>
      </c>
    </row>
    <row r="17" spans="1:7" ht="40.15" customHeight="1" x14ac:dyDescent="0.2">
      <c r="A17" s="205" t="s">
        <v>156</v>
      </c>
      <c r="B17" s="206" t="s">
        <v>157</v>
      </c>
      <c r="C17" s="207"/>
      <c r="D17" s="207"/>
      <c r="E17" s="238"/>
      <c r="F17" s="239"/>
      <c r="G17" s="238">
        <f>SUM(G18:G25)</f>
        <v>0</v>
      </c>
    </row>
    <row r="18" spans="1:7" ht="40.15" customHeight="1" x14ac:dyDescent="0.2">
      <c r="A18" s="209" t="s">
        <v>158</v>
      </c>
      <c r="B18" s="216" t="s">
        <v>159</v>
      </c>
      <c r="C18" s="211" t="s">
        <v>160</v>
      </c>
      <c r="D18" s="212"/>
      <c r="E18" s="240">
        <v>1</v>
      </c>
      <c r="F18" s="259"/>
      <c r="G18" s="242">
        <f>F18*E18</f>
        <v>0</v>
      </c>
    </row>
    <row r="19" spans="1:7" ht="40.15" customHeight="1" x14ac:dyDescent="0.2">
      <c r="A19" s="209" t="s">
        <v>161</v>
      </c>
      <c r="B19" s="217" t="s">
        <v>162</v>
      </c>
      <c r="C19" s="212" t="s">
        <v>163</v>
      </c>
      <c r="D19" s="212" t="s">
        <v>164</v>
      </c>
      <c r="E19" s="240">
        <v>1</v>
      </c>
      <c r="F19" s="259"/>
      <c r="G19" s="242">
        <f t="shared" ref="G19:G25" si="2">F19*E19</f>
        <v>0</v>
      </c>
    </row>
    <row r="20" spans="1:7" ht="55.9" customHeight="1" x14ac:dyDescent="0.2">
      <c r="A20" s="209" t="s">
        <v>165</v>
      </c>
      <c r="B20" s="217" t="s">
        <v>166</v>
      </c>
      <c r="C20" s="212" t="s">
        <v>167</v>
      </c>
      <c r="D20" s="212" t="s">
        <v>168</v>
      </c>
      <c r="E20" s="240">
        <v>1</v>
      </c>
      <c r="F20" s="259"/>
      <c r="G20" s="242">
        <f t="shared" si="2"/>
        <v>0</v>
      </c>
    </row>
    <row r="21" spans="1:7" ht="59.45" customHeight="1" x14ac:dyDescent="0.2">
      <c r="A21" s="209" t="s">
        <v>169</v>
      </c>
      <c r="B21" s="217" t="s">
        <v>170</v>
      </c>
      <c r="C21" s="212" t="s">
        <v>171</v>
      </c>
      <c r="D21" s="212" t="s">
        <v>172</v>
      </c>
      <c r="E21" s="240">
        <v>1</v>
      </c>
      <c r="F21" s="259"/>
      <c r="G21" s="242">
        <f t="shared" si="2"/>
        <v>0</v>
      </c>
    </row>
    <row r="22" spans="1:7" ht="64.900000000000006" customHeight="1" x14ac:dyDescent="0.2">
      <c r="A22" s="209" t="s">
        <v>173</v>
      </c>
      <c r="B22" s="210" t="s">
        <v>174</v>
      </c>
      <c r="C22" s="214" t="s">
        <v>175</v>
      </c>
      <c r="D22" s="214" t="s">
        <v>176</v>
      </c>
      <c r="E22" s="240">
        <v>1</v>
      </c>
      <c r="F22" s="259"/>
      <c r="G22" s="242">
        <f t="shared" si="2"/>
        <v>0</v>
      </c>
    </row>
    <row r="23" spans="1:7" ht="68.45" customHeight="1" x14ac:dyDescent="0.2">
      <c r="A23" s="209" t="s">
        <v>177</v>
      </c>
      <c r="B23" s="210" t="s">
        <v>178</v>
      </c>
      <c r="C23" s="214" t="s">
        <v>179</v>
      </c>
      <c r="D23" s="214" t="s">
        <v>180</v>
      </c>
      <c r="E23" s="240">
        <v>1</v>
      </c>
      <c r="F23" s="259"/>
      <c r="G23" s="242">
        <f t="shared" si="2"/>
        <v>0</v>
      </c>
    </row>
    <row r="24" spans="1:7" ht="75.599999999999994" customHeight="1" x14ac:dyDescent="0.2">
      <c r="A24" s="209" t="s">
        <v>181</v>
      </c>
      <c r="B24" s="216" t="s">
        <v>182</v>
      </c>
      <c r="C24" s="212" t="s">
        <v>183</v>
      </c>
      <c r="D24" s="212" t="s">
        <v>184</v>
      </c>
      <c r="E24" s="240">
        <v>1</v>
      </c>
      <c r="F24" s="259"/>
      <c r="G24" s="242">
        <f t="shared" si="2"/>
        <v>0</v>
      </c>
    </row>
    <row r="25" spans="1:7" ht="49.9" customHeight="1" x14ac:dyDescent="0.2">
      <c r="A25" s="209" t="s">
        <v>185</v>
      </c>
      <c r="B25" s="218" t="s">
        <v>186</v>
      </c>
      <c r="C25" s="212" t="s">
        <v>187</v>
      </c>
      <c r="D25" s="212" t="s">
        <v>188</v>
      </c>
      <c r="E25" s="240">
        <v>1</v>
      </c>
      <c r="F25" s="259"/>
      <c r="G25" s="242">
        <f t="shared" si="2"/>
        <v>0</v>
      </c>
    </row>
    <row r="26" spans="1:7" ht="40.15" customHeight="1" x14ac:dyDescent="0.2">
      <c r="A26" s="205" t="s">
        <v>189</v>
      </c>
      <c r="B26" s="206" t="s">
        <v>190</v>
      </c>
      <c r="C26" s="207"/>
      <c r="D26" s="207"/>
      <c r="E26" s="238"/>
      <c r="F26" s="239"/>
      <c r="G26" s="238">
        <f>SUM(G27:G30)</f>
        <v>0</v>
      </c>
    </row>
    <row r="27" spans="1:7" ht="67.900000000000006" customHeight="1" x14ac:dyDescent="0.2">
      <c r="A27" s="209" t="s">
        <v>191</v>
      </c>
      <c r="B27" s="210" t="s">
        <v>192</v>
      </c>
      <c r="C27" s="214" t="s">
        <v>193</v>
      </c>
      <c r="D27" s="214"/>
      <c r="E27" s="242">
        <v>1</v>
      </c>
      <c r="F27" s="259"/>
      <c r="G27" s="242">
        <f>F27*E27</f>
        <v>0</v>
      </c>
    </row>
    <row r="28" spans="1:7" ht="40.15" customHeight="1" x14ac:dyDescent="0.2">
      <c r="A28" s="209" t="s">
        <v>194</v>
      </c>
      <c r="B28" s="210" t="s">
        <v>195</v>
      </c>
      <c r="C28" s="214" t="s">
        <v>196</v>
      </c>
      <c r="D28" s="214" t="s">
        <v>155</v>
      </c>
      <c r="E28" s="242">
        <v>1</v>
      </c>
      <c r="F28" s="259"/>
      <c r="G28" s="242">
        <f t="shared" ref="G28:G30" si="3">F28*E28</f>
        <v>0</v>
      </c>
    </row>
    <row r="29" spans="1:7" ht="40.15" customHeight="1" x14ac:dyDescent="0.2">
      <c r="A29" s="209" t="s">
        <v>197</v>
      </c>
      <c r="B29" s="218" t="s">
        <v>198</v>
      </c>
      <c r="C29" s="213"/>
      <c r="D29" s="213"/>
      <c r="E29" s="240">
        <v>0</v>
      </c>
      <c r="F29" s="241"/>
      <c r="G29" s="242">
        <f t="shared" si="3"/>
        <v>0</v>
      </c>
    </row>
    <row r="30" spans="1:7" ht="40.15" customHeight="1" x14ac:dyDescent="0.2">
      <c r="A30" s="209" t="s">
        <v>199</v>
      </c>
      <c r="B30" s="219" t="s">
        <v>200</v>
      </c>
      <c r="C30" s="212"/>
      <c r="D30" s="212"/>
      <c r="E30" s="240">
        <v>0</v>
      </c>
      <c r="F30" s="241"/>
      <c r="G30" s="242">
        <f t="shared" si="3"/>
        <v>0</v>
      </c>
    </row>
    <row r="31" spans="1:7" ht="40.15" customHeight="1" x14ac:dyDescent="0.2">
      <c r="A31" s="205" t="s">
        <v>201</v>
      </c>
      <c r="B31" s="206" t="s">
        <v>202</v>
      </c>
      <c r="C31" s="207"/>
      <c r="D31" s="207"/>
      <c r="E31" s="238"/>
      <c r="F31" s="239"/>
      <c r="G31" s="238">
        <f>SUM(G32:G35)</f>
        <v>0</v>
      </c>
    </row>
    <row r="32" spans="1:7" ht="40.15" customHeight="1" x14ac:dyDescent="0.2">
      <c r="A32" s="209" t="s">
        <v>203</v>
      </c>
      <c r="B32" s="210" t="s">
        <v>204</v>
      </c>
      <c r="C32" s="214"/>
      <c r="D32" s="214" t="s">
        <v>205</v>
      </c>
      <c r="E32" s="240">
        <v>0</v>
      </c>
      <c r="F32" s="243"/>
      <c r="G32" s="242">
        <f>F32*E32</f>
        <v>0</v>
      </c>
    </row>
    <row r="33" spans="1:7" ht="54.6" customHeight="1" x14ac:dyDescent="0.2">
      <c r="A33" s="209" t="s">
        <v>206</v>
      </c>
      <c r="B33" s="210" t="s">
        <v>207</v>
      </c>
      <c r="C33" s="211" t="s">
        <v>208</v>
      </c>
      <c r="D33" s="212"/>
      <c r="E33" s="240">
        <v>1</v>
      </c>
      <c r="F33" s="259"/>
      <c r="G33" s="242">
        <f t="shared" ref="G33:G35" si="4">F33*E33</f>
        <v>0</v>
      </c>
    </row>
    <row r="34" spans="1:7" ht="55.9" customHeight="1" x14ac:dyDescent="0.2">
      <c r="A34" s="209" t="s">
        <v>209</v>
      </c>
      <c r="B34" s="210" t="s">
        <v>210</v>
      </c>
      <c r="C34" s="214" t="s">
        <v>196</v>
      </c>
      <c r="D34" s="214" t="s">
        <v>211</v>
      </c>
      <c r="E34" s="240">
        <v>1</v>
      </c>
      <c r="F34" s="259"/>
      <c r="G34" s="242">
        <f t="shared" si="4"/>
        <v>0</v>
      </c>
    </row>
    <row r="35" spans="1:7" ht="55.15" customHeight="1" x14ac:dyDescent="0.2">
      <c r="A35" s="209" t="s">
        <v>212</v>
      </c>
      <c r="B35" s="210" t="s">
        <v>213</v>
      </c>
      <c r="C35" s="211" t="s">
        <v>214</v>
      </c>
      <c r="D35" s="212" t="s">
        <v>215</v>
      </c>
      <c r="E35" s="240">
        <v>1</v>
      </c>
      <c r="F35" s="259"/>
      <c r="G35" s="242">
        <f t="shared" si="4"/>
        <v>0</v>
      </c>
    </row>
    <row r="36" spans="1:7" ht="40.15" customHeight="1" x14ac:dyDescent="0.2">
      <c r="A36" s="205" t="s">
        <v>216</v>
      </c>
      <c r="B36" s="206" t="s">
        <v>120</v>
      </c>
      <c r="C36" s="207"/>
      <c r="D36" s="207"/>
      <c r="E36" s="238"/>
      <c r="F36" s="239"/>
      <c r="G36" s="238">
        <f>SUM(G37:G46)</f>
        <v>0</v>
      </c>
    </row>
    <row r="37" spans="1:7" ht="77.45" customHeight="1" x14ac:dyDescent="0.2">
      <c r="A37" s="209" t="s">
        <v>217</v>
      </c>
      <c r="B37" s="210" t="s">
        <v>218</v>
      </c>
      <c r="C37" s="214" t="s">
        <v>219</v>
      </c>
      <c r="D37" s="213"/>
      <c r="E37" s="242">
        <v>1</v>
      </c>
      <c r="F37" s="259"/>
      <c r="G37" s="242">
        <f>F37*E37</f>
        <v>0</v>
      </c>
    </row>
    <row r="38" spans="1:7" ht="114.6" customHeight="1" x14ac:dyDescent="0.2">
      <c r="A38" s="209" t="s">
        <v>220</v>
      </c>
      <c r="B38" s="219" t="s">
        <v>221</v>
      </c>
      <c r="C38" s="220" t="s">
        <v>222</v>
      </c>
      <c r="D38" s="220" t="s">
        <v>223</v>
      </c>
      <c r="E38" s="242">
        <v>1</v>
      </c>
      <c r="F38" s="259"/>
      <c r="G38" s="242">
        <f t="shared" ref="G38:G46" si="5">F38*E38</f>
        <v>0</v>
      </c>
    </row>
    <row r="39" spans="1:7" ht="40.15" customHeight="1" x14ac:dyDescent="0.2">
      <c r="A39" s="209" t="s">
        <v>224</v>
      </c>
      <c r="B39" s="218" t="s">
        <v>198</v>
      </c>
      <c r="C39" s="213"/>
      <c r="D39" s="213"/>
      <c r="E39" s="240">
        <v>0</v>
      </c>
      <c r="F39" s="280"/>
      <c r="G39" s="242">
        <f t="shared" si="5"/>
        <v>0</v>
      </c>
    </row>
    <row r="40" spans="1:7" ht="106.9" customHeight="1" x14ac:dyDescent="0.2">
      <c r="A40" s="209" t="s">
        <v>225</v>
      </c>
      <c r="B40" s="216" t="s">
        <v>226</v>
      </c>
      <c r="C40" s="211" t="s">
        <v>227</v>
      </c>
      <c r="D40" s="212"/>
      <c r="E40" s="240">
        <v>1</v>
      </c>
      <c r="F40" s="259"/>
      <c r="G40" s="242">
        <f t="shared" si="5"/>
        <v>0</v>
      </c>
    </row>
    <row r="41" spans="1:7" ht="82.9" customHeight="1" x14ac:dyDescent="0.2">
      <c r="A41" s="209" t="s">
        <v>228</v>
      </c>
      <c r="B41" s="218" t="s">
        <v>229</v>
      </c>
      <c r="C41" s="213" t="s">
        <v>115</v>
      </c>
      <c r="D41" s="213" t="s">
        <v>230</v>
      </c>
      <c r="E41" s="242">
        <v>1</v>
      </c>
      <c r="F41" s="259"/>
      <c r="G41" s="242">
        <f t="shared" si="5"/>
        <v>0</v>
      </c>
    </row>
    <row r="42" spans="1:7" ht="40.15" customHeight="1" x14ac:dyDescent="0.2">
      <c r="A42" s="209" t="s">
        <v>231</v>
      </c>
      <c r="B42" s="210" t="s">
        <v>232</v>
      </c>
      <c r="C42" s="212"/>
      <c r="D42" s="212"/>
      <c r="E42" s="240">
        <v>0</v>
      </c>
      <c r="F42" s="241"/>
      <c r="G42" s="242">
        <f t="shared" si="5"/>
        <v>0</v>
      </c>
    </row>
    <row r="43" spans="1:7" ht="40.15" customHeight="1" x14ac:dyDescent="0.2">
      <c r="A43" s="209" t="s">
        <v>233</v>
      </c>
      <c r="B43" s="210" t="s">
        <v>234</v>
      </c>
      <c r="C43" s="212"/>
      <c r="D43" s="212"/>
      <c r="E43" s="240">
        <v>0</v>
      </c>
      <c r="F43" s="241"/>
      <c r="G43" s="242">
        <f t="shared" si="5"/>
        <v>0</v>
      </c>
    </row>
    <row r="44" spans="1:7" ht="40.15" customHeight="1" x14ac:dyDescent="0.2">
      <c r="A44" s="209" t="s">
        <v>235</v>
      </c>
      <c r="B44" s="216" t="s">
        <v>236</v>
      </c>
      <c r="C44" s="212"/>
      <c r="D44" s="212"/>
      <c r="E44" s="240">
        <v>0</v>
      </c>
      <c r="F44" s="241"/>
      <c r="G44" s="242">
        <f t="shared" si="5"/>
        <v>0</v>
      </c>
    </row>
    <row r="45" spans="1:7" ht="40.15" customHeight="1" x14ac:dyDescent="0.2">
      <c r="A45" s="209" t="s">
        <v>237</v>
      </c>
      <c r="B45" s="219" t="s">
        <v>200</v>
      </c>
      <c r="C45" s="214"/>
      <c r="D45" s="214"/>
      <c r="E45" s="240">
        <v>0</v>
      </c>
      <c r="F45" s="241"/>
      <c r="G45" s="242">
        <f t="shared" si="5"/>
        <v>0</v>
      </c>
    </row>
    <row r="46" spans="1:7" ht="40.15" customHeight="1" x14ac:dyDescent="0.2">
      <c r="A46" s="209" t="s">
        <v>238</v>
      </c>
      <c r="B46" s="219" t="s">
        <v>239</v>
      </c>
      <c r="C46" s="214" t="s">
        <v>240</v>
      </c>
      <c r="D46" s="214"/>
      <c r="E46" s="240">
        <v>1</v>
      </c>
      <c r="F46" s="259"/>
      <c r="G46" s="242">
        <f t="shared" si="5"/>
        <v>0</v>
      </c>
    </row>
    <row r="47" spans="1:7" ht="40.15" customHeight="1" x14ac:dyDescent="0.2">
      <c r="A47" s="221" t="s">
        <v>241</v>
      </c>
      <c r="B47" s="222" t="s">
        <v>242</v>
      </c>
      <c r="C47" s="208"/>
      <c r="D47" s="208"/>
      <c r="E47" s="238"/>
      <c r="F47" s="239"/>
      <c r="G47" s="238">
        <f>SUM(G48:G52)</f>
        <v>0</v>
      </c>
    </row>
    <row r="48" spans="1:7" ht="100.15" customHeight="1" x14ac:dyDescent="0.2">
      <c r="A48" s="213" t="s">
        <v>243</v>
      </c>
      <c r="B48" s="218" t="s">
        <v>244</v>
      </c>
      <c r="C48" s="213" t="s">
        <v>245</v>
      </c>
      <c r="D48" s="213"/>
      <c r="E48" s="240">
        <v>1</v>
      </c>
      <c r="F48" s="259"/>
      <c r="G48" s="242">
        <f>F48*E48</f>
        <v>0</v>
      </c>
    </row>
    <row r="49" spans="1:7" ht="40.15" customHeight="1" x14ac:dyDescent="0.2">
      <c r="A49" s="213" t="s">
        <v>246</v>
      </c>
      <c r="B49" s="210" t="s">
        <v>247</v>
      </c>
      <c r="C49" s="223" t="s">
        <v>248</v>
      </c>
      <c r="D49" s="223"/>
      <c r="E49" s="244">
        <v>1</v>
      </c>
      <c r="F49" s="259"/>
      <c r="G49" s="242">
        <f t="shared" ref="G49:G52" si="6">F49*E49</f>
        <v>0</v>
      </c>
    </row>
    <row r="50" spans="1:7" ht="221.45" customHeight="1" x14ac:dyDescent="0.2">
      <c r="A50" s="213" t="s">
        <v>249</v>
      </c>
      <c r="B50" s="224" t="s">
        <v>250</v>
      </c>
      <c r="C50" s="225" t="s">
        <v>251</v>
      </c>
      <c r="D50" s="225" t="s">
        <v>252</v>
      </c>
      <c r="E50" s="242">
        <v>1</v>
      </c>
      <c r="F50" s="259"/>
      <c r="G50" s="242">
        <f t="shared" si="6"/>
        <v>0</v>
      </c>
    </row>
    <row r="51" spans="1:7" ht="59.45" customHeight="1" x14ac:dyDescent="0.2">
      <c r="A51" s="213" t="s">
        <v>253</v>
      </c>
      <c r="B51" s="210" t="s">
        <v>254</v>
      </c>
      <c r="C51" s="214" t="s">
        <v>255</v>
      </c>
      <c r="D51" s="225"/>
      <c r="E51" s="242">
        <v>1</v>
      </c>
      <c r="F51" s="259"/>
      <c r="G51" s="242">
        <f t="shared" si="6"/>
        <v>0</v>
      </c>
    </row>
    <row r="52" spans="1:7" ht="64.150000000000006" customHeight="1" x14ac:dyDescent="0.2">
      <c r="A52" s="213" t="s">
        <v>256</v>
      </c>
      <c r="B52" s="226" t="s">
        <v>257</v>
      </c>
      <c r="C52" s="220" t="s">
        <v>258</v>
      </c>
      <c r="D52" s="227" t="s">
        <v>259</v>
      </c>
      <c r="E52" s="244">
        <v>1</v>
      </c>
      <c r="F52" s="260"/>
      <c r="G52" s="242">
        <f t="shared" si="6"/>
        <v>0</v>
      </c>
    </row>
    <row r="53" spans="1:7" ht="40.15" customHeight="1" x14ac:dyDescent="0.2">
      <c r="A53" s="221" t="s">
        <v>260</v>
      </c>
      <c r="B53" s="222" t="s">
        <v>261</v>
      </c>
      <c r="C53" s="208"/>
      <c r="D53" s="208"/>
      <c r="E53" s="238"/>
      <c r="F53" s="239"/>
      <c r="G53" s="238">
        <f>SUM(G54:G56)</f>
        <v>0</v>
      </c>
    </row>
    <row r="54" spans="1:7" ht="40.15" customHeight="1" x14ac:dyDescent="0.2">
      <c r="A54" s="213" t="s">
        <v>262</v>
      </c>
      <c r="B54" s="216" t="s">
        <v>263</v>
      </c>
      <c r="C54" s="212" t="s">
        <v>264</v>
      </c>
      <c r="D54" s="212"/>
      <c r="E54" s="240">
        <v>1</v>
      </c>
      <c r="F54" s="259"/>
      <c r="G54" s="242">
        <f>F54*E54</f>
        <v>0</v>
      </c>
    </row>
    <row r="55" spans="1:7" ht="40.15" customHeight="1" x14ac:dyDescent="0.2">
      <c r="A55" s="213" t="s">
        <v>265</v>
      </c>
      <c r="B55" s="210" t="s">
        <v>247</v>
      </c>
      <c r="C55" s="223" t="s">
        <v>248</v>
      </c>
      <c r="D55" s="223"/>
      <c r="E55" s="244">
        <v>1</v>
      </c>
      <c r="F55" s="259"/>
      <c r="G55" s="242">
        <f t="shared" ref="G55:G56" si="7">F55*E55</f>
        <v>0</v>
      </c>
    </row>
    <row r="56" spans="1:7" ht="40.15" customHeight="1" x14ac:dyDescent="0.2">
      <c r="A56" s="213" t="s">
        <v>266</v>
      </c>
      <c r="B56" s="215" t="s">
        <v>267</v>
      </c>
      <c r="C56" s="213" t="s">
        <v>268</v>
      </c>
      <c r="D56" s="213"/>
      <c r="E56" s="242">
        <v>1</v>
      </c>
      <c r="F56" s="259"/>
      <c r="G56" s="242">
        <f t="shared" si="7"/>
        <v>0</v>
      </c>
    </row>
    <row r="57" spans="1:7" ht="40.15" customHeight="1" x14ac:dyDescent="0.2">
      <c r="A57" s="228"/>
      <c r="B57" s="229"/>
      <c r="C57" s="228"/>
      <c r="D57" s="228"/>
      <c r="E57" s="245"/>
      <c r="F57" s="246"/>
      <c r="G57" s="245"/>
    </row>
    <row r="58" spans="1:7" ht="40.15" customHeight="1" x14ac:dyDescent="0.2">
      <c r="A58" s="213"/>
      <c r="B58" s="230" t="s">
        <v>129</v>
      </c>
      <c r="C58" s="220"/>
      <c r="D58" s="220"/>
      <c r="E58" s="247">
        <v>1</v>
      </c>
      <c r="F58" s="248"/>
      <c r="G58" s="261"/>
    </row>
    <row r="59" spans="1:7" ht="40.15" customHeight="1" thickBot="1" x14ac:dyDescent="0.25">
      <c r="A59" s="228"/>
      <c r="B59" s="231"/>
      <c r="C59" s="232"/>
      <c r="D59" s="232"/>
      <c r="E59" s="249"/>
      <c r="F59" s="250"/>
      <c r="G59" s="250"/>
    </row>
    <row r="60" spans="1:7" ht="40.15" customHeight="1" thickBot="1" x14ac:dyDescent="0.25">
      <c r="A60" s="233"/>
      <c r="B60" s="234" t="s">
        <v>127</v>
      </c>
      <c r="C60" s="235"/>
      <c r="D60" s="235"/>
      <c r="E60" s="251"/>
      <c r="F60" s="252"/>
      <c r="G60" s="242"/>
    </row>
    <row r="61" spans="1:7" ht="87.6" customHeight="1" thickBot="1" x14ac:dyDescent="0.25">
      <c r="A61" s="233"/>
      <c r="B61" s="236" t="s">
        <v>418</v>
      </c>
      <c r="C61" s="237"/>
      <c r="D61" s="235"/>
      <c r="E61" s="253"/>
      <c r="F61" s="252"/>
      <c r="G61" s="242"/>
    </row>
    <row r="62" spans="1:7" ht="40.15" customHeight="1" x14ac:dyDescent="0.2">
      <c r="A62" s="181"/>
      <c r="B62" s="182"/>
      <c r="C62" s="183"/>
      <c r="D62" s="183"/>
      <c r="E62" s="254"/>
      <c r="F62" s="255"/>
      <c r="G62" s="256"/>
    </row>
    <row r="63" spans="1:7" ht="40.15" customHeight="1" x14ac:dyDescent="0.2">
      <c r="A63" s="181" t="s">
        <v>128</v>
      </c>
      <c r="B63" s="184" t="s">
        <v>412</v>
      </c>
      <c r="C63" s="185"/>
      <c r="D63" s="185"/>
      <c r="E63" s="257"/>
      <c r="F63" s="257"/>
      <c r="G63" s="258">
        <f>G58+G53+G47+G36+G31+G26+G17+G11+G8+G2</f>
        <v>0</v>
      </c>
    </row>
  </sheetData>
  <sheetProtection algorithmName="SHA-512" hashValue="aX2SuDrw/4w/a7wc0UaM3jSqMQZsSENJmOtkEZvokZSG351GwJnj2SuYvMrkFZWXYurNy5n4bkhEc6F7P8vHQQ==" saltValue="NjNV8k++XhxYXRTrwT4Geg==" spinCount="100000" sheet="1" objects="1" scenarios="1"/>
  <pageMargins left="0.7" right="0.7" top="0.78740157499999996" bottom="0.78740157499999996" header="0.3" footer="0.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zoomScaleNormal="100" workbookViewId="0">
      <selection activeCell="B3" sqref="B3"/>
    </sheetView>
  </sheetViews>
  <sheetFormatPr defaultRowHeight="12.75" x14ac:dyDescent="0.2"/>
  <cols>
    <col min="2" max="2" width="73.28515625" customWidth="1"/>
    <col min="3" max="3" width="14" customWidth="1"/>
    <col min="4" max="4" width="16.28515625" customWidth="1"/>
    <col min="6" max="6" width="19.28515625" customWidth="1"/>
    <col min="7" max="7" width="19.7109375" customWidth="1"/>
  </cols>
  <sheetData>
    <row r="1" spans="1:7" ht="40.15" customHeight="1" x14ac:dyDescent="0.2">
      <c r="A1" s="200" t="s">
        <v>101</v>
      </c>
      <c r="B1" s="201" t="s">
        <v>102</v>
      </c>
      <c r="C1" s="202" t="s">
        <v>103</v>
      </c>
      <c r="D1" s="202" t="s">
        <v>104</v>
      </c>
      <c r="E1" s="203" t="s">
        <v>105</v>
      </c>
      <c r="F1" s="204" t="s">
        <v>106</v>
      </c>
      <c r="G1" s="204" t="s">
        <v>25</v>
      </c>
    </row>
    <row r="2" spans="1:7" ht="40.15" customHeight="1" x14ac:dyDescent="0.2">
      <c r="A2" s="205" t="s">
        <v>107</v>
      </c>
      <c r="B2" s="206" t="s">
        <v>130</v>
      </c>
      <c r="C2" s="207"/>
      <c r="D2" s="207"/>
      <c r="E2" s="238"/>
      <c r="F2" s="239"/>
      <c r="G2" s="238">
        <f>SUM(G3:G4)</f>
        <v>0</v>
      </c>
    </row>
    <row r="3" spans="1:7" ht="40.15" customHeight="1" x14ac:dyDescent="0.2">
      <c r="A3" s="209" t="s">
        <v>108</v>
      </c>
      <c r="B3" s="210" t="s">
        <v>131</v>
      </c>
      <c r="C3" s="212" t="s">
        <v>269</v>
      </c>
      <c r="D3" s="212"/>
      <c r="E3" s="240">
        <v>2</v>
      </c>
      <c r="F3" s="259"/>
      <c r="G3" s="242">
        <f>F3*E3</f>
        <v>0</v>
      </c>
    </row>
    <row r="4" spans="1:7" ht="40.15" customHeight="1" x14ac:dyDescent="0.2">
      <c r="A4" s="209" t="s">
        <v>109</v>
      </c>
      <c r="B4" s="210" t="s">
        <v>131</v>
      </c>
      <c r="C4" s="211" t="s">
        <v>270</v>
      </c>
      <c r="D4" s="212"/>
      <c r="E4" s="240">
        <v>2</v>
      </c>
      <c r="F4" s="259"/>
      <c r="G4" s="242">
        <f>F4*E4</f>
        <v>0</v>
      </c>
    </row>
    <row r="5" spans="1:7" ht="40.15" customHeight="1" x14ac:dyDescent="0.2">
      <c r="A5" s="205" t="s">
        <v>116</v>
      </c>
      <c r="B5" s="206" t="s">
        <v>271</v>
      </c>
      <c r="C5" s="207"/>
      <c r="D5" s="207"/>
      <c r="E5" s="238">
        <v>1</v>
      </c>
      <c r="F5" s="239"/>
      <c r="G5" s="238">
        <f>SUM(G6:G12)</f>
        <v>0</v>
      </c>
    </row>
    <row r="6" spans="1:7" ht="105.6" customHeight="1" x14ac:dyDescent="0.2">
      <c r="A6" s="209" t="s">
        <v>117</v>
      </c>
      <c r="B6" s="218" t="s">
        <v>272</v>
      </c>
      <c r="C6" s="211" t="s">
        <v>273</v>
      </c>
      <c r="D6" s="212" t="s">
        <v>274</v>
      </c>
      <c r="E6" s="240">
        <v>1</v>
      </c>
      <c r="F6" s="259"/>
      <c r="G6" s="242">
        <f>F6*E6</f>
        <v>0</v>
      </c>
    </row>
    <row r="7" spans="1:7" ht="40.15" customHeight="1" x14ac:dyDescent="0.2">
      <c r="A7" s="209" t="s">
        <v>144</v>
      </c>
      <c r="B7" s="218" t="s">
        <v>275</v>
      </c>
      <c r="C7" s="212"/>
      <c r="D7" s="212" t="s">
        <v>276</v>
      </c>
      <c r="E7" s="240">
        <v>1</v>
      </c>
      <c r="F7" s="259"/>
      <c r="G7" s="242">
        <f t="shared" ref="G7:G12" si="0">F7*E7</f>
        <v>0</v>
      </c>
    </row>
    <row r="8" spans="1:7" ht="40.15" customHeight="1" x14ac:dyDescent="0.2">
      <c r="A8" s="209" t="s">
        <v>277</v>
      </c>
      <c r="B8" s="215" t="s">
        <v>142</v>
      </c>
      <c r="C8" s="211" t="s">
        <v>278</v>
      </c>
      <c r="D8" s="212"/>
      <c r="E8" s="240">
        <v>1</v>
      </c>
      <c r="F8" s="259"/>
      <c r="G8" s="242">
        <f t="shared" si="0"/>
        <v>0</v>
      </c>
    </row>
    <row r="9" spans="1:7" ht="40.15" customHeight="1" x14ac:dyDescent="0.2">
      <c r="A9" s="209" t="s">
        <v>279</v>
      </c>
      <c r="B9" s="215" t="s">
        <v>142</v>
      </c>
      <c r="C9" s="212" t="s">
        <v>280</v>
      </c>
      <c r="D9" s="212"/>
      <c r="E9" s="240">
        <v>1</v>
      </c>
      <c r="F9" s="259"/>
      <c r="G9" s="242">
        <f t="shared" si="0"/>
        <v>0</v>
      </c>
    </row>
    <row r="10" spans="1:7" ht="62.45" customHeight="1" x14ac:dyDescent="0.2">
      <c r="A10" s="209" t="s">
        <v>281</v>
      </c>
      <c r="B10" s="215" t="s">
        <v>282</v>
      </c>
      <c r="C10" s="211" t="s">
        <v>283</v>
      </c>
      <c r="D10" s="212"/>
      <c r="E10" s="240">
        <v>1</v>
      </c>
      <c r="F10" s="259"/>
      <c r="G10" s="242">
        <f t="shared" si="0"/>
        <v>0</v>
      </c>
    </row>
    <row r="11" spans="1:7" ht="83.45" customHeight="1" x14ac:dyDescent="0.2">
      <c r="A11" s="209" t="s">
        <v>284</v>
      </c>
      <c r="B11" s="210" t="s">
        <v>285</v>
      </c>
      <c r="C11" s="214" t="s">
        <v>286</v>
      </c>
      <c r="D11" s="214" t="s">
        <v>155</v>
      </c>
      <c r="E11" s="240">
        <v>1</v>
      </c>
      <c r="F11" s="259"/>
      <c r="G11" s="242">
        <f t="shared" si="0"/>
        <v>0</v>
      </c>
    </row>
    <row r="12" spans="1:7" ht="40.15" customHeight="1" x14ac:dyDescent="0.2">
      <c r="A12" s="209" t="s">
        <v>287</v>
      </c>
      <c r="B12" s="210" t="s">
        <v>288</v>
      </c>
      <c r="C12" s="214" t="s">
        <v>289</v>
      </c>
      <c r="D12" s="214" t="s">
        <v>290</v>
      </c>
      <c r="E12" s="240">
        <v>1</v>
      </c>
      <c r="F12" s="259"/>
      <c r="G12" s="242">
        <f t="shared" si="0"/>
        <v>0</v>
      </c>
    </row>
    <row r="13" spans="1:7" ht="40.15" customHeight="1" x14ac:dyDescent="0.2">
      <c r="A13" s="205" t="s">
        <v>119</v>
      </c>
      <c r="B13" s="206" t="s">
        <v>291</v>
      </c>
      <c r="C13" s="207"/>
      <c r="D13" s="207"/>
      <c r="E13" s="238">
        <v>1</v>
      </c>
      <c r="F13" s="239"/>
      <c r="G13" s="238">
        <f>SUM(G14:G19)</f>
        <v>0</v>
      </c>
    </row>
    <row r="14" spans="1:7" ht="90" customHeight="1" x14ac:dyDescent="0.2">
      <c r="A14" s="209" t="s">
        <v>121</v>
      </c>
      <c r="B14" s="218" t="s">
        <v>292</v>
      </c>
      <c r="C14" s="211" t="s">
        <v>293</v>
      </c>
      <c r="D14" s="212" t="s">
        <v>294</v>
      </c>
      <c r="E14" s="240">
        <v>1</v>
      </c>
      <c r="F14" s="259"/>
      <c r="G14" s="242">
        <f>F14*E14</f>
        <v>0</v>
      </c>
    </row>
    <row r="15" spans="1:7" ht="40.15" customHeight="1" x14ac:dyDescent="0.2">
      <c r="A15" s="209" t="s">
        <v>122</v>
      </c>
      <c r="B15" s="218" t="s">
        <v>295</v>
      </c>
      <c r="C15" s="212"/>
      <c r="D15" s="212" t="s">
        <v>296</v>
      </c>
      <c r="E15" s="240">
        <v>1</v>
      </c>
      <c r="F15" s="259"/>
      <c r="G15" s="242">
        <f t="shared" ref="G15:G19" si="1">F15*E15</f>
        <v>0</v>
      </c>
    </row>
    <row r="16" spans="1:7" ht="40.15" customHeight="1" x14ac:dyDescent="0.2">
      <c r="A16" s="209" t="s">
        <v>123</v>
      </c>
      <c r="B16" s="215" t="s">
        <v>142</v>
      </c>
      <c r="C16" s="211" t="s">
        <v>297</v>
      </c>
      <c r="D16" s="212"/>
      <c r="E16" s="240">
        <v>1</v>
      </c>
      <c r="F16" s="259"/>
      <c r="G16" s="242">
        <f t="shared" si="1"/>
        <v>0</v>
      </c>
    </row>
    <row r="17" spans="1:7" ht="40.15" customHeight="1" x14ac:dyDescent="0.2">
      <c r="A17" s="209" t="s">
        <v>124</v>
      </c>
      <c r="B17" s="215" t="s">
        <v>142</v>
      </c>
      <c r="C17" s="211" t="s">
        <v>278</v>
      </c>
      <c r="D17" s="212"/>
      <c r="E17" s="240">
        <v>2</v>
      </c>
      <c r="F17" s="259"/>
      <c r="G17" s="242">
        <f t="shared" si="1"/>
        <v>0</v>
      </c>
    </row>
    <row r="18" spans="1:7" ht="75.599999999999994" customHeight="1" x14ac:dyDescent="0.2">
      <c r="A18" s="209" t="s">
        <v>125</v>
      </c>
      <c r="B18" s="215" t="s">
        <v>298</v>
      </c>
      <c r="C18" s="211" t="s">
        <v>299</v>
      </c>
      <c r="D18" s="212"/>
      <c r="E18" s="240">
        <v>1</v>
      </c>
      <c r="F18" s="259"/>
      <c r="G18" s="242">
        <f t="shared" si="1"/>
        <v>0</v>
      </c>
    </row>
    <row r="19" spans="1:7" ht="40.15" customHeight="1" x14ac:dyDescent="0.2">
      <c r="A19" s="209" t="s">
        <v>126</v>
      </c>
      <c r="B19" s="210" t="s">
        <v>300</v>
      </c>
      <c r="C19" s="214" t="s">
        <v>136</v>
      </c>
      <c r="D19" s="214" t="s">
        <v>301</v>
      </c>
      <c r="E19" s="240">
        <v>1</v>
      </c>
      <c r="F19" s="259"/>
      <c r="G19" s="242">
        <f t="shared" si="1"/>
        <v>0</v>
      </c>
    </row>
    <row r="20" spans="1:7" ht="40.15" customHeight="1" x14ac:dyDescent="0.2">
      <c r="A20" s="205" t="s">
        <v>156</v>
      </c>
      <c r="B20" s="206" t="s">
        <v>302</v>
      </c>
      <c r="C20" s="207"/>
      <c r="D20" s="207"/>
      <c r="E20" s="238">
        <v>1</v>
      </c>
      <c r="F20" s="239"/>
      <c r="G20" s="238">
        <f>SUM(G21:G24)</f>
        <v>0</v>
      </c>
    </row>
    <row r="21" spans="1:7" ht="89.45" customHeight="1" x14ac:dyDescent="0.2">
      <c r="A21" s="209" t="s">
        <v>158</v>
      </c>
      <c r="B21" s="218" t="s">
        <v>303</v>
      </c>
      <c r="C21" s="211" t="s">
        <v>304</v>
      </c>
      <c r="D21" s="212" t="s">
        <v>305</v>
      </c>
      <c r="E21" s="240">
        <v>1</v>
      </c>
      <c r="F21" s="259"/>
      <c r="G21" s="242">
        <f>F21*E21</f>
        <v>0</v>
      </c>
    </row>
    <row r="22" spans="1:7" ht="40.15" customHeight="1" x14ac:dyDescent="0.2">
      <c r="A22" s="209" t="s">
        <v>161</v>
      </c>
      <c r="B22" s="218" t="s">
        <v>306</v>
      </c>
      <c r="C22" s="212"/>
      <c r="D22" s="212" t="s">
        <v>307</v>
      </c>
      <c r="E22" s="240">
        <v>1</v>
      </c>
      <c r="F22" s="259"/>
      <c r="G22" s="242">
        <f t="shared" ref="G22:G24" si="2">F22*E22</f>
        <v>0</v>
      </c>
    </row>
    <row r="23" spans="1:7" ht="40.15" customHeight="1" x14ac:dyDescent="0.2">
      <c r="A23" s="209" t="s">
        <v>165</v>
      </c>
      <c r="B23" s="215" t="s">
        <v>142</v>
      </c>
      <c r="C23" s="211" t="s">
        <v>308</v>
      </c>
      <c r="D23" s="212"/>
      <c r="E23" s="240">
        <v>1</v>
      </c>
      <c r="F23" s="259"/>
      <c r="G23" s="242">
        <f t="shared" si="2"/>
        <v>0</v>
      </c>
    </row>
    <row r="24" spans="1:7" ht="47.45" customHeight="1" x14ac:dyDescent="0.2">
      <c r="A24" s="209" t="s">
        <v>169</v>
      </c>
      <c r="B24" s="215" t="s">
        <v>142</v>
      </c>
      <c r="C24" s="211" t="s">
        <v>309</v>
      </c>
      <c r="D24" s="212"/>
      <c r="E24" s="240">
        <v>1</v>
      </c>
      <c r="F24" s="259"/>
      <c r="G24" s="242">
        <f t="shared" si="2"/>
        <v>0</v>
      </c>
    </row>
    <row r="25" spans="1:7" ht="40.15" customHeight="1" x14ac:dyDescent="0.2">
      <c r="A25" s="205" t="s">
        <v>189</v>
      </c>
      <c r="B25" s="206" t="s">
        <v>310</v>
      </c>
      <c r="C25" s="207"/>
      <c r="D25" s="207"/>
      <c r="E25" s="238">
        <v>1</v>
      </c>
      <c r="F25" s="239"/>
      <c r="G25" s="238">
        <f>SUM(G26:G30)</f>
        <v>0</v>
      </c>
    </row>
    <row r="26" spans="1:7" ht="40.15" customHeight="1" x14ac:dyDescent="0.2">
      <c r="A26" s="209" t="s">
        <v>191</v>
      </c>
      <c r="B26" s="210" t="s">
        <v>311</v>
      </c>
      <c r="C26" s="214" t="s">
        <v>312</v>
      </c>
      <c r="D26" s="214"/>
      <c r="E26" s="242">
        <v>1</v>
      </c>
      <c r="F26" s="259"/>
      <c r="G26" s="242">
        <f>F26*E26</f>
        <v>0</v>
      </c>
    </row>
    <row r="27" spans="1:7" ht="40.15" customHeight="1" x14ac:dyDescent="0.2">
      <c r="A27" s="209" t="s">
        <v>194</v>
      </c>
      <c r="B27" s="210" t="s">
        <v>313</v>
      </c>
      <c r="C27" s="214"/>
      <c r="D27" s="214"/>
      <c r="E27" s="242">
        <v>1</v>
      </c>
      <c r="F27" s="259"/>
      <c r="G27" s="242">
        <f t="shared" ref="G27:G30" si="3">F27*E27</f>
        <v>0</v>
      </c>
    </row>
    <row r="28" spans="1:7" ht="120.6" customHeight="1" x14ac:dyDescent="0.2">
      <c r="A28" s="209" t="s">
        <v>197</v>
      </c>
      <c r="B28" s="210" t="s">
        <v>314</v>
      </c>
      <c r="C28" s="214" t="s">
        <v>315</v>
      </c>
      <c r="D28" s="214" t="s">
        <v>137</v>
      </c>
      <c r="E28" s="240">
        <v>1</v>
      </c>
      <c r="F28" s="259"/>
      <c r="G28" s="242">
        <f t="shared" si="3"/>
        <v>0</v>
      </c>
    </row>
    <row r="29" spans="1:7" ht="40.15" customHeight="1" x14ac:dyDescent="0.2">
      <c r="A29" s="209" t="s">
        <v>199</v>
      </c>
      <c r="B29" s="216" t="s">
        <v>113</v>
      </c>
      <c r="C29" s="212"/>
      <c r="D29" s="212"/>
      <c r="E29" s="240">
        <v>1</v>
      </c>
      <c r="F29" s="259"/>
      <c r="G29" s="242">
        <f t="shared" si="3"/>
        <v>0</v>
      </c>
    </row>
    <row r="30" spans="1:7" ht="40.15" customHeight="1" x14ac:dyDescent="0.2">
      <c r="A30" s="209" t="s">
        <v>316</v>
      </c>
      <c r="B30" s="216" t="s">
        <v>317</v>
      </c>
      <c r="C30" s="212" t="s">
        <v>318</v>
      </c>
      <c r="D30" s="212"/>
      <c r="E30" s="240">
        <v>1</v>
      </c>
      <c r="F30" s="259"/>
      <c r="G30" s="242">
        <f t="shared" si="3"/>
        <v>0</v>
      </c>
    </row>
    <row r="31" spans="1:7" ht="40.15" customHeight="1" x14ac:dyDescent="0.2">
      <c r="A31" s="205" t="s">
        <v>201</v>
      </c>
      <c r="B31" s="206" t="s">
        <v>146</v>
      </c>
      <c r="C31" s="207"/>
      <c r="D31" s="207"/>
      <c r="E31" s="238">
        <v>1</v>
      </c>
      <c r="F31" s="239"/>
      <c r="G31" s="238">
        <f>SUM(G32:G36)</f>
        <v>0</v>
      </c>
    </row>
    <row r="32" spans="1:7" ht="160.15" customHeight="1" x14ac:dyDescent="0.2">
      <c r="A32" s="209" t="s">
        <v>203</v>
      </c>
      <c r="B32" s="210" t="s">
        <v>319</v>
      </c>
      <c r="C32" s="214" t="s">
        <v>148</v>
      </c>
      <c r="D32" s="214" t="s">
        <v>137</v>
      </c>
      <c r="E32" s="240">
        <v>1</v>
      </c>
      <c r="F32" s="259"/>
      <c r="G32" s="242">
        <f>F32*E32</f>
        <v>0</v>
      </c>
    </row>
    <row r="33" spans="1:7" ht="40.15" customHeight="1" x14ac:dyDescent="0.2">
      <c r="A33" s="209" t="s">
        <v>206</v>
      </c>
      <c r="B33" s="216" t="s">
        <v>320</v>
      </c>
      <c r="C33" s="211" t="s">
        <v>321</v>
      </c>
      <c r="D33" s="212"/>
      <c r="E33" s="240">
        <v>1</v>
      </c>
      <c r="F33" s="259"/>
      <c r="G33" s="242">
        <f t="shared" ref="G33:G36" si="4">F33*E33</f>
        <v>0</v>
      </c>
    </row>
    <row r="34" spans="1:7" ht="40.15" customHeight="1" x14ac:dyDescent="0.2">
      <c r="A34" s="209" t="s">
        <v>209</v>
      </c>
      <c r="B34" s="216" t="s">
        <v>113</v>
      </c>
      <c r="C34" s="212"/>
      <c r="D34" s="212"/>
      <c r="E34" s="240">
        <v>1</v>
      </c>
      <c r="F34" s="259"/>
      <c r="G34" s="242">
        <f t="shared" si="4"/>
        <v>0</v>
      </c>
    </row>
    <row r="35" spans="1:7" ht="40.15" customHeight="1" x14ac:dyDescent="0.2">
      <c r="A35" s="209" t="s">
        <v>212</v>
      </c>
      <c r="B35" s="216" t="s">
        <v>322</v>
      </c>
      <c r="C35" s="211" t="s">
        <v>323</v>
      </c>
      <c r="D35" s="212"/>
      <c r="E35" s="240">
        <v>1</v>
      </c>
      <c r="F35" s="259"/>
      <c r="G35" s="242">
        <f t="shared" si="4"/>
        <v>0</v>
      </c>
    </row>
    <row r="36" spans="1:7" ht="52.9" customHeight="1" x14ac:dyDescent="0.2">
      <c r="A36" s="209" t="s">
        <v>324</v>
      </c>
      <c r="B36" s="216" t="s">
        <v>153</v>
      </c>
      <c r="C36" s="212" t="s">
        <v>154</v>
      </c>
      <c r="D36" s="212" t="s">
        <v>155</v>
      </c>
      <c r="E36" s="240">
        <v>1</v>
      </c>
      <c r="F36" s="259"/>
      <c r="G36" s="242">
        <f t="shared" si="4"/>
        <v>0</v>
      </c>
    </row>
    <row r="37" spans="1:7" ht="40.15" customHeight="1" x14ac:dyDescent="0.2">
      <c r="A37" s="205" t="s">
        <v>216</v>
      </c>
      <c r="B37" s="206" t="s">
        <v>325</v>
      </c>
      <c r="C37" s="207"/>
      <c r="D37" s="207"/>
      <c r="E37" s="238">
        <v>1</v>
      </c>
      <c r="F37" s="239"/>
      <c r="G37" s="238">
        <f>SUM(G38:G53)</f>
        <v>0</v>
      </c>
    </row>
    <row r="38" spans="1:7" ht="408" customHeight="1" x14ac:dyDescent="0.2">
      <c r="A38" s="262" t="s">
        <v>217</v>
      </c>
      <c r="B38" s="263" t="s">
        <v>326</v>
      </c>
      <c r="C38" s="223" t="s">
        <v>327</v>
      </c>
      <c r="D38" s="227" t="s">
        <v>328</v>
      </c>
      <c r="E38" s="242">
        <v>1</v>
      </c>
      <c r="F38" s="259"/>
      <c r="G38" s="242">
        <f>F38*E38</f>
        <v>0</v>
      </c>
    </row>
    <row r="39" spans="1:7" ht="40.15" customHeight="1" x14ac:dyDescent="0.2">
      <c r="A39" s="209" t="s">
        <v>220</v>
      </c>
      <c r="B39" s="264" t="s">
        <v>410</v>
      </c>
      <c r="C39" s="265" t="s">
        <v>411</v>
      </c>
      <c r="D39" s="266"/>
      <c r="E39" s="245">
        <v>1</v>
      </c>
      <c r="F39" s="279"/>
      <c r="G39" s="242">
        <f>F39*E39</f>
        <v>0</v>
      </c>
    </row>
    <row r="40" spans="1:7" ht="91.15" customHeight="1" x14ac:dyDescent="0.2">
      <c r="A40" s="209" t="s">
        <v>225</v>
      </c>
      <c r="B40" s="216" t="s">
        <v>329</v>
      </c>
      <c r="C40" s="212" t="s">
        <v>330</v>
      </c>
      <c r="D40" s="212"/>
      <c r="E40" s="240">
        <v>1</v>
      </c>
      <c r="F40" s="259"/>
      <c r="G40" s="242">
        <f t="shared" ref="G40:G53" si="5">F40*E40</f>
        <v>0</v>
      </c>
    </row>
    <row r="41" spans="1:7" ht="69" customHeight="1" x14ac:dyDescent="0.2">
      <c r="A41" s="209" t="s">
        <v>228</v>
      </c>
      <c r="B41" s="217" t="s">
        <v>331</v>
      </c>
      <c r="C41" s="212" t="s">
        <v>332</v>
      </c>
      <c r="D41" s="212" t="s">
        <v>333</v>
      </c>
      <c r="E41" s="240">
        <v>1</v>
      </c>
      <c r="F41" s="259"/>
      <c r="G41" s="242">
        <f t="shared" si="5"/>
        <v>0</v>
      </c>
    </row>
    <row r="42" spans="1:7" ht="71.45" customHeight="1" x14ac:dyDescent="0.2">
      <c r="A42" s="209" t="s">
        <v>231</v>
      </c>
      <c r="B42" s="217" t="s">
        <v>162</v>
      </c>
      <c r="C42" s="212" t="s">
        <v>163</v>
      </c>
      <c r="D42" s="212" t="s">
        <v>164</v>
      </c>
      <c r="E42" s="240">
        <v>1</v>
      </c>
      <c r="F42" s="259"/>
      <c r="G42" s="242">
        <f t="shared" si="5"/>
        <v>0</v>
      </c>
    </row>
    <row r="43" spans="1:7" ht="67.150000000000006" customHeight="1" x14ac:dyDescent="0.2">
      <c r="A43" s="209" t="s">
        <v>233</v>
      </c>
      <c r="B43" s="217" t="s">
        <v>334</v>
      </c>
      <c r="C43" s="212" t="s">
        <v>335</v>
      </c>
      <c r="D43" s="212" t="s">
        <v>336</v>
      </c>
      <c r="E43" s="240">
        <v>1</v>
      </c>
      <c r="F43" s="259"/>
      <c r="G43" s="242">
        <f t="shared" si="5"/>
        <v>0</v>
      </c>
    </row>
    <row r="44" spans="1:7" ht="80.45" customHeight="1" x14ac:dyDescent="0.2">
      <c r="A44" s="209" t="s">
        <v>235</v>
      </c>
      <c r="B44" s="217" t="s">
        <v>166</v>
      </c>
      <c r="C44" s="212" t="s">
        <v>167</v>
      </c>
      <c r="D44" s="212" t="s">
        <v>168</v>
      </c>
      <c r="E44" s="240">
        <v>1</v>
      </c>
      <c r="F44" s="259"/>
      <c r="G44" s="242">
        <f t="shared" si="5"/>
        <v>0</v>
      </c>
    </row>
    <row r="45" spans="1:7" ht="123.6" customHeight="1" x14ac:dyDescent="0.2">
      <c r="A45" s="209" t="s">
        <v>237</v>
      </c>
      <c r="B45" s="210" t="s">
        <v>337</v>
      </c>
      <c r="C45" s="214" t="s">
        <v>139</v>
      </c>
      <c r="D45" s="214" t="s">
        <v>338</v>
      </c>
      <c r="E45" s="242">
        <v>1</v>
      </c>
      <c r="F45" s="259"/>
      <c r="G45" s="242">
        <f t="shared" si="5"/>
        <v>0</v>
      </c>
    </row>
    <row r="46" spans="1:7" ht="61.15" customHeight="1" x14ac:dyDescent="0.2">
      <c r="A46" s="209" t="s">
        <v>238</v>
      </c>
      <c r="B46" s="218" t="s">
        <v>339</v>
      </c>
      <c r="C46" s="213" t="s">
        <v>340</v>
      </c>
      <c r="D46" s="213"/>
      <c r="E46" s="240">
        <v>1</v>
      </c>
      <c r="F46" s="259"/>
      <c r="G46" s="242">
        <f t="shared" si="5"/>
        <v>0</v>
      </c>
    </row>
    <row r="47" spans="1:7" ht="40.15" customHeight="1" x14ac:dyDescent="0.2">
      <c r="A47" s="209" t="s">
        <v>341</v>
      </c>
      <c r="B47" s="264" t="s">
        <v>342</v>
      </c>
      <c r="C47" s="213" t="s">
        <v>343</v>
      </c>
      <c r="D47" s="213" t="s">
        <v>344</v>
      </c>
      <c r="E47" s="240">
        <v>1</v>
      </c>
      <c r="F47" s="259"/>
      <c r="G47" s="242">
        <f t="shared" si="5"/>
        <v>0</v>
      </c>
    </row>
    <row r="48" spans="1:7" ht="75.599999999999994" customHeight="1" x14ac:dyDescent="0.2">
      <c r="A48" s="209" t="s">
        <v>345</v>
      </c>
      <c r="B48" s="218" t="s">
        <v>346</v>
      </c>
      <c r="C48" s="213" t="s">
        <v>347</v>
      </c>
      <c r="D48" s="213" t="s">
        <v>252</v>
      </c>
      <c r="E48" s="240">
        <v>1</v>
      </c>
      <c r="F48" s="259"/>
      <c r="G48" s="242">
        <f t="shared" si="5"/>
        <v>0</v>
      </c>
    </row>
    <row r="49" spans="1:7" ht="63.6" customHeight="1" x14ac:dyDescent="0.2">
      <c r="A49" s="209" t="s">
        <v>348</v>
      </c>
      <c r="B49" s="210" t="s">
        <v>174</v>
      </c>
      <c r="C49" s="214" t="s">
        <v>349</v>
      </c>
      <c r="D49" s="214" t="s">
        <v>350</v>
      </c>
      <c r="E49" s="240">
        <v>1</v>
      </c>
      <c r="F49" s="259"/>
      <c r="G49" s="242">
        <f t="shared" si="5"/>
        <v>0</v>
      </c>
    </row>
    <row r="50" spans="1:7" ht="58.15" customHeight="1" x14ac:dyDescent="0.2">
      <c r="A50" s="209" t="s">
        <v>351</v>
      </c>
      <c r="B50" s="210" t="s">
        <v>352</v>
      </c>
      <c r="C50" s="214" t="s">
        <v>179</v>
      </c>
      <c r="D50" s="214" t="s">
        <v>180</v>
      </c>
      <c r="E50" s="240">
        <v>1</v>
      </c>
      <c r="F50" s="259"/>
      <c r="G50" s="242">
        <f t="shared" si="5"/>
        <v>0</v>
      </c>
    </row>
    <row r="51" spans="1:7" ht="57.6" customHeight="1" x14ac:dyDescent="0.2">
      <c r="A51" s="209" t="s">
        <v>353</v>
      </c>
      <c r="B51" s="216" t="s">
        <v>354</v>
      </c>
      <c r="C51" s="212" t="s">
        <v>183</v>
      </c>
      <c r="D51" s="212" t="s">
        <v>184</v>
      </c>
      <c r="E51" s="240">
        <v>1</v>
      </c>
      <c r="F51" s="259"/>
      <c r="G51" s="242">
        <f t="shared" si="5"/>
        <v>0</v>
      </c>
    </row>
    <row r="52" spans="1:7" ht="54" customHeight="1" x14ac:dyDescent="0.2">
      <c r="A52" s="209" t="s">
        <v>355</v>
      </c>
      <c r="B52" s="218" t="s">
        <v>356</v>
      </c>
      <c r="C52" s="212" t="s">
        <v>357</v>
      </c>
      <c r="D52" s="212"/>
      <c r="E52" s="240">
        <v>1</v>
      </c>
      <c r="F52" s="259"/>
      <c r="G52" s="242">
        <f t="shared" si="5"/>
        <v>0</v>
      </c>
    </row>
    <row r="53" spans="1:7" ht="63" customHeight="1" x14ac:dyDescent="0.2">
      <c r="A53" s="209" t="s">
        <v>358</v>
      </c>
      <c r="B53" s="218" t="s">
        <v>186</v>
      </c>
      <c r="C53" s="212" t="s">
        <v>359</v>
      </c>
      <c r="D53" s="212" t="s">
        <v>188</v>
      </c>
      <c r="E53" s="240">
        <v>1</v>
      </c>
      <c r="F53" s="259"/>
      <c r="G53" s="242">
        <f t="shared" si="5"/>
        <v>0</v>
      </c>
    </row>
    <row r="54" spans="1:7" ht="40.15" customHeight="1" x14ac:dyDescent="0.2">
      <c r="A54" s="221" t="s">
        <v>241</v>
      </c>
      <c r="B54" s="222" t="s">
        <v>190</v>
      </c>
      <c r="C54" s="208"/>
      <c r="D54" s="208"/>
      <c r="E54" s="238">
        <v>1</v>
      </c>
      <c r="F54" s="239"/>
      <c r="G54" s="238">
        <f>SUM(G55:G63)</f>
        <v>0</v>
      </c>
    </row>
    <row r="55" spans="1:7" ht="86.45" customHeight="1" x14ac:dyDescent="0.2">
      <c r="A55" s="213" t="s">
        <v>243</v>
      </c>
      <c r="B55" s="218" t="s">
        <v>360</v>
      </c>
      <c r="C55" s="213" t="s">
        <v>361</v>
      </c>
      <c r="D55" s="213"/>
      <c r="E55" s="240">
        <v>1</v>
      </c>
      <c r="F55" s="259"/>
      <c r="G55" s="242">
        <f>F55*E55</f>
        <v>0</v>
      </c>
    </row>
    <row r="56" spans="1:7" ht="93" customHeight="1" x14ac:dyDescent="0.2">
      <c r="A56" s="213" t="s">
        <v>246</v>
      </c>
      <c r="B56" s="218" t="s">
        <v>362</v>
      </c>
      <c r="C56" s="213" t="s">
        <v>363</v>
      </c>
      <c r="D56" s="213" t="s">
        <v>111</v>
      </c>
      <c r="E56" s="240">
        <v>1</v>
      </c>
      <c r="F56" s="259"/>
      <c r="G56" s="242">
        <f t="shared" ref="G56:G63" si="6">F56*E56</f>
        <v>0</v>
      </c>
    </row>
    <row r="57" spans="1:7" ht="40.15" customHeight="1" x14ac:dyDescent="0.2">
      <c r="A57" s="213" t="s">
        <v>249</v>
      </c>
      <c r="B57" s="218" t="s">
        <v>364</v>
      </c>
      <c r="C57" s="213" t="s">
        <v>365</v>
      </c>
      <c r="D57" s="213"/>
      <c r="E57" s="240">
        <v>1</v>
      </c>
      <c r="F57" s="259"/>
      <c r="G57" s="242">
        <f t="shared" si="6"/>
        <v>0</v>
      </c>
    </row>
    <row r="58" spans="1:7" ht="40.15" customHeight="1" x14ac:dyDescent="0.2">
      <c r="A58" s="213" t="s">
        <v>253</v>
      </c>
      <c r="B58" s="218" t="s">
        <v>198</v>
      </c>
      <c r="C58" s="213"/>
      <c r="D58" s="213"/>
      <c r="E58" s="240">
        <v>0</v>
      </c>
      <c r="F58" s="280"/>
      <c r="G58" s="242">
        <f t="shared" si="6"/>
        <v>0</v>
      </c>
    </row>
    <row r="59" spans="1:7" ht="40.15" customHeight="1" x14ac:dyDescent="0.2">
      <c r="A59" s="213" t="s">
        <v>256</v>
      </c>
      <c r="B59" s="218" t="s">
        <v>366</v>
      </c>
      <c r="C59" s="213" t="s">
        <v>367</v>
      </c>
      <c r="D59" s="213"/>
      <c r="E59" s="240">
        <v>1</v>
      </c>
      <c r="F59" s="259"/>
      <c r="G59" s="242">
        <f t="shared" si="6"/>
        <v>0</v>
      </c>
    </row>
    <row r="60" spans="1:7" ht="40.15" customHeight="1" x14ac:dyDescent="0.2">
      <c r="A60" s="213" t="s">
        <v>368</v>
      </c>
      <c r="B60" s="218" t="s">
        <v>198</v>
      </c>
      <c r="C60" s="213"/>
      <c r="D60" s="213"/>
      <c r="E60" s="240">
        <v>0</v>
      </c>
      <c r="F60" s="280"/>
      <c r="G60" s="242">
        <f t="shared" si="6"/>
        <v>0</v>
      </c>
    </row>
    <row r="61" spans="1:7" ht="145.15" customHeight="1" x14ac:dyDescent="0.2">
      <c r="A61" s="213" t="s">
        <v>369</v>
      </c>
      <c r="B61" s="219" t="s">
        <v>370</v>
      </c>
      <c r="C61" s="220" t="s">
        <v>222</v>
      </c>
      <c r="D61" s="220" t="s">
        <v>371</v>
      </c>
      <c r="E61" s="242">
        <v>1</v>
      </c>
      <c r="F61" s="259"/>
      <c r="G61" s="242">
        <f t="shared" si="6"/>
        <v>0</v>
      </c>
    </row>
    <row r="62" spans="1:7" ht="40.15" customHeight="1" x14ac:dyDescent="0.2">
      <c r="A62" s="213" t="s">
        <v>372</v>
      </c>
      <c r="B62" s="219" t="s">
        <v>200</v>
      </c>
      <c r="C62" s="220"/>
      <c r="D62" s="220"/>
      <c r="E62" s="242">
        <v>0</v>
      </c>
      <c r="F62" s="241"/>
      <c r="G62" s="242">
        <f t="shared" si="6"/>
        <v>0</v>
      </c>
    </row>
    <row r="63" spans="1:7" ht="40.15" customHeight="1" x14ac:dyDescent="0.2">
      <c r="A63" s="213" t="s">
        <v>373</v>
      </c>
      <c r="B63" s="218" t="s">
        <v>374</v>
      </c>
      <c r="C63" s="213" t="s">
        <v>375</v>
      </c>
      <c r="D63" s="213"/>
      <c r="E63" s="242">
        <v>1</v>
      </c>
      <c r="F63" s="259"/>
      <c r="G63" s="242">
        <f t="shared" si="6"/>
        <v>0</v>
      </c>
    </row>
    <row r="64" spans="1:7" ht="40.15" customHeight="1" x14ac:dyDescent="0.2">
      <c r="A64" s="221" t="s">
        <v>260</v>
      </c>
      <c r="B64" s="222" t="s">
        <v>120</v>
      </c>
      <c r="C64" s="208"/>
      <c r="D64" s="208"/>
      <c r="E64" s="238"/>
      <c r="F64" s="239"/>
      <c r="G64" s="238">
        <f>SUM(G65:G72)</f>
        <v>0</v>
      </c>
    </row>
    <row r="65" spans="1:7" ht="111" customHeight="1" x14ac:dyDescent="0.2">
      <c r="A65" s="213" t="s">
        <v>262</v>
      </c>
      <c r="B65" s="210" t="s">
        <v>376</v>
      </c>
      <c r="C65" s="214" t="s">
        <v>377</v>
      </c>
      <c r="D65" s="213"/>
      <c r="E65" s="242">
        <v>1</v>
      </c>
      <c r="F65" s="259"/>
      <c r="G65" s="242">
        <f>F65*E65</f>
        <v>0</v>
      </c>
    </row>
    <row r="66" spans="1:7" ht="40.15" customHeight="1" x14ac:dyDescent="0.2">
      <c r="A66" s="213" t="s">
        <v>265</v>
      </c>
      <c r="B66" s="218" t="s">
        <v>198</v>
      </c>
      <c r="C66" s="213"/>
      <c r="D66" s="213"/>
      <c r="E66" s="240">
        <v>0</v>
      </c>
      <c r="F66" s="241"/>
      <c r="G66" s="242">
        <f t="shared" ref="G66:G71" si="7">F66*E66</f>
        <v>0</v>
      </c>
    </row>
    <row r="67" spans="1:7" ht="105" customHeight="1" x14ac:dyDescent="0.2">
      <c r="A67" s="213" t="s">
        <v>266</v>
      </c>
      <c r="B67" s="218" t="s">
        <v>378</v>
      </c>
      <c r="C67" s="213" t="s">
        <v>379</v>
      </c>
      <c r="D67" s="213"/>
      <c r="E67" s="242">
        <v>1</v>
      </c>
      <c r="F67" s="259"/>
      <c r="G67" s="242">
        <f t="shared" si="7"/>
        <v>0</v>
      </c>
    </row>
    <row r="68" spans="1:7" ht="40.15" customHeight="1" x14ac:dyDescent="0.2">
      <c r="A68" s="213" t="s">
        <v>380</v>
      </c>
      <c r="B68" s="218" t="s">
        <v>381</v>
      </c>
      <c r="C68" s="213"/>
      <c r="D68" s="213"/>
      <c r="E68" s="242">
        <v>0</v>
      </c>
      <c r="F68" s="241"/>
      <c r="G68" s="242">
        <f t="shared" si="7"/>
        <v>0</v>
      </c>
    </row>
    <row r="69" spans="1:7" ht="40.15" customHeight="1" x14ac:dyDescent="0.2">
      <c r="A69" s="213" t="s">
        <v>382</v>
      </c>
      <c r="B69" s="218" t="s">
        <v>383</v>
      </c>
      <c r="C69" s="213"/>
      <c r="D69" s="213" t="s">
        <v>118</v>
      </c>
      <c r="E69" s="242">
        <v>0</v>
      </c>
      <c r="F69" s="241"/>
      <c r="G69" s="242">
        <f t="shared" si="7"/>
        <v>0</v>
      </c>
    </row>
    <row r="70" spans="1:7" ht="40.15" customHeight="1" x14ac:dyDescent="0.2">
      <c r="A70" s="213" t="s">
        <v>384</v>
      </c>
      <c r="B70" s="218" t="s">
        <v>374</v>
      </c>
      <c r="C70" s="213" t="s">
        <v>385</v>
      </c>
      <c r="D70" s="213"/>
      <c r="E70" s="242">
        <v>1</v>
      </c>
      <c r="F70" s="259"/>
      <c r="G70" s="242">
        <f t="shared" si="7"/>
        <v>0</v>
      </c>
    </row>
    <row r="71" spans="1:7" ht="40.15" customHeight="1" x14ac:dyDescent="0.2">
      <c r="A71" s="213" t="s">
        <v>386</v>
      </c>
      <c r="B71" s="219" t="s">
        <v>200</v>
      </c>
      <c r="C71" s="213"/>
      <c r="D71" s="213"/>
      <c r="E71" s="242">
        <v>0</v>
      </c>
      <c r="F71" s="241"/>
      <c r="G71" s="242">
        <f t="shared" si="7"/>
        <v>0</v>
      </c>
    </row>
    <row r="72" spans="1:7" ht="40.15" customHeight="1" x14ac:dyDescent="0.2">
      <c r="A72" s="213"/>
      <c r="B72" s="218"/>
      <c r="C72" s="213"/>
      <c r="D72" s="213"/>
      <c r="E72" s="242"/>
      <c r="F72" s="241"/>
      <c r="G72" s="242"/>
    </row>
    <row r="73" spans="1:7" ht="40.15" customHeight="1" x14ac:dyDescent="0.2">
      <c r="A73" s="221" t="s">
        <v>387</v>
      </c>
      <c r="B73" s="222" t="s">
        <v>388</v>
      </c>
      <c r="C73" s="208"/>
      <c r="D73" s="208"/>
      <c r="E73" s="238"/>
      <c r="F73" s="239"/>
      <c r="G73" s="238">
        <f>SUM(G74:G78)</f>
        <v>0</v>
      </c>
    </row>
    <row r="74" spans="1:7" ht="93" customHeight="1" x14ac:dyDescent="0.2">
      <c r="A74" s="213" t="s">
        <v>389</v>
      </c>
      <c r="B74" s="218" t="s">
        <v>390</v>
      </c>
      <c r="C74" s="213" t="s">
        <v>391</v>
      </c>
      <c r="D74" s="213"/>
      <c r="E74" s="242">
        <v>1</v>
      </c>
      <c r="F74" s="259"/>
      <c r="G74" s="242">
        <f>F74*E74</f>
        <v>0</v>
      </c>
    </row>
    <row r="75" spans="1:7" ht="40.15" customHeight="1" x14ac:dyDescent="0.2">
      <c r="A75" s="213" t="s">
        <v>392</v>
      </c>
      <c r="B75" s="216" t="s">
        <v>113</v>
      </c>
      <c r="C75" s="212"/>
      <c r="D75" s="212"/>
      <c r="E75" s="240">
        <v>1</v>
      </c>
      <c r="F75" s="259"/>
      <c r="G75" s="242">
        <f t="shared" ref="G75:G78" si="8">F75*E75</f>
        <v>0</v>
      </c>
    </row>
    <row r="76" spans="1:7" ht="208.15" customHeight="1" x14ac:dyDescent="0.2">
      <c r="A76" s="213" t="s">
        <v>393</v>
      </c>
      <c r="B76" s="224" t="s">
        <v>394</v>
      </c>
      <c r="C76" s="225" t="s">
        <v>395</v>
      </c>
      <c r="D76" s="225" t="s">
        <v>396</v>
      </c>
      <c r="E76" s="242">
        <v>1</v>
      </c>
      <c r="F76" s="259"/>
      <c r="G76" s="242">
        <f t="shared" si="8"/>
        <v>0</v>
      </c>
    </row>
    <row r="77" spans="1:7" ht="64.150000000000006" customHeight="1" x14ac:dyDescent="0.2">
      <c r="A77" s="213" t="s">
        <v>397</v>
      </c>
      <c r="B77" s="215" t="s">
        <v>398</v>
      </c>
      <c r="C77" s="213" t="s">
        <v>399</v>
      </c>
      <c r="D77" s="213"/>
      <c r="E77" s="242">
        <v>1</v>
      </c>
      <c r="F77" s="259"/>
      <c r="G77" s="242">
        <f t="shared" si="8"/>
        <v>0</v>
      </c>
    </row>
    <row r="78" spans="1:7" ht="40.15" customHeight="1" x14ac:dyDescent="0.2">
      <c r="A78" s="213" t="s">
        <v>400</v>
      </c>
      <c r="B78" s="267" t="s">
        <v>401</v>
      </c>
      <c r="C78" s="220" t="s">
        <v>258</v>
      </c>
      <c r="D78" s="227" t="s">
        <v>402</v>
      </c>
      <c r="E78" s="244">
        <v>1</v>
      </c>
      <c r="F78" s="260"/>
      <c r="G78" s="242">
        <f t="shared" si="8"/>
        <v>0</v>
      </c>
    </row>
    <row r="79" spans="1:7" ht="40.15" customHeight="1" x14ac:dyDescent="0.2">
      <c r="A79" s="221" t="s">
        <v>403</v>
      </c>
      <c r="B79" s="222" t="s">
        <v>261</v>
      </c>
      <c r="C79" s="208"/>
      <c r="D79" s="208"/>
      <c r="E79" s="238"/>
      <c r="F79" s="239"/>
      <c r="G79" s="238">
        <f>SUM(G80:G82)</f>
        <v>0</v>
      </c>
    </row>
    <row r="80" spans="1:7" ht="40.15" customHeight="1" x14ac:dyDescent="0.2">
      <c r="A80" s="213" t="s">
        <v>404</v>
      </c>
      <c r="B80" s="216" t="s">
        <v>263</v>
      </c>
      <c r="C80" s="211" t="s">
        <v>405</v>
      </c>
      <c r="D80" s="212"/>
      <c r="E80" s="240">
        <v>1</v>
      </c>
      <c r="F80" s="259"/>
      <c r="G80" s="242">
        <f>F80*E80</f>
        <v>0</v>
      </c>
    </row>
    <row r="81" spans="1:7" ht="40.15" customHeight="1" x14ac:dyDescent="0.2">
      <c r="A81" s="213" t="s">
        <v>406</v>
      </c>
      <c r="B81" s="218" t="s">
        <v>419</v>
      </c>
      <c r="C81" s="213"/>
      <c r="D81" s="213"/>
      <c r="E81" s="242">
        <v>0</v>
      </c>
      <c r="F81" s="241"/>
      <c r="G81" s="242">
        <f t="shared" ref="G81:G82" si="9">F81*E81</f>
        <v>0</v>
      </c>
    </row>
    <row r="82" spans="1:7" ht="40.15" customHeight="1" x14ac:dyDescent="0.2">
      <c r="A82" s="213" t="s">
        <v>407</v>
      </c>
      <c r="B82" s="215" t="s">
        <v>398</v>
      </c>
      <c r="C82" s="213" t="s">
        <v>408</v>
      </c>
      <c r="D82" s="213"/>
      <c r="E82" s="242">
        <v>1</v>
      </c>
      <c r="F82" s="259"/>
      <c r="G82" s="242">
        <f t="shared" si="9"/>
        <v>0</v>
      </c>
    </row>
    <row r="83" spans="1:7" ht="40.15" customHeight="1" x14ac:dyDescent="0.2">
      <c r="A83" s="228"/>
      <c r="B83" s="229"/>
      <c r="C83" s="228"/>
      <c r="D83" s="228"/>
      <c r="E83" s="245"/>
      <c r="F83" s="246"/>
      <c r="G83" s="245"/>
    </row>
    <row r="84" spans="1:7" ht="40.15" customHeight="1" x14ac:dyDescent="0.2">
      <c r="A84" s="213"/>
      <c r="B84" s="230" t="s">
        <v>129</v>
      </c>
      <c r="C84" s="220"/>
      <c r="D84" s="220"/>
      <c r="E84" s="247">
        <v>0.05</v>
      </c>
      <c r="F84" s="248"/>
      <c r="G84" s="261"/>
    </row>
    <row r="85" spans="1:7" ht="40.15" customHeight="1" thickBot="1" x14ac:dyDescent="0.25">
      <c r="A85" s="228"/>
      <c r="B85" s="231"/>
      <c r="C85" s="232"/>
      <c r="D85" s="232"/>
      <c r="E85" s="249"/>
      <c r="F85" s="250"/>
      <c r="G85" s="250"/>
    </row>
    <row r="86" spans="1:7" ht="40.15" customHeight="1" thickBot="1" x14ac:dyDescent="0.25">
      <c r="A86" s="233"/>
      <c r="B86" s="234" t="s">
        <v>127</v>
      </c>
      <c r="C86" s="235"/>
      <c r="D86" s="235"/>
      <c r="E86" s="251"/>
      <c r="F86" s="252"/>
      <c r="G86" s="242"/>
    </row>
    <row r="87" spans="1:7" ht="78" customHeight="1" thickBot="1" x14ac:dyDescent="0.25">
      <c r="A87" s="233"/>
      <c r="B87" s="236" t="s">
        <v>418</v>
      </c>
      <c r="C87" s="237"/>
      <c r="D87" s="235"/>
      <c r="E87" s="253"/>
      <c r="F87" s="252"/>
      <c r="G87" s="242"/>
    </row>
    <row r="88" spans="1:7" ht="40.15" customHeight="1" x14ac:dyDescent="0.2">
      <c r="A88" s="233"/>
      <c r="B88" s="268"/>
      <c r="C88" s="214"/>
      <c r="D88" s="214"/>
      <c r="E88" s="242"/>
      <c r="F88" s="244"/>
      <c r="G88" s="242"/>
    </row>
    <row r="89" spans="1:7" ht="40.15" customHeight="1" x14ac:dyDescent="0.2">
      <c r="A89" s="269"/>
      <c r="B89" s="270"/>
      <c r="C89" s="271"/>
      <c r="D89" s="271"/>
      <c r="E89" s="274"/>
      <c r="F89" s="275"/>
      <c r="G89" s="276"/>
    </row>
    <row r="90" spans="1:7" ht="40.15" customHeight="1" x14ac:dyDescent="0.2">
      <c r="A90" s="269" t="s">
        <v>128</v>
      </c>
      <c r="B90" s="272" t="s">
        <v>412</v>
      </c>
      <c r="C90" s="273"/>
      <c r="D90" s="273"/>
      <c r="E90" s="277"/>
      <c r="F90" s="277"/>
      <c r="G90" s="278">
        <f>G84+G79+G73+G64+G54+G37+G31+G25+G20+G13+G5+G2</f>
        <v>0</v>
      </c>
    </row>
  </sheetData>
  <sheetProtection algorithmName="SHA-512" hashValue="r6reBJFmaKTZnMVeBSNAr3kMYMwTJruCYpzjZYV3l5NLjswmLMnPuJTUhyuTWtWWRwKYLjn8UejR7L2nRWXN3A==" saltValue="m/XtyLtb6776UU2OCWmXsA==" spinCount="100000" sheet="1" objects="1" scenarios="1"/>
  <pageMargins left="0.7" right="0.7" top="0.78740157499999996" bottom="0.78740157499999996" header="0.3" footer="0.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48" t="s">
        <v>7</v>
      </c>
      <c r="B1" s="348"/>
      <c r="C1" s="349"/>
      <c r="D1" s="348"/>
      <c r="E1" s="348"/>
      <c r="F1" s="348"/>
      <c r="G1" s="348"/>
    </row>
    <row r="2" spans="1:7" ht="24.95" customHeight="1" x14ac:dyDescent="0.2">
      <c r="A2" s="50" t="s">
        <v>8</v>
      </c>
      <c r="B2" s="49"/>
      <c r="C2" s="350"/>
      <c r="D2" s="350"/>
      <c r="E2" s="350"/>
      <c r="F2" s="350"/>
      <c r="G2" s="351"/>
    </row>
    <row r="3" spans="1:7" ht="24.95" customHeight="1" x14ac:dyDescent="0.2">
      <c r="A3" s="50" t="s">
        <v>9</v>
      </c>
      <c r="B3" s="49"/>
      <c r="C3" s="350"/>
      <c r="D3" s="350"/>
      <c r="E3" s="350"/>
      <c r="F3" s="350"/>
      <c r="G3" s="351"/>
    </row>
    <row r="4" spans="1:7" ht="24.95" customHeight="1" x14ac:dyDescent="0.2">
      <c r="A4" s="50" t="s">
        <v>10</v>
      </c>
      <c r="B4" s="49"/>
      <c r="C4" s="350"/>
      <c r="D4" s="350"/>
      <c r="E4" s="350"/>
      <c r="F4" s="350"/>
      <c r="G4" s="3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Stavba</vt:lpstr>
      <vt:lpstr>PS 03 Rekapitulace</vt:lpstr>
      <vt:lpstr>Pool bar</vt:lpstr>
      <vt:lpstr>Restaurace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 03 Rekapitulace'!Názvy_tisku</vt:lpstr>
      <vt:lpstr>oadresa</vt:lpstr>
      <vt:lpstr>Stavba!Objednatel</vt:lpstr>
      <vt:lpstr>Stavba!Objekt</vt:lpstr>
      <vt:lpstr>'PS 03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2023-11-21T11:35:21Z</dcterms:modified>
</cp:coreProperties>
</file>