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udent" reservationPassword="0"/>
  <workbookPr/>
  <bookViews>
    <workbookView xWindow="240" yWindow="120" windowWidth="14940" windowHeight="9225" activeTab="0"/>
  </bookViews>
  <sheets>
    <sheet name="Rekapitulace" sheetId="1" r:id="rId1"/>
    <sheet name="000.1" sheetId="2" r:id="rId2"/>
    <sheet name="000.2" sheetId="3" r:id="rId3"/>
    <sheet name="SO180" sheetId="4" r:id="rId4"/>
    <sheet name="SO201" sheetId="5" r:id="rId5"/>
    <sheet name="SO401" sheetId="6" r:id="rId6"/>
  </sheets>
  <definedNames/>
  <calcPr/>
  <webPublishing/>
</workbook>
</file>

<file path=xl/sharedStrings.xml><?xml version="1.0" encoding="utf-8"?>
<sst xmlns="http://schemas.openxmlformats.org/spreadsheetml/2006/main" count="4386" uniqueCount="1217">
  <si>
    <t>Firma: Dopravoprojekt Ostrava</t>
  </si>
  <si>
    <t>Rekapitulace ceny</t>
  </si>
  <si>
    <t>Stavba: 200333 - REKONSTRUKCE MOST ev.č. TR-Majer.II-04 přes Týnské údolí na ulici Marie Majerové v Třebíči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</si>
  <si>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</si>
  <si>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</si>
  <si>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</si>
  <si>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</si>
  <si>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</si>
  <si>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</si>
  <si>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</si>
  <si>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</si>
  <si>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</si>
  <si>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</si>
  <si>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</si>
  <si>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</si>
  <si>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200333</t>
  </si>
  <si>
    <t>REKONSTRUKCE MOST ev.č. TR-Majer.II-04 přes Týnské údolí na ulici Marie Majerové v Třebíči</t>
  </si>
  <si>
    <t>O</t>
  </si>
  <si>
    <t>Rozpočet:</t>
  </si>
  <si>
    <t>0,00</t>
  </si>
  <si>
    <t>15,00</t>
  </si>
  <si>
    <t>21,00</t>
  </si>
  <si>
    <t>2</t>
  </si>
  <si>
    <t>3</t>
  </si>
  <si>
    <t>000.1</t>
  </si>
  <si>
    <t>Vedlejší rozpočtové náklady pro SO401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</si>
  <si>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</si>
  <si>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</si>
  <si>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</si>
  <si>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</si>
  <si>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</si>
  <si>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</si>
  <si>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</si>
  <si>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</si>
  <si>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</si>
  <si>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</si>
  <si>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</si>
  <si>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</si>
  <si>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</si>
  <si>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</si>
  <si>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</si>
  <si>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</si>
  <si>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</si>
  <si>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</si>
  <si>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</si>
  <si>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</si>
  <si>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VRN - Inženýrská činnost</t>
  </si>
  <si>
    <t>P</t>
  </si>
  <si>
    <t>012103000</t>
  </si>
  <si>
    <t/>
  </si>
  <si>
    <t>Geodetické práce před výstavbou</t>
  </si>
  <si>
    <t>SOUBOR</t>
  </si>
  <si>
    <t>2023_OTSKP</t>
  </si>
  <si>
    <t>PP</t>
  </si>
  <si>
    <t>VV</t>
  </si>
  <si>
    <t>TS</t>
  </si>
  <si>
    <t>012203000</t>
  </si>
  <si>
    <t>Geodetické práce při provádění stavby</t>
  </si>
  <si>
    <t>012303000</t>
  </si>
  <si>
    <t>Geodetické práce po výstavbě</t>
  </si>
  <si>
    <t>013254000</t>
  </si>
  <si>
    <t>Dokumentace skutečného provedení stavby</t>
  </si>
  <si>
    <t>044002000</t>
  </si>
  <si>
    <t>Revize elektro - veřejné osvětlení</t>
  </si>
  <si>
    <t>045002000</t>
  </si>
  <si>
    <t>Kompletační a koordinační činnost - zajištění, aby nedošlo k odstávce stávající stavbou nedotčené soustavy VO v nočních hodinách. - koordinace realizačních pr</t>
  </si>
  <si>
    <t>Kompletační a koordinační činnost  
- zajištění, aby nedošlo k odstávce stávající stavbou nedotčené soustavy VO v nočních hodinách.  
- koordinace realizačních prací s dodávkou mostové konstrukce</t>
  </si>
  <si>
    <t>VRN1</t>
  </si>
  <si>
    <t>Průzkumné, geodetické a projektové práce</t>
  </si>
  <si>
    <t>7</t>
  </si>
  <si>
    <t>013244000</t>
  </si>
  <si>
    <t>Dokumentace pro provádění stavby</t>
  </si>
  <si>
    <t>8</t>
  </si>
  <si>
    <t>013274000</t>
  </si>
  <si>
    <t>Pasportizace objektu před započetím prací</t>
  </si>
  <si>
    <t>013294000</t>
  </si>
  <si>
    <t>Výrobní dokumentace - stožárů, rozváděčů, skříní apod.  -- Výrobní dokumentace stožárů a skříní elektro</t>
  </si>
  <si>
    <t>Výrobní dokumentace - stožárů, rozváděčů, skříní apod.  
 -- Výrobní dokumentace stožárů a skříní elektro</t>
  </si>
  <si>
    <t>VRN6 - Úze</t>
  </si>
  <si>
    <t>VRN - Územní vlivy</t>
  </si>
  <si>
    <t>065002000</t>
  </si>
  <si>
    <t>Mimostaveništní doprava materiálů</t>
  </si>
  <si>
    <t>000.2</t>
  </si>
  <si>
    <t>OSTATNÍ A VEDLEJŠÍ NÁKLADY STAVBY</t>
  </si>
  <si>
    <t>Všeobecné konstrukce a práce</t>
  </si>
  <si>
    <t>02510</t>
  </si>
  <si>
    <t>ZKOUŠENÍ MATERIÁLŮ ZKUŠEBNOU ZHOTOVITELE</t>
  </si>
  <si>
    <t>KPL</t>
  </si>
  <si>
    <t>pro celou stavbu</t>
  </si>
  <si>
    <t>zahrnuje veškeré náklady spojené s objednatelem požadovanými zkouškami</t>
  </si>
  <si>
    <t>02610</t>
  </si>
  <si>
    <t>ZKOUŠENÍ KONSTRUKCÍ A PRACÍ ZKUŠEBNOU ZHOTOVITELE</t>
  </si>
  <si>
    <t>02911</t>
  </si>
  <si>
    <t>A</t>
  </si>
  <si>
    <t>OSTATNÍ POŽADAVKY - GEODETICKÉ ZAMĚŘENÍ</t>
  </si>
  <si>
    <t>vytyčení stavby, zaměření povrchu NK po odstranění vozovky a spádové desky a chodníků (v rastru 5m)</t>
  </si>
  <si>
    <t>zahrnuje veškeré náklady spojené s objednatelem požadovanými pracemi</t>
  </si>
  <si>
    <t>B</t>
  </si>
  <si>
    <t>Geodetický monitoring  
sledování mostu 
nulté měření nivelačních značek a sledování v intervalech dle TZ po dobu jednoho roku 
vč. nákladů na veškeré potřebné vytyčení, které je potřebné při výstavbě mostu</t>
  </si>
  <si>
    <t>02920</t>
  </si>
  <si>
    <t>OSTATNÍ POŽADAVKY - OCHRANA ŽIVOTNÍHO PROSTŘEDÍ</t>
  </si>
  <si>
    <t>opatření pro zamezení šíření prašnosti (výčet možných opatření je uveden v „Metodice pro stanovení opatření ke snížení vlivů stavební činnosti na imisní zatížení částicemi PM10“, která je zveřejněna na webových stránkách MŽP) 
- povrchy budou v období sucha kropeny,  
- mobilní oplocení staveniště doplněno o zábranu proti šíření prachu (např. pomocí geotextílie)</t>
  </si>
  <si>
    <t>02940</t>
  </si>
  <si>
    <t>OSTATNÍ POŽADAVKY - VYPRACOVÁNÍ DOKUMENTACE</t>
  </si>
  <si>
    <t>stanovení zatížitelnosti mostu</t>
  </si>
  <si>
    <t>Předpoklad vypracování havarijního plánu pro celou stavbu. 
- vypracování havarijního plánu včetně schválení příslušným odborem životního prostředí</t>
  </si>
  <si>
    <t>02943</t>
  </si>
  <si>
    <t>OSTATNÍ POŽADAVKY - VYPRACOVÁNÍ RDS</t>
  </si>
  <si>
    <t>02944</t>
  </si>
  <si>
    <t>R</t>
  </si>
  <si>
    <t>OSTAT POŽADAVKY - DOKUMENTACE SKUTEČ PROVEDENÍ</t>
  </si>
  <si>
    <t>zpracování dokumentace skutečného provedení stavby v papírové i  digitální formě (na základě vyhotoveného zaměření oprávněným geodetem ve výšk. Systému Balt. Po vyrovnání s navázáním na JTSK) 
vč. zaměření</t>
  </si>
  <si>
    <t>02945</t>
  </si>
  <si>
    <t>OSTAT POŽADAVKY - GEOMETRICKÝ PLÁN</t>
  </si>
  <si>
    <t>HM</t>
  </si>
  <si>
    <t>Pro zřízení věcného břemena a oddělení pozemků dotčených stavbou.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</si>
  <si>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</si>
  <si>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</si>
  <si>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</si>
  <si>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revize, zkoušky únosnosti zemní pláně, doklady ke kolaudaci</t>
  </si>
  <si>
    <t>12</t>
  </si>
  <si>
    <t>02953</t>
  </si>
  <si>
    <t>OSTATNÍ POŽADAVKY - HLAVNÍ MOSTNÍ PROHLÍDKA</t>
  </si>
  <si>
    <t>KUS</t>
  </si>
  <si>
    <t>aktualizace ML, 1.HPM</t>
  </si>
  <si>
    <t>položka zahrnuje :  
- úkony dle ČSN 73 6221  
- provedení hlavní mostní prohlídky oprávněnou fyzickou nebo právnickou osobou  
- vyhotovení záznamu (protokolu), který jednoznačně definuje stav mostu</t>
  </si>
  <si>
    <t>13</t>
  </si>
  <si>
    <t>02991</t>
  </si>
  <si>
    <t>OSTATNÍ POŽADAVKY - INFORMAČNÍ TABULE</t>
  </si>
  <si>
    <t>tabule s označením stavby na začátku i konci stavby 
vč. dodání a osazení tabulí s předepsaném provedení s obsahem předepsaným zadavatelem 
vč. upevňovací konstrukce, základové kosntrukce, nutných zemních prací 
vč. demontáže a odvozu po skončení platnosti 
vč. případné nutné opravy poškozených částí po dobu platnosti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</si>
  <si>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</si>
  <si>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</si>
  <si>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03100</t>
  </si>
  <si>
    <t>ZAŘÍZENÍ STAVENIŠTĚ - ZŘÍZENÍ, PROVOZ, DEMONTÁŽ</t>
  </si>
  <si>
    <t>vč. oplocení (souvislé oplocení v zastavěném území výšky 1,80 m) a osvětlení staveniště v potřebném rozsahu, vč. geotextilie pro zachycení prachu</t>
  </si>
  <si>
    <t>zahrnuje objednatelem povolené náklady na pořízení (event. pronájem), provozování, udržování a likvidaci zhotovitelova zařízení</t>
  </si>
  <si>
    <t>SO180</t>
  </si>
  <si>
    <t>DOPRAVNĚ INŽENÝRSKÁ OPATŘENÍ</t>
  </si>
  <si>
    <t>02720</t>
  </si>
  <si>
    <t>POMOC PRÁCE ZŘÍZ NEBO ZAJIŠŤ REGULACI A OCHRANU DOPRAVY</t>
  </si>
  <si>
    <t>Veškeré pomocné práce související s projednáním a schvalováním objízdných tras, uzavírek a dopravního značení včetně nákladů na dopravní značení a veškerých souvisejících prací</t>
  </si>
  <si>
    <t>zahrnuje veškeré náklady spojené s objednatelem požadovanými zařízeními</t>
  </si>
  <si>
    <t>SO201</t>
  </si>
  <si>
    <t>Most ev.č. TR-Majer.II-04</t>
  </si>
  <si>
    <t>014112</t>
  </si>
  <si>
    <t>POPLATKY ZA SKLÁDKU TYP S-IO (INERTNÍ ODPAD)</t>
  </si>
  <si>
    <t>T</t>
  </si>
  <si>
    <t>Poplatek za odpad ze zeminy a sypaniny, kamene a kameniva 
zahrnuje veškeré poplatky provozovateli skládky související s uložením odpadu na skládce</t>
  </si>
  <si>
    <t>z pol. 131738  821,02*2,0=1 642,04 [A] 
z pol. 131838  273,67*2,0=547,34 [B] 
z pol. 11332  328*1,9=623,20 [C] 
z pol. 11130  489*0,2*2,0=195,60 [D] 
z pol. 113554 60*0,125*0,1*2,2=1,65 [E] 
z pol. 113564 249,75*0,25*0,1*2,2=13,74 [F] 
Celkem: A+B+C+D+E+F=3 023,57 [G]</t>
  </si>
  <si>
    <t>zahrnuje veškeré poplatky provozovateli skládky související s uložením odpadu na skládce.</t>
  </si>
  <si>
    <t>Poplatek za odpad z železobetonu, prostého betonu a cihel 
zahrnuje veškeré poplatky provozovateli skládky související s uložením odpadu na skládce</t>
  </si>
  <si>
    <t>z pol. 11328 30*0,2*0,55*2,3=7,59 [A] 
z pol. 113524 ((40+87)*0,25*0,15+(17+120)*0,25*0,1)*2,3=18,83 [B] 
z pol. 966158 94,68*2,3=217,76 [C] 
z pol. 966168 202,23*2,5=505,58 [D] 
z pol. 966148 0,66*2,2=1,45 [E] 
z pol. 96687 1,2=1,20 [F] 
z pol. 97816 23,67*2,3=54,44 [G] 
Celkem: A+B+C+D+E+F+G=806,85 [H]</t>
  </si>
  <si>
    <t>014132</t>
  </si>
  <si>
    <t>POPLATKY ZA SKLÁDKU TYP S-NO (NEBEZPEČNÝ ODPAD)</t>
  </si>
  <si>
    <t>Poplatek za odpad z asfaltu 
zahrnuje veškeré poplatky provozovateli skládky související s uložením odpadu na skládce</t>
  </si>
  <si>
    <t>z pol. 113138 8,82*2,4=21,17 [A] 
z pol. 97817 1082,29*0,01*2,4=25,97 [B] 
Celkem: A+B=47,14 [C]</t>
  </si>
  <si>
    <t>Zemní práce</t>
  </si>
  <si>
    <t>111208</t>
  </si>
  <si>
    <t>ODSTRANĚNÍ KŘOVIN S ODVOZEM DO 20KM</t>
  </si>
  <si>
    <t>M2</t>
  </si>
  <si>
    <t>mýcení křovin, včetně odstranění</t>
  </si>
  <si>
    <t>128,6=128,60 [A]</t>
  </si>
  <si>
    <t>odstranění křovin a stromů do průměru 100 mm  
doprava dřevin na předepsanou vzdálenost  
spálení na hromadách nebo štěpkování</t>
  </si>
  <si>
    <t>11130</t>
  </si>
  <si>
    <t>SEJMUTÍ DRNU</t>
  </si>
  <si>
    <t>Odstranění drnu v rozsahu úprav</t>
  </si>
  <si>
    <t>okolo křídel a opěr (38+32)*1,5=105,00 [A] 
v prvním poli 320*1,2=384,00 [B] 
Celkem: A+B=489,00 [C]</t>
  </si>
  <si>
    <t>včetně vodorovné dopravy  a uložení na skládku</t>
  </si>
  <si>
    <t>113138</t>
  </si>
  <si>
    <t>ODSTRANĚNÍ KRYTU ZPEVNĚNÝCH PLOCH S ASFALT POJIVEM, ODVOZ DO 20KM</t>
  </si>
  <si>
    <t>M3</t>
  </si>
  <si>
    <t>odsranění živičného povrchu chodníku na římsách v tl. 30mm (předpoklad)</t>
  </si>
  <si>
    <t>2,3*94*0,03=6,49 [A] 
0,75*103,75*0,03=2,33 [B] 
Celkem: A+B=8,82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</si>
  <si>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</si>
  <si>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11328</t>
  </si>
  <si>
    <t>ODSTRANĚNÍ PŘÍKOPŮ, ŽLABŮ A RIGOLŮ Z PŘÍKOPOVÝCH TVÁRNIC</t>
  </si>
  <si>
    <t>za mostem vlevo podél chodníku</t>
  </si>
  <si>
    <t>60*0,5=30,00 [A]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</si>
  <si>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</si>
  <si>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</si>
  <si>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</si>
  <si>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odstranění stávajících podkladních vrstev vozovky mimo konstrukci mostu předpoklad 400mm</t>
  </si>
  <si>
    <t>(1420-600)*0,4=328,00 [A]</t>
  </si>
  <si>
    <t>113524</t>
  </si>
  <si>
    <t>ODSTRANĚNÍ CHODNÍKOVÝCH A SILNIČNÍCH OBRUBNÍKŮ BETONOVÝCH, ODVOZ DO 5KM</t>
  </si>
  <si>
    <t>M</t>
  </si>
  <si>
    <t>odstranění betonových obrubníků před a za mostem</t>
  </si>
  <si>
    <t>silniční obrubníky před mostem 20+20=40,00 [A] 
chodníkové obrubníky před mostem 17=17,00 [B] 
silniční obrubníky za mostem 27+60=87,00 [C] 
chodníkové obrubníky za mostem 60+60=120,00 [D] 
Celkem: A+B+C+D=264,00 [E]</t>
  </si>
  <si>
    <t>113534</t>
  </si>
  <si>
    <t>ODSTRANĚNÍ CHODNÍKOVÝCH KAMENNÝCH OBRUBNÍKŮ, ODVOZ DO 5KM</t>
  </si>
  <si>
    <t>kamenné obruby podél římsy mostu, odvoz na skládku investora</t>
  </si>
  <si>
    <t>94+103,75=197,75 [A]</t>
  </si>
  <si>
    <t>113554</t>
  </si>
  <si>
    <t>ODSTRANĚNÍ OBRUB Z DLAŽEBNÍCH KOSTEK JEDNODUCHÝCH, ODVOZ DO 5KM</t>
  </si>
  <si>
    <t>za mostem vlevo</t>
  </si>
  <si>
    <t>60=60,00 [A]</t>
  </si>
  <si>
    <t>113564</t>
  </si>
  <si>
    <t>ODSTRANĚNÍ OBRUB Z DLAŽEBNÍCH KOSTEK DVOJITÝCH, ODVOZ DO 5KM</t>
  </si>
  <si>
    <t>před mostem na rozhraní hlavní silnice a sjezdu a podél obrub 
na mostě</t>
  </si>
  <si>
    <t>13+19+20=52,00 [A] 
94+103,75=197,75 [B] 
Celkem: A+B=249,75 [C]</t>
  </si>
  <si>
    <t>11372</t>
  </si>
  <si>
    <t>FRÉZOVÁNÍ ZPEVNĚNÝCH PLOCH ASFALTOVÝCH</t>
  </si>
  <si>
    <t>frézování vozovkových vrstev na mostě 240mm 
mimo konstrukci mostu 100mm 
likvidaci nepotřebného materiálu vč. odvozu si zajistí zhotovitel smlouvy na základě kupní smlouvy</t>
  </si>
  <si>
    <t>v celé ploše (1420+370)*0,1=179,00 [A] 
dofrézování na mostě 600*0,14=84,00 [B] 
Celkem: (A+B)*1,035=272,21 [C]</t>
  </si>
  <si>
    <t>12573</t>
  </si>
  <si>
    <t>VYKOPÁVKY ZE ZEMNÍKŮ A SKLÁDEK TŘ. I</t>
  </si>
  <si>
    <t>materiál pro pol. 18222</t>
  </si>
  <si>
    <t>0,15*100=15,00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</si>
  <si>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</si>
  <si>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15</t>
  </si>
  <si>
    <t>natěžení materiálu pro pol. 17481</t>
  </si>
  <si>
    <t>528,6=528,60 [A]</t>
  </si>
  <si>
    <t>16</t>
  </si>
  <si>
    <t>nákup materiálu pro pol. 18222</t>
  </si>
  <si>
    <t>332*0,15=49,80 [A]</t>
  </si>
  <si>
    <t>17</t>
  </si>
  <si>
    <t>131738</t>
  </si>
  <si>
    <t>HLOUBENÍ JAM ZAPAŽ I NEPAŽ TŘ. I, ODVOZ DO 20KM</t>
  </si>
  <si>
    <t>Horniny těžitelnosti tř. 1 (dají se nabírat lopatou nad nakladačem) dle neplatné ČSN 73 3050. Výkopy pro opěry , vč. drenážních trubek po obvodu výkopu, čerpacích jímek a čerpání vody, vč. odvozu zeminy. Předpoklad 75% výkopů.</t>
  </si>
  <si>
    <t>za opěrami 15,6*(4+14+1,5+1,5)+11*(13+13,5)=619,10 [A] 
pro opevnění 13,5*(11,5+11,3)=307,80 [B] 
za mostem vlevo 60*0,25=15,00 [C] 
za mostem vpravo (1,5+3,2)*2,5=11,75 [D] 
před mostem vlevo 20*1,0*0,25=5,00 [E] 
před mostem vpravo 20*1,0*0,25=5,00 [F] 
úprava pod polem 3 srovnání terénu 312*1,4*0,3=131,04 [G] 
Celkem: (A+B+C+D+E+F+G)*0,75*1,2=985,22 [H]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</si>
  <si>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</si>
  <si>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18</t>
  </si>
  <si>
    <t>131838</t>
  </si>
  <si>
    <t>HLOUBENÍ JAM ZAPAŽ I NEPAŽ TŘ. II, ODVOZ DO 20KM</t>
  </si>
  <si>
    <t>Horniny těžitelnosti tř. 2  dle neplatné ČSN 73 3050. Výkopy pro opěry , vč. drenážních trubek po obvodu výkopu, čerpacích jímek a čerpání vody, vč. odvozu zeminy. Předpoklad 25% výkopů.</t>
  </si>
  <si>
    <t>za opěrami 15,6*(4+14+1,5+1,5)+11*(13+13,5)=619,10 [A] 
pro opevnění 13,5*(11,5+11,3)=307,80 [B] 
za mostem vlevo 60*0,25=15,00 [C] 
za mostem vpravo (1,5+3,2)*2,5=11,75 [D] 
před mostem vlevo 20*1,0*0,25=5,00 [E] 
před mostem vpravo 20*1,0*0,25=5,00 [F] 
úprava pod polem 3 srovnání terénu 312*1,4*0,3=131,04 [G] 
Celkem: (A+B+C+D+E+F+G)*0,25*1,2=328,41 [H]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</si>
  <si>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</si>
  <si>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19</t>
  </si>
  <si>
    <t>17120</t>
  </si>
  <si>
    <t>ULOŽENÍ SYPANINY DO NÁSYPŮ A NA SKLÁDKY BEZ ZHUTNĚNÍ</t>
  </si>
  <si>
    <t>uložení vykopané zeminy na skládku</t>
  </si>
  <si>
    <t>z pol. 131738+131838 985,22+328,41=1 313,63 [A] 
z pol. 11332 328=328,00 [B] 
Celkem: A+B=1 641,63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</si>
  <si>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</si>
  <si>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20</t>
  </si>
  <si>
    <t>17481</t>
  </si>
  <si>
    <t>ZÁSYP JAM A RÝH Z NAKUPOVANÝCH MATERIÁLŮ</t>
  </si>
  <si>
    <t>zásyp za opěrou z ŠD 0-63, hutnit po max. 0,30m</t>
  </si>
  <si>
    <t>7,2*(4+14+1,5+1,5+11*2)+219(zásyp prohloubení okolo křídel)=528,60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</si>
  <si>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</si>
  <si>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</si>
  <si>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18120</t>
  </si>
  <si>
    <t>ÚPRAVA PLÁNĚ SE ZHUTNĚNÍM V HORNINĚ TŘ. II</t>
  </si>
  <si>
    <t>zhutnění pláně</t>
  </si>
  <si>
    <t>(295+270)*1,33=751,45 [A]</t>
  </si>
  <si>
    <t>položka zahrnuje úpravu pláně včetně vyrovnání výškových rozdílů. Míru zhutnění určuje projekt.</t>
  </si>
  <si>
    <t>22</t>
  </si>
  <si>
    <t>18216</t>
  </si>
  <si>
    <t>ÚPRAVA POVRCHŮ SROVNÁNÍM ÚZEMÍ V TL DO 0,75M</t>
  </si>
  <si>
    <t>úprava nerovností v poli 1 a 3 - prům. tl. 0,75m</t>
  </si>
  <si>
    <t>280*2*1,25=700,00 [A]</t>
  </si>
  <si>
    <t>položka zahrnuje srovnání výškových rozdílů terénu</t>
  </si>
  <si>
    <t>23</t>
  </si>
  <si>
    <t>18222</t>
  </si>
  <si>
    <t>ROZPROSTŘENÍ ORNICE VE SVAHU V TL DO 0,15M</t>
  </si>
  <si>
    <t>45+62+10*4+95+90=332,00 [A]</t>
  </si>
  <si>
    <t>položka zahrnuje:  
nutné přemístění ornice z dočasných skládek vzdálených do 50m  
rozprostření ornice v předepsané tloušťce ve svahu přes 1:5</t>
  </si>
  <si>
    <t>24</t>
  </si>
  <si>
    <t>18241</t>
  </si>
  <si>
    <t>ZALOŽENÍ TRÁVNÍKU RUČNÍM VÝSEVEM</t>
  </si>
  <si>
    <t>332=332,00 [A]</t>
  </si>
  <si>
    <t>Zahrnuje dodání předepsané travní směsi, její výsev na ornici, zalévání, první pokosení, to vše bez ohledu na sklon terénu</t>
  </si>
  <si>
    <t>Základy</t>
  </si>
  <si>
    <t>25</t>
  </si>
  <si>
    <t>21263</t>
  </si>
  <si>
    <t>TRATIVODY KOMPLET Z TRUB Z PLAST HMOT DN DO 150MM</t>
  </si>
  <si>
    <t>tr. PE DN 150, drenáž za opěrami</t>
  </si>
  <si>
    <t>34+24=58,00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</si>
  <si>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</si>
  <si>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26</t>
  </si>
  <si>
    <t>21331</t>
  </si>
  <si>
    <t>DRENÁŽNÍ VRSTVY Z BETONU MEZEROVITÉHO (DRENÁŽNÍHO)</t>
  </si>
  <si>
    <t>ochrana tr. PE DN 150, obetonování drenáže za opěrami</t>
  </si>
  <si>
    <t>(34+24)*0,07=4,06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</si>
  <si>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</si>
  <si>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</t>
  </si>
  <si>
    <t>21341</t>
  </si>
  <si>
    <t>DRENÁŽNÍ VRSTVY Z PLASTBETONU (PLASTMALTY)</t>
  </si>
  <si>
    <t>drenážní polymerbeton na NK v úžlabí, podél MZ, žebra v místě odvodňovačů  a trubiček odvodnění izolace</t>
  </si>
  <si>
    <t>v úžlabí nosné konstrukce (79,8+79,8)*0,05=7,98 [A] 
podél MZ 0,035*12,2*1=0,43 [B] 
okolo trubiček odvodnění izolace a odvodňovačů16*0,35*0,03*0,35+8*0,1*2*0,03=0,11 [C] 
Celkem: A+B+C=8,52 [D]</t>
  </si>
  <si>
    <t>28</t>
  </si>
  <si>
    <t>21361</t>
  </si>
  <si>
    <t>DRENÁŽNÍ VRSTVY Z GEOTEXTILIE</t>
  </si>
  <si>
    <t>geotextilie 500g/m2 na pláni pod podkladní vrstvou ze štěrkodrti 
opláštění drenáže za opěrou</t>
  </si>
  <si>
    <t>(295+420)*1,1=786,50 [A] 
(34+24)*0,8=46,40 [B] 
Celkem: A+B=832,90 [C]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</si>
  <si>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</si>
  <si>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29</t>
  </si>
  <si>
    <t>261512</t>
  </si>
  <si>
    <t>VRTY PRO KOTVENÍ A INJEKTÁŽ TŘ V NA POVRCHU D DO 16MM</t>
  </si>
  <si>
    <t>Vrty pro kotvení spádové desky. Rozteč trnů 3ks/m v dobetonávce mezi nosníky hl. 80mm 
vrty pro zavěšení chrániček pod římsami rozteč 2,0m vždy na 2 trny do hl. 100mm 
vrty pro dočasné uložení chráničky plynovodu během výstavby rozteč 2,0m vždy na 4 trny do hl. 100mm</t>
  </si>
  <si>
    <t>kotvení spádové desky 7*80*0,08*3=134,40 [A] 
závěsy pro chráničku plynovodu pod římsou (94/2)*2*0,1=9,40 [B] 
závěsy pro chráničku cetinu pod římsou (104/2)*2*0,1=10,40 [C] 
závěsy pro doč. uložení plynovodu během výstavby (94/2)*4*0,1=18,80 [D] 
Celkem: A+B+C+D=173,00 [E]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</si>
  <si>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</si>
  <si>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30</t>
  </si>
  <si>
    <t>261513</t>
  </si>
  <si>
    <t>VRTY PRO KOTVENÍ A INJEKTÁŽ TŘ V NA POVRCHU D DO 25MM</t>
  </si>
  <si>
    <t>Vrty pro kotvení dobetonávky závěrné zídky a křídel. Vzdálenost trnů 300mm prostřídaně ve dvou řadách hl. 180mm</t>
  </si>
  <si>
    <t>((24+36)/0,3)*2*0,18=72,00 [A] 
dopočet pro kotvení nové závěrné zídky - další dvě řady á 300mm ((2*12)/0,3)*0,18*2=28,80 [B] 
Celkem: A+B=100,80 [C]</t>
  </si>
  <si>
    <t>31</t>
  </si>
  <si>
    <t>261516</t>
  </si>
  <si>
    <t>VRTY PRO KOTV, INJEKT, MIKROPIL NA POVRCHU TŘ V D DO 80MM</t>
  </si>
  <si>
    <t>jádrové vývrty pro tr. odvodnění izolace průměr min. 60mm - vrty v dobetonávce mezi nosníky</t>
  </si>
  <si>
    <t>(16*2*2*0,12*1,15)*1,38=12,19 [A]</t>
  </si>
  <si>
    <t>32</t>
  </si>
  <si>
    <t>26154</t>
  </si>
  <si>
    <t>VRTY PRO KOTVENÍ, INJEKTÁŽ A MIKROPILOTY NA POVRCHU TŘ. V D DO 200MM</t>
  </si>
  <si>
    <t>jádrový vývrt ve stávající opěře pro vyvedení odvodnění za rubem  
jádrový vývrt v dobetonávce mezi nosníky pro mostní odvodňovače</t>
  </si>
  <si>
    <t>2,0*2*1,25=5,00 [A] 
8*0,12*2*2*1,2=4,61 [B] 
Celkem: A+B=9,61 [C]</t>
  </si>
  <si>
    <t>Svislé konstrukce</t>
  </si>
  <si>
    <t>33</t>
  </si>
  <si>
    <t>31717</t>
  </si>
  <si>
    <t>KOVOVÉ KONSTRUKCE PRO KOTVENÍ ŘÍMSY</t>
  </si>
  <si>
    <t>KG</t>
  </si>
  <si>
    <t>ocelové kotvy po 0,5m, vč. povrchové ochrany, vrtu, lepidla a vlepení kotev</t>
  </si>
  <si>
    <t>(104*2*2+94*2)*3kg/ks=1 812,00 [A]</t>
  </si>
  <si>
    <t>Položka zahrnuje dodávku (výrobu) kotevního prvku předepsaného tvaru a jeho osazení do předepsané polohy včetně nezbytných prací (vrty, zálivky apod.)</t>
  </si>
  <si>
    <t>34</t>
  </si>
  <si>
    <t>317325</t>
  </si>
  <si>
    <t>ŘÍMSY ZE ŽELEZOBETONU DO C30/37</t>
  </si>
  <si>
    <t>beton C30/37 XF4, vč. úpravy dilatačních a pracovních spar, vč. příčné striáže na horním povrchu římsy</t>
  </si>
  <si>
    <t>104*0,3+94*0,75+1,5*0,6*2=103,50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</si>
  <si>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</si>
  <si>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35</t>
  </si>
  <si>
    <t>317365</t>
  </si>
  <si>
    <t>VÝZTUŽ ŘÍMS Z OCELI 10505, B500B</t>
  </si>
  <si>
    <t>předpoklad 200kg/m3</t>
  </si>
  <si>
    <t>103,5*0,2=20,70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</si>
  <si>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</si>
  <si>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36</t>
  </si>
  <si>
    <t>333325</t>
  </si>
  <si>
    <t>MOSTNÍ OPĚRY A KŘÍDLA ZE ŽELEZOVÉHO BETONU DO C30/37</t>
  </si>
  <si>
    <t>křídla a závěrné zídky z betonu C30/37 XF2, vč. úpravy spar, vč. izolace</t>
  </si>
  <si>
    <t>křídla (5,4+7,6+5,5+17,7+1,2*4)*0,65*2,2*1,25=73,29 [A] 
závěrné zídky (1,3*2+1,2*0,6*2)*12,2=49,29 [B] 
Celkem: A+B=122,58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</si>
  <si>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</si>
  <si>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37</t>
  </si>
  <si>
    <t>333365</t>
  </si>
  <si>
    <t>VÝZTUŽ MOSTNÍCH OPĚR A KŘÍDEL Z OCELI 10505, B500B</t>
  </si>
  <si>
    <t>předpoklad 160kg/m3</t>
  </si>
  <si>
    <t>122,58*0,16=19,61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</si>
  <si>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</si>
  <si>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</si>
  <si>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38</t>
  </si>
  <si>
    <t>421325</t>
  </si>
  <si>
    <t>MOSTNÍ NOSNÉ DESKOVÉ KONSTRUKCE ZE ŽELEZOBETONU C30/37</t>
  </si>
  <si>
    <t>dobetonávky nosné konstrukcez bet. C30/37 XF2 dle TKP kap. 18 tab 18-2 řádek 14 
velmi stísněné podmínky pro provádění</t>
  </si>
  <si>
    <t>dobetonávka u kotev 0,45*2*12,1+0,2*12,1*2=15,73 [A] 
dobetonávka konců nosníků vč. ztraceného bednění 1,5*7*0,7*6=44,10 [B] 
Celkem: (A+B)*1,38=82,57 [C]</t>
  </si>
  <si>
    <t>39</t>
  </si>
  <si>
    <t>421365</t>
  </si>
  <si>
    <t>VÝZTUŽ MOSTNÍ DESKOVÉ KONSTRUKCE Z OCELI 10505, B500B</t>
  </si>
  <si>
    <t>výztuž včetně ztraceného bednění mezi nosníky 
předpoklad 150kg/m3</t>
  </si>
  <si>
    <t>82,57*0,15=12,39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</si>
  <si>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</si>
  <si>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40</t>
  </si>
  <si>
    <t>451312</t>
  </si>
  <si>
    <t>PODKLADNÍ A VÝPLŇOVÉ VRSTVY Z PROSTÉHO BETONU C12/15</t>
  </si>
  <si>
    <t>beton C12/15 X0, pod drenáží rubu opěr a křídel a pod přechodovou deskou</t>
  </si>
  <si>
    <t>pod římsami 12,2*0,1+7,7*0,6*0,4+8,75*0,1+5,5*0,6*0,4=5,26 [A] 
pod drenáží 0,17*(34+24)=9,86 [B] 
Celkem: (A+B)*1,1=16,63 [C]</t>
  </si>
  <si>
    <t>41</t>
  </si>
  <si>
    <t>451314</t>
  </si>
  <si>
    <t>PODKLADNÍ A VÝPLŇOVÉ VRSTVY Z PROSTÉHO BETONU C25/30</t>
  </si>
  <si>
    <t>beton C20/25n XF3, lože pod kamennou dlažbou tl. 100mm</t>
  </si>
  <si>
    <t>dlažba kolem křídel a opěr (38+32)*1,5*0,1=10,50 [A] 
dlažba kolem pilířů (28-0,9*3)*2*0,1=5,06 [B] 
Celkem: (A+B)*1,15=17,89 [C]</t>
  </si>
  <si>
    <t>42</t>
  </si>
  <si>
    <t>45152</t>
  </si>
  <si>
    <t>PODKLADNÍ A VÝPLŇOVÉ VRSTVY Z KAMENIVA DRCENÉHO</t>
  </si>
  <si>
    <t>pod dlažbu ŠP podsyp tl. 100 mm</t>
  </si>
  <si>
    <t>pod dlažbu 31,12/2=15,56 [A]</t>
  </si>
  <si>
    <t>položka zahrnuje dodávku předepsaného kameniva, mimostaveništní a vnitrostaveništní dopravu a jeho uložení  
není-li v zadávací dokumentaci uvedeno jinak, jedná se o nakupovaný materiál</t>
  </si>
  <si>
    <t>43</t>
  </si>
  <si>
    <t>45157</t>
  </si>
  <si>
    <t>PODKLADNÍ A VÝPLŇOVÉ VRSTVY Z KAMENIVA TĚŽENÉHO</t>
  </si>
  <si>
    <t>štěrkopískový obsyp těsnící fólie</t>
  </si>
  <si>
    <t>3,0*10*0,1*2*2=12,00 [A]</t>
  </si>
  <si>
    <t>44</t>
  </si>
  <si>
    <t>457325</t>
  </si>
  <si>
    <t>VYROVNÁVACÍ A SPÁDOVÝ ŽELEZOBETON C30/37</t>
  </si>
  <si>
    <t>Spádová deska z bet. C30/37 XF2 dle TKP kap. 18 tab 18-2 řádek 14 (pro spádovou desku v tl. min. 100mm v šířce 9,55m - měřeno od levého okraje NK)</t>
  </si>
  <si>
    <t>1,25*79,8=99,75 [A]</t>
  </si>
  <si>
    <t>45</t>
  </si>
  <si>
    <t>457366</t>
  </si>
  <si>
    <t>VÝZTUŽ VYROVNÁVACÍHO A SPÁDOVÉHO BETONU Z KARI SÍTÍ</t>
  </si>
  <si>
    <t>karisíť 8/100/100 hmotnost 7,90kg/m2 přenásobeno součinitelem z důvodu nutnosti překrytí karisítí min na 2 oka sítě</t>
  </si>
  <si>
    <t>79,8*12,1*0,0079*1,15=8,77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</si>
  <si>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</si>
  <si>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46</t>
  </si>
  <si>
    <t>45852</t>
  </si>
  <si>
    <t>VÝPLŇ ZA OPĚRAMI A ZDMI Z KAMENIVA DRCENÉHO</t>
  </si>
  <si>
    <t>drenážní ochranný obsyp za opěrami a pod přechodovou deskou</t>
  </si>
  <si>
    <t>3*2*11=66,00 [A]</t>
  </si>
  <si>
    <t>47</t>
  </si>
  <si>
    <t>45860</t>
  </si>
  <si>
    <t>VÝPLŇ ZA OPĚRAMI A ZDMI Z MEZEROVITÉHO BETONU</t>
  </si>
  <si>
    <t>přechodové klíny za opěrami MCB</t>
  </si>
  <si>
    <t>4,2*9,4*2=78,96 [A]</t>
  </si>
  <si>
    <t>položka zahrnuje:  
- dodávku mezerovitého betonu předepsané kvality a zásyp se zhutněním včetně mimostaveništní a vnitrostaveništní dopravy</t>
  </si>
  <si>
    <t>48</t>
  </si>
  <si>
    <t>465512</t>
  </si>
  <si>
    <t>DLAŽBY Z LOMOVÉHO KAMENE NA MC</t>
  </si>
  <si>
    <t>kámen v tl. 200mm do lože, vč. spárování hmotou s odolností XF4 (třída jakosti kamene "I" v prostředí XF4, ruly, žuly...)</t>
  </si>
  <si>
    <t>dlažba kolem křídel a opěr (38+32)*1,5*0,2=21,00 [A] 
dlažba kolem pilířů (28-0,9*3)*2*0,2=10,12 [B] 
Celkem: A+B=31,12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</si>
  <si>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</si>
  <si>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49</t>
  </si>
  <si>
    <t>465923</t>
  </si>
  <si>
    <t>PŘEDLÁŽDĚNÍ DLAŽBY Z BETON DLAŽDIC</t>
  </si>
  <si>
    <t>rozebrání zámkové dlažby chodníku před a za mostem vlevo a znovuvydláždění do nových obrub</t>
  </si>
  <si>
    <t>32+120=152,00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</si>
  <si>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- nezahrnuje podklad pod dlažbu, vykazuje se samostatně položkami SD 45</t>
  </si>
  <si>
    <t>Komunikace</t>
  </si>
  <si>
    <t>50</t>
  </si>
  <si>
    <t>56333</t>
  </si>
  <si>
    <t>VOZOVKOVÉ VRSTVY ZE ŠTĚRKODRTI TL. DO 150MM</t>
  </si>
  <si>
    <t>vrstva štěrkodrti 0-32 tl. 150mm 
vrstva štěrkodrti 0-63 tl. 150mm</t>
  </si>
  <si>
    <t>(265+270)*2=1 070,00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</si>
  <si>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</si>
  <si>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51</t>
  </si>
  <si>
    <t>572123</t>
  </si>
  <si>
    <t>INFILTRAČNÍ POSTŘIK Z EMULZE DO 1,0KG/M2</t>
  </si>
  <si>
    <t>infiltrační postřik z kat. asf. emulze 0,70kg/m2</t>
  </si>
  <si>
    <t>(265+270)=535,00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</si>
  <si>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</si>
  <si>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52</t>
  </si>
  <si>
    <t>572211</t>
  </si>
  <si>
    <t>SPOJOVACÍ POSTŘIK Z ASFALTU DO 0,5KG/M2</t>
  </si>
  <si>
    <t>0,4kg/m2  - pod ACO 11+ a pod ACL 16+</t>
  </si>
  <si>
    <t>(265+270+765+370)*2=3 340,00 [A]</t>
  </si>
  <si>
    <t>53</t>
  </si>
  <si>
    <t>574A44</t>
  </si>
  <si>
    <t>ASFALTOVÝ BETON PRO OBRUSNÉ VRSTVY ACO 11+, 11S TL. 50MM</t>
  </si>
  <si>
    <t>ACO 11+ v tl. 50mm v celém rozsahu opravy, včetně veškerých prořezávek a výplní spar</t>
  </si>
  <si>
    <t>265+270+765+370=1 670,00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</si>
  <si>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</si>
  <si>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54</t>
  </si>
  <si>
    <t>574C46</t>
  </si>
  <si>
    <t>ASFALTOVÝ BETON PRO LOŽNÍ VRSTVY ACL 16+, 16S TL. 50MM</t>
  </si>
  <si>
    <t>ACL 16+ v tl. 50mm v celém rozsahu úpravy</t>
  </si>
  <si>
    <t>55</t>
  </si>
  <si>
    <t>574E46</t>
  </si>
  <si>
    <t>ASFALTOVÝ BETON PRO PODKLADNÍ VRSTVY ACP 16+, 16S TL. 50MM</t>
  </si>
  <si>
    <t>ACP 16+ v tl 50mm rozsahu opravy mimo most</t>
  </si>
  <si>
    <t>265+270=535,00 [A]</t>
  </si>
  <si>
    <t>56</t>
  </si>
  <si>
    <t>575C43</t>
  </si>
  <si>
    <t>LITÝ ASFALT MA IV (OCHRANA MOSTNÍ IZOLACE) 11 TL. 35MM</t>
  </si>
  <si>
    <t>ochrana izolace na mostě, MA 11IV tl. 35mm modif</t>
  </si>
  <si>
    <t>765=765,00 [A]</t>
  </si>
  <si>
    <t>57</t>
  </si>
  <si>
    <t>576412</t>
  </si>
  <si>
    <t>POSYP KAMENIVEM OBALOVANÝM 3KG/M2</t>
  </si>
  <si>
    <t>posyp litého asfaltu předobaleným kamenivem</t>
  </si>
  <si>
    <t>- dodání obalovaného kameniva předepsané kvality a zrnitosti  
- posyp předepsaným množstvím</t>
  </si>
  <si>
    <t>Úpravy povrchů, podlahy, výplně otvorů</t>
  </si>
  <si>
    <t>58</t>
  </si>
  <si>
    <t>626112</t>
  </si>
  <si>
    <t>REPROFILACE PODHLEDŮ, SVISLÝCH PLOCH SANAČNÍ MALTOU JEDNOVRST TL 20MM</t>
  </si>
  <si>
    <t>jemná sanace 100%  pohledových ploch opěr, křídel, u NK uvažována sanace pouze pohlednových ploch nosníků a pásu 0,5m podhledu podél v příčném řezu je uvažována sanace pruhu 1,4m v celé šířce NK v kažném poli</t>
  </si>
  <si>
    <t>OP1 6,9+7+1,8*12,2+10+15=60,86 [A] 
OP4 27+19+6,9+7+2*12,2=84,30 [B] 
PIL2 8,18*3,9*3=95,71 [C] 
PIL3 8,69*3,9*3=101,67 [D] 
ÚL prahy podpěr (1,75*2+5,4*12,2)*2=138,76 [E] 
NK (2,55*2)*80+12,1*1,4*6=509,64 [F] 
Celkem: A+B+C+D+E+F=990,94 [G]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</si>
  <si>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</si>
  <si>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59</t>
  </si>
  <si>
    <t>626122</t>
  </si>
  <si>
    <t>REPROFILACE PODHLEDŮ, SVISLÝCH PLOCH SANAČNÍ MALTOU DVOUVRST TL 50MM</t>
  </si>
  <si>
    <t>předpoklad hrubé sanace 5% povrchu NK a 50% povrchu opěr a sloupů a 100% povrchu křídel a příčníků</t>
  </si>
  <si>
    <t>OP1 6,9+7+1,8*12,2*0,5+10+15=49,88 [A] 
OP4 27+19+6,9+7+2*12,2*0,5=72,10 [B] 
PIL2 8,18*3,9*3*0,5=47,85 [C] 
PIL3 8,69*3,9*3*0,5=50,84 [D] 
ÚL prahy podpěr (1,75*2+5,4*12,2)*2=138,76 [E] 
NK ((2,55*2)*80+12,1*1,4*6)*0,05=25,48 [F] 
Celkem: A+B+C+D+E+F=384,91 [G]</t>
  </si>
  <si>
    <t>60</t>
  </si>
  <si>
    <t>62631</t>
  </si>
  <si>
    <t>SPOJOVACÍ MŮSTEK MEZI STARÝM A NOVÝM BETONEM</t>
  </si>
  <si>
    <t>adhezní můstek pro sanaci</t>
  </si>
  <si>
    <t>SS+NK 990,84=990,84 [A] 
pod opravnou maltu pro horizont plochy 2,55*79,8=203,49 [B] 
Celkem: A+B=1 194,33 [C]</t>
  </si>
  <si>
    <t>61</t>
  </si>
  <si>
    <t>62947</t>
  </si>
  <si>
    <t>VYROVNÁVACÍ VRSTVA ZE ZVLÁŠT MALTY</t>
  </si>
  <si>
    <t>opravná malta pro horizontální plochy - třída R4 podle EN 1504-3 pro tl vrstvy 60-100mm</t>
  </si>
  <si>
    <t>2,55*79,8=203,49 [A]</t>
  </si>
  <si>
    <t>Přidružená stavební výroba</t>
  </si>
  <si>
    <t>62</t>
  </si>
  <si>
    <t>702212</t>
  </si>
  <si>
    <t>KABELOVÁ CHRÁNIČKA ZEMNÍ DN PŘES 100 DO 200 MM</t>
  </si>
  <si>
    <t>protažení chráničky v zemi za římsu</t>
  </si>
  <si>
    <t>5*2*4=40,00 [A] 
2*2*4=16,00 [B] 
Celkem: A+B=56,00 [C]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</si>
  <si>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</si>
  <si>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63</t>
  </si>
  <si>
    <t>709612</t>
  </si>
  <si>
    <t>DEMONTÁŽ CHRÁNIČKY/TRUBKY</t>
  </si>
  <si>
    <t>demontáž chráničky VO v obou římsách a cetin z pravé římsy</t>
  </si>
  <si>
    <t>(94+103,75)+103,75=301,50 [A]</t>
  </si>
  <si>
    <t>1. Položka obsahuje:  
 – veškeré práce a materiál obsažený v názvu položky  
2. Položka neobsahuje:  
 X  
3. Způsob měření:  
Udává se počet kusů kompletní konstrukce nebo práce.</t>
  </si>
  <si>
    <t>64</t>
  </si>
  <si>
    <t>711112</t>
  </si>
  <si>
    <t>IZOLACE BĚŽNÝCH KONSTRUKCÍ PROTI ZEMNÍ VLHKOSTI ASFALTOVÝMI PÁSY</t>
  </si>
  <si>
    <t>izolace horního povrchu křídel a závěrné zídky s přetažením 1,75m na rub</t>
  </si>
  <si>
    <t>(26+36)*(1,75+0,65)=148,80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</si>
  <si>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</si>
  <si>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65</t>
  </si>
  <si>
    <t>711117</t>
  </si>
  <si>
    <t>IZOLACE BĚŽNÝCH KONSTRUKCÍ PROTI ZEMNÍ VLHKOSTI Z PE FÓLIÍ</t>
  </si>
  <si>
    <t>PE těsnící fólie za rubem opěry - geomembrána s pevností min. 20kN/m a s protažením min. 20% (v obou směrech)</t>
  </si>
  <si>
    <t>3*11*2=66,00 [A]</t>
  </si>
  <si>
    <t>66</t>
  </si>
  <si>
    <t>711432</t>
  </si>
  <si>
    <t>IZOLACE MOSTOVEK POD ŘÍMSOU ASFALTOVÝMI PÁSY</t>
  </si>
  <si>
    <t>ochrana izolace mostovky NAIP s hliníkovou vložkou</t>
  </si>
  <si>
    <t>(2,5*94+0,8*104)*1,2=381,84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</si>
  <si>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</si>
  <si>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67</t>
  </si>
  <si>
    <t>711452</t>
  </si>
  <si>
    <t>IZOLACE MOSTOVEK POD VOZOVKOU ASFALTOVÝMI PÁSY S PEČETÍCÍ VRSTVOU</t>
  </si>
  <si>
    <t>izolace NAIP tl. 5,0mm na mostovce</t>
  </si>
  <si>
    <t>NK 12,6*79,8=1 005,48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</si>
  <si>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</si>
  <si>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68</t>
  </si>
  <si>
    <t>711509</t>
  </si>
  <si>
    <t>OCHRANA IZOLACE NA POVRCHU TEXTILIÍ</t>
  </si>
  <si>
    <t>geotextilie 600g/m2, ochrana spodní stavby a PE těsnící fólie</t>
  </si>
  <si>
    <t>ochrana izolace na SS (36+26)*2,2=136,40 [A] 
ochrana izolace na PE 3*11*2*2=132,00 [B] 
Celkem: A+B=268,40 [C]</t>
  </si>
  <si>
    <t>položka zahrnuje:  
- dodání  předepsaného ochranného materiálu  
- zřízení ochrany izolace</t>
  </si>
  <si>
    <t>69</t>
  </si>
  <si>
    <t>742Z11</t>
  </si>
  <si>
    <t>DEMONTÁŽ SLOUPU/STOŽÁRU NN VČETNĚ VEŠKERÉ VÝSTROJE</t>
  </si>
  <si>
    <t>Demontáž stožáru VO na mostě  
 včetně odvozu na skládku a veškerých poplatků</t>
  </si>
  <si>
    <t>2=2,00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</si>
  <si>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</si>
  <si>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70</t>
  </si>
  <si>
    <t>767911</t>
  </si>
  <si>
    <t>OPLOCENÍ Z DRÁTĚNÉHO PLETIVA POZINKOVANÉHO STANDARDNÍHO</t>
  </si>
  <si>
    <t>zábrana pro vstup na krajní nosníky</t>
  </si>
  <si>
    <t>1,2m2*4=4,80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</si>
  <si>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</si>
  <si>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71</t>
  </si>
  <si>
    <t>78312</t>
  </si>
  <si>
    <t>PROTIKOROZ OCHRANA OCEL KONSTR NÁTĚREM VÍCEVRST</t>
  </si>
  <si>
    <t>konzervace kotev předpětí vhodným materiálem pro tyto účely, včetně příplatku za práci ve stísněných poměrech</t>
  </si>
  <si>
    <t>ošetření kotev předpětí 0,35*8*6=16,80 [A] 
ošetření ložisek 0,4*8*6=19,20 [B] 
Celkem: A+B=36,00 [C]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</si>
  <si>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</si>
  <si>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72</t>
  </si>
  <si>
    <t>7838</t>
  </si>
  <si>
    <t>PASIVAČNÍ NÁTĚRY PRO OCHRANU VÝZTUŽE</t>
  </si>
  <si>
    <t>2019_OTSKP</t>
  </si>
  <si>
    <t>50% sanovaných povrchů NK a 100% SS</t>
  </si>
  <si>
    <t>OP1 6,9+7+1,8*12,2+10+15=60,86 [A] 
OP4 27+19+6,9+7+2*12,2=84,30 [B] 
PIL2 8,18*3,9*3=95,71 [C] 
PIL3 8,69*3,9*3=101,67 [D] 
ÚL prahy podpěr (1,75*2+5,4*12,2)*2=138,76 [E] 
NK (2,55*2)*80+12,1*1,4*6=509,64 [F] 
pod opravnou maltu pro horizont plochy 2,55*79,8=203,49 [G] 
Celkem: A+B+C+D+E+F*0,5+G*0,5=837,87 [H]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</si>
  <si>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</si>
  <si>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73</t>
  </si>
  <si>
    <t>78382</t>
  </si>
  <si>
    <t>NÁTĚRY BETON KONSTR TYP S2 (OS-B)</t>
  </si>
  <si>
    <t>ochranný nátěr nosné konstrukce</t>
  </si>
  <si>
    <t>2,5*2*79,8=399,00 [A]</t>
  </si>
  <si>
    <t>74</t>
  </si>
  <si>
    <t>78386</t>
  </si>
  <si>
    <t>NÁTĚRY BETON KONSTR TYP S9 (OS-E)</t>
  </si>
  <si>
    <t>sjednocující nátěr sanovaných ploch</t>
  </si>
  <si>
    <t>OP1 6,9+7+1,8*12,2+10+15=60,86 [A] 
OP4 27+19+6,9+7+2*12,2=84,30 [B] 
PIL2 8,18*3,9*3=95,71 [C] 
PIL3 8,69*3,9*3=101,67 [D] 
ÚL prahy podpěr (1,75*2+5,4*12,2)*2=138,76 [E] 
NK (2,55*2)*80+12,1*1,4*6=509,64 [F] 
Celkem: (A+B+C+D+E)*1,15+F=1 063,14 [G]</t>
  </si>
  <si>
    <t>75</t>
  </si>
  <si>
    <t>7838H</t>
  </si>
  <si>
    <t>NÁTĚRY BETON KONSTR ANTIGRAFITI</t>
  </si>
  <si>
    <t>nátěr dříků pilířů do výšky 2,5m nad terén nátěr líce opěr</t>
  </si>
  <si>
    <t>2*3*2*2,5=30,00 [A] 
2,2*12+1,6*12=45,60 [B] 
Celkem: A+B=75,60 [C]</t>
  </si>
  <si>
    <t>Potrubí</t>
  </si>
  <si>
    <t>76</t>
  </si>
  <si>
    <t>86633</t>
  </si>
  <si>
    <t>CHRÁNIČKY Z TRUB OCELOVÝCH DN DO 150MM</t>
  </si>
  <si>
    <t>venkovní chránička pro vedení Cetin</t>
  </si>
  <si>
    <t>104=104,00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</si>
  <si>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</si>
  <si>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77</t>
  </si>
  <si>
    <t>87533</t>
  </si>
  <si>
    <t>POTRUBÍ DREN Z TRUB PLAST DN DO 150MM</t>
  </si>
  <si>
    <t>prostup drenáže opěrami DN 150</t>
  </si>
  <si>
    <t>1,0*2=2,00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</si>
  <si>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</si>
  <si>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78</t>
  </si>
  <si>
    <t>87633</t>
  </si>
  <si>
    <t>CHRÁNIČKY Z TRUB PLASTOVÝCH DN DO 150MM</t>
  </si>
  <si>
    <t>Chráničky pro kabelové vedení v římse, v levé římse 5xDN110 v pravé římse 2xDN110+1xDN75</t>
  </si>
  <si>
    <t>5*94=470,00 [A] 
3*103,75=311,25 [B] 
Celkem: A+B=781,25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</si>
  <si>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</si>
  <si>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79</t>
  </si>
  <si>
    <t>87634</t>
  </si>
  <si>
    <t>CHRÁNIČKY Z TRUB PLASTOVÝCH DN DO 200MM</t>
  </si>
  <si>
    <t>chránička pro prostup drenáže opěrami DN 180</t>
  </si>
  <si>
    <t>2,15*2*1,2=5,16 [A]</t>
  </si>
  <si>
    <t>80</t>
  </si>
  <si>
    <t>89712</t>
  </si>
  <si>
    <t>VPUSŤ KANALIZAČNÍ ULIČNÍ KOMPLETNÍ Z BETONOVÝCH DÍLCŮ</t>
  </si>
  <si>
    <t>polohová úprava kanalizačních vpustí za mostem</t>
  </si>
  <si>
    <t>4=4,00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</si>
  <si>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</si>
  <si>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81</t>
  </si>
  <si>
    <t>89921</t>
  </si>
  <si>
    <t>VÝŠKOVÁ ÚPRAVA POKLOPŮ</t>
  </si>
  <si>
    <t>výšková úprava poklopů šachet kanalizace</t>
  </si>
  <si>
    <t>3ks=3,00 [A]</t>
  </si>
  <si>
    <t>- položka výškové úpravy zahrnuje všechny nutné práce a materiály pro zvýšení nebo snížení zařízení (včetně nutné úpravy stávajícího povrchu vozovky nebo chodníku).</t>
  </si>
  <si>
    <t>82</t>
  </si>
  <si>
    <t>89922</t>
  </si>
  <si>
    <t>VÝŠKOVÁ ÚPRAVA MŘÍŽÍ</t>
  </si>
  <si>
    <t>výšková úprava mříží uličních vpustí</t>
  </si>
  <si>
    <t>2*2+1=5,00 [A]</t>
  </si>
  <si>
    <t>Ostatní konstrukce a práce</t>
  </si>
  <si>
    <t>83</t>
  </si>
  <si>
    <t>9111A1</t>
  </si>
  <si>
    <t>ZÁBRADLÍ SILNIČNÍ S VODOR MADLY - DODÁVKA A MONTÁŽ</t>
  </si>
  <si>
    <t>silniční zábradlí před mostem vlevo a za mostem vpravo, dvoubarevné zábradlí</t>
  </si>
  <si>
    <t>16,7+19=35,70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</si>
  <si>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</si>
  <si>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84</t>
  </si>
  <si>
    <t>9112B1</t>
  </si>
  <si>
    <t>ZÁBRADLÍ MOSTNÍ SE SVISLOU VÝPLNÍ - DODÁVKA A MONTÁŽ</t>
  </si>
  <si>
    <t>zábradlí výšky 1,30m - zábradlí bude provedeno dvoubarevné a bude se skládat z rámu a vložené výplně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</si>
  <si>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</si>
  <si>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85</t>
  </si>
  <si>
    <t>9112B3</t>
  </si>
  <si>
    <t>ZÁBRADLÍ MOSTNÍ SE SVISLOU VÝPLNÍ - DEMONTÁŽ S PŘESUNEM</t>
  </si>
  <si>
    <t>odstranění stávajícícho zábradlí z římsy mostu 
 včetně odvozu na skládku a veškerých poplatků</t>
  </si>
  <si>
    <t>103,75+94=197,75 [A]</t>
  </si>
  <si>
    <t>položka zahrnuje:  
- demontáž a odstranění zařízení  
- jeho odvoz na předepsané místo</t>
  </si>
  <si>
    <t>86</t>
  </si>
  <si>
    <t>91355</t>
  </si>
  <si>
    <t>EVIDENČNÍ ČÍSLO MOSTU</t>
  </si>
  <si>
    <t>označení mostu, ev.číslo</t>
  </si>
  <si>
    <t>položka zahrnuje štítek s evidenčním číslem mostu, sloupek dopravní značky včetně osazení a nutných zemních prací a zabetonování</t>
  </si>
  <si>
    <t>87</t>
  </si>
  <si>
    <t>914151</t>
  </si>
  <si>
    <t>DOPRAVNÍ ZNAČKY ZÁKLAD VELIKOSTI HLINÍK NEREFLEX - DODÁVKA A MONTÁŽ</t>
  </si>
  <si>
    <t>svislé dopravní značení P2</t>
  </si>
  <si>
    <t>položka zahrnuje:  
- dodávku a montáž značek v požadovaném provedení</t>
  </si>
  <si>
    <t>88</t>
  </si>
  <si>
    <t>914153</t>
  </si>
  <si>
    <t>DOPRAVNÍ ZNAČKY ZÁKLADNÍ VELIKOSTI HLINÍKOVÉ NEREFLEXNÍ - DEMONTÁŽ</t>
  </si>
  <si>
    <t>svislé dopravní značení P2 na stožáru VO na římse mostu</t>
  </si>
  <si>
    <t>Položka zahrnuje odstranění, demontáž a odklizení materiálu s odvozem na předepsané místo</t>
  </si>
  <si>
    <t>89</t>
  </si>
  <si>
    <t>915111</t>
  </si>
  <si>
    <t>VODOROVNÉ DOPRAVNÍ ZNAČENÍ BARVOU HLADKÉ - DODÁVKA A POKLÁDKA</t>
  </si>
  <si>
    <t>vodící a dělící čáry v rozsahu úprav</t>
  </si>
  <si>
    <t>170*(0,25*2*0,5+0,125)+((12+22)*0,125*0,5)=65,88 [A] 
piktogramy (0,6+0,6+0,8)*(11*2+1)=46,00 [B] 
Celkem: A+B=111,88 [C]</t>
  </si>
  <si>
    <t>položka zahrnuje:  
- dodání a pokládku nátěrového materiálu (měří se pouze natíraná plocha)  
- předznačení a reflexní úpravu</t>
  </si>
  <si>
    <t>90</t>
  </si>
  <si>
    <t>915221</t>
  </si>
  <si>
    <t>VODOR DOPRAV ZNAČ PLASTEM STRUKTURÁLNÍ NEHLUČNÉ - DOD A POKLÁDKA</t>
  </si>
  <si>
    <t>91</t>
  </si>
  <si>
    <t>917223</t>
  </si>
  <si>
    <t>SILNIČNÍ A CHODNÍKOVÉ OBRUBY Z BETONOVÝCH OBRUBNÍKŮ ŠÍŘ 100MM</t>
  </si>
  <si>
    <t>lemování dlažby obrubníky z betonu C30/37 XF4, vč. osazení do betonového lože z bet C20/25n XF3</t>
  </si>
  <si>
    <t>38,5*1,5+17+31*2+60=196,75 [A]</t>
  </si>
  <si>
    <t>Položka zahrnuje:  
dodání a pokládku betonových obrubníků o rozměrech předepsaných zadávací dokumentací  
betonové lože i boční betonovou opěrku.</t>
  </si>
  <si>
    <t>92</t>
  </si>
  <si>
    <t>917224</t>
  </si>
  <si>
    <t>SILNIČNÍ A CHODNÍKOVÉ OBRUBY Z BETONOVÝCH OBRUBNÍKŮ ŠÍŘ 150MM</t>
  </si>
  <si>
    <t>silniční obrubníky z bet. C30/37 XF4 (klasické, náběhované, snížené) do bet. lože z bet. C20/25n XF3</t>
  </si>
  <si>
    <t>20+20+26+60=126,00 [A]</t>
  </si>
  <si>
    <t>93</t>
  </si>
  <si>
    <t>91772</t>
  </si>
  <si>
    <t>OBRUBA Z DLAŽEBNÍCH KOSTEK DROBNÝCH</t>
  </si>
  <si>
    <t>dvojřádek</t>
  </si>
  <si>
    <t>2*(26+13,2+25,2+44+65)=346,80 [A]</t>
  </si>
  <si>
    <t>Položka zahrnuje:  
dodání a pokládku jedné řady dlažebních kostek o rozměrech předepsaných zadávací dokumentací  
betonové lože i boční betonovou opěrku.</t>
  </si>
  <si>
    <t>94</t>
  </si>
  <si>
    <t>919136</t>
  </si>
  <si>
    <t>ŘEZÁNÍ BETONOVÝCH KONSTRUKCÍ TL DO 300MM</t>
  </si>
  <si>
    <t>řezání úložného prahu opěry vro vytvoření prostoru pro dobetonávku závěrné zídky (svislé i vodorovné řezy)</t>
  </si>
  <si>
    <t>12,3*2*1,44=35,42 [A]</t>
  </si>
  <si>
    <t>položka zahrnuje řezání betonových konstrukcí v předepsané tloušťce, včetně spotřeby vody</t>
  </si>
  <si>
    <t>95</t>
  </si>
  <si>
    <t>919138</t>
  </si>
  <si>
    <t>ŘEZÁNÍ BETONOVÝCH KONSTRUKCÍ TL DO 500MM</t>
  </si>
  <si>
    <t>96</t>
  </si>
  <si>
    <t>93131</t>
  </si>
  <si>
    <t>TĚSNĚNÍ DILATAČ SPAR ASF ZÁLIVKOU</t>
  </si>
  <si>
    <t>těsnění spar asfaltovou zálivkou 20/40mm v místě MZ</t>
  </si>
  <si>
    <t>9,4*5*0,02*0,04=0,04 [A]</t>
  </si>
  <si>
    <t>položka zahrnuje dodávku a osazení předepsaného materiálu, očištění ploch spáry před úpravou, očištění okolí spáry po úpravě  
nezahrnuje těsnící profil</t>
  </si>
  <si>
    <t>97</t>
  </si>
  <si>
    <t>931336</t>
  </si>
  <si>
    <t>TĚSNĚNÍ DILATAČNÍCH SPAR POLYURETANOVÝM TMELEM PRŮŘEZU DO 800MM2</t>
  </si>
  <si>
    <t>těsnění tmelem v místě styku kamenné dlažby a betonu</t>
  </si>
  <si>
    <t>dlažba/beton (29+39)*1,5+3,5*3*2*3,5=175,50 [A]</t>
  </si>
  <si>
    <t>98</t>
  </si>
  <si>
    <t>93135</t>
  </si>
  <si>
    <t>TĚSNĚNÍ DILATAČ SPAR PRYŽ PÁSKOU NEBO KRUH PROFILEM</t>
  </si>
  <si>
    <t>předtěsnění podél římsy před provedením asfaltové zálivky</t>
  </si>
  <si>
    <t>položka zahrnuje dodávku a osazení předepsaného materiálu, očištění ploch spáry před úpravou, očištění okolí spáry po úpravě</t>
  </si>
  <si>
    <t>99</t>
  </si>
  <si>
    <t>93140</t>
  </si>
  <si>
    <t>MOSTNÍ ZÁVĚRY PODPOVRCHOVÉ</t>
  </si>
  <si>
    <t>podpovrchové mostní závěry</t>
  </si>
  <si>
    <t>12,1*3=36,30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</si>
  <si>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</si>
  <si>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100</t>
  </si>
  <si>
    <t>93152</t>
  </si>
  <si>
    <t>MOSTNÍ ZÁVĚRY POVRCHOVÉ POSUN DO 100MM</t>
  </si>
  <si>
    <t>povrchový mostní závěr s možností posunu +-45mm, typ mostního závěru zvolen vhodný pro nosné konstrukce bez příčníků, PKO bude provedeno dle TKP 19B.P7 - ochranné protikorozní povlaky pro ocelové konstrukce</t>
  </si>
  <si>
    <t>14,1=14,10 [A]</t>
  </si>
  <si>
    <t>101</t>
  </si>
  <si>
    <t>935842</t>
  </si>
  <si>
    <t>ŽLABY A RIGOLY DLÁŽDĚNÉ Z BETONOVÝCH DLAŽDIC DO BETONU TL 100MM</t>
  </si>
  <si>
    <t>žlab z betonu C 30/37 XF4 do lože C20/25n XF3 u křídla 4L svedený na terén pod polem 2 a žlab podél chodníku vlevo za mostem</t>
  </si>
  <si>
    <t>(44+60)*0,85=88,40 [A]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</si>
  <si>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úravu napojení a ukončení  
- vnitrostaveništní i mimostaveništní dopravu  
- měří se vydlážděná plocha.</t>
  </si>
  <si>
    <t>102</t>
  </si>
  <si>
    <t>93650</t>
  </si>
  <si>
    <t>DROBNÉ DOPLŇK KONSTR KOVOVÉ</t>
  </si>
  <si>
    <t>Konstrukce pro dočasné zavěšení chráničky plynovodu během výstavby</t>
  </si>
  <si>
    <t>10kg*(94/2)*4=1 880,00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</si>
  <si>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</si>
  <si>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103</t>
  </si>
  <si>
    <t>936501</t>
  </si>
  <si>
    <t>DROBNÉ DOPLŇK KONSTR KOVOVÉ NEREZ</t>
  </si>
  <si>
    <t>trvalé nivelační značky a 3ks na každé opěře a podpěře 
kovové konstrukce pro zavěšení chráničky plynovodu a cetinu včetně objímek.</t>
  </si>
  <si>
    <t>(3*4)*4kg=48,00 [A] 
závěsy pro trvanolu chráničku plynovodu pod římsou 6kg*(94/2)=282,00 [B] 
závěsy pro chráničku cetinu pod římsou 6kg*(104/2)=312,00 [C] 
Celkem: A+B+C=642,00 [D]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</si>
  <si>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</si>
  <si>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104</t>
  </si>
  <si>
    <t>936541</t>
  </si>
  <si>
    <t>MOSTNÍ ODVODŇOVACÍ TRUBKA (POVRCHŮ IZOLACE) Z NEREZ OCELI</t>
  </si>
  <si>
    <t>trubička odvodnění izolace, včetně prodloužení 120mm pod povrch nosné konstrukce</t>
  </si>
  <si>
    <t>16*2=32,00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</si>
  <si>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</si>
  <si>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105</t>
  </si>
  <si>
    <t>938544</t>
  </si>
  <si>
    <t>OČIŠTĚNÍ BETON KONSTR OTRYSKÁNÍM TLAK VODOU PŘES 1000 BARŮ</t>
  </si>
  <si>
    <t>tryskání betonových ploch stávajících opěr a nosné konstrukce, včetně příplatku za stísněné podmínky u pilířů</t>
  </si>
  <si>
    <t>OP1 6,9+1,8*12,2+10=38,86 [A] 
OP4 19+6,9+2*12,2=50,30 [B] 
PIL2 8,18*3,9*3*1,12=107,19 [C] 
PIL3 8,69*3,9*3*1,12=113,87 [D] 
ÚL prahy podpěr (1,75*2+5,4*12,2)*2*1,12=155,41 [E] 
NK (2,55*2)*80+12,1*1,4*6=509,64 [F] 
očištění horního povrchu NK 12,1*78,9=954,69 [G] 
Celkem: A+B+C+D+E+F+G=1 929,96 [H]</t>
  </si>
  <si>
    <t>položka zahrnuje očištění předepsaným způsobem včetně odklizení vzniklého odpadu</t>
  </si>
  <si>
    <t>106</t>
  </si>
  <si>
    <t>938652</t>
  </si>
  <si>
    <t>OČIŠTĚNÍ OCEL KONSTR OTRYSKÁNÍM NA SUCHO KŘEMIČ PÍSKEM</t>
  </si>
  <si>
    <t>očištění odhalené a korodující výztuže 10% a očištění kotev předpětí a ložisek</t>
  </si>
  <si>
    <t>OP1 6,9+1,8*12,2+10=38,86 [A] 
OP4 19+6,9+2*12,2=50,30 [B] 
PIL2 8,18*3,9*3=95,71 [C] 
PIL3 8,69*3,9*3=101,67 [D] 
ÚL prahy podpěr (1,75*2+5,4*12,2)*2=138,76 [E] 
NK (2,55*2)*80+12,1*1,4*6=509,64 [F] 
kotva předpětí 8*6*0,35=16,80 [G] 
ložiska 8*6*0,2=9,60 [H] 
Celkem: (A+B+C+D+E+F)*0,1+G+H=119,89 [I]</t>
  </si>
  <si>
    <t>107</t>
  </si>
  <si>
    <t>94390</t>
  </si>
  <si>
    <t>PROSTOROVÉ PRACOVNÍ LEŠENÍ PŘES 3 KPA</t>
  </si>
  <si>
    <t>M3OP</t>
  </si>
  <si>
    <t>pracovní lešení pro sanační práce na pilířích a podhledech NK, pronájem 3 měsíce</t>
  </si>
  <si>
    <t>65*14*2=1 820,00 [A]</t>
  </si>
  <si>
    <t>Položka zahrnuje dovoz, montáž, údržbu, opotřebení (nájemné), demontáž, konzervaci, odvoz.</t>
  </si>
  <si>
    <t>108</t>
  </si>
  <si>
    <t>94590</t>
  </si>
  <si>
    <t>ZAVĚŠENÉ PRACOVNÍ LEŠENÍ</t>
  </si>
  <si>
    <t>podél NK pro sanační práce na pohledových plochách nosníků a pro zřízení bednění římsy, pronájem 3 měsíce</t>
  </si>
  <si>
    <t>(105+95)*2,5=500,00 [A]</t>
  </si>
  <si>
    <t>109</t>
  </si>
  <si>
    <t>966148</t>
  </si>
  <si>
    <t>BOURÁNÍ KONSTRUKCÍ Z CIHEL A TVÁRNIC S ODVOZEM DO 20KM</t>
  </si>
  <si>
    <t>vyzděná konstrukce v krajních nosnících</t>
  </si>
  <si>
    <t>0,55*0,3*4=0,66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</si>
  <si>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</si>
  <si>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110</t>
  </si>
  <si>
    <t>966158</t>
  </si>
  <si>
    <t>BOURÁNÍ KONSTRUKCÍ Z PROST BETONU S ODVOZEM DO 20KM</t>
  </si>
  <si>
    <t>80% bourání spádové vrstvy, bez ohledu na použitou technologiu</t>
  </si>
  <si>
    <t>srovnávací vrstva NK 1,5*78,9*0,8=94,68 [A]</t>
  </si>
  <si>
    <t>111</t>
  </si>
  <si>
    <t>966168</t>
  </si>
  <si>
    <t>BOURÁNÍ KONSTRUKCÍ ZE ŽELEZOBETONU S ODVOZEM DO 20KM</t>
  </si>
  <si>
    <t>římsy monolitická část 0,75*94+0,26*103,75=97,48 [A] 
závěrné zídky a křídla  (0,65*12*2+(5,4+7,6+5,5+17,7)*0,65*2,2)*1,1=74,10 [B] 
dobetonávka u kotev (0,45*2*12,1+0,2*12,1*2)*1,1=17,30 [C] 
římsy lícní prefabrikáty (94+103,75)*0,45*0,15=13,35 [D] 
Celkem: A+B+C+D=202,23 [E]</t>
  </si>
  <si>
    <t>112</t>
  </si>
  <si>
    <t>96687</t>
  </si>
  <si>
    <t>VYBOURÁNÍ ULIČNÍCH VPUSTÍ KOMPLETNÍCH</t>
  </si>
  <si>
    <t>veškeré práce i zemní, včetně odvozu na skládku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</si>
  <si>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</si>
  <si>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113</t>
  </si>
  <si>
    <t>967851</t>
  </si>
  <si>
    <t>VYBOURÁNÍ MOSTNÍCH DILATAČNÍCH ZÁVĚRŮ PODPOVRCHOVÝCH</t>
  </si>
  <si>
    <t>u OP1 a PIL 2,3</t>
  </si>
  <si>
    <t>3*12,5=37,50 [A]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</si>
  <si>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</si>
  <si>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114</t>
  </si>
  <si>
    <t>967852</t>
  </si>
  <si>
    <t>VYBOURÁNÍ MOST DILATAČ ZÁVĚRŮ POVRCHOVÝCH POSUN DO 100MM</t>
  </si>
  <si>
    <t>vyborání dilatačních závěrů včetně poplatků za skládku a odvoz</t>
  </si>
  <si>
    <t>13,6=13,60 [A]</t>
  </si>
  <si>
    <t>115</t>
  </si>
  <si>
    <t>96787</t>
  </si>
  <si>
    <t>VYBOURÁNÍ MOSTNÍCH ODVODŇOVAČŮ</t>
  </si>
  <si>
    <t>vybourání stávajících odvodňovačů na mostě, včetně odvozu na skládku a veškerých poplatků</t>
  </si>
  <si>
    <t>3*2=6,00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</si>
  <si>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</si>
  <si>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116</t>
  </si>
  <si>
    <t>97811</t>
  </si>
  <si>
    <t>OTLUČENÍ OMÍTKY</t>
  </si>
  <si>
    <t>mechanické odstranění omítek na pohledových plochách křídel a opěr</t>
  </si>
  <si>
    <t>OP1 6,9+1,8*12,2+10=38,86 [A] 
OP4 19+6,9+2*12,2=50,30 [B] 
Celkem: A+B=89,16 [C]</t>
  </si>
  <si>
    <t>117</t>
  </si>
  <si>
    <t>97816</t>
  </si>
  <si>
    <t>ODSEKÁNÍ VRSTVY VYROVNÁVACÍHO BETONU NA MOSTECH</t>
  </si>
  <si>
    <t>dočištění odsekáním 20%</t>
  </si>
  <si>
    <t>srovnávací vrstva NK 1,5*78,9*0,2=23,67 [A]</t>
  </si>
  <si>
    <t>118</t>
  </si>
  <si>
    <t>97817</t>
  </si>
  <si>
    <t>ODSTRANĚNÍ MOSTNÍ IZOLACE</t>
  </si>
  <si>
    <t>vč. veškeré manipulace a uložení na skládku</t>
  </si>
  <si>
    <t>nosná konstrukce 12,1*78,9=954,69 [A] 
spodní stavba 24*2,2+34*2,2=127,60 [B] 
Celkem: A+B=1 082,29 [C]</t>
  </si>
  <si>
    <t>SO401</t>
  </si>
  <si>
    <t>PŘELOŽKA VEŘEJNÉHO OSVĚTLENÍ</t>
  </si>
  <si>
    <t>119002121</t>
  </si>
  <si>
    <t>Pomocné konstrukce při zabezpečení výkopu vodorovné pochozí přechodová lávka délky do 2 m včetně zábradlí zřízení</t>
  </si>
  <si>
    <t>1. V ceně zřízení -2121, -2131, -2411, -3211, -3212, -3213, -3215, -3217, -3121, -3223, -3227 jsou započteny i náklady na opotřebení. 2. V ceně zřízení mobilního oplocení -3211, -3213, -3217, -3223, -3227 je zahrnuto i opotřebení betonové patky, vzpěry, spojky. 3. Položku -2411 lze použít pouze pro šířku výkopu do 1,0 m. 4. V položce -3131 jsou započteny i náklady na dřevěný sloupek. 5. U položek -2311, -4111, -4121 je uvažováno se 100% opotřebením. Bezpečný vlez nebo výlez se zpravidla umisťuje po 20 m délky výkopu. 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</t>
  </si>
  <si>
    <t>119002122</t>
  </si>
  <si>
    <t>Pomocné konstrukce při zabezpečení výkopu vodorovné pochozí přechodová lávka délky do 2 m včetně zábradlí odstranění</t>
  </si>
  <si>
    <t>119003227</t>
  </si>
  <si>
    <t>Pomocné konstrukce při zabezpečení výkopu svislé ocelové mobilní oplocení, výšky do 2,2 m panely vyplněné dráty zřízení</t>
  </si>
  <si>
    <t>119003228</t>
  </si>
  <si>
    <t>Pomocné konstrukce při zabezpečení výkopu svislé ocelové mobilní oplocení, výšky do 2,2 m panely vyplněné dráty odstranění</t>
  </si>
  <si>
    <t>162451106</t>
  </si>
  <si>
    <t>Vodorovné přemístění výkopku nebo sypaniny po suchu na obvyklém dopravním prostředku, bez naložení výkopku, avšak se složením bez rozhrnutí z horniny třídy těži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</si>
  <si>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</si>
  <si>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((18)+(60+30+5)+(5+10))*0.4*0.3 přebytek zeminy po výkopu pro pískové lože=15,36 [A] 
(4)*1.7*0.8*0.8 přebytek zeminy po základu stožárů VO=4,35 [B] 
Celkem: A+B=19,71 [C]</t>
  </si>
  <si>
    <t>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</t>
  </si>
  <si>
    <t>171152501</t>
  </si>
  <si>
    <t>Zhutnění podloží pod násypy z rostlé horniny třídy těžitelnosti I a II, skupiny 1 až 4 z hornin soudružných a nesoudržných</t>
  </si>
  <si>
    <t>(18+30+60+30+5+5+40+60+100+10)*0.5*2 kabelová trasa=358,00 [A]</t>
  </si>
  <si>
    <t>1. Cena je určena pro zhutnění ploch vodorovných nebo ve sklonu do 1 : 5, je-li předepsáno zhutnění do hloubky 0,7 m od pláně. 2. Cenu nelze použít pro zhutnění podloží z hornin konzistence kašovité až tekoucí. 3. Množství jednotek se určí v m2 půdorysné plochy zhutněného podloží.</t>
  </si>
  <si>
    <t>171201201</t>
  </si>
  <si>
    <t>Uložení sypaniny na skládky nebo meziskládky bez hutnění s upravením uložené sypaniny do předepsaného tvaru</t>
  </si>
  <si>
    <t>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Vceně -1201 jsou započteny i náklady na rozprostření sypaniny ve vrstvách s hrubým urovnáním na skládce. 4. Vceně -1201 nejsou započteny náklady na získání skládek ani na poplatky za skládku. 5. Množství jednotek uložení výkopku (sypaniny) se určí v m3 uloženého výkopku (sypaniny),v rostlém stavu zpravidla ve výkopišti.</t>
  </si>
  <si>
    <t>181301102</t>
  </si>
  <si>
    <t>Rozprostření a urovnání ornice v rovině nebo ve svahu sklonu do 1:5 při souvislé ploše do 500 m2, tl. vrstvy přes 100 do 150 mm</t>
  </si>
  <si>
    <t>19.712/0.15=131,41 [A]</t>
  </si>
  <si>
    <t>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</t>
  </si>
  <si>
    <t>95250800</t>
  </si>
  <si>
    <t>nájem za 8 až 28 dnů lávky přechodové 2000x900 zábradlí v 1000mm</t>
  </si>
  <si>
    <t>95250820</t>
  </si>
  <si>
    <t>nájem kus/měsíc dílce plotové-europloty, standardní panel medium 3500x2000mm</t>
  </si>
  <si>
    <t>21-M</t>
  </si>
  <si>
    <t>Elektromontáže</t>
  </si>
  <si>
    <t>10.074.573.M01</t>
  </si>
  <si>
    <t>Stožárová elektro-výzbroj pro vodiče do prům. 16 mm2 včetně  1x pojistka</t>
  </si>
  <si>
    <t>10.074.573.M02</t>
  </si>
  <si>
    <t>Stožárová elektro-výzbroj pro vodiče do prům. 16 mm2 včetně  2x pojistka</t>
  </si>
  <si>
    <t>10.074.573.M03</t>
  </si>
  <si>
    <t>Stožárová elektro-výzbroj pro vodiče do prům. 25 mm2 včetně  1x pojistka</t>
  </si>
  <si>
    <t>210100001</t>
  </si>
  <si>
    <t>Ukončení vodičů izolovaných s označením a zapojením v rozváděči nebo na přístroji průřezu žíly do 2,5 mm2</t>
  </si>
  <si>
    <t>(7)*3*2 počet svítidel x6=42,00 [A]</t>
  </si>
  <si>
    <t>210100002</t>
  </si>
  <si>
    <t>Ukončení vodičů izolovaných s označením a zapojením v rozváděči nebo na přístroji průřezu žíly do 6 mm2</t>
  </si>
  <si>
    <t>2*2*2 VO na mostě=8,00 [A]</t>
  </si>
  <si>
    <t>210100003</t>
  </si>
  <si>
    <t>Ukončení vodičů izolovaných s označením a zapojením v rozváděči nebo na přístroji průřezu žíly do 16 mm2</t>
  </si>
  <si>
    <t>(3+2)*4*2 kabely VO=40,00 [A]</t>
  </si>
  <si>
    <t>210100004</t>
  </si>
  <si>
    <t>Ukončení vodičů izolovaných s označením a zapojením v rozváděči nebo na přístroji průřezu žíly do 25 mm2</t>
  </si>
  <si>
    <t>4+4+8+4+8+4 AYKY kabely VO=32,00 [A] 
Celkem: A=32,00 [B]</t>
  </si>
  <si>
    <t>210191515</t>
  </si>
  <si>
    <t>Montáž skříní pojistkových termoplastových v pilíři bez zapojení vodičů</t>
  </si>
  <si>
    <t>210202013</t>
  </si>
  <si>
    <t>Montáž svítidel výbojkových se zapojením vodičů průmyslových nebo venkovních na výložník</t>
  </si>
  <si>
    <t>210202013-D</t>
  </si>
  <si>
    <t>Demontáž svítidel výbojkových průmyslových nebo venkovních na výložník</t>
  </si>
  <si>
    <t>210204011</t>
  </si>
  <si>
    <t>Montáž stožárů osvětlení, bez zemních prací ocelových samostatně stojících, délky do 12 m</t>
  </si>
  <si>
    <t>210204011-D</t>
  </si>
  <si>
    <t>Demontáž stožárů osvětlení, bez zemních prací ocelových samostatně stojících, délky do 12 m</t>
  </si>
  <si>
    <t>210204103</t>
  </si>
  <si>
    <t>Montáž výložníků osvětlení jednoramenných sloupových, hmotnosti do 35 kg</t>
  </si>
  <si>
    <t>210204103-D</t>
  </si>
  <si>
    <t>Demontáž výložníků osvětlení jednoramenných sloupových, hmotnosti do 35 kg</t>
  </si>
  <si>
    <t>210204105</t>
  </si>
  <si>
    <t>Montáž výložníků osvětlení dvouramenných sloupových, hmotnosti do 70 kg</t>
  </si>
  <si>
    <t>210204105-D</t>
  </si>
  <si>
    <t>Demontáž výložníků osvětlení dvouramenných sloupových, hmotnosti do 70 kg</t>
  </si>
  <si>
    <t>210204204</t>
  </si>
  <si>
    <t>Montáž elektrovýzbroje stožárů osvětlení 4 okruhy</t>
  </si>
  <si>
    <t>210204204-D</t>
  </si>
  <si>
    <t>demontáž elektrovýzbroje stožárů osvětlení včetně odpojení kabeláže</t>
  </si>
  <si>
    <t>210220001</t>
  </si>
  <si>
    <t>Montáž uzemňovacího vedení s upevněním, propojením a připojením pomocí svorek na povrchu vodičů FeZn páskou průřezu do 120 mm2</t>
  </si>
  <si>
    <t>20+30+60+30+5+5+10 uzemnění ve výkopu v kabelové trase=160,00 [A] 
40+60+100 uzemnění pod mostovou konstrukcí=200,00 [B] 
15*4+2*80 uzemnění v mostové konstrukcí ve spádové vrstvě C25/30-XF2=220,00 [C] 
Celkem: A+B+C=580,00 [D]</t>
  </si>
  <si>
    <t>210220002</t>
  </si>
  <si>
    <t>Montáž uzemňovacího vedení s upevněním, propojením a připojením pomocí svorek na povrchu vodičů FeZn drátem nebo lanem průměru do 10 mm</t>
  </si>
  <si>
    <t>3*10 pojistkové skříně SVO=30,00 [A] 
(6)*10 stožáry VO=60,00 [B] 
(8)*10 svody=80,00 [C]</t>
  </si>
  <si>
    <t>210220101</t>
  </si>
  <si>
    <t>Montáž hromosvodného vedení svodových vodičů s podpěrami, průměru do 10 mm</t>
  </si>
  <si>
    <t>8*20=160,00 [A]</t>
  </si>
  <si>
    <t>210220352</t>
  </si>
  <si>
    <t>Montáž hromosvodného vedení zemnících desek a tyčí s připojením na svodové nebo uzemňovací vedení bez příslušenství desek, velikosti 2000 x 250 mm</t>
  </si>
  <si>
    <t>210220372</t>
  </si>
  <si>
    <t>Montáž hromosvodného vedení ochranných prvků a doplňků úhelníků nebo trubek s držáky do zdiva</t>
  </si>
  <si>
    <t>210220421</t>
  </si>
  <si>
    <t>Montáž hromosvodného vedení ochranných prvků a doplňků jiskřiště</t>
  </si>
  <si>
    <t>210280003</t>
  </si>
  <si>
    <t>Zkoušky a prohlídky elektrických rozvodů a zařízení celková prohlídka, zkoušení, měření a vyhotovení revizní zprávy pro objem montážních prací přes 500 do 1000</t>
  </si>
  <si>
    <t>Zkoušky a prohlídky elektrických rozvodů a zařízení celková prohlídka, zkoušení, měření a vyhotovení revizní zprávy pro objem montážních prací přes 500 do 1000 tisíc Kč</t>
  </si>
  <si>
    <t>1. Ceny -0001 až -0010 jsou určeny pro objem montážních prací včetně nákladů na nosný a podružný materiál.</t>
  </si>
  <si>
    <t>210812061</t>
  </si>
  <si>
    <t>Montáž izolovaných kabelů měděných do 1 kV bez ukončení plných a kulatých (CYKY, CHKE-R,...) uložených volně nebo v liště počtu a průřezu žil 5x1,5 až 2,5 mm2</t>
  </si>
  <si>
    <t>210813001</t>
  </si>
  <si>
    <t>Montáž izolovaných kabelů měděných do 1 kV bez ukončení plných a kulatých (CYKY, CHKE-R,...) uložených pevně počtu a průřezu žil 2x1,5 až 6 mm2</t>
  </si>
  <si>
    <t>210813035</t>
  </si>
  <si>
    <t>Montáž izolovaných kabelů měděných do 1 kV bez ukončení plných a kulatých (CYKY, CHKE-R,...) uložených pevně počtu a průřezu žil 4x16 mm2</t>
  </si>
  <si>
    <t>210902012</t>
  </si>
  <si>
    <t>Montáž izolovaných kabelů hliníkových do 1 kV bez ukončení plných nebo laněných kulatých (AYKY,...) uložených volně počtu a průřezu žil 4x25 mm2</t>
  </si>
  <si>
    <t>226411270.R01</t>
  </si>
  <si>
    <t>Montáž a dodáka tepelně smrštitelné trubičky zž pro uzemnění</t>
  </si>
  <si>
    <t>USKUS</t>
  </si>
  <si>
    <t>6+3+8=17,00 [A]</t>
  </si>
  <si>
    <t>31674004</t>
  </si>
  <si>
    <t>Výložník rovný jednoduchý k osvětlovacím stožárům uličním vyložení 2500mm</t>
  </si>
  <si>
    <t>31674010</t>
  </si>
  <si>
    <t>Výložník rovný dvojnásobný k osvětlovacím stožárům uličním vyložení 2500mm, ?180°</t>
  </si>
  <si>
    <t>31674111</t>
  </si>
  <si>
    <t>silniční vetknutý stožár veřejného osvětlení, jmenovitá výška 11 m, žárově zinkovaný, spodní část chráněna termoplastovým nástřikem do výšky dvířek elektro-výzb</t>
  </si>
  <si>
    <t>silniční vetknutý stožár veřejného osvětlení, jmenovitá výška 11 m, žárově zinkovaný, spodní část chráněna termoplastovým nástřikem do výšky dvířek elektro-výzbroje</t>
  </si>
  <si>
    <t>3=3,00 [A]</t>
  </si>
  <si>
    <t>31674112</t>
  </si>
  <si>
    <t>silniční vetknutý stožár veřejného osvětlení, jmenovitá výška 11,5 m, žárově zinkovaný, spodní část chráněna termoplastovým nástřikem do výšky dvířek elektro-vý</t>
  </si>
  <si>
    <t>silniční vetknutý stožár veřejného osvětlení, jmenovitá výška 11,5 m, žárově zinkovaný, spodní část chráněna termoplastovým nástřikem do výšky dvířek elektro-výzbroje</t>
  </si>
  <si>
    <t>1=1,00 [A]</t>
  </si>
  <si>
    <t>31674121</t>
  </si>
  <si>
    <t>silniční přírubový stožár veřejného osvětlení, jmenovitá výška 11 m, žárově zinkovaný, spodní část chráněna termoplastovým nástřikem do výšky dvířek elektro-výz</t>
  </si>
  <si>
    <t>silniční přírubový stožár veřejného osvětlení, jmenovitá výška 11 m, žárově zinkovaný, spodní část chráněna termoplastovým nástřikem do výšky dvířek elektro-výzbroje</t>
  </si>
  <si>
    <t>34111018</t>
  </si>
  <si>
    <t>kabel silový s Cu jádrem 1kV 2x6mm2 CYKY-O</t>
  </si>
  <si>
    <t>90+90=180,00 [A] 
A * 1.2Koeficient množství=216,00 [B]</t>
  </si>
  <si>
    <t>34111080</t>
  </si>
  <si>
    <t>kabel silový s Cu jádrem 1kV 4x16mm2, CYKY-J</t>
  </si>
  <si>
    <t>85+15+120+15+150=385,00 [A] 
A * 1.15Koeficient množství=442,75 [B]</t>
  </si>
  <si>
    <t>34111090</t>
  </si>
  <si>
    <t>kabel silový s Cu jádrem 1kV 5x1,5mm2 CYKY-J</t>
  </si>
  <si>
    <t>7*20 CYKY-J 5x1,5 mm2 - napájení svítidel VO a ovládání stmívání=140,00 [A] 
A * 1.2Koeficient množství=168,00 [B]</t>
  </si>
  <si>
    <t>34113120</t>
  </si>
  <si>
    <t>kabel silový s Al jádrem 1kV 4x25mm2, AYKY</t>
  </si>
  <si>
    <t>15+15=30,00 [A] 
A * 1.15Koeficient množství=34,50 [B]</t>
  </si>
  <si>
    <t>348449221</t>
  </si>
  <si>
    <t>Svítidlo venkovní LED, uchycení na dřík nebo výložník stožáru VO, splňujáící požadavky ČSN EN 13201-2 dle STV, 70 W/E2, 3000 K - stejného typu, které je ve měst</t>
  </si>
  <si>
    <t>Svítidlo venkovní LED, uchycení na dřík nebo výložník stožáru VO, splňujáící požadavky ČSN EN 13201-2 dle STV, 70 W/E2, 3000 K - stejného typu, které je ve městě Třebíč již užíváno</t>
  </si>
  <si>
    <t>7 svítidla VO=7,00 [A]</t>
  </si>
  <si>
    <t>354410730</t>
  </si>
  <si>
    <t>drát D 10mm FeZn</t>
  </si>
  <si>
    <t>80*0.65=52,00 [A] 
A * 1.2Koeficient množství=62,40 [B]</t>
  </si>
  <si>
    <t>35441077</t>
  </si>
  <si>
    <t>drát D 8mm AlMgSi</t>
  </si>
  <si>
    <t>160*0.14=22,40 [A] 
A * 1.2Koeficient množství=26,88 [B]</t>
  </si>
  <si>
    <t>35441415</t>
  </si>
  <si>
    <t>podpěra vedení plastová do zdiva PV 1p 55</t>
  </si>
  <si>
    <t>35441832</t>
  </si>
  <si>
    <t>trubka ochranná na ochranu svodu - 1700mm, FeZn</t>
  </si>
  <si>
    <t>35441836</t>
  </si>
  <si>
    <t>držák ochranné trubky do zdiva, FeZn</t>
  </si>
  <si>
    <t>8*4=32,00 [A]</t>
  </si>
  <si>
    <t>35441885</t>
  </si>
  <si>
    <t>svorka spojovací pro lano D 8-10mm</t>
  </si>
  <si>
    <t>354418950</t>
  </si>
  <si>
    <t>svorka připojovací k připojení kovových částí</t>
  </si>
  <si>
    <t>6+3+4=13,00 [A]</t>
  </si>
  <si>
    <t>35441905</t>
  </si>
  <si>
    <t>svorka připojovací k připojení okapových žlabů</t>
  </si>
  <si>
    <t>35441925</t>
  </si>
  <si>
    <t>svorka zkušební pro lano D 6-12mm, FeZn</t>
  </si>
  <si>
    <t>354419860</t>
  </si>
  <si>
    <t>svorka odbočovací a spojovací pro pásek 30x4 mm, FeZn</t>
  </si>
  <si>
    <t>35441996</t>
  </si>
  <si>
    <t>svorka odbočovací a spojovací pro spojování kruhových a páskových vodičů, FeZn</t>
  </si>
  <si>
    <t>354419960</t>
  </si>
  <si>
    <t>35442050</t>
  </si>
  <si>
    <t>deska zemnící ZD 01a s přivařeným páskem FeZn 30x4 mm, 6 m;  2000x250mm, 14,5 kg</t>
  </si>
  <si>
    <t>8=8,00 [A]</t>
  </si>
  <si>
    <t>354420620</t>
  </si>
  <si>
    <t>pás zemnící 30x4mm FeZn</t>
  </si>
  <si>
    <t>580*1.05=609,00 [A] 
A * 1.2Koeficient množství=730,80 [B]</t>
  </si>
  <si>
    <t>35718100.R01</t>
  </si>
  <si>
    <t>skříň veřejného osvětlení, termoplastový pilíř, IP44, pro osazení dvou řad DIN lišty (min. 36 M), včetně PEN můstku</t>
  </si>
  <si>
    <t>35889505.R01</t>
  </si>
  <si>
    <t>Jiskřiště do venkovního prostředí splňující podmínky TP 124, 10 mm, (10/350 µs) 100 kA, IP6X</t>
  </si>
  <si>
    <t>PM</t>
  </si>
  <si>
    <t>Přidružený materiál</t>
  </si>
  <si>
    <t>%</t>
  </si>
  <si>
    <t>PPV</t>
  </si>
  <si>
    <t>Podíl přidružených výkonů</t>
  </si>
  <si>
    <t>22-M</t>
  </si>
  <si>
    <t>Montáže oznam. a zabezp. zařízení</t>
  </si>
  <si>
    <t>220110346</t>
  </si>
  <si>
    <t>Montáž kabelového štítku včetně vyražení znaku na štítek, připevnění na kabel, ovinutí štítku páskou pro označení konce kabelu</t>
  </si>
  <si>
    <t>11*2+8=30,00 [A]</t>
  </si>
  <si>
    <t>1. V ceně 220 11-0346 není započten náklad na dodávku štítku.</t>
  </si>
  <si>
    <t>220110771</t>
  </si>
  <si>
    <t>Číslování skříní účastnických rozvaděčů</t>
  </si>
  <si>
    <t>220182022</t>
  </si>
  <si>
    <t>Uložení HDPE trubky pro optický kabel do výkopu bez zřízení lože a bez krytí</t>
  </si>
  <si>
    <t>220182023</t>
  </si>
  <si>
    <t>Kontrola tlakutěsnosti HDPE trubky od 1 m do 2000 m</t>
  </si>
  <si>
    <t>1+1=2,00 [A]</t>
  </si>
  <si>
    <t>220182024</t>
  </si>
  <si>
    <t>Označení optického kabelu nebo spojky HDPE trubky zaměřovacím markrem - určí provozovatel MAN na vyzvání</t>
  </si>
  <si>
    <t>220182025</t>
  </si>
  <si>
    <t>Kontrola průchodnosti trubky pro optický kabel</t>
  </si>
  <si>
    <t>KM</t>
  </si>
  <si>
    <t>360*7/1000=2,52 [A]</t>
  </si>
  <si>
    <t>220182027</t>
  </si>
  <si>
    <t>Montáž koncovky nebo záslepky bez svařování na HDPE trubku</t>
  </si>
  <si>
    <t>345713501</t>
  </si>
  <si>
    <t>trubka elektroinstalační ohebná HDPE - mikrtrubička 7x 12/8 mm</t>
  </si>
  <si>
    <t>160+200=360,00 [A] 
A * 1.2Koeficient množství=432,00 [B]</t>
  </si>
  <si>
    <t>35442110.R01</t>
  </si>
  <si>
    <t>štítek kabelový pro označení kabelu včetně kotvicího materiálu</t>
  </si>
  <si>
    <t>562411270</t>
  </si>
  <si>
    <t>Marker pro označení podzemních sdělovacích sítí</t>
  </si>
  <si>
    <t>562411301</t>
  </si>
  <si>
    <t>koncovka na optické vedení mikrotruničku HDPE 12, certifikovaná</t>
  </si>
  <si>
    <t>2*7*2=28,00 [A]</t>
  </si>
  <si>
    <t>56289020</t>
  </si>
  <si>
    <t>číslo a písmeno orientační z plastu</t>
  </si>
  <si>
    <t>5*3=15,00 [A]</t>
  </si>
  <si>
    <t>46-M</t>
  </si>
  <si>
    <t>Zemní práce při extr.mont.pracích</t>
  </si>
  <si>
    <t>11162550</t>
  </si>
  <si>
    <t>emulze asfaltová spojovací</t>
  </si>
  <si>
    <t>28611205</t>
  </si>
  <si>
    <t>trubka kanalizační PPKGEM 315x9,7x3000mm SN10</t>
  </si>
  <si>
    <t>345713530</t>
  </si>
  <si>
    <t>trubka elektroinstalační ohebná dvouplášťová korugovaná D 61/75 mm, HDPE+LDPE</t>
  </si>
  <si>
    <t>10=10,00 [A] 
5=5,00 [B] 
2*60=120,00 [C] 
5+75+5+2*10=105,00 [D] 
D * 1.2Koeficient množství=126,00 [E]</t>
  </si>
  <si>
    <t>34571365</t>
  </si>
  <si>
    <t>trubka elektroinstalační HDPE tuhá dvouplášťová korugovaná D 94/110mm</t>
  </si>
  <si>
    <t>30=30,00 [A] 
A * 1.2Koeficient množství=36,00 [B]</t>
  </si>
  <si>
    <t>460030039</t>
  </si>
  <si>
    <t>Přípravné terénní práce vytrhání dlažby včetně ručního rozebrání, vytřídění, odhozu na hromady nebo naložení na dopravní prostředek a očistění kostek nebo dlažd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</si>
  <si>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</si>
  <si>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30*2=60,00 [A]</t>
  </si>
  <si>
    <t>1. Vcenách -0001 až -0007 nejsou zahrnuty náklady na odstranění kamenů, kořenů a ostatních nevhodných přimísenin, tyto práce se oceňují individuálně. 2. U cen -0021 až -0025 se u středně hustého porostu uvažuje hustota do 3 ks/m2, u hustého porostu přes 3 ks/m2. 3. U ceny -0092 se počítá první vytržený obrubník trojnásobnou délkou.</t>
  </si>
  <si>
    <t>460030194</t>
  </si>
  <si>
    <t>Přípravné terénní práce řezání spár v podkladu nebo krytu živičném, tloušťky přes 15 do 20 cm</t>
  </si>
  <si>
    <t>20*2*2=80,00 [A]</t>
  </si>
  <si>
    <t>460050703</t>
  </si>
  <si>
    <t>Hloubení nezapažených jam ručně pro stožáry s přemístěním výkopku do vzdálenosti 3 m od okraje jámy nebo naložením na dopravní prostředek, včetně zásypu, zhutně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</si>
  <si>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</si>
  <si>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>1. Ceny hloubení jam vhornině třídy 6 a 7 jsou stanoveny za použití pneumatického kladiva.</t>
  </si>
  <si>
    <t>460080033</t>
  </si>
  <si>
    <t>Základové konstrukce základ bez bednění do rostlé zeminy z monolitického železobetonu bez výztuže tř. C 16/20</t>
  </si>
  <si>
    <t>4*1.7*0.9*0.9=5,51 [A]</t>
  </si>
  <si>
    <t>460080041</t>
  </si>
  <si>
    <t>Základové konstrukce výztuž základové konstrukce z betonářské oceli 10206</t>
  </si>
  <si>
    <t>4*0.010=0,04 [A]</t>
  </si>
  <si>
    <t>460150263</t>
  </si>
  <si>
    <t>Hloubení zapažených i nezapažených kabelových rýh ručně včetně urovnání dna s přemístěním výkopku do vzdálenosti 3 m od okraje jámy nebo naložením na dopravní p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</si>
  <si>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</si>
  <si>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5+40+60+100+10 zeleň=215,00 [A] 
60+30+5 chodník - stavba=95,00 [B] 
30 chodník mimo stavbu=30,00 [C] 
Celkem: A+B+C=340,00 [D]</t>
  </si>
  <si>
    <t>1. Ceny hloubení rýh v hornině třídy 6 a 7 se oceňují cenami souboru cen 460 20- . Hloubení nezapažených kabelových rýh strojně.</t>
  </si>
  <si>
    <t>460201603</t>
  </si>
  <si>
    <t>Hloubení nezapažených kabelových rýh strojně s přemístěním výkopku do vzdálenosti 3 m od okraje jámy nebo naložením na dopravní prostředek jakýchkoli rozměrů, v</t>
  </si>
  <si>
    <t>Hloubení nezapažených kabelových rýh strojně s přemístěním výkopku do vzdálenosti 3 m od okraje jámy nebo naložením na dopravní prostředek jakýchkoli rozměrů, v hornině třídy 3</t>
  </si>
  <si>
    <t>(18)*0.5*1.2 komunikace=10,80 [A]</t>
  </si>
  <si>
    <t>1. Ceny hloubení rýh strojně vhornině třídy 6 a 7 jsou stanoveny za použití trhaviny.</t>
  </si>
  <si>
    <t>460490013</t>
  </si>
  <si>
    <t>Krytí kabelů, spojek, koncovek a odbočnic kabelů výstražnou fólií z PVC včetně vyrovnání povrchu rýhy, rozvinutí a uložení fólie do rýhy, fólie šířky do 34cm</t>
  </si>
  <si>
    <t>460510283</t>
  </si>
  <si>
    <t>Kabelové prostupy, kanály a multikanály kanály z prefabrikovaných betonových žlabů zapuštěné do terénu, včetně výkopu horniny, utěsnění, vyspárování a zakrytí v</t>
  </si>
  <si>
    <t>Kabelové prostupy, kanály a multikanály kanály z prefabrikovaných betonových žlabů zapuštěné do terénu, včetně výkopu horniny, utěsnění, vyspárování a zakrytí víkem neasfaltované 23x18,5/13x13 cm</t>
  </si>
  <si>
    <t>1. Vcenách -0004 až -0156 nejsou obsaženy náklady na dodávku trub. Tato dodávka se oceňuje ve specifikaci. 2. Vcenách -0258 až -0274 nejsou obsaženy náklady na dodávku žlabů. Tato dodávka se oceňuje ve specifikaci. 3. Vcenách -0301 až -0353 nejsou obsaženy náklady na dodávku multikanálů. Tato dodávka se oceňuje ve specifikaci.</t>
  </si>
  <si>
    <t>460520173</t>
  </si>
  <si>
    <t>Montáž trubek ochranných uložených volně do rýhy plastových ohebných, vnitřního průměru přes 50 do 90 mm</t>
  </si>
  <si>
    <t>460520174</t>
  </si>
  <si>
    <t>Montáž trubek ochranných uložených volně do rýhy plastových ohebných, vnitřního průměru přes 90 do 110 mm</t>
  </si>
  <si>
    <t>460560263</t>
  </si>
  <si>
    <t>Zásyp kabelových rýh ručně s uložením výkopku ve vrstvách včetně zhutnění a urovnání povrchu šířky 50 cm hloubky 80 cm, v hornině třídy 3</t>
  </si>
  <si>
    <t>460561811</t>
  </si>
  <si>
    <t>Zásyp kabelových rýh strojně s uložením výkopku ve vrstvách včetně zhutnění a urovnání povrchu ve volném terénu</t>
  </si>
  <si>
    <t>1. Ceny 460 56-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V cenách je započteno přemístění sypaniny ze vzdálenosti 10 m od kraje výkopu nebo zasypávaného prostoru, měřeno k těžišti skládky. 4. Míru zhutnění předepisuje projekt.</t>
  </si>
  <si>
    <t>460650161</t>
  </si>
  <si>
    <t>Vozovky a chodníky kladení dlažby včetně spárování, do lože z kameniva těženého z dlaždic betonových čtyřhranných</t>
  </si>
  <si>
    <t>1. Vcenách -0031 až -0035 nejsou započteny náklady na získání sypaniny a její přemístění k místu zabudování. 2. Vceně -0141 nejsou započteny náklady na dodání silničních panelů. Tato dodávka se oceňuje ve specifikaci. 3. Vcenách -0151 až -0153 nejsou započteny náklady na dodávku kostek. Tato dodávka se oceňuje ve specifikaci. 4. Vcenách -0161 až -0162 nejsou započteny náklady na dodávku dlaždic. Tato dodávka se oceňuje ve specifikaci. 5. Vcenách -0901 až -0932 nejsou započteny náklady na dodávku kameniva, kostek a dlaždic.Tato dodávka se oceňuje ve specifikaci</t>
  </si>
  <si>
    <t>460650185</t>
  </si>
  <si>
    <t>Vozovky a chodníky osazení obrubníku betonového do lože z betonu se zatřením spár cementovou maltou ležatého silničního</t>
  </si>
  <si>
    <t>460650195</t>
  </si>
  <si>
    <t>Vozovky a chodníky očištění vybouraných obrubníků od spojovacího materiálu z jakéhokoliv lože s odklizením a uložením očištěného materiálu na vzdálenost 10 m si</t>
  </si>
  <si>
    <t>Vozovky a chodníky očištění vybouraných obrubníků od spojovacího materiálu z jakéhokoliv lože s odklizením a uložením očištěného materiálu na vzdálenost 10 m silničních</t>
  </si>
  <si>
    <t>59213011</t>
  </si>
  <si>
    <t>žlab kabelový betonový k ochraně zemního drátovodného vedení 100x23x19cm</t>
  </si>
  <si>
    <t>59213345</t>
  </si>
  <si>
    <t>poklop kabelového žlabu betonový 50x23x4cm</t>
  </si>
  <si>
    <t>59217034</t>
  </si>
  <si>
    <t>obrubník betonový silniční 1000x150x300mm</t>
  </si>
  <si>
    <t>59245021</t>
  </si>
  <si>
    <t>dlažba tvar čtverec betonová 200x200x60mm přírodní</t>
  </si>
  <si>
    <t>30*1 50 % nový materiál=30,00 [A]</t>
  </si>
  <si>
    <t>60726281</t>
  </si>
  <si>
    <t>deska dřevoštěpková OSB 3 P+D broušená tl 12mm</t>
  </si>
  <si>
    <t>1.6875*5=8,44 [A]</t>
  </si>
  <si>
    <t>60726284</t>
  </si>
  <si>
    <t>deska dřevoštěpková OSB 3 P+D broušená tl 18mm</t>
  </si>
  <si>
    <t>1.6875*2=3,38 [A]</t>
  </si>
  <si>
    <t>69311310</t>
  </si>
  <si>
    <t>pás varovný plný PE š 330mm</t>
  </si>
  <si>
    <t>460650182</t>
  </si>
  <si>
    <t>Vozovky a chodníky osazení obrubníku betonového do lože z betonu se zatřením spár cementovou maltou ležatého chodníkového</t>
  </si>
  <si>
    <t>460650192</t>
  </si>
  <si>
    <t>Vozovky a chodníky očištění vybouraných obrubníků od spojovacího materiálu z jakéhokoliv lože s odklizením a uložením očištěného materiálu na vzdálenost 10 m ch</t>
  </si>
  <si>
    <t>Vozovky a chodníky očištění vybouraných obrubníků od spojovacího materiálu z jakéhokoliv lože s odklizením a uložením očištěného materiálu na vzdálenost 10 m chodníkových</t>
  </si>
  <si>
    <t>564751111</t>
  </si>
  <si>
    <t>Podklad ze štěrkodratě vel. 0-63 mm tl 150 mm</t>
  </si>
  <si>
    <t>20*1.0*2 překop vjezdu na parkoviště - 2 vrstvy=40,00 [A] 
30*2.0 chodník mimo stavbu parkoviště - jedna vrstva=60,00 [B] 
Celkem: A+B=100,00 [C]</t>
  </si>
  <si>
    <t>577124111</t>
  </si>
  <si>
    <t>Asfaltový beton vrstva obrusná ACO 11 (ABS) tř. I tl 35 mm š do 3 m z nemodifikovaného asfaltu</t>
  </si>
  <si>
    <t>20*1.0 překop vjezdu na parkoviště=20,00 [A] 
Celkem: A=20,00 [B]</t>
  </si>
  <si>
    <t>58344197</t>
  </si>
  <si>
    <t>štěrkodrť frakce 0/63</t>
  </si>
  <si>
    <t>20*1.0*2*0.15*2.7 překop vjezdu na parkoviště - 2 vrstvy=16,20 [A] 
30*2.0*0.15*2.7 chodník mimo stavbu parkoviště - jedna vrstva=24,30 [B] 
Celkem: A+B=40,50 [C]</t>
  </si>
  <si>
    <t>589425020</t>
  </si>
  <si>
    <t>směs pro asfaltový beton  vrstva obrusná ACO 11S PMB45/80-50 do 11 mm (ABS) tř. 1</t>
  </si>
  <si>
    <t>20*1.0*0.15*2.8 překop vjezdu na parkoviště=8,40 [A] 
Celkem: A=8,40 [B]</t>
  </si>
  <si>
    <t>59217024</t>
  </si>
  <si>
    <t>obrubník betonový chodníkový 500x100x250mm</t>
  </si>
  <si>
    <t>Úpravy povrchů, podlahy a osazování výplní</t>
  </si>
  <si>
    <t>58981152</t>
  </si>
  <si>
    <t>recyklát asfaltový frakce 0/8 R-materiál</t>
  </si>
  <si>
    <t>30*2*0.1*2.8 chodníky=16,80 [A] 
20*0.5*0.2*2.8 komunikace=5,60 [B] 
Celkem: A+B=22,40 [C]</t>
  </si>
  <si>
    <t>635321213</t>
  </si>
  <si>
    <t>Násyp z recyklátu pod podlahy se zhutněním, z recyklátu asfaltového</t>
  </si>
  <si>
    <t>30*2*0.1 chodníky=6,00 [A] 
20*0.5*0.2 komunikace=2,00 [B] 
Celkem: A+B=8,00 [C]</t>
  </si>
  <si>
    <t>1. Ceny jsou určeny pro násyp vodorovný nebo ve spádu pod podlahy, mazaniny a dlažby.</t>
  </si>
  <si>
    <t>741</t>
  </si>
  <si>
    <t>Elektroinstalace - silnoproud</t>
  </si>
  <si>
    <t>34523446</t>
  </si>
  <si>
    <t>válcová pojistková 14x51 mm, 63A/gG</t>
  </si>
  <si>
    <t>34572251</t>
  </si>
  <si>
    <t>lišta elektroinstalační nosná kovová holá DIN TS35</t>
  </si>
  <si>
    <t>119</t>
  </si>
  <si>
    <t>35436029</t>
  </si>
  <si>
    <t>spojka kabelová smršťovaná přímá do 1kV 91ahsc-35 3-4ž.x6-35mm</t>
  </si>
  <si>
    <t>120</t>
  </si>
  <si>
    <t>35822106</t>
  </si>
  <si>
    <t>jistič 1pólový-charakteristika B 4 A, 10 kA</t>
  </si>
  <si>
    <t>121</t>
  </si>
  <si>
    <t>35822110</t>
  </si>
  <si>
    <t>jistič 1pólový-charakteristika B 16 A, 10 kA</t>
  </si>
  <si>
    <t>3+3+3=9,00 [A]</t>
  </si>
  <si>
    <t>122</t>
  </si>
  <si>
    <t>35822111</t>
  </si>
  <si>
    <t>jistič 1pólový-charakteristika C 16 A, 10 kA</t>
  </si>
  <si>
    <t>123</t>
  </si>
  <si>
    <t>35822401.R01</t>
  </si>
  <si>
    <t>jistič 2pólový-charakteristika B 4 A, 10 kA</t>
  </si>
  <si>
    <t>124</t>
  </si>
  <si>
    <t>35824861.R01</t>
  </si>
  <si>
    <t>Pojistkový odpínač válcových pojistek 14x51 mm (do 63 A) 3f.</t>
  </si>
  <si>
    <t>125</t>
  </si>
  <si>
    <t>35824861.R02</t>
  </si>
  <si>
    <t>Pojistkový odpínač válcových pojistek 14x51 mm (do 63 A) 1f.</t>
  </si>
  <si>
    <t>126</t>
  </si>
  <si>
    <t>35889505</t>
  </si>
  <si>
    <t>kombinovaný svodič přepětí 1 pólový - typ 1 + typ 2, jiskřiště a varistor, 25 kA, signalizace, na DIN lištu</t>
  </si>
  <si>
    <t>127</t>
  </si>
  <si>
    <t>35889540</t>
  </si>
  <si>
    <t>kombinovaný svodič přepětí 3 pólový - typ 1 + typ 2, jiskřiště a varistor, 25 kA, signalizace, na DIN lištu</t>
  </si>
  <si>
    <t>128</t>
  </si>
  <si>
    <t>37422113</t>
  </si>
  <si>
    <t>Oddělovací transformátor min.160 VA, 230/230 V AC, na DIN lištu do rozváděče</t>
  </si>
  <si>
    <t>129</t>
  </si>
  <si>
    <t>741136002</t>
  </si>
  <si>
    <t>Propojení kabelů nebo vodičů spojkou venkovní teplem smršťovací kabelů celoplastových, počtu a průřezu žil 4x25 až 35 mm2</t>
  </si>
  <si>
    <t>130</t>
  </si>
  <si>
    <t>741312011.R01</t>
  </si>
  <si>
    <t>Montáž DIN lišty do rozváděče do 1,0 m</t>
  </si>
  <si>
    <t>1+1+1=3,00 [A]</t>
  </si>
  <si>
    <t>131</t>
  </si>
  <si>
    <t>741320022</t>
  </si>
  <si>
    <t>Montáž pojistek se zapojením vodičů pojistkových částí pojistkových odpínačů válcových pojistek 14x51 mm do 500 V 63 A</t>
  </si>
  <si>
    <t>132</t>
  </si>
  <si>
    <t>741320105</t>
  </si>
  <si>
    <t>Montáž jističů se zapojením vodičů jednopólových nn do 25 A ve skříni</t>
  </si>
  <si>
    <t>133</t>
  </si>
  <si>
    <t>741320135</t>
  </si>
  <si>
    <t>Montáž jističů se zapojením vodičů dvoupólových nn do 25 A ve skříni</t>
  </si>
  <si>
    <t>134</t>
  </si>
  <si>
    <t>741322001</t>
  </si>
  <si>
    <t>Montáž přepěťových ochran nn se zapojením vodičů svodiče bleskových proudů – typ 1 jednopólových, pro impulsní proud do 35 kA</t>
  </si>
  <si>
    <t>135</t>
  </si>
  <si>
    <t>741322012</t>
  </si>
  <si>
    <t>Montáž kombinovaných přepěťových ochran nn se zapojením vodičů svodiče bleskových proudů – typ 1 + typ 2 třípólových, pro impulsní proud do 100 kA</t>
  </si>
  <si>
    <t>136</t>
  </si>
  <si>
    <t>741350031</t>
  </si>
  <si>
    <t>Montáž jednofázových transformátorů nn se zapojením vodičů v krytu 1x primár - 1x sekundár do 200 VA</t>
  </si>
  <si>
    <t>137</t>
  </si>
  <si>
    <t>741812011</t>
  </si>
  <si>
    <t>Zkoušky vodičů a kabelů izolační kabelu silového do 1 kV, počtu a průřezu žil do 4x 25 mm2</t>
  </si>
  <si>
    <t>6kabely VO=6,00 [A] 
2 naspojkované kabely VO=2,00 [B] 
Celkem: A+B=8,00 [C]</t>
  </si>
  <si>
    <t>138</t>
  </si>
  <si>
    <t>741820001</t>
  </si>
  <si>
    <t>Měření zemních odporů zemniče</t>
  </si>
  <si>
    <t>6 stožáry VO=6,00 [A] 
2 SVO=2,00 [B] 
8 svody=8,00 [C] 
Celkem: A+B+C=16,00 [D]</t>
  </si>
  <si>
    <t>139</t>
  </si>
  <si>
    <t>741820011</t>
  </si>
  <si>
    <t>Měření zemních odporů zemnicí sítě délky pásku do 100 m</t>
  </si>
  <si>
    <t>140</t>
  </si>
  <si>
    <t>741820012</t>
  </si>
  <si>
    <t>Měření zemních odporů zemnicí sítě délky pásku přes 100 do 200 m</t>
  </si>
  <si>
    <t>Ostatní konstrukce a práce-bourání</t>
  </si>
  <si>
    <t>141</t>
  </si>
  <si>
    <t>783291001.R01</t>
  </si>
  <si>
    <t>Nátěry asfaltovým lakem kovových doplňkových konstrukcí jednonásobné</t>
  </si>
  <si>
    <t>0.12*80=9,60 [A]</t>
  </si>
  <si>
    <t>142</t>
  </si>
  <si>
    <t>945412112</t>
  </si>
  <si>
    <t>Teleskopická hydraulická montážní plošina v zdvihu do 21 m</t>
  </si>
  <si>
    <t>DEN</t>
  </si>
  <si>
    <t>2 demontáž stávajícího VO=2,00 [A] 
3 Montáž stožárů, výložníků a svítidel VO=3,00 [B] 
Celkem: A+B=5,00 [C]</t>
  </si>
  <si>
    <t>143</t>
  </si>
  <si>
    <t>945412113</t>
  </si>
  <si>
    <t>Autojeřáb 8t</t>
  </si>
  <si>
    <t>1 demontáž VO=1,00 [A] 
2 Montáž stožárů, výložníků a svítidel VO=2,00 [B] 
Celkem: A+B=3,00 [C]</t>
  </si>
  <si>
    <t>144</t>
  </si>
  <si>
    <t>945412114</t>
  </si>
  <si>
    <t>Rýpadlo kolové do 15 t</t>
  </si>
  <si>
    <t>5 pomocné práce na staveništi=5,00 [A] 
5 příprava staveniště pro výkopové práce  prostoru pod mostem - odstranění balvanů apod.=5,00 [B] 
Celkem: A+B=10,00 [C]</t>
  </si>
  <si>
    <t>HZS</t>
  </si>
  <si>
    <t>Hodinové zúčtovací sazby</t>
  </si>
  <si>
    <t>145</t>
  </si>
  <si>
    <t>HZS1212</t>
  </si>
  <si>
    <t>Hodinové zúčtovací sazby profesí HSV zemní a pomocné práce kopáč</t>
  </si>
  <si>
    <t>HOD</t>
  </si>
  <si>
    <t>146</t>
  </si>
  <si>
    <t>HZS2131</t>
  </si>
  <si>
    <t>Hodinové zúčtovací sazby profesí PSV provádění stavebních konstrukcí zámečník</t>
  </si>
  <si>
    <t>147</t>
  </si>
  <si>
    <t>HZS2132</t>
  </si>
  <si>
    <t>Hodinové zúčtovací sazby profesí PSV provádění stavebních konstrukcí zámečník odborný</t>
  </si>
  <si>
    <t>148</t>
  </si>
  <si>
    <t>HZS2221</t>
  </si>
  <si>
    <t>Hodinové zúčtovací sazby profesí PSV provádění stavebních instalací elektrikář</t>
  </si>
  <si>
    <t>149</t>
  </si>
  <si>
    <t>HZS2222</t>
  </si>
  <si>
    <t>Hodinové zúčtovací sazby profesí PSV provádění stavebních instalací elektrikář odborný</t>
  </si>
</sst>
</file>

<file path=xl/styles.xml><?xml version="1.0" encoding="utf-8"?>
<styleSheet xmlns="http://schemas.openxmlformats.org/spreadsheetml/2006/main">
  <numFmts count="1">
    <numFmt numFmtId="177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'000.1'!I3</f>
      </c>
      <c s="21">
        <f>'000.1'!O2</f>
      </c>
      <c s="21">
        <f>C10+D10</f>
      </c>
    </row>
    <row r="11" spans="1:5" ht="12.75" customHeight="1">
      <c r="A11" s="20" t="s">
        <v>82</v>
      </c>
      <c s="20" t="s">
        <v>83</v>
      </c>
      <c s="21">
        <f>'000.2'!I3</f>
      </c>
      <c s="21">
        <f>'000.2'!O2</f>
      </c>
      <c s="21">
        <f>C11+D11</f>
      </c>
    </row>
    <row r="12" spans="1:5" ht="12.75" customHeight="1">
      <c r="A12" s="20" t="s">
        <v>136</v>
      </c>
      <c s="20" t="s">
        <v>137</v>
      </c>
      <c s="21">
        <f>SO180!I3</f>
      </c>
      <c s="21">
        <f>SO180!O2</f>
      </c>
      <c s="21">
        <f>C12+D12</f>
      </c>
    </row>
    <row r="13" spans="1:5" ht="12.75" customHeight="1">
      <c r="A13" s="20" t="s">
        <v>142</v>
      </c>
      <c s="20" t="s">
        <v>143</v>
      </c>
      <c s="21">
        <f>SO201!I3</f>
      </c>
      <c s="21">
        <f>SO201!O2</f>
      </c>
      <c s="21">
        <f>C13+D13</f>
      </c>
    </row>
    <row r="14" spans="1:5" ht="12.75" customHeight="1">
      <c r="A14" s="20" t="s">
        <v>787</v>
      </c>
      <c s="20" t="s">
        <v>788</v>
      </c>
      <c s="21">
        <f>SO401!I3</f>
      </c>
      <c s="21">
        <f>SO401!O2</f>
      </c>
      <c s="21">
        <f>C14+D14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0+O8+O33+O46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0">
        <f>0+I8+I33+I46</f>
      </c>
      <c s="10"/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2">
        <v>0</v>
      </c>
      <c s="32">
        <f>ROUND(ROUND(H9,2)*ROUND(G9,2),2)</f>
      </c>
      <c s="31" t="s">
        <v>52</v>
      </c>
      <c r="O9">
        <f>(I9*21)/100</f>
      </c>
      <c t="s">
        <v>22</v>
      </c>
    </row>
    <row r="10" spans="1:5" ht="12.75">
      <c r="A10" s="33" t="s">
        <v>53</v>
      </c>
      <c r="E10" s="34" t="s">
        <v>50</v>
      </c>
    </row>
    <row r="11" spans="1:5" ht="12.75">
      <c r="A11" s="35" t="s">
        <v>54</v>
      </c>
      <c r="E11" s="36" t="s">
        <v>49</v>
      </c>
    </row>
    <row r="12" spans="1:5" ht="12.75">
      <c r="A12" t="s">
        <v>55</v>
      </c>
      <c r="E12" s="34" t="s">
        <v>49</v>
      </c>
    </row>
    <row r="13" spans="1:16" ht="12.75">
      <c r="A13" s="25" t="s">
        <v>47</v>
      </c>
      <c s="29" t="s">
        <v>22</v>
      </c>
      <c s="29" t="s">
        <v>56</v>
      </c>
      <c s="25" t="s">
        <v>49</v>
      </c>
      <c s="30" t="s">
        <v>57</v>
      </c>
      <c s="31" t="s">
        <v>51</v>
      </c>
      <c s="32">
        <v>1</v>
      </c>
      <c s="32">
        <v>0</v>
      </c>
      <c s="32">
        <f>ROUND(ROUND(H13,2)*ROUND(G13,2),2)</f>
      </c>
      <c s="31" t="s">
        <v>52</v>
      </c>
      <c r="O13">
        <f>(I13*21)/100</f>
      </c>
      <c t="s">
        <v>22</v>
      </c>
    </row>
    <row r="14" spans="1:5" ht="12.75">
      <c r="A14" s="33" t="s">
        <v>53</v>
      </c>
      <c r="E14" s="34" t="s">
        <v>57</v>
      </c>
    </row>
    <row r="15" spans="1:5" ht="12.75">
      <c r="A15" s="35" t="s">
        <v>54</v>
      </c>
      <c r="E15" s="36" t="s">
        <v>49</v>
      </c>
    </row>
    <row r="16" spans="1:5" ht="12.75">
      <c r="A16" t="s">
        <v>55</v>
      </c>
      <c r="E16" s="34" t="s">
        <v>49</v>
      </c>
    </row>
    <row r="17" spans="1:16" ht="12.75">
      <c r="A17" s="25" t="s">
        <v>47</v>
      </c>
      <c s="29" t="s">
        <v>23</v>
      </c>
      <c s="29" t="s">
        <v>58</v>
      </c>
      <c s="25" t="s">
        <v>49</v>
      </c>
      <c s="30" t="s">
        <v>59</v>
      </c>
      <c s="31" t="s">
        <v>51</v>
      </c>
      <c s="32">
        <v>1</v>
      </c>
      <c s="32">
        <v>0</v>
      </c>
      <c s="32">
        <f>ROUND(ROUND(H17,2)*ROUND(G17,2),2)</f>
      </c>
      <c s="31" t="s">
        <v>52</v>
      </c>
      <c r="O17">
        <f>(I17*21)/100</f>
      </c>
      <c t="s">
        <v>22</v>
      </c>
    </row>
    <row r="18" spans="1:5" ht="12.75">
      <c r="A18" s="33" t="s">
        <v>53</v>
      </c>
      <c r="E18" s="34" t="s">
        <v>59</v>
      </c>
    </row>
    <row r="19" spans="1:5" ht="12.75">
      <c r="A19" s="35" t="s">
        <v>54</v>
      </c>
      <c r="E19" s="36" t="s">
        <v>49</v>
      </c>
    </row>
    <row r="20" spans="1:5" ht="12.75">
      <c r="A20" t="s">
        <v>55</v>
      </c>
      <c r="E20" s="34" t="s">
        <v>49</v>
      </c>
    </row>
    <row r="21" spans="1:16" ht="12.75">
      <c r="A21" s="25" t="s">
        <v>47</v>
      </c>
      <c s="29" t="s">
        <v>33</v>
      </c>
      <c s="29" t="s">
        <v>60</v>
      </c>
      <c s="25" t="s">
        <v>49</v>
      </c>
      <c s="30" t="s">
        <v>61</v>
      </c>
      <c s="31" t="s">
        <v>51</v>
      </c>
      <c s="32">
        <v>1</v>
      </c>
      <c s="32">
        <v>0</v>
      </c>
      <c s="32">
        <f>ROUND(ROUND(H21,2)*ROUND(G21,2),2)</f>
      </c>
      <c s="31" t="s">
        <v>52</v>
      </c>
      <c r="O21">
        <f>(I21*21)/100</f>
      </c>
      <c t="s">
        <v>22</v>
      </c>
    </row>
    <row r="22" spans="1:5" ht="12.75">
      <c r="A22" s="33" t="s">
        <v>53</v>
      </c>
      <c r="E22" s="34" t="s">
        <v>61</v>
      </c>
    </row>
    <row r="23" spans="1:5" ht="12.75">
      <c r="A23" s="35" t="s">
        <v>54</v>
      </c>
      <c r="E23" s="36" t="s">
        <v>49</v>
      </c>
    </row>
    <row r="24" spans="1:5" ht="12.75">
      <c r="A24" t="s">
        <v>55</v>
      </c>
      <c r="E24" s="34" t="s">
        <v>49</v>
      </c>
    </row>
    <row r="25" spans="1:16" ht="12.75">
      <c r="A25" s="25" t="s">
        <v>47</v>
      </c>
      <c s="29" t="s">
        <v>35</v>
      </c>
      <c s="29" t="s">
        <v>62</v>
      </c>
      <c s="25" t="s">
        <v>49</v>
      </c>
      <c s="30" t="s">
        <v>63</v>
      </c>
      <c s="31" t="s">
        <v>51</v>
      </c>
      <c s="32">
        <v>1</v>
      </c>
      <c s="32">
        <v>0</v>
      </c>
      <c s="32">
        <f>ROUND(ROUND(H25,2)*ROUND(G25,2),2)</f>
      </c>
      <c s="31" t="s">
        <v>52</v>
      </c>
      <c r="O25">
        <f>(I25*21)/100</f>
      </c>
      <c t="s">
        <v>22</v>
      </c>
    </row>
    <row r="26" spans="1:5" ht="12.75">
      <c r="A26" s="33" t="s">
        <v>53</v>
      </c>
      <c r="E26" s="34" t="s">
        <v>63</v>
      </c>
    </row>
    <row r="27" spans="1:5" ht="12.75">
      <c r="A27" s="35" t="s">
        <v>54</v>
      </c>
      <c r="E27" s="36" t="s">
        <v>49</v>
      </c>
    </row>
    <row r="28" spans="1:5" ht="12.75">
      <c r="A28" t="s">
        <v>55</v>
      </c>
      <c r="E28" s="34" t="s">
        <v>49</v>
      </c>
    </row>
    <row r="29" spans="1:16" ht="25.5">
      <c r="A29" s="25" t="s">
        <v>47</v>
      </c>
      <c s="29" t="s">
        <v>37</v>
      </c>
      <c s="29" t="s">
        <v>64</v>
      </c>
      <c s="25" t="s">
        <v>49</v>
      </c>
      <c s="30" t="s">
        <v>65</v>
      </c>
      <c s="31" t="s">
        <v>51</v>
      </c>
      <c s="32">
        <v>1</v>
      </c>
      <c s="32">
        <v>0</v>
      </c>
      <c s="32">
        <f>ROUND(ROUND(H29,2)*ROUND(G29,2),2)</f>
      </c>
      <c s="31" t="s">
        <v>52</v>
      </c>
      <c r="O29">
        <f>(I29*21)/100</f>
      </c>
      <c t="s">
        <v>22</v>
      </c>
    </row>
    <row r="30" spans="1:5" ht="51">
      <c r="A30" s="33" t="s">
        <v>53</v>
      </c>
      <c r="E30" s="34" t="s">
        <v>66</v>
      </c>
    </row>
    <row r="31" spans="1:5" ht="12.75">
      <c r="A31" s="35" t="s">
        <v>54</v>
      </c>
      <c r="E31" s="36" t="s">
        <v>49</v>
      </c>
    </row>
    <row r="32" spans="1:5" ht="12.75">
      <c r="A32" t="s">
        <v>55</v>
      </c>
      <c r="E32" s="34" t="s">
        <v>49</v>
      </c>
    </row>
    <row r="33" spans="1:18" ht="12.75" customHeight="1">
      <c r="A33" s="6" t="s">
        <v>45</v>
      </c>
      <c s="6"/>
      <c s="38" t="s">
        <v>67</v>
      </c>
      <c s="6"/>
      <c s="27" t="s">
        <v>68</v>
      </c>
      <c s="6"/>
      <c s="6"/>
      <c s="6"/>
      <c s="39">
        <f>0+Q33</f>
      </c>
      <c s="6"/>
      <c r="O33">
        <f>0+R33</f>
      </c>
      <c r="Q33">
        <f>0+I34+I38+I42</f>
      </c>
      <c>
        <f>0+O34+O38+O42</f>
      </c>
    </row>
    <row r="34" spans="1:16" ht="12.75">
      <c r="A34" s="25" t="s">
        <v>47</v>
      </c>
      <c s="29" t="s">
        <v>69</v>
      </c>
      <c s="29" t="s">
        <v>70</v>
      </c>
      <c s="25" t="s">
        <v>49</v>
      </c>
      <c s="30" t="s">
        <v>71</v>
      </c>
      <c s="31" t="s">
        <v>51</v>
      </c>
      <c s="32">
        <v>1</v>
      </c>
      <c s="32">
        <v>0</v>
      </c>
      <c s="32">
        <f>ROUND(ROUND(H34,2)*ROUND(G34,2),2)</f>
      </c>
      <c s="31" t="s">
        <v>52</v>
      </c>
      <c r="O34">
        <f>(I34*21)/100</f>
      </c>
      <c t="s">
        <v>22</v>
      </c>
    </row>
    <row r="35" spans="1:5" ht="12.75">
      <c r="A35" s="33" t="s">
        <v>53</v>
      </c>
      <c r="E35" s="34" t="s">
        <v>71</v>
      </c>
    </row>
    <row r="36" spans="1:5" ht="12.75">
      <c r="A36" s="35" t="s">
        <v>54</v>
      </c>
      <c r="E36" s="36" t="s">
        <v>49</v>
      </c>
    </row>
    <row r="37" spans="1:5" ht="12.75">
      <c r="A37" t="s">
        <v>55</v>
      </c>
      <c r="E37" s="34" t="s">
        <v>49</v>
      </c>
    </row>
    <row r="38" spans="1:16" ht="12.75">
      <c r="A38" s="25" t="s">
        <v>47</v>
      </c>
      <c s="29" t="s">
        <v>72</v>
      </c>
      <c s="29" t="s">
        <v>73</v>
      </c>
      <c s="25" t="s">
        <v>49</v>
      </c>
      <c s="30" t="s">
        <v>74</v>
      </c>
      <c s="31" t="s">
        <v>51</v>
      </c>
      <c s="32">
        <v>1</v>
      </c>
      <c s="32">
        <v>0</v>
      </c>
      <c s="32">
        <f>ROUND(ROUND(H38,2)*ROUND(G38,2),2)</f>
      </c>
      <c s="31" t="s">
        <v>52</v>
      </c>
      <c r="O38">
        <f>(I38*21)/100</f>
      </c>
      <c t="s">
        <v>22</v>
      </c>
    </row>
    <row r="39" spans="1:5" ht="12.75">
      <c r="A39" s="33" t="s">
        <v>53</v>
      </c>
      <c r="E39" s="34" t="s">
        <v>74</v>
      </c>
    </row>
    <row r="40" spans="1:5" ht="12.75">
      <c r="A40" s="35" t="s">
        <v>54</v>
      </c>
      <c r="E40" s="36" t="s">
        <v>49</v>
      </c>
    </row>
    <row r="41" spans="1:5" ht="12.75">
      <c r="A41" t="s">
        <v>55</v>
      </c>
      <c r="E41" s="34" t="s">
        <v>49</v>
      </c>
    </row>
    <row r="42" spans="1:16" ht="25.5">
      <c r="A42" s="25" t="s">
        <v>47</v>
      </c>
      <c s="29" t="s">
        <v>40</v>
      </c>
      <c s="29" t="s">
        <v>75</v>
      </c>
      <c s="25" t="s">
        <v>49</v>
      </c>
      <c s="30" t="s">
        <v>76</v>
      </c>
      <c s="31" t="s">
        <v>51</v>
      </c>
      <c s="32">
        <v>1</v>
      </c>
      <c s="32">
        <v>0</v>
      </c>
      <c s="32">
        <f>ROUND(ROUND(H42,2)*ROUND(G42,2),2)</f>
      </c>
      <c s="31" t="s">
        <v>52</v>
      </c>
      <c r="O42">
        <f>(I42*21)/100</f>
      </c>
      <c t="s">
        <v>22</v>
      </c>
    </row>
    <row r="43" spans="1:5" ht="25.5">
      <c r="A43" s="33" t="s">
        <v>53</v>
      </c>
      <c r="E43" s="34" t="s">
        <v>77</v>
      </c>
    </row>
    <row r="44" spans="1:5" ht="12.75">
      <c r="A44" s="35" t="s">
        <v>54</v>
      </c>
      <c r="E44" s="36" t="s">
        <v>49</v>
      </c>
    </row>
    <row r="45" spans="1:5" ht="12.75">
      <c r="A45" t="s">
        <v>55</v>
      </c>
      <c r="E45" s="34" t="s">
        <v>49</v>
      </c>
    </row>
    <row r="46" spans="1:18" ht="12.75" customHeight="1">
      <c r="A46" s="6" t="s">
        <v>45</v>
      </c>
      <c s="6"/>
      <c s="38" t="s">
        <v>78</v>
      </c>
      <c s="6"/>
      <c s="27" t="s">
        <v>79</v>
      </c>
      <c s="6"/>
      <c s="6"/>
      <c s="6"/>
      <c s="39">
        <f>0+Q46</f>
      </c>
      <c s="6"/>
      <c r="O46">
        <f>0+R46</f>
      </c>
      <c r="Q46">
        <f>0+I47</f>
      </c>
      <c>
        <f>0+O47</f>
      </c>
    </row>
    <row r="47" spans="1:16" ht="12.75">
      <c r="A47" s="25" t="s">
        <v>47</v>
      </c>
      <c s="29" t="s">
        <v>42</v>
      </c>
      <c s="29" t="s">
        <v>80</v>
      </c>
      <c s="25" t="s">
        <v>49</v>
      </c>
      <c s="30" t="s">
        <v>81</v>
      </c>
      <c s="31" t="s">
        <v>51</v>
      </c>
      <c s="32">
        <v>1</v>
      </c>
      <c s="32">
        <v>0</v>
      </c>
      <c s="32">
        <f>ROUND(ROUND(H47,2)*ROUND(G47,2),2)</f>
      </c>
      <c s="31" t="s">
        <v>52</v>
      </c>
      <c r="O47">
        <f>(I47*21)/100</f>
      </c>
      <c t="s">
        <v>22</v>
      </c>
    </row>
    <row r="48" spans="1:5" ht="12.75">
      <c r="A48" s="33" t="s">
        <v>53</v>
      </c>
      <c r="E48" s="34" t="s">
        <v>81</v>
      </c>
    </row>
    <row r="49" spans="1:5" ht="12.75">
      <c r="A49" s="35" t="s">
        <v>54</v>
      </c>
      <c r="E49" s="36" t="s">
        <v>49</v>
      </c>
    </row>
    <row r="50" spans="1:5" ht="12.75">
      <c r="A50" t="s">
        <v>55</v>
      </c>
      <c r="E50" s="34" t="s">
        <v>49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82</v>
      </c>
      <c s="40">
        <f>0+I8</f>
      </c>
      <c s="10"/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82</v>
      </c>
      <c s="6"/>
      <c s="18" t="s">
        <v>83</v>
      </c>
      <c s="6"/>
      <c s="6"/>
      <c s="19"/>
      <c s="19"/>
      <c s="6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84</v>
      </c>
      <c s="19"/>
      <c s="19"/>
      <c s="19"/>
      <c s="28">
        <f>0+Q8</f>
      </c>
      <c s="19"/>
      <c r="O8">
        <f>0+R8</f>
      </c>
      <c r="Q8">
        <f>0+I9+I13+I17+I21+I25+I29+I33+I37+I41+I45+I49+I53+I57+I61</f>
      </c>
      <c>
        <f>0+O9+O13+O17+O21+O25+O29+O33+O37+O41+O45+O49+O53+O57+O61</f>
      </c>
    </row>
    <row r="9" spans="1:16" ht="12.75">
      <c r="A9" s="25" t="s">
        <v>47</v>
      </c>
      <c s="29" t="s">
        <v>29</v>
      </c>
      <c s="29" t="s">
        <v>85</v>
      </c>
      <c s="25" t="s">
        <v>49</v>
      </c>
      <c s="30" t="s">
        <v>86</v>
      </c>
      <c s="31" t="s">
        <v>87</v>
      </c>
      <c s="32">
        <v>1</v>
      </c>
      <c s="32">
        <v>0</v>
      </c>
      <c s="32">
        <f>ROUND(ROUND(H9,2)*ROUND(G9,2),2)</f>
      </c>
      <c s="31" t="s">
        <v>52</v>
      </c>
      <c r="O9">
        <f>(I9*21)/100</f>
      </c>
      <c t="s">
        <v>22</v>
      </c>
    </row>
    <row r="10" spans="1:5" ht="12.75">
      <c r="A10" s="33" t="s">
        <v>53</v>
      </c>
      <c r="E10" s="34" t="s">
        <v>88</v>
      </c>
    </row>
    <row r="11" spans="1:5" ht="12.75">
      <c r="A11" s="35" t="s">
        <v>54</v>
      </c>
      <c r="E11" s="36" t="s">
        <v>49</v>
      </c>
    </row>
    <row r="12" spans="1:5" ht="12.75">
      <c r="A12" t="s">
        <v>55</v>
      </c>
      <c r="E12" s="34" t="s">
        <v>89</v>
      </c>
    </row>
    <row r="13" spans="1:16" ht="12.75">
      <c r="A13" s="25" t="s">
        <v>47</v>
      </c>
      <c s="29" t="s">
        <v>22</v>
      </c>
      <c s="29" t="s">
        <v>90</v>
      </c>
      <c s="25" t="s">
        <v>49</v>
      </c>
      <c s="30" t="s">
        <v>91</v>
      </c>
      <c s="31" t="s">
        <v>87</v>
      </c>
      <c s="32">
        <v>1</v>
      </c>
      <c s="32">
        <v>0</v>
      </c>
      <c s="32">
        <f>ROUND(ROUND(H13,2)*ROUND(G13,2),2)</f>
      </c>
      <c s="31" t="s">
        <v>52</v>
      </c>
      <c r="O13">
        <f>(I13*21)/100</f>
      </c>
      <c t="s">
        <v>22</v>
      </c>
    </row>
    <row r="14" spans="1:5" ht="12.75">
      <c r="A14" s="33" t="s">
        <v>53</v>
      </c>
      <c r="E14" s="34" t="s">
        <v>88</v>
      </c>
    </row>
    <row r="15" spans="1:5" ht="12.75">
      <c r="A15" s="35" t="s">
        <v>54</v>
      </c>
      <c r="E15" s="36" t="s">
        <v>49</v>
      </c>
    </row>
    <row r="16" spans="1:5" ht="12.75">
      <c r="A16" t="s">
        <v>55</v>
      </c>
      <c r="E16" s="34" t="s">
        <v>89</v>
      </c>
    </row>
    <row r="17" spans="1:16" ht="12.75">
      <c r="A17" s="25" t="s">
        <v>47</v>
      </c>
      <c s="29" t="s">
        <v>23</v>
      </c>
      <c s="29" t="s">
        <v>92</v>
      </c>
      <c s="25" t="s">
        <v>93</v>
      </c>
      <c s="30" t="s">
        <v>94</v>
      </c>
      <c s="31" t="s">
        <v>87</v>
      </c>
      <c s="32">
        <v>1</v>
      </c>
      <c s="32">
        <v>0</v>
      </c>
      <c s="32">
        <f>ROUND(ROUND(H17,2)*ROUND(G17,2),2)</f>
      </c>
      <c s="31" t="s">
        <v>52</v>
      </c>
      <c r="O17">
        <f>(I17*21)/100</f>
      </c>
      <c t="s">
        <v>22</v>
      </c>
    </row>
    <row r="18" spans="1:5" ht="25.5">
      <c r="A18" s="33" t="s">
        <v>53</v>
      </c>
      <c r="E18" s="34" t="s">
        <v>95</v>
      </c>
    </row>
    <row r="19" spans="1:5" ht="12.75">
      <c r="A19" s="35" t="s">
        <v>54</v>
      </c>
      <c r="E19" s="36" t="s">
        <v>49</v>
      </c>
    </row>
    <row r="20" spans="1:5" ht="12.75">
      <c r="A20" t="s">
        <v>55</v>
      </c>
      <c r="E20" s="34" t="s">
        <v>96</v>
      </c>
    </row>
    <row r="21" spans="1:16" ht="12.75">
      <c r="A21" s="25" t="s">
        <v>47</v>
      </c>
      <c s="29" t="s">
        <v>33</v>
      </c>
      <c s="29" t="s">
        <v>92</v>
      </c>
      <c s="25" t="s">
        <v>97</v>
      </c>
      <c s="30" t="s">
        <v>94</v>
      </c>
      <c s="31" t="s">
        <v>87</v>
      </c>
      <c s="32">
        <v>1</v>
      </c>
      <c s="32">
        <v>0</v>
      </c>
      <c s="32">
        <f>ROUND(ROUND(H21,2)*ROUND(G21,2),2)</f>
      </c>
      <c s="31" t="s">
        <v>52</v>
      </c>
      <c r="O21">
        <f>(I21*21)/100</f>
      </c>
      <c t="s">
        <v>22</v>
      </c>
    </row>
    <row r="22" spans="1:5" ht="63.75">
      <c r="A22" s="33" t="s">
        <v>53</v>
      </c>
      <c r="E22" s="34" t="s">
        <v>98</v>
      </c>
    </row>
    <row r="23" spans="1:5" ht="12.75">
      <c r="A23" s="35" t="s">
        <v>54</v>
      </c>
      <c r="E23" s="36" t="s">
        <v>49</v>
      </c>
    </row>
    <row r="24" spans="1:5" ht="12.75">
      <c r="A24" t="s">
        <v>55</v>
      </c>
      <c r="E24" s="34" t="s">
        <v>96</v>
      </c>
    </row>
    <row r="25" spans="1:16" ht="12.75">
      <c r="A25" s="25" t="s">
        <v>47</v>
      </c>
      <c s="29" t="s">
        <v>35</v>
      </c>
      <c s="29" t="s">
        <v>99</v>
      </c>
      <c s="25" t="s">
        <v>49</v>
      </c>
      <c s="30" t="s">
        <v>100</v>
      </c>
      <c s="31" t="s">
        <v>87</v>
      </c>
      <c s="32">
        <v>1</v>
      </c>
      <c s="32">
        <v>0</v>
      </c>
      <c s="32">
        <f>ROUND(ROUND(H25,2)*ROUND(G25,2),2)</f>
      </c>
      <c s="31" t="s">
        <v>52</v>
      </c>
      <c r="O25">
        <f>(I25*21)/100</f>
      </c>
      <c t="s">
        <v>22</v>
      </c>
    </row>
    <row r="26" spans="1:5" ht="76.5">
      <c r="A26" s="33" t="s">
        <v>53</v>
      </c>
      <c r="E26" s="34" t="s">
        <v>101</v>
      </c>
    </row>
    <row r="27" spans="1:5" ht="12.75">
      <c r="A27" s="35" t="s">
        <v>54</v>
      </c>
      <c r="E27" s="36" t="s">
        <v>49</v>
      </c>
    </row>
    <row r="28" spans="1:5" ht="12.75">
      <c r="A28" t="s">
        <v>55</v>
      </c>
      <c r="E28" s="34" t="s">
        <v>96</v>
      </c>
    </row>
    <row r="29" spans="1:16" ht="12.75">
      <c r="A29" s="25" t="s">
        <v>47</v>
      </c>
      <c s="29" t="s">
        <v>37</v>
      </c>
      <c s="29" t="s">
        <v>102</v>
      </c>
      <c s="25" t="s">
        <v>93</v>
      </c>
      <c s="30" t="s">
        <v>103</v>
      </c>
      <c s="31" t="s">
        <v>87</v>
      </c>
      <c s="32">
        <v>1</v>
      </c>
      <c s="32">
        <v>0</v>
      </c>
      <c s="32">
        <f>ROUND(ROUND(H29,2)*ROUND(G29,2),2)</f>
      </c>
      <c s="31" t="s">
        <v>52</v>
      </c>
      <c r="O29">
        <f>(I29*21)/100</f>
      </c>
      <c t="s">
        <v>22</v>
      </c>
    </row>
    <row r="30" spans="1:5" ht="12.75">
      <c r="A30" s="33" t="s">
        <v>53</v>
      </c>
      <c r="E30" s="34" t="s">
        <v>104</v>
      </c>
    </row>
    <row r="31" spans="1:5" ht="12.75">
      <c r="A31" s="35" t="s">
        <v>54</v>
      </c>
      <c r="E31" s="36" t="s">
        <v>49</v>
      </c>
    </row>
    <row r="32" spans="1:5" ht="12.75">
      <c r="A32" t="s">
        <v>55</v>
      </c>
      <c r="E32" s="34" t="s">
        <v>96</v>
      </c>
    </row>
    <row r="33" spans="1:16" ht="12.75">
      <c r="A33" s="25" t="s">
        <v>47</v>
      </c>
      <c s="29" t="s">
        <v>69</v>
      </c>
      <c s="29" t="s">
        <v>102</v>
      </c>
      <c s="25" t="s">
        <v>97</v>
      </c>
      <c s="30" t="s">
        <v>103</v>
      </c>
      <c s="31" t="s">
        <v>87</v>
      </c>
      <c s="32">
        <v>1</v>
      </c>
      <c s="32">
        <v>0</v>
      </c>
      <c s="32">
        <f>ROUND(ROUND(H33,2)*ROUND(G33,2),2)</f>
      </c>
      <c s="31" t="s">
        <v>52</v>
      </c>
      <c r="O33">
        <f>(I33*21)/100</f>
      </c>
      <c t="s">
        <v>22</v>
      </c>
    </row>
    <row r="34" spans="1:5" ht="38.25">
      <c r="A34" s="33" t="s">
        <v>53</v>
      </c>
      <c r="E34" s="34" t="s">
        <v>105</v>
      </c>
    </row>
    <row r="35" spans="1:5" ht="12.75">
      <c r="A35" s="35" t="s">
        <v>54</v>
      </c>
      <c r="E35" s="36" t="s">
        <v>49</v>
      </c>
    </row>
    <row r="36" spans="1:5" ht="12.75">
      <c r="A36" t="s">
        <v>55</v>
      </c>
      <c r="E36" s="34" t="s">
        <v>96</v>
      </c>
    </row>
    <row r="37" spans="1:16" ht="12.75">
      <c r="A37" s="25" t="s">
        <v>47</v>
      </c>
      <c s="29" t="s">
        <v>72</v>
      </c>
      <c s="29" t="s">
        <v>106</v>
      </c>
      <c s="25" t="s">
        <v>49</v>
      </c>
      <c s="30" t="s">
        <v>107</v>
      </c>
      <c s="31" t="s">
        <v>87</v>
      </c>
      <c s="32">
        <v>1</v>
      </c>
      <c s="32">
        <v>0</v>
      </c>
      <c s="32">
        <f>ROUND(ROUND(H37,2)*ROUND(G37,2),2)</f>
      </c>
      <c s="31" t="s">
        <v>52</v>
      </c>
      <c r="O37">
        <f>(I37*21)/100</f>
      </c>
      <c t="s">
        <v>22</v>
      </c>
    </row>
    <row r="38" spans="1:5" ht="12.75">
      <c r="A38" s="33" t="s">
        <v>53</v>
      </c>
      <c r="E38" s="34" t="s">
        <v>49</v>
      </c>
    </row>
    <row r="39" spans="1:5" ht="12.75">
      <c r="A39" s="35" t="s">
        <v>54</v>
      </c>
      <c r="E39" s="36" t="s">
        <v>49</v>
      </c>
    </row>
    <row r="40" spans="1:5" ht="12.75">
      <c r="A40" t="s">
        <v>55</v>
      </c>
      <c r="E40" s="34" t="s">
        <v>96</v>
      </c>
    </row>
    <row r="41" spans="1:16" ht="12.75">
      <c r="A41" s="25" t="s">
        <v>47</v>
      </c>
      <c s="29" t="s">
        <v>40</v>
      </c>
      <c s="29" t="s">
        <v>108</v>
      </c>
      <c s="25" t="s">
        <v>109</v>
      </c>
      <c s="30" t="s">
        <v>110</v>
      </c>
      <c s="31" t="s">
        <v>87</v>
      </c>
      <c s="32">
        <v>1</v>
      </c>
      <c s="32">
        <v>0</v>
      </c>
      <c s="32">
        <f>ROUND(ROUND(H41,2)*ROUND(G41,2),2)</f>
      </c>
      <c s="31" t="s">
        <v>52</v>
      </c>
      <c r="O41">
        <f>(I41*21)/100</f>
      </c>
      <c t="s">
        <v>22</v>
      </c>
    </row>
    <row r="42" spans="1:5" ht="51">
      <c r="A42" s="33" t="s">
        <v>53</v>
      </c>
      <c r="E42" s="34" t="s">
        <v>111</v>
      </c>
    </row>
    <row r="43" spans="1:5" ht="12.75">
      <c r="A43" s="35" t="s">
        <v>54</v>
      </c>
      <c r="E43" s="36" t="s">
        <v>49</v>
      </c>
    </row>
    <row r="44" spans="1:5" ht="12.75">
      <c r="A44" t="s">
        <v>55</v>
      </c>
      <c r="E44" s="34" t="s">
        <v>96</v>
      </c>
    </row>
    <row r="45" spans="1:16" ht="12.75">
      <c r="A45" s="25" t="s">
        <v>47</v>
      </c>
      <c s="29" t="s">
        <v>42</v>
      </c>
      <c s="29" t="s">
        <v>112</v>
      </c>
      <c s="25" t="s">
        <v>49</v>
      </c>
      <c s="30" t="s">
        <v>113</v>
      </c>
      <c s="31" t="s">
        <v>114</v>
      </c>
      <c s="32">
        <v>1</v>
      </c>
      <c s="32">
        <v>0</v>
      </c>
      <c s="32">
        <f>ROUND(ROUND(H45,2)*ROUND(G45,2),2)</f>
      </c>
      <c s="31" t="s">
        <v>52</v>
      </c>
      <c r="O45">
        <f>(I45*21)/100</f>
      </c>
      <c t="s">
        <v>22</v>
      </c>
    </row>
    <row r="46" spans="1:5" ht="12.75">
      <c r="A46" s="33" t="s">
        <v>53</v>
      </c>
      <c r="E46" s="34" t="s">
        <v>115</v>
      </c>
    </row>
    <row r="47" spans="1:5" ht="12.75">
      <c r="A47" s="35" t="s">
        <v>54</v>
      </c>
      <c r="E47" s="36" t="s">
        <v>49</v>
      </c>
    </row>
    <row r="48" spans="1:5" ht="76.5">
      <c r="A48" t="s">
        <v>55</v>
      </c>
      <c r="E48" s="34" t="s">
        <v>116</v>
      </c>
    </row>
    <row r="49" spans="1:16" ht="12.75">
      <c r="A49" s="25" t="s">
        <v>47</v>
      </c>
      <c s="29" t="s">
        <v>44</v>
      </c>
      <c s="29" t="s">
        <v>117</v>
      </c>
      <c s="25" t="s">
        <v>49</v>
      </c>
      <c s="30" t="s">
        <v>118</v>
      </c>
      <c s="31" t="s">
        <v>87</v>
      </c>
      <c s="32">
        <v>1</v>
      </c>
      <c s="32">
        <v>0</v>
      </c>
      <c s="32">
        <f>ROUND(ROUND(H49,2)*ROUND(G49,2),2)</f>
      </c>
      <c s="31" t="s">
        <v>52</v>
      </c>
      <c r="O49">
        <f>(I49*21)/100</f>
      </c>
      <c t="s">
        <v>22</v>
      </c>
    </row>
    <row r="50" spans="1:5" ht="12.75">
      <c r="A50" s="33" t="s">
        <v>53</v>
      </c>
      <c r="E50" s="34" t="s">
        <v>119</v>
      </c>
    </row>
    <row r="51" spans="1:5" ht="12.75">
      <c r="A51" s="35" t="s">
        <v>54</v>
      </c>
      <c r="E51" s="36" t="s">
        <v>49</v>
      </c>
    </row>
    <row r="52" spans="1:5" ht="12.75">
      <c r="A52" t="s">
        <v>55</v>
      </c>
      <c r="E52" s="34" t="s">
        <v>96</v>
      </c>
    </row>
    <row r="53" spans="1:16" ht="12.75">
      <c r="A53" s="25" t="s">
        <v>47</v>
      </c>
      <c s="29" t="s">
        <v>120</v>
      </c>
      <c s="29" t="s">
        <v>121</v>
      </c>
      <c s="25" t="s">
        <v>49</v>
      </c>
      <c s="30" t="s">
        <v>122</v>
      </c>
      <c s="31" t="s">
        <v>123</v>
      </c>
      <c s="32">
        <v>1</v>
      </c>
      <c s="32">
        <v>0</v>
      </c>
      <c s="32">
        <f>ROUND(ROUND(H53,2)*ROUND(G53,2),2)</f>
      </c>
      <c s="31" t="s">
        <v>52</v>
      </c>
      <c r="O53">
        <f>(I53*21)/100</f>
      </c>
      <c t="s">
        <v>22</v>
      </c>
    </row>
    <row r="54" spans="1:5" ht="12.75">
      <c r="A54" s="33" t="s">
        <v>53</v>
      </c>
      <c r="E54" s="34" t="s">
        <v>124</v>
      </c>
    </row>
    <row r="55" spans="1:5" ht="12.75">
      <c r="A55" s="35" t="s">
        <v>54</v>
      </c>
      <c r="E55" s="36" t="s">
        <v>49</v>
      </c>
    </row>
    <row r="56" spans="1:5" ht="51">
      <c r="A56" t="s">
        <v>55</v>
      </c>
      <c r="E56" s="34" t="s">
        <v>125</v>
      </c>
    </row>
    <row r="57" spans="1:16" ht="12.75">
      <c r="A57" s="25" t="s">
        <v>47</v>
      </c>
      <c s="29" t="s">
        <v>126</v>
      </c>
      <c s="29" t="s">
        <v>127</v>
      </c>
      <c s="25" t="s">
        <v>49</v>
      </c>
      <c s="30" t="s">
        <v>128</v>
      </c>
      <c s="31" t="s">
        <v>123</v>
      </c>
      <c s="32">
        <v>2</v>
      </c>
      <c s="32">
        <v>0</v>
      </c>
      <c s="32">
        <f>ROUND(ROUND(H57,2)*ROUND(G57,2),2)</f>
      </c>
      <c s="31" t="s">
        <v>52</v>
      </c>
      <c r="O57">
        <f>(I57*21)/100</f>
      </c>
      <c t="s">
        <v>22</v>
      </c>
    </row>
    <row r="58" spans="1:5" ht="76.5">
      <c r="A58" s="33" t="s">
        <v>53</v>
      </c>
      <c r="E58" s="34" t="s">
        <v>129</v>
      </c>
    </row>
    <row r="59" spans="1:5" ht="12.75">
      <c r="A59" s="35" t="s">
        <v>54</v>
      </c>
      <c r="E59" s="36" t="s">
        <v>49</v>
      </c>
    </row>
    <row r="60" spans="1:5" ht="89.25">
      <c r="A60" t="s">
        <v>55</v>
      </c>
      <c r="E60" s="34" t="s">
        <v>130</v>
      </c>
    </row>
    <row r="61" spans="1:16" ht="12.75">
      <c r="A61" s="25" t="s">
        <v>47</v>
      </c>
      <c s="29" t="s">
        <v>131</v>
      </c>
      <c s="29" t="s">
        <v>132</v>
      </c>
      <c s="25" t="s">
        <v>49</v>
      </c>
      <c s="30" t="s">
        <v>133</v>
      </c>
      <c s="31" t="s">
        <v>87</v>
      </c>
      <c s="32">
        <v>1</v>
      </c>
      <c s="32">
        <v>0</v>
      </c>
      <c s="32">
        <f>ROUND(ROUND(H61,2)*ROUND(G61,2),2)</f>
      </c>
      <c s="31" t="s">
        <v>52</v>
      </c>
      <c r="O61">
        <f>(I61*21)/100</f>
      </c>
      <c t="s">
        <v>22</v>
      </c>
    </row>
    <row r="62" spans="1:5" ht="25.5">
      <c r="A62" s="33" t="s">
        <v>53</v>
      </c>
      <c r="E62" s="34" t="s">
        <v>134</v>
      </c>
    </row>
    <row r="63" spans="1:5" ht="12.75">
      <c r="A63" s="35" t="s">
        <v>54</v>
      </c>
      <c r="E63" s="36" t="s">
        <v>49</v>
      </c>
    </row>
    <row r="64" spans="1:5" ht="25.5">
      <c r="A64" t="s">
        <v>55</v>
      </c>
      <c r="E64" s="34" t="s">
        <v>135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136</v>
      </c>
      <c s="40">
        <f>0+I8</f>
      </c>
      <c s="10"/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136</v>
      </c>
      <c s="6"/>
      <c s="18" t="s">
        <v>137</v>
      </c>
      <c s="6"/>
      <c s="6"/>
      <c s="19"/>
      <c s="19"/>
      <c s="6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84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138</v>
      </c>
      <c s="25" t="s">
        <v>49</v>
      </c>
      <c s="30" t="s">
        <v>139</v>
      </c>
      <c s="31" t="s">
        <v>87</v>
      </c>
      <c s="32">
        <v>1</v>
      </c>
      <c s="32">
        <v>0</v>
      </c>
      <c s="32">
        <f>ROUND(ROUND(H9,2)*ROUND(G9,2),2)</f>
      </c>
      <c s="31" t="s">
        <v>52</v>
      </c>
      <c r="O9">
        <f>(I9*21)/100</f>
      </c>
      <c t="s">
        <v>22</v>
      </c>
    </row>
    <row r="10" spans="1:5" ht="38.25">
      <c r="A10" s="33" t="s">
        <v>53</v>
      </c>
      <c r="E10" s="34" t="s">
        <v>140</v>
      </c>
    </row>
    <row r="11" spans="1:5" ht="12.75">
      <c r="A11" s="35" t="s">
        <v>54</v>
      </c>
      <c r="E11" s="36" t="s">
        <v>49</v>
      </c>
    </row>
    <row r="12" spans="1:5" ht="12.75">
      <c r="A12" t="s">
        <v>55</v>
      </c>
      <c r="E12" s="34" t="s">
        <v>141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0+O8+O21+O106+O139+O160+O209+O242+O259+O316+O345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142</v>
      </c>
      <c s="40">
        <f>0+I8+I21+I106+I139+I160+I209+I242+I259+I316+I345</f>
      </c>
      <c s="10"/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142</v>
      </c>
      <c s="6"/>
      <c s="18" t="s">
        <v>143</v>
      </c>
      <c s="6"/>
      <c s="6"/>
      <c s="19"/>
      <c s="19"/>
      <c s="6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84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47</v>
      </c>
      <c s="29" t="s">
        <v>29</v>
      </c>
      <c s="29" t="s">
        <v>144</v>
      </c>
      <c s="25" t="s">
        <v>93</v>
      </c>
      <c s="30" t="s">
        <v>145</v>
      </c>
      <c s="31" t="s">
        <v>146</v>
      </c>
      <c s="32">
        <v>3023.57</v>
      </c>
      <c s="32">
        <v>0</v>
      </c>
      <c s="32">
        <f>ROUND(ROUND(H9,2)*ROUND(G9,2),2)</f>
      </c>
      <c s="31" t="s">
        <v>52</v>
      </c>
      <c r="O9">
        <f>(I9*21)/100</f>
      </c>
      <c t="s">
        <v>22</v>
      </c>
    </row>
    <row r="10" spans="1:5" ht="38.25">
      <c r="A10" s="33" t="s">
        <v>53</v>
      </c>
      <c r="E10" s="34" t="s">
        <v>147</v>
      </c>
    </row>
    <row r="11" spans="1:5" ht="89.25">
      <c r="A11" s="35" t="s">
        <v>54</v>
      </c>
      <c r="E11" s="36" t="s">
        <v>148</v>
      </c>
    </row>
    <row r="12" spans="1:5" ht="25.5">
      <c r="A12" t="s">
        <v>55</v>
      </c>
      <c r="E12" s="34" t="s">
        <v>149</v>
      </c>
    </row>
    <row r="13" spans="1:16" ht="12.75">
      <c r="A13" s="25" t="s">
        <v>47</v>
      </c>
      <c s="29" t="s">
        <v>22</v>
      </c>
      <c s="29" t="s">
        <v>144</v>
      </c>
      <c s="25" t="s">
        <v>97</v>
      </c>
      <c s="30" t="s">
        <v>145</v>
      </c>
      <c s="31" t="s">
        <v>146</v>
      </c>
      <c s="32">
        <v>806.85</v>
      </c>
      <c s="32">
        <v>0</v>
      </c>
      <c s="32">
        <f>ROUND(ROUND(H13,2)*ROUND(G13,2),2)</f>
      </c>
      <c s="31" t="s">
        <v>52</v>
      </c>
      <c r="O13">
        <f>(I13*21)/100</f>
      </c>
      <c t="s">
        <v>22</v>
      </c>
    </row>
    <row r="14" spans="1:5" ht="38.25">
      <c r="A14" s="33" t="s">
        <v>53</v>
      </c>
      <c r="E14" s="34" t="s">
        <v>150</v>
      </c>
    </row>
    <row r="15" spans="1:5" ht="102">
      <c r="A15" s="35" t="s">
        <v>54</v>
      </c>
      <c r="E15" s="36" t="s">
        <v>151</v>
      </c>
    </row>
    <row r="16" spans="1:5" ht="25.5">
      <c r="A16" t="s">
        <v>55</v>
      </c>
      <c r="E16" s="34" t="s">
        <v>149</v>
      </c>
    </row>
    <row r="17" spans="1:16" ht="12.75">
      <c r="A17" s="25" t="s">
        <v>47</v>
      </c>
      <c s="29" t="s">
        <v>23</v>
      </c>
      <c s="29" t="s">
        <v>152</v>
      </c>
      <c s="25" t="s">
        <v>49</v>
      </c>
      <c s="30" t="s">
        <v>153</v>
      </c>
      <c s="31" t="s">
        <v>146</v>
      </c>
      <c s="32">
        <v>47.14</v>
      </c>
      <c s="32">
        <v>0</v>
      </c>
      <c s="32">
        <f>ROUND(ROUND(H17,2)*ROUND(G17,2),2)</f>
      </c>
      <c s="31" t="s">
        <v>52</v>
      </c>
      <c r="O17">
        <f>(I17*21)/100</f>
      </c>
      <c t="s">
        <v>22</v>
      </c>
    </row>
    <row r="18" spans="1:5" ht="38.25">
      <c r="A18" s="33" t="s">
        <v>53</v>
      </c>
      <c r="E18" s="34" t="s">
        <v>154</v>
      </c>
    </row>
    <row r="19" spans="1:5" ht="38.25">
      <c r="A19" s="35" t="s">
        <v>54</v>
      </c>
      <c r="E19" s="36" t="s">
        <v>155</v>
      </c>
    </row>
    <row r="20" spans="1:5" ht="25.5">
      <c r="A20" t="s">
        <v>55</v>
      </c>
      <c r="E20" s="34" t="s">
        <v>149</v>
      </c>
    </row>
    <row r="21" spans="1:18" ht="12.75" customHeight="1">
      <c r="A21" s="6" t="s">
        <v>45</v>
      </c>
      <c s="6"/>
      <c s="38" t="s">
        <v>29</v>
      </c>
      <c s="6"/>
      <c s="27" t="s">
        <v>156</v>
      </c>
      <c s="6"/>
      <c s="6"/>
      <c s="6"/>
      <c s="39">
        <f>0+Q21</f>
      </c>
      <c s="6"/>
      <c r="O21">
        <f>0+R21</f>
      </c>
      <c r="Q21">
        <f>0+I22+I26+I30+I34+I38+I42+I46+I50+I54+I58+I62+I66+I70+I74+I78+I82+I86+I90+I94+I98+I102</f>
      </c>
      <c>
        <f>0+O22+O26+O30+O34+O38+O42+O46+O50+O54+O58+O62+O66+O70+O74+O78+O82+O86+O90+O94+O98+O102</f>
      </c>
    </row>
    <row r="22" spans="1:16" ht="12.75">
      <c r="A22" s="25" t="s">
        <v>47</v>
      </c>
      <c s="29" t="s">
        <v>33</v>
      </c>
      <c s="29" t="s">
        <v>157</v>
      </c>
      <c s="25" t="s">
        <v>49</v>
      </c>
      <c s="30" t="s">
        <v>158</v>
      </c>
      <c s="31" t="s">
        <v>159</v>
      </c>
      <c s="32">
        <v>128.6</v>
      </c>
      <c s="32">
        <v>0</v>
      </c>
      <c s="32">
        <f>ROUND(ROUND(H22,2)*ROUND(G22,2),2)</f>
      </c>
      <c s="31" t="s">
        <v>52</v>
      </c>
      <c r="O22">
        <f>(I22*21)/100</f>
      </c>
      <c t="s">
        <v>22</v>
      </c>
    </row>
    <row r="23" spans="1:5" ht="12.75">
      <c r="A23" s="33" t="s">
        <v>53</v>
      </c>
      <c r="E23" s="34" t="s">
        <v>160</v>
      </c>
    </row>
    <row r="24" spans="1:5" ht="12.75">
      <c r="A24" s="35" t="s">
        <v>54</v>
      </c>
      <c r="E24" s="36" t="s">
        <v>161</v>
      </c>
    </row>
    <row r="25" spans="1:5" ht="38.25">
      <c r="A25" t="s">
        <v>55</v>
      </c>
      <c r="E25" s="34" t="s">
        <v>162</v>
      </c>
    </row>
    <row r="26" spans="1:16" ht="12.75">
      <c r="A26" s="25" t="s">
        <v>47</v>
      </c>
      <c s="29" t="s">
        <v>35</v>
      </c>
      <c s="29" t="s">
        <v>163</v>
      </c>
      <c s="25" t="s">
        <v>49</v>
      </c>
      <c s="30" t="s">
        <v>164</v>
      </c>
      <c s="31" t="s">
        <v>159</v>
      </c>
      <c s="32">
        <v>489</v>
      </c>
      <c s="32">
        <v>0</v>
      </c>
      <c s="32">
        <f>ROUND(ROUND(H26,2)*ROUND(G26,2),2)</f>
      </c>
      <c s="31" t="s">
        <v>52</v>
      </c>
      <c r="O26">
        <f>(I26*21)/100</f>
      </c>
      <c t="s">
        <v>22</v>
      </c>
    </row>
    <row r="27" spans="1:5" ht="12.75">
      <c r="A27" s="33" t="s">
        <v>53</v>
      </c>
      <c r="E27" s="34" t="s">
        <v>165</v>
      </c>
    </row>
    <row r="28" spans="1:5" ht="38.25">
      <c r="A28" s="35" t="s">
        <v>54</v>
      </c>
      <c r="E28" s="36" t="s">
        <v>166</v>
      </c>
    </row>
    <row r="29" spans="1:5" ht="12.75">
      <c r="A29" t="s">
        <v>55</v>
      </c>
      <c r="E29" s="34" t="s">
        <v>167</v>
      </c>
    </row>
    <row r="30" spans="1:16" ht="25.5">
      <c r="A30" s="25" t="s">
        <v>47</v>
      </c>
      <c s="29" t="s">
        <v>37</v>
      </c>
      <c s="29" t="s">
        <v>168</v>
      </c>
      <c s="25" t="s">
        <v>49</v>
      </c>
      <c s="30" t="s">
        <v>169</v>
      </c>
      <c s="31" t="s">
        <v>170</v>
      </c>
      <c s="32">
        <v>8.82</v>
      </c>
      <c s="32">
        <v>0</v>
      </c>
      <c s="32">
        <f>ROUND(ROUND(H30,2)*ROUND(G30,2),2)</f>
      </c>
      <c s="31" t="s">
        <v>52</v>
      </c>
      <c r="O30">
        <f>(I30*21)/100</f>
      </c>
      <c t="s">
        <v>22</v>
      </c>
    </row>
    <row r="31" spans="1:5" ht="12.75">
      <c r="A31" s="33" t="s">
        <v>53</v>
      </c>
      <c r="E31" s="34" t="s">
        <v>171</v>
      </c>
    </row>
    <row r="32" spans="1:5" ht="38.25">
      <c r="A32" s="35" t="s">
        <v>54</v>
      </c>
      <c r="E32" s="36" t="s">
        <v>172</v>
      </c>
    </row>
    <row r="33" spans="1:5" ht="63.75">
      <c r="A33" t="s">
        <v>55</v>
      </c>
      <c r="E33" s="34" t="s">
        <v>173</v>
      </c>
    </row>
    <row r="34" spans="1:16" ht="12.75">
      <c r="A34" s="25" t="s">
        <v>47</v>
      </c>
      <c s="29" t="s">
        <v>69</v>
      </c>
      <c s="29" t="s">
        <v>174</v>
      </c>
      <c s="25" t="s">
        <v>49</v>
      </c>
      <c s="30" t="s">
        <v>175</v>
      </c>
      <c s="31" t="s">
        <v>159</v>
      </c>
      <c s="32">
        <v>30</v>
      </c>
      <c s="32">
        <v>0</v>
      </c>
      <c s="32">
        <f>ROUND(ROUND(H34,2)*ROUND(G34,2),2)</f>
      </c>
      <c s="31" t="s">
        <v>52</v>
      </c>
      <c r="O34">
        <f>(I34*21)/100</f>
      </c>
      <c t="s">
        <v>22</v>
      </c>
    </row>
    <row r="35" spans="1:5" ht="12.75">
      <c r="A35" s="33" t="s">
        <v>53</v>
      </c>
      <c r="E35" s="34" t="s">
        <v>176</v>
      </c>
    </row>
    <row r="36" spans="1:5" ht="12.75">
      <c r="A36" s="35" t="s">
        <v>54</v>
      </c>
      <c r="E36" s="36" t="s">
        <v>177</v>
      </c>
    </row>
    <row r="37" spans="1:5" ht="63.75">
      <c r="A37" t="s">
        <v>55</v>
      </c>
      <c r="E37" s="34" t="s">
        <v>178</v>
      </c>
    </row>
    <row r="38" spans="1:16" ht="25.5">
      <c r="A38" s="25" t="s">
        <v>47</v>
      </c>
      <c s="29" t="s">
        <v>72</v>
      </c>
      <c s="29" t="s">
        <v>179</v>
      </c>
      <c s="25" t="s">
        <v>49</v>
      </c>
      <c s="30" t="s">
        <v>180</v>
      </c>
      <c s="31" t="s">
        <v>170</v>
      </c>
      <c s="32">
        <v>328</v>
      </c>
      <c s="32">
        <v>0</v>
      </c>
      <c s="32">
        <f>ROUND(ROUND(H38,2)*ROUND(G38,2),2)</f>
      </c>
      <c s="31" t="s">
        <v>52</v>
      </c>
      <c r="O38">
        <f>(I38*21)/100</f>
      </c>
      <c t="s">
        <v>22</v>
      </c>
    </row>
    <row r="39" spans="1:5" ht="25.5">
      <c r="A39" s="33" t="s">
        <v>53</v>
      </c>
      <c r="E39" s="34" t="s">
        <v>181</v>
      </c>
    </row>
    <row r="40" spans="1:5" ht="12.75">
      <c r="A40" s="35" t="s">
        <v>54</v>
      </c>
      <c r="E40" s="36" t="s">
        <v>182</v>
      </c>
    </row>
    <row r="41" spans="1:5" ht="63.75">
      <c r="A41" t="s">
        <v>55</v>
      </c>
      <c r="E41" s="34" t="s">
        <v>173</v>
      </c>
    </row>
    <row r="42" spans="1:16" ht="25.5">
      <c r="A42" s="25" t="s">
        <v>47</v>
      </c>
      <c s="29" t="s">
        <v>40</v>
      </c>
      <c s="29" t="s">
        <v>183</v>
      </c>
      <c s="25" t="s">
        <v>49</v>
      </c>
      <c s="30" t="s">
        <v>184</v>
      </c>
      <c s="31" t="s">
        <v>185</v>
      </c>
      <c s="32">
        <v>264</v>
      </c>
      <c s="32">
        <v>0</v>
      </c>
      <c s="32">
        <f>ROUND(ROUND(H42,2)*ROUND(G42,2),2)</f>
      </c>
      <c s="31" t="s">
        <v>52</v>
      </c>
      <c r="O42">
        <f>(I42*21)/100</f>
      </c>
      <c t="s">
        <v>22</v>
      </c>
    </row>
    <row r="43" spans="1:5" ht="12.75">
      <c r="A43" s="33" t="s">
        <v>53</v>
      </c>
      <c r="E43" s="34" t="s">
        <v>186</v>
      </c>
    </row>
    <row r="44" spans="1:5" ht="63.75">
      <c r="A44" s="35" t="s">
        <v>54</v>
      </c>
      <c r="E44" s="36" t="s">
        <v>187</v>
      </c>
    </row>
    <row r="45" spans="1:5" ht="63.75">
      <c r="A45" t="s">
        <v>55</v>
      </c>
      <c r="E45" s="34" t="s">
        <v>173</v>
      </c>
    </row>
    <row r="46" spans="1:16" ht="12.75">
      <c r="A46" s="25" t="s">
        <v>47</v>
      </c>
      <c s="29" t="s">
        <v>42</v>
      </c>
      <c s="29" t="s">
        <v>188</v>
      </c>
      <c s="25" t="s">
        <v>49</v>
      </c>
      <c s="30" t="s">
        <v>189</v>
      </c>
      <c s="31" t="s">
        <v>185</v>
      </c>
      <c s="32">
        <v>197.75</v>
      </c>
      <c s="32">
        <v>0</v>
      </c>
      <c s="32">
        <f>ROUND(ROUND(H46,2)*ROUND(G46,2),2)</f>
      </c>
      <c s="31" t="s">
        <v>52</v>
      </c>
      <c r="O46">
        <f>(I46*21)/100</f>
      </c>
      <c t="s">
        <v>22</v>
      </c>
    </row>
    <row r="47" spans="1:5" ht="12.75">
      <c r="A47" s="33" t="s">
        <v>53</v>
      </c>
      <c r="E47" s="34" t="s">
        <v>190</v>
      </c>
    </row>
    <row r="48" spans="1:5" ht="12.75">
      <c r="A48" s="35" t="s">
        <v>54</v>
      </c>
      <c r="E48" s="36" t="s">
        <v>191</v>
      </c>
    </row>
    <row r="49" spans="1:5" ht="63.75">
      <c r="A49" t="s">
        <v>55</v>
      </c>
      <c r="E49" s="34" t="s">
        <v>173</v>
      </c>
    </row>
    <row r="50" spans="1:16" ht="25.5">
      <c r="A50" s="25" t="s">
        <v>47</v>
      </c>
      <c s="29" t="s">
        <v>44</v>
      </c>
      <c s="29" t="s">
        <v>192</v>
      </c>
      <c s="25" t="s">
        <v>49</v>
      </c>
      <c s="30" t="s">
        <v>193</v>
      </c>
      <c s="31" t="s">
        <v>185</v>
      </c>
      <c s="32">
        <v>60</v>
      </c>
      <c s="32">
        <v>0</v>
      </c>
      <c s="32">
        <f>ROUND(ROUND(H50,2)*ROUND(G50,2),2)</f>
      </c>
      <c s="31" t="s">
        <v>52</v>
      </c>
      <c r="O50">
        <f>(I50*21)/100</f>
      </c>
      <c t="s">
        <v>22</v>
      </c>
    </row>
    <row r="51" spans="1:5" ht="12.75">
      <c r="A51" s="33" t="s">
        <v>53</v>
      </c>
      <c r="E51" s="34" t="s">
        <v>194</v>
      </c>
    </row>
    <row r="52" spans="1:5" ht="12.75">
      <c r="A52" s="35" t="s">
        <v>54</v>
      </c>
      <c r="E52" s="36" t="s">
        <v>195</v>
      </c>
    </row>
    <row r="53" spans="1:5" ht="63.75">
      <c r="A53" t="s">
        <v>55</v>
      </c>
      <c r="E53" s="34" t="s">
        <v>173</v>
      </c>
    </row>
    <row r="54" spans="1:16" ht="12.75">
      <c r="A54" s="25" t="s">
        <v>47</v>
      </c>
      <c s="29" t="s">
        <v>120</v>
      </c>
      <c s="29" t="s">
        <v>196</v>
      </c>
      <c s="25" t="s">
        <v>49</v>
      </c>
      <c s="30" t="s">
        <v>197</v>
      </c>
      <c s="31" t="s">
        <v>185</v>
      </c>
      <c s="32">
        <v>249.75</v>
      </c>
      <c s="32">
        <v>0</v>
      </c>
      <c s="32">
        <f>ROUND(ROUND(H54,2)*ROUND(G54,2),2)</f>
      </c>
      <c s="31" t="s">
        <v>52</v>
      </c>
      <c r="O54">
        <f>(I54*21)/100</f>
      </c>
      <c t="s">
        <v>22</v>
      </c>
    </row>
    <row r="55" spans="1:5" ht="25.5">
      <c r="A55" s="33" t="s">
        <v>53</v>
      </c>
      <c r="E55" s="34" t="s">
        <v>198</v>
      </c>
    </row>
    <row r="56" spans="1:5" ht="38.25">
      <c r="A56" s="35" t="s">
        <v>54</v>
      </c>
      <c r="E56" s="36" t="s">
        <v>199</v>
      </c>
    </row>
    <row r="57" spans="1:5" ht="63.75">
      <c r="A57" t="s">
        <v>55</v>
      </c>
      <c r="E57" s="34" t="s">
        <v>173</v>
      </c>
    </row>
    <row r="58" spans="1:16" ht="12.75">
      <c r="A58" s="25" t="s">
        <v>47</v>
      </c>
      <c s="29" t="s">
        <v>126</v>
      </c>
      <c s="29" t="s">
        <v>200</v>
      </c>
      <c s="25" t="s">
        <v>49</v>
      </c>
      <c s="30" t="s">
        <v>201</v>
      </c>
      <c s="31" t="s">
        <v>170</v>
      </c>
      <c s="32">
        <v>272.21</v>
      </c>
      <c s="32">
        <v>0</v>
      </c>
      <c s="32">
        <f>ROUND(ROUND(H58,2)*ROUND(G58,2),2)</f>
      </c>
      <c s="31" t="s">
        <v>52</v>
      </c>
      <c r="O58">
        <f>(I58*21)/100</f>
      </c>
      <c t="s">
        <v>22</v>
      </c>
    </row>
    <row r="59" spans="1:5" ht="51">
      <c r="A59" s="33" t="s">
        <v>53</v>
      </c>
      <c r="E59" s="34" t="s">
        <v>202</v>
      </c>
    </row>
    <row r="60" spans="1:5" ht="38.25">
      <c r="A60" s="35" t="s">
        <v>54</v>
      </c>
      <c r="E60" s="36" t="s">
        <v>203</v>
      </c>
    </row>
    <row r="61" spans="1:5" ht="63.75">
      <c r="A61" t="s">
        <v>55</v>
      </c>
      <c r="E61" s="34" t="s">
        <v>173</v>
      </c>
    </row>
    <row r="62" spans="1:16" ht="12.75">
      <c r="A62" s="25" t="s">
        <v>47</v>
      </c>
      <c s="29" t="s">
        <v>131</v>
      </c>
      <c s="29" t="s">
        <v>204</v>
      </c>
      <c s="25" t="s">
        <v>49</v>
      </c>
      <c s="30" t="s">
        <v>205</v>
      </c>
      <c s="31" t="s">
        <v>170</v>
      </c>
      <c s="32">
        <v>15</v>
      </c>
      <c s="32">
        <v>0</v>
      </c>
      <c s="32">
        <f>ROUND(ROUND(H62,2)*ROUND(G62,2),2)</f>
      </c>
      <c s="31" t="s">
        <v>52</v>
      </c>
      <c r="O62">
        <f>(I62*21)/100</f>
      </c>
      <c t="s">
        <v>22</v>
      </c>
    </row>
    <row r="63" spans="1:5" ht="12.75">
      <c r="A63" s="33" t="s">
        <v>53</v>
      </c>
      <c r="E63" s="34" t="s">
        <v>206</v>
      </c>
    </row>
    <row r="64" spans="1:5" ht="12.75">
      <c r="A64" s="35" t="s">
        <v>54</v>
      </c>
      <c r="E64" s="36" t="s">
        <v>207</v>
      </c>
    </row>
    <row r="65" spans="1:5" ht="306">
      <c r="A65" t="s">
        <v>55</v>
      </c>
      <c r="E65" s="34" t="s">
        <v>208</v>
      </c>
    </row>
    <row r="66" spans="1:16" ht="12.75">
      <c r="A66" s="25" t="s">
        <v>47</v>
      </c>
      <c s="29" t="s">
        <v>209</v>
      </c>
      <c s="29" t="s">
        <v>204</v>
      </c>
      <c s="25" t="s">
        <v>93</v>
      </c>
      <c s="30" t="s">
        <v>205</v>
      </c>
      <c s="31" t="s">
        <v>170</v>
      </c>
      <c s="32">
        <v>528.6</v>
      </c>
      <c s="32">
        <v>0</v>
      </c>
      <c s="32">
        <f>ROUND(ROUND(H66,2)*ROUND(G66,2),2)</f>
      </c>
      <c s="31" t="s">
        <v>52</v>
      </c>
      <c r="O66">
        <f>(I66*21)/100</f>
      </c>
      <c t="s">
        <v>22</v>
      </c>
    </row>
    <row r="67" spans="1:5" ht="12.75">
      <c r="A67" s="33" t="s">
        <v>53</v>
      </c>
      <c r="E67" s="34" t="s">
        <v>210</v>
      </c>
    </row>
    <row r="68" spans="1:5" ht="12.75">
      <c r="A68" s="35" t="s">
        <v>54</v>
      </c>
      <c r="E68" s="36" t="s">
        <v>211</v>
      </c>
    </row>
    <row r="69" spans="1:5" ht="306">
      <c r="A69" t="s">
        <v>55</v>
      </c>
      <c r="E69" s="34" t="s">
        <v>208</v>
      </c>
    </row>
    <row r="70" spans="1:16" ht="12.75">
      <c r="A70" s="25" t="s">
        <v>47</v>
      </c>
      <c s="29" t="s">
        <v>212</v>
      </c>
      <c s="29" t="s">
        <v>204</v>
      </c>
      <c s="25" t="s">
        <v>109</v>
      </c>
      <c s="30" t="s">
        <v>205</v>
      </c>
      <c s="31" t="s">
        <v>170</v>
      </c>
      <c s="32">
        <v>49.8</v>
      </c>
      <c s="32">
        <v>0</v>
      </c>
      <c s="32">
        <f>ROUND(ROUND(H70,2)*ROUND(G70,2),2)</f>
      </c>
      <c s="31" t="s">
        <v>52</v>
      </c>
      <c r="O70">
        <f>(I70*21)/100</f>
      </c>
      <c t="s">
        <v>22</v>
      </c>
    </row>
    <row r="71" spans="1:5" ht="12.75">
      <c r="A71" s="33" t="s">
        <v>53</v>
      </c>
      <c r="E71" s="34" t="s">
        <v>213</v>
      </c>
    </row>
    <row r="72" spans="1:5" ht="12.75">
      <c r="A72" s="35" t="s">
        <v>54</v>
      </c>
      <c r="E72" s="36" t="s">
        <v>214</v>
      </c>
    </row>
    <row r="73" spans="1:5" ht="306">
      <c r="A73" t="s">
        <v>55</v>
      </c>
      <c r="E73" s="34" t="s">
        <v>208</v>
      </c>
    </row>
    <row r="74" spans="1:16" ht="12.75">
      <c r="A74" s="25" t="s">
        <v>47</v>
      </c>
      <c s="29" t="s">
        <v>215</v>
      </c>
      <c s="29" t="s">
        <v>216</v>
      </c>
      <c s="25" t="s">
        <v>49</v>
      </c>
      <c s="30" t="s">
        <v>217</v>
      </c>
      <c s="31" t="s">
        <v>170</v>
      </c>
      <c s="32">
        <v>985.22</v>
      </c>
      <c s="32">
        <v>0</v>
      </c>
      <c s="32">
        <f>ROUND(ROUND(H74,2)*ROUND(G74,2),2)</f>
      </c>
      <c s="31" t="s">
        <v>52</v>
      </c>
      <c r="O74">
        <f>(I74*21)/100</f>
      </c>
      <c t="s">
        <v>22</v>
      </c>
    </row>
    <row r="75" spans="1:5" ht="38.25">
      <c r="A75" s="33" t="s">
        <v>53</v>
      </c>
      <c r="E75" s="34" t="s">
        <v>218</v>
      </c>
    </row>
    <row r="76" spans="1:5" ht="102">
      <c r="A76" s="35" t="s">
        <v>54</v>
      </c>
      <c r="E76" s="36" t="s">
        <v>219</v>
      </c>
    </row>
    <row r="77" spans="1:5" ht="318.75">
      <c r="A77" t="s">
        <v>55</v>
      </c>
      <c r="E77" s="34" t="s">
        <v>220</v>
      </c>
    </row>
    <row r="78" spans="1:16" ht="12.75">
      <c r="A78" s="25" t="s">
        <v>47</v>
      </c>
      <c s="29" t="s">
        <v>221</v>
      </c>
      <c s="29" t="s">
        <v>222</v>
      </c>
      <c s="25" t="s">
        <v>49</v>
      </c>
      <c s="30" t="s">
        <v>223</v>
      </c>
      <c s="31" t="s">
        <v>170</v>
      </c>
      <c s="32">
        <v>328.41</v>
      </c>
      <c s="32">
        <v>0</v>
      </c>
      <c s="32">
        <f>ROUND(ROUND(H78,2)*ROUND(G78,2),2)</f>
      </c>
      <c s="31" t="s">
        <v>52</v>
      </c>
      <c r="O78">
        <f>(I78*21)/100</f>
      </c>
      <c t="s">
        <v>22</v>
      </c>
    </row>
    <row r="79" spans="1:5" ht="38.25">
      <c r="A79" s="33" t="s">
        <v>53</v>
      </c>
      <c r="E79" s="34" t="s">
        <v>224</v>
      </c>
    </row>
    <row r="80" spans="1:5" ht="102">
      <c r="A80" s="35" t="s">
        <v>54</v>
      </c>
      <c r="E80" s="36" t="s">
        <v>225</v>
      </c>
    </row>
    <row r="81" spans="1:5" ht="318.75">
      <c r="A81" t="s">
        <v>55</v>
      </c>
      <c r="E81" s="34" t="s">
        <v>226</v>
      </c>
    </row>
    <row r="82" spans="1:16" ht="12.75">
      <c r="A82" s="25" t="s">
        <v>47</v>
      </c>
      <c s="29" t="s">
        <v>227</v>
      </c>
      <c s="29" t="s">
        <v>228</v>
      </c>
      <c s="25" t="s">
        <v>49</v>
      </c>
      <c s="30" t="s">
        <v>229</v>
      </c>
      <c s="31" t="s">
        <v>170</v>
      </c>
      <c s="32">
        <v>1641.63</v>
      </c>
      <c s="32">
        <v>0</v>
      </c>
      <c s="32">
        <f>ROUND(ROUND(H82,2)*ROUND(G82,2),2)</f>
      </c>
      <c s="31" t="s">
        <v>52</v>
      </c>
      <c r="O82">
        <f>(I82*21)/100</f>
      </c>
      <c t="s">
        <v>22</v>
      </c>
    </row>
    <row r="83" spans="1:5" ht="12.75">
      <c r="A83" s="33" t="s">
        <v>53</v>
      </c>
      <c r="E83" s="34" t="s">
        <v>230</v>
      </c>
    </row>
    <row r="84" spans="1:5" ht="38.25">
      <c r="A84" s="35" t="s">
        <v>54</v>
      </c>
      <c r="E84" s="36" t="s">
        <v>231</v>
      </c>
    </row>
    <row r="85" spans="1:5" ht="191.25">
      <c r="A85" t="s">
        <v>55</v>
      </c>
      <c r="E85" s="34" t="s">
        <v>232</v>
      </c>
    </row>
    <row r="86" spans="1:16" ht="12.75">
      <c r="A86" s="25" t="s">
        <v>47</v>
      </c>
      <c s="29" t="s">
        <v>233</v>
      </c>
      <c s="29" t="s">
        <v>234</v>
      </c>
      <c s="25" t="s">
        <v>49</v>
      </c>
      <c s="30" t="s">
        <v>235</v>
      </c>
      <c s="31" t="s">
        <v>170</v>
      </c>
      <c s="32">
        <v>528.6</v>
      </c>
      <c s="32">
        <v>0</v>
      </c>
      <c s="32">
        <f>ROUND(ROUND(H86,2)*ROUND(G86,2),2)</f>
      </c>
      <c s="31" t="s">
        <v>52</v>
      </c>
      <c r="O86">
        <f>(I86*21)/100</f>
      </c>
      <c t="s">
        <v>22</v>
      </c>
    </row>
    <row r="87" spans="1:5" ht="12.75">
      <c r="A87" s="33" t="s">
        <v>53</v>
      </c>
      <c r="E87" s="34" t="s">
        <v>236</v>
      </c>
    </row>
    <row r="88" spans="1:5" ht="12.75">
      <c r="A88" s="35" t="s">
        <v>54</v>
      </c>
      <c r="E88" s="36" t="s">
        <v>237</v>
      </c>
    </row>
    <row r="89" spans="1:5" ht="229.5">
      <c r="A89" t="s">
        <v>55</v>
      </c>
      <c r="E89" s="34" t="s">
        <v>238</v>
      </c>
    </row>
    <row r="90" spans="1:16" ht="12.75">
      <c r="A90" s="25" t="s">
        <v>47</v>
      </c>
      <c s="29" t="s">
        <v>239</v>
      </c>
      <c s="29" t="s">
        <v>240</v>
      </c>
      <c s="25" t="s">
        <v>49</v>
      </c>
      <c s="30" t="s">
        <v>241</v>
      </c>
      <c s="31" t="s">
        <v>159</v>
      </c>
      <c s="32">
        <v>751.45</v>
      </c>
      <c s="32">
        <v>0</v>
      </c>
      <c s="32">
        <f>ROUND(ROUND(H90,2)*ROUND(G90,2),2)</f>
      </c>
      <c s="31" t="s">
        <v>52</v>
      </c>
      <c r="O90">
        <f>(I90*21)/100</f>
      </c>
      <c t="s">
        <v>22</v>
      </c>
    </row>
    <row r="91" spans="1:5" ht="12.75">
      <c r="A91" s="33" t="s">
        <v>53</v>
      </c>
      <c r="E91" s="34" t="s">
        <v>242</v>
      </c>
    </row>
    <row r="92" spans="1:5" ht="12.75">
      <c r="A92" s="35" t="s">
        <v>54</v>
      </c>
      <c r="E92" s="36" t="s">
        <v>243</v>
      </c>
    </row>
    <row r="93" spans="1:5" ht="25.5">
      <c r="A93" t="s">
        <v>55</v>
      </c>
      <c r="E93" s="34" t="s">
        <v>244</v>
      </c>
    </row>
    <row r="94" spans="1:16" ht="12.75">
      <c r="A94" s="25" t="s">
        <v>47</v>
      </c>
      <c s="29" t="s">
        <v>245</v>
      </c>
      <c s="29" t="s">
        <v>246</v>
      </c>
      <c s="25" t="s">
        <v>49</v>
      </c>
      <c s="30" t="s">
        <v>247</v>
      </c>
      <c s="31" t="s">
        <v>159</v>
      </c>
      <c s="32">
        <v>700</v>
      </c>
      <c s="32">
        <v>0</v>
      </c>
      <c s="32">
        <f>ROUND(ROUND(H94,2)*ROUND(G94,2),2)</f>
      </c>
      <c s="31" t="s">
        <v>52</v>
      </c>
      <c r="O94">
        <f>(I94*21)/100</f>
      </c>
      <c t="s">
        <v>22</v>
      </c>
    </row>
    <row r="95" spans="1:5" ht="12.75">
      <c r="A95" s="33" t="s">
        <v>53</v>
      </c>
      <c r="E95" s="34" t="s">
        <v>248</v>
      </c>
    </row>
    <row r="96" spans="1:5" ht="12.75">
      <c r="A96" s="35" t="s">
        <v>54</v>
      </c>
      <c r="E96" s="36" t="s">
        <v>249</v>
      </c>
    </row>
    <row r="97" spans="1:5" ht="12.75">
      <c r="A97" t="s">
        <v>55</v>
      </c>
      <c r="E97" s="34" t="s">
        <v>250</v>
      </c>
    </row>
    <row r="98" spans="1:16" ht="12.75">
      <c r="A98" s="25" t="s">
        <v>47</v>
      </c>
      <c s="29" t="s">
        <v>251</v>
      </c>
      <c s="29" t="s">
        <v>252</v>
      </c>
      <c s="25" t="s">
        <v>49</v>
      </c>
      <c s="30" t="s">
        <v>253</v>
      </c>
      <c s="31" t="s">
        <v>159</v>
      </c>
      <c s="32">
        <v>332</v>
      </c>
      <c s="32">
        <v>0</v>
      </c>
      <c s="32">
        <f>ROUND(ROUND(H98,2)*ROUND(G98,2),2)</f>
      </c>
      <c s="31" t="s">
        <v>52</v>
      </c>
      <c r="O98">
        <f>(I98*21)/100</f>
      </c>
      <c t="s">
        <v>22</v>
      </c>
    </row>
    <row r="99" spans="1:5" ht="12.75">
      <c r="A99" s="33" t="s">
        <v>53</v>
      </c>
      <c r="E99" s="34" t="s">
        <v>49</v>
      </c>
    </row>
    <row r="100" spans="1:5" ht="12.75">
      <c r="A100" s="35" t="s">
        <v>54</v>
      </c>
      <c r="E100" s="36" t="s">
        <v>254</v>
      </c>
    </row>
    <row r="101" spans="1:5" ht="38.25">
      <c r="A101" t="s">
        <v>55</v>
      </c>
      <c r="E101" s="34" t="s">
        <v>255</v>
      </c>
    </row>
    <row r="102" spans="1:16" ht="12.75">
      <c r="A102" s="25" t="s">
        <v>47</v>
      </c>
      <c s="29" t="s">
        <v>256</v>
      </c>
      <c s="29" t="s">
        <v>257</v>
      </c>
      <c s="25" t="s">
        <v>49</v>
      </c>
      <c s="30" t="s">
        <v>258</v>
      </c>
      <c s="31" t="s">
        <v>159</v>
      </c>
      <c s="32">
        <v>332</v>
      </c>
      <c s="32">
        <v>0</v>
      </c>
      <c s="32">
        <f>ROUND(ROUND(H102,2)*ROUND(G102,2),2)</f>
      </c>
      <c s="31" t="s">
        <v>52</v>
      </c>
      <c r="O102">
        <f>(I102*21)/100</f>
      </c>
      <c t="s">
        <v>22</v>
      </c>
    </row>
    <row r="103" spans="1:5" ht="12.75">
      <c r="A103" s="33" t="s">
        <v>53</v>
      </c>
      <c r="E103" s="34" t="s">
        <v>49</v>
      </c>
    </row>
    <row r="104" spans="1:5" ht="12.75">
      <c r="A104" s="35" t="s">
        <v>54</v>
      </c>
      <c r="E104" s="36" t="s">
        <v>259</v>
      </c>
    </row>
    <row r="105" spans="1:5" ht="25.5">
      <c r="A105" t="s">
        <v>55</v>
      </c>
      <c r="E105" s="34" t="s">
        <v>260</v>
      </c>
    </row>
    <row r="106" spans="1:18" ht="12.75" customHeight="1">
      <c r="A106" s="6" t="s">
        <v>45</v>
      </c>
      <c s="6"/>
      <c s="38" t="s">
        <v>22</v>
      </c>
      <c s="6"/>
      <c s="27" t="s">
        <v>261</v>
      </c>
      <c s="6"/>
      <c s="6"/>
      <c s="6"/>
      <c s="39">
        <f>0+Q106</f>
      </c>
      <c s="6"/>
      <c r="O106">
        <f>0+R106</f>
      </c>
      <c r="Q106">
        <f>0+I107+I111+I115+I119+I123+I127+I131+I135</f>
      </c>
      <c>
        <f>0+O107+O111+O115+O119+O123+O127+O131+O135</f>
      </c>
    </row>
    <row r="107" spans="1:16" ht="12.75">
      <c r="A107" s="25" t="s">
        <v>47</v>
      </c>
      <c s="29" t="s">
        <v>262</v>
      </c>
      <c s="29" t="s">
        <v>263</v>
      </c>
      <c s="25" t="s">
        <v>49</v>
      </c>
      <c s="30" t="s">
        <v>264</v>
      </c>
      <c s="31" t="s">
        <v>185</v>
      </c>
      <c s="32">
        <v>58</v>
      </c>
      <c s="32">
        <v>0</v>
      </c>
      <c s="32">
        <f>ROUND(ROUND(H107,2)*ROUND(G107,2),2)</f>
      </c>
      <c s="31" t="s">
        <v>52</v>
      </c>
      <c r="O107">
        <f>(I107*21)/100</f>
      </c>
      <c t="s">
        <v>22</v>
      </c>
    </row>
    <row r="108" spans="1:5" ht="12.75">
      <c r="A108" s="33" t="s">
        <v>53</v>
      </c>
      <c r="E108" s="34" t="s">
        <v>265</v>
      </c>
    </row>
    <row r="109" spans="1:5" ht="12.75">
      <c r="A109" s="35" t="s">
        <v>54</v>
      </c>
      <c r="E109" s="36" t="s">
        <v>266</v>
      </c>
    </row>
    <row r="110" spans="1:5" ht="165.75">
      <c r="A110" t="s">
        <v>55</v>
      </c>
      <c r="E110" s="34" t="s">
        <v>267</v>
      </c>
    </row>
    <row r="111" spans="1:16" ht="12.75">
      <c r="A111" s="25" t="s">
        <v>47</v>
      </c>
      <c s="29" t="s">
        <v>268</v>
      </c>
      <c s="29" t="s">
        <v>269</v>
      </c>
      <c s="25" t="s">
        <v>49</v>
      </c>
      <c s="30" t="s">
        <v>270</v>
      </c>
      <c s="31" t="s">
        <v>170</v>
      </c>
      <c s="32">
        <v>4.06</v>
      </c>
      <c s="32">
        <v>0</v>
      </c>
      <c s="32">
        <f>ROUND(ROUND(H111,2)*ROUND(G111,2),2)</f>
      </c>
      <c s="31" t="s">
        <v>52</v>
      </c>
      <c r="O111">
        <f>(I111*21)/100</f>
      </c>
      <c t="s">
        <v>22</v>
      </c>
    </row>
    <row r="112" spans="1:5" ht="12.75">
      <c r="A112" s="33" t="s">
        <v>53</v>
      </c>
      <c r="E112" s="34" t="s">
        <v>271</v>
      </c>
    </row>
    <row r="113" spans="1:5" ht="12.75">
      <c r="A113" s="35" t="s">
        <v>54</v>
      </c>
      <c r="E113" s="36" t="s">
        <v>272</v>
      </c>
    </row>
    <row r="114" spans="1:5" ht="51">
      <c r="A114" t="s">
        <v>55</v>
      </c>
      <c r="E114" s="34" t="s">
        <v>273</v>
      </c>
    </row>
    <row r="115" spans="1:16" ht="12.75">
      <c r="A115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170</v>
      </c>
      <c s="32">
        <v>8.52</v>
      </c>
      <c s="32">
        <v>0</v>
      </c>
      <c s="32">
        <f>ROUND(ROUND(H115,2)*ROUND(G115,2),2)</f>
      </c>
      <c s="31" t="s">
        <v>52</v>
      </c>
      <c r="O115">
        <f>(I115*21)/100</f>
      </c>
      <c t="s">
        <v>22</v>
      </c>
    </row>
    <row r="116" spans="1:5" ht="25.5">
      <c r="A116" s="33" t="s">
        <v>53</v>
      </c>
      <c r="E116" s="34" t="s">
        <v>277</v>
      </c>
    </row>
    <row r="117" spans="1:5" ht="63.75">
      <c r="A117" s="35" t="s">
        <v>54</v>
      </c>
      <c r="E117" s="36" t="s">
        <v>278</v>
      </c>
    </row>
    <row r="118" spans="1:5" ht="51">
      <c r="A118" t="s">
        <v>55</v>
      </c>
      <c r="E118" s="34" t="s">
        <v>273</v>
      </c>
    </row>
    <row r="119" spans="1:16" ht="12.75">
      <c r="A119" s="25" t="s">
        <v>47</v>
      </c>
      <c s="29" t="s">
        <v>279</v>
      </c>
      <c s="29" t="s">
        <v>280</v>
      </c>
      <c s="25" t="s">
        <v>49</v>
      </c>
      <c s="30" t="s">
        <v>281</v>
      </c>
      <c s="31" t="s">
        <v>159</v>
      </c>
      <c s="32">
        <v>832.9</v>
      </c>
      <c s="32">
        <v>0</v>
      </c>
      <c s="32">
        <f>ROUND(ROUND(H119,2)*ROUND(G119,2),2)</f>
      </c>
      <c s="31" t="s">
        <v>52</v>
      </c>
      <c r="O119">
        <f>(I119*21)/100</f>
      </c>
      <c t="s">
        <v>22</v>
      </c>
    </row>
    <row r="120" spans="1:5" ht="25.5">
      <c r="A120" s="33" t="s">
        <v>53</v>
      </c>
      <c r="E120" s="34" t="s">
        <v>282</v>
      </c>
    </row>
    <row r="121" spans="1:5" ht="38.25">
      <c r="A121" s="35" t="s">
        <v>54</v>
      </c>
      <c r="E121" s="36" t="s">
        <v>283</v>
      </c>
    </row>
    <row r="122" spans="1:5" ht="51">
      <c r="A122" t="s">
        <v>55</v>
      </c>
      <c r="E122" s="34" t="s">
        <v>284</v>
      </c>
    </row>
    <row r="123" spans="1:16" ht="12.75">
      <c r="A123" s="25" t="s">
        <v>47</v>
      </c>
      <c s="29" t="s">
        <v>285</v>
      </c>
      <c s="29" t="s">
        <v>286</v>
      </c>
      <c s="25" t="s">
        <v>49</v>
      </c>
      <c s="30" t="s">
        <v>287</v>
      </c>
      <c s="31" t="s">
        <v>185</v>
      </c>
      <c s="32">
        <v>173</v>
      </c>
      <c s="32">
        <v>0</v>
      </c>
      <c s="32">
        <f>ROUND(ROUND(H123,2)*ROUND(G123,2),2)</f>
      </c>
      <c s="31" t="s">
        <v>52</v>
      </c>
      <c r="O123">
        <f>(I123*21)/100</f>
      </c>
      <c t="s">
        <v>22</v>
      </c>
    </row>
    <row r="124" spans="1:5" ht="63.75">
      <c r="A124" s="33" t="s">
        <v>53</v>
      </c>
      <c r="E124" s="34" t="s">
        <v>288</v>
      </c>
    </row>
    <row r="125" spans="1:5" ht="63.75">
      <c r="A125" s="35" t="s">
        <v>54</v>
      </c>
      <c r="E125" s="36" t="s">
        <v>289</v>
      </c>
    </row>
    <row r="126" spans="1:5" ht="63.75">
      <c r="A126" t="s">
        <v>55</v>
      </c>
      <c r="E126" s="34" t="s">
        <v>290</v>
      </c>
    </row>
    <row r="127" spans="1:16" ht="12.75">
      <c r="A127" s="25" t="s">
        <v>47</v>
      </c>
      <c s="29" t="s">
        <v>291</v>
      </c>
      <c s="29" t="s">
        <v>292</v>
      </c>
      <c s="25" t="s">
        <v>49</v>
      </c>
      <c s="30" t="s">
        <v>293</v>
      </c>
      <c s="31" t="s">
        <v>185</v>
      </c>
      <c s="32">
        <v>100.8</v>
      </c>
      <c s="32">
        <v>0</v>
      </c>
      <c s="32">
        <f>ROUND(ROUND(H127,2)*ROUND(G127,2),2)</f>
      </c>
      <c s="31" t="s">
        <v>52</v>
      </c>
      <c r="O127">
        <f>(I127*21)/100</f>
      </c>
      <c t="s">
        <v>22</v>
      </c>
    </row>
    <row r="128" spans="1:5" ht="25.5">
      <c r="A128" s="33" t="s">
        <v>53</v>
      </c>
      <c r="E128" s="34" t="s">
        <v>294</v>
      </c>
    </row>
    <row r="129" spans="1:5" ht="51">
      <c r="A129" s="35" t="s">
        <v>54</v>
      </c>
      <c r="E129" s="36" t="s">
        <v>295</v>
      </c>
    </row>
    <row r="130" spans="1:5" ht="63.75">
      <c r="A130" t="s">
        <v>55</v>
      </c>
      <c r="E130" s="34" t="s">
        <v>290</v>
      </c>
    </row>
    <row r="131" spans="1:16" ht="12.75">
      <c r="A131" s="25" t="s">
        <v>47</v>
      </c>
      <c s="29" t="s">
        <v>296</v>
      </c>
      <c s="29" t="s">
        <v>297</v>
      </c>
      <c s="25" t="s">
        <v>49</v>
      </c>
      <c s="30" t="s">
        <v>298</v>
      </c>
      <c s="31" t="s">
        <v>185</v>
      </c>
      <c s="32">
        <v>12.19</v>
      </c>
      <c s="32">
        <v>0</v>
      </c>
      <c s="32">
        <f>ROUND(ROUND(H131,2)*ROUND(G131,2),2)</f>
      </c>
      <c s="31" t="s">
        <v>52</v>
      </c>
      <c r="O131">
        <f>(I131*21)/100</f>
      </c>
      <c t="s">
        <v>22</v>
      </c>
    </row>
    <row r="132" spans="1:5" ht="25.5">
      <c r="A132" s="33" t="s">
        <v>53</v>
      </c>
      <c r="E132" s="34" t="s">
        <v>299</v>
      </c>
    </row>
    <row r="133" spans="1:5" ht="12.75">
      <c r="A133" s="35" t="s">
        <v>54</v>
      </c>
      <c r="E133" s="36" t="s">
        <v>300</v>
      </c>
    </row>
    <row r="134" spans="1:5" ht="63.75">
      <c r="A134" t="s">
        <v>55</v>
      </c>
      <c r="E134" s="34" t="s">
        <v>290</v>
      </c>
    </row>
    <row r="135" spans="1:16" ht="25.5">
      <c r="A135" s="25" t="s">
        <v>47</v>
      </c>
      <c s="29" t="s">
        <v>301</v>
      </c>
      <c s="29" t="s">
        <v>302</v>
      </c>
      <c s="25" t="s">
        <v>49</v>
      </c>
      <c s="30" t="s">
        <v>303</v>
      </c>
      <c s="31" t="s">
        <v>185</v>
      </c>
      <c s="32">
        <v>9.61</v>
      </c>
      <c s="32">
        <v>0</v>
      </c>
      <c s="32">
        <f>ROUND(ROUND(H135,2)*ROUND(G135,2),2)</f>
      </c>
      <c s="31" t="s">
        <v>52</v>
      </c>
      <c r="O135">
        <f>(I135*21)/100</f>
      </c>
      <c t="s">
        <v>22</v>
      </c>
    </row>
    <row r="136" spans="1:5" ht="25.5">
      <c r="A136" s="33" t="s">
        <v>53</v>
      </c>
      <c r="E136" s="34" t="s">
        <v>304</v>
      </c>
    </row>
    <row r="137" spans="1:5" ht="38.25">
      <c r="A137" s="35" t="s">
        <v>54</v>
      </c>
      <c r="E137" s="36" t="s">
        <v>305</v>
      </c>
    </row>
    <row r="138" spans="1:5" ht="63.75">
      <c r="A138" t="s">
        <v>55</v>
      </c>
      <c r="E138" s="34" t="s">
        <v>290</v>
      </c>
    </row>
    <row r="139" spans="1:18" ht="12.75" customHeight="1">
      <c r="A139" s="6" t="s">
        <v>45</v>
      </c>
      <c s="6"/>
      <c s="38" t="s">
        <v>23</v>
      </c>
      <c s="6"/>
      <c s="27" t="s">
        <v>306</v>
      </c>
      <c s="6"/>
      <c s="6"/>
      <c s="6"/>
      <c s="39">
        <f>0+Q139</f>
      </c>
      <c s="6"/>
      <c r="O139">
        <f>0+R139</f>
      </c>
      <c r="Q139">
        <f>0+I140+I144+I148+I152+I156</f>
      </c>
      <c>
        <f>0+O140+O144+O148+O152+O156</f>
      </c>
    </row>
    <row r="140" spans="1:16" ht="12.75">
      <c r="A140" s="25" t="s">
        <v>47</v>
      </c>
      <c s="29" t="s">
        <v>307</v>
      </c>
      <c s="29" t="s">
        <v>308</v>
      </c>
      <c s="25" t="s">
        <v>49</v>
      </c>
      <c s="30" t="s">
        <v>309</v>
      </c>
      <c s="31" t="s">
        <v>310</v>
      </c>
      <c s="32">
        <v>1812</v>
      </c>
      <c s="32">
        <v>0</v>
      </c>
      <c s="32">
        <f>ROUND(ROUND(H140,2)*ROUND(G140,2),2)</f>
      </c>
      <c s="31" t="s">
        <v>52</v>
      </c>
      <c r="O140">
        <f>(I140*21)/100</f>
      </c>
      <c t="s">
        <v>22</v>
      </c>
    </row>
    <row r="141" spans="1:5" ht="12.75">
      <c r="A141" s="33" t="s">
        <v>53</v>
      </c>
      <c r="E141" s="34" t="s">
        <v>311</v>
      </c>
    </row>
    <row r="142" spans="1:5" ht="12.75">
      <c r="A142" s="35" t="s">
        <v>54</v>
      </c>
      <c r="E142" s="36" t="s">
        <v>312</v>
      </c>
    </row>
    <row r="143" spans="1:5" ht="25.5">
      <c r="A143" t="s">
        <v>55</v>
      </c>
      <c r="E143" s="34" t="s">
        <v>313</v>
      </c>
    </row>
    <row r="144" spans="1:16" ht="12.75">
      <c r="A144" s="25" t="s">
        <v>47</v>
      </c>
      <c s="29" t="s">
        <v>314</v>
      </c>
      <c s="29" t="s">
        <v>315</v>
      </c>
      <c s="25" t="s">
        <v>49</v>
      </c>
      <c s="30" t="s">
        <v>316</v>
      </c>
      <c s="31" t="s">
        <v>170</v>
      </c>
      <c s="32">
        <v>103.5</v>
      </c>
      <c s="32">
        <v>0</v>
      </c>
      <c s="32">
        <f>ROUND(ROUND(H144,2)*ROUND(G144,2),2)</f>
      </c>
      <c s="31" t="s">
        <v>52</v>
      </c>
      <c r="O144">
        <f>(I144*21)/100</f>
      </c>
      <c t="s">
        <v>22</v>
      </c>
    </row>
    <row r="145" spans="1:5" ht="25.5">
      <c r="A145" s="33" t="s">
        <v>53</v>
      </c>
      <c r="E145" s="34" t="s">
        <v>317</v>
      </c>
    </row>
    <row r="146" spans="1:5" ht="12.75">
      <c r="A146" s="35" t="s">
        <v>54</v>
      </c>
      <c r="E146" s="36" t="s">
        <v>318</v>
      </c>
    </row>
    <row r="147" spans="1:5" ht="382.5">
      <c r="A147" t="s">
        <v>55</v>
      </c>
      <c r="E147" s="34" t="s">
        <v>319</v>
      </c>
    </row>
    <row r="148" spans="1:16" ht="12.75">
      <c r="A148" s="25" t="s">
        <v>47</v>
      </c>
      <c s="29" t="s">
        <v>320</v>
      </c>
      <c s="29" t="s">
        <v>321</v>
      </c>
      <c s="25" t="s">
        <v>49</v>
      </c>
      <c s="30" t="s">
        <v>322</v>
      </c>
      <c s="31" t="s">
        <v>146</v>
      </c>
      <c s="32">
        <v>20.7</v>
      </c>
      <c s="32">
        <v>0</v>
      </c>
      <c s="32">
        <f>ROUND(ROUND(H148,2)*ROUND(G148,2),2)</f>
      </c>
      <c s="31" t="s">
        <v>52</v>
      </c>
      <c r="O148">
        <f>(I148*21)/100</f>
      </c>
      <c t="s">
        <v>22</v>
      </c>
    </row>
    <row r="149" spans="1:5" ht="12.75">
      <c r="A149" s="33" t="s">
        <v>53</v>
      </c>
      <c r="E149" s="34" t="s">
        <v>323</v>
      </c>
    </row>
    <row r="150" spans="1:5" ht="12.75">
      <c r="A150" s="35" t="s">
        <v>54</v>
      </c>
      <c r="E150" s="36" t="s">
        <v>324</v>
      </c>
    </row>
    <row r="151" spans="1:5" ht="242.25">
      <c r="A151" t="s">
        <v>55</v>
      </c>
      <c r="E151" s="34" t="s">
        <v>325</v>
      </c>
    </row>
    <row r="152" spans="1:16" ht="12.75">
      <c r="A152" s="25" t="s">
        <v>47</v>
      </c>
      <c s="29" t="s">
        <v>326</v>
      </c>
      <c s="29" t="s">
        <v>327</v>
      </c>
      <c s="25" t="s">
        <v>49</v>
      </c>
      <c s="30" t="s">
        <v>328</v>
      </c>
      <c s="31" t="s">
        <v>170</v>
      </c>
      <c s="32">
        <v>122.58</v>
      </c>
      <c s="32">
        <v>0</v>
      </c>
      <c s="32">
        <f>ROUND(ROUND(H152,2)*ROUND(G152,2),2)</f>
      </c>
      <c s="31" t="s">
        <v>52</v>
      </c>
      <c r="O152">
        <f>(I152*21)/100</f>
      </c>
      <c t="s">
        <v>22</v>
      </c>
    </row>
    <row r="153" spans="1:5" ht="12.75">
      <c r="A153" s="33" t="s">
        <v>53</v>
      </c>
      <c r="E153" s="34" t="s">
        <v>329</v>
      </c>
    </row>
    <row r="154" spans="1:5" ht="38.25">
      <c r="A154" s="35" t="s">
        <v>54</v>
      </c>
      <c r="E154" s="36" t="s">
        <v>330</v>
      </c>
    </row>
    <row r="155" spans="1:5" ht="369.75">
      <c r="A155" t="s">
        <v>55</v>
      </c>
      <c r="E155" s="34" t="s">
        <v>331</v>
      </c>
    </row>
    <row r="156" spans="1:16" ht="12.75">
      <c r="A156" s="25" t="s">
        <v>47</v>
      </c>
      <c s="29" t="s">
        <v>332</v>
      </c>
      <c s="29" t="s">
        <v>333</v>
      </c>
      <c s="25" t="s">
        <v>49</v>
      </c>
      <c s="30" t="s">
        <v>334</v>
      </c>
      <c s="31" t="s">
        <v>146</v>
      </c>
      <c s="32">
        <v>19.61</v>
      </c>
      <c s="32">
        <v>0</v>
      </c>
      <c s="32">
        <f>ROUND(ROUND(H156,2)*ROUND(G156,2),2)</f>
      </c>
      <c s="31" t="s">
        <v>52</v>
      </c>
      <c r="O156">
        <f>(I156*21)/100</f>
      </c>
      <c t="s">
        <v>22</v>
      </c>
    </row>
    <row r="157" spans="1:5" ht="12.75">
      <c r="A157" s="33" t="s">
        <v>53</v>
      </c>
      <c r="E157" s="34" t="s">
        <v>335</v>
      </c>
    </row>
    <row r="158" spans="1:5" ht="12.75">
      <c r="A158" s="35" t="s">
        <v>54</v>
      </c>
      <c r="E158" s="36" t="s">
        <v>336</v>
      </c>
    </row>
    <row r="159" spans="1:5" ht="267.75">
      <c r="A159" t="s">
        <v>55</v>
      </c>
      <c r="E159" s="34" t="s">
        <v>337</v>
      </c>
    </row>
    <row r="160" spans="1:18" ht="12.75" customHeight="1">
      <c r="A160" s="6" t="s">
        <v>45</v>
      </c>
      <c s="6"/>
      <c s="38" t="s">
        <v>33</v>
      </c>
      <c s="6"/>
      <c s="27" t="s">
        <v>338</v>
      </c>
      <c s="6"/>
      <c s="6"/>
      <c s="6"/>
      <c s="39">
        <f>0+Q160</f>
      </c>
      <c s="6"/>
      <c r="O160">
        <f>0+R160</f>
      </c>
      <c r="Q160">
        <f>0+I161+I165+I169+I173+I177+I181+I185+I189+I193+I197+I201+I205</f>
      </c>
      <c>
        <f>0+O161+O165+O169+O173+O177+O181+O185+O189+O193+O197+O201+O205</f>
      </c>
    </row>
    <row r="161" spans="1:16" ht="12.75">
      <c r="A161" s="25" t="s">
        <v>47</v>
      </c>
      <c s="29" t="s">
        <v>339</v>
      </c>
      <c s="29" t="s">
        <v>340</v>
      </c>
      <c s="25" t="s">
        <v>49</v>
      </c>
      <c s="30" t="s">
        <v>341</v>
      </c>
      <c s="31" t="s">
        <v>170</v>
      </c>
      <c s="32">
        <v>82.57</v>
      </c>
      <c s="32">
        <v>0</v>
      </c>
      <c s="32">
        <f>ROUND(ROUND(H161,2)*ROUND(G161,2),2)</f>
      </c>
      <c s="31" t="s">
        <v>52</v>
      </c>
      <c r="O161">
        <f>(I161*21)/100</f>
      </c>
      <c t="s">
        <v>22</v>
      </c>
    </row>
    <row r="162" spans="1:5" ht="25.5">
      <c r="A162" s="33" t="s">
        <v>53</v>
      </c>
      <c r="E162" s="34" t="s">
        <v>342</v>
      </c>
    </row>
    <row r="163" spans="1:5" ht="38.25">
      <c r="A163" s="35" t="s">
        <v>54</v>
      </c>
      <c r="E163" s="36" t="s">
        <v>343</v>
      </c>
    </row>
    <row r="164" spans="1:5" ht="369.75">
      <c r="A164" t="s">
        <v>55</v>
      </c>
      <c r="E164" s="34" t="s">
        <v>331</v>
      </c>
    </row>
    <row r="165" spans="1:16" ht="12.75">
      <c r="A165" s="25" t="s">
        <v>47</v>
      </c>
      <c s="29" t="s">
        <v>344</v>
      </c>
      <c s="29" t="s">
        <v>345</v>
      </c>
      <c s="25" t="s">
        <v>49</v>
      </c>
      <c s="30" t="s">
        <v>346</v>
      </c>
      <c s="31" t="s">
        <v>146</v>
      </c>
      <c s="32">
        <v>12.39</v>
      </c>
      <c s="32">
        <v>0</v>
      </c>
      <c s="32">
        <f>ROUND(ROUND(H165,2)*ROUND(G165,2),2)</f>
      </c>
      <c s="31" t="s">
        <v>52</v>
      </c>
      <c r="O165">
        <f>(I165*21)/100</f>
      </c>
      <c t="s">
        <v>22</v>
      </c>
    </row>
    <row r="166" spans="1:5" ht="25.5">
      <c r="A166" s="33" t="s">
        <v>53</v>
      </c>
      <c r="E166" s="34" t="s">
        <v>347</v>
      </c>
    </row>
    <row r="167" spans="1:5" ht="12.75">
      <c r="A167" s="35" t="s">
        <v>54</v>
      </c>
      <c r="E167" s="36" t="s">
        <v>348</v>
      </c>
    </row>
    <row r="168" spans="1:5" ht="267.75">
      <c r="A168" t="s">
        <v>55</v>
      </c>
      <c r="E168" s="34" t="s">
        <v>349</v>
      </c>
    </row>
    <row r="169" spans="1:16" ht="12.75">
      <c r="A169" s="25" t="s">
        <v>47</v>
      </c>
      <c s="29" t="s">
        <v>350</v>
      </c>
      <c s="29" t="s">
        <v>351</v>
      </c>
      <c s="25" t="s">
        <v>49</v>
      </c>
      <c s="30" t="s">
        <v>352</v>
      </c>
      <c s="31" t="s">
        <v>170</v>
      </c>
      <c s="32">
        <v>16.63</v>
      </c>
      <c s="32">
        <v>0</v>
      </c>
      <c s="32">
        <f>ROUND(ROUND(H169,2)*ROUND(G169,2),2)</f>
      </c>
      <c s="31" t="s">
        <v>52</v>
      </c>
      <c r="O169">
        <f>(I169*21)/100</f>
      </c>
      <c t="s">
        <v>22</v>
      </c>
    </row>
    <row r="170" spans="1:5" ht="12.75">
      <c r="A170" s="33" t="s">
        <v>53</v>
      </c>
      <c r="E170" s="34" t="s">
        <v>353</v>
      </c>
    </row>
    <row r="171" spans="1:5" ht="38.25">
      <c r="A171" s="35" t="s">
        <v>54</v>
      </c>
      <c r="E171" s="36" t="s">
        <v>354</v>
      </c>
    </row>
    <row r="172" spans="1:5" ht="369.75">
      <c r="A172" t="s">
        <v>55</v>
      </c>
      <c r="E172" s="34" t="s">
        <v>331</v>
      </c>
    </row>
    <row r="173" spans="1:16" ht="12.75">
      <c r="A173" s="25" t="s">
        <v>47</v>
      </c>
      <c s="29" t="s">
        <v>355</v>
      </c>
      <c s="29" t="s">
        <v>356</v>
      </c>
      <c s="25" t="s">
        <v>49</v>
      </c>
      <c s="30" t="s">
        <v>357</v>
      </c>
      <c s="31" t="s">
        <v>170</v>
      </c>
      <c s="32">
        <v>17.89</v>
      </c>
      <c s="32">
        <v>0</v>
      </c>
      <c s="32">
        <f>ROUND(ROUND(H173,2)*ROUND(G173,2),2)</f>
      </c>
      <c s="31" t="s">
        <v>52</v>
      </c>
      <c r="O173">
        <f>(I173*21)/100</f>
      </c>
      <c t="s">
        <v>22</v>
      </c>
    </row>
    <row r="174" spans="1:5" ht="12.75">
      <c r="A174" s="33" t="s">
        <v>53</v>
      </c>
      <c r="E174" s="34" t="s">
        <v>358</v>
      </c>
    </row>
    <row r="175" spans="1:5" ht="38.25">
      <c r="A175" s="35" t="s">
        <v>54</v>
      </c>
      <c r="E175" s="36" t="s">
        <v>359</v>
      </c>
    </row>
    <row r="176" spans="1:5" ht="369.75">
      <c r="A176" t="s">
        <v>55</v>
      </c>
      <c r="E176" s="34" t="s">
        <v>331</v>
      </c>
    </row>
    <row r="177" spans="1:16" ht="12.75">
      <c r="A177" s="25" t="s">
        <v>47</v>
      </c>
      <c s="29" t="s">
        <v>360</v>
      </c>
      <c s="29" t="s">
        <v>361</v>
      </c>
      <c s="25" t="s">
        <v>49</v>
      </c>
      <c s="30" t="s">
        <v>362</v>
      </c>
      <c s="31" t="s">
        <v>170</v>
      </c>
      <c s="32">
        <v>15.56</v>
      </c>
      <c s="32">
        <v>0</v>
      </c>
      <c s="32">
        <f>ROUND(ROUND(H177,2)*ROUND(G177,2),2)</f>
      </c>
      <c s="31" t="s">
        <v>52</v>
      </c>
      <c r="O177">
        <f>(I177*21)/100</f>
      </c>
      <c t="s">
        <v>22</v>
      </c>
    </row>
    <row r="178" spans="1:5" ht="12.75">
      <c r="A178" s="33" t="s">
        <v>53</v>
      </c>
      <c r="E178" s="34" t="s">
        <v>363</v>
      </c>
    </row>
    <row r="179" spans="1:5" ht="12.75">
      <c r="A179" s="35" t="s">
        <v>54</v>
      </c>
      <c r="E179" s="36" t="s">
        <v>364</v>
      </c>
    </row>
    <row r="180" spans="1:5" ht="38.25">
      <c r="A180" t="s">
        <v>55</v>
      </c>
      <c r="E180" s="34" t="s">
        <v>365</v>
      </c>
    </row>
    <row r="181" spans="1:16" ht="12.75">
      <c r="A181" s="25" t="s">
        <v>47</v>
      </c>
      <c s="29" t="s">
        <v>366</v>
      </c>
      <c s="29" t="s">
        <v>367</v>
      </c>
      <c s="25" t="s">
        <v>49</v>
      </c>
      <c s="30" t="s">
        <v>368</v>
      </c>
      <c s="31" t="s">
        <v>170</v>
      </c>
      <c s="32">
        <v>12</v>
      </c>
      <c s="32">
        <v>0</v>
      </c>
      <c s="32">
        <f>ROUND(ROUND(H181,2)*ROUND(G181,2),2)</f>
      </c>
      <c s="31" t="s">
        <v>52</v>
      </c>
      <c r="O181">
        <f>(I181*21)/100</f>
      </c>
      <c t="s">
        <v>22</v>
      </c>
    </row>
    <row r="182" spans="1:5" ht="12.75">
      <c r="A182" s="33" t="s">
        <v>53</v>
      </c>
      <c r="E182" s="34" t="s">
        <v>369</v>
      </c>
    </row>
    <row r="183" spans="1:5" ht="12.75">
      <c r="A183" s="35" t="s">
        <v>54</v>
      </c>
      <c r="E183" s="36" t="s">
        <v>370</v>
      </c>
    </row>
    <row r="184" spans="1:5" ht="38.25">
      <c r="A184" t="s">
        <v>55</v>
      </c>
      <c r="E184" s="34" t="s">
        <v>365</v>
      </c>
    </row>
    <row r="185" spans="1:16" ht="12.75">
      <c r="A185" s="25" t="s">
        <v>47</v>
      </c>
      <c s="29" t="s">
        <v>371</v>
      </c>
      <c s="29" t="s">
        <v>372</v>
      </c>
      <c s="25" t="s">
        <v>49</v>
      </c>
      <c s="30" t="s">
        <v>373</v>
      </c>
      <c s="31" t="s">
        <v>170</v>
      </c>
      <c s="32">
        <v>99.75</v>
      </c>
      <c s="32">
        <v>0</v>
      </c>
      <c s="32">
        <f>ROUND(ROUND(H185,2)*ROUND(G185,2),2)</f>
      </c>
      <c s="31" t="s">
        <v>52</v>
      </c>
      <c r="O185">
        <f>(I185*21)/100</f>
      </c>
      <c t="s">
        <v>22</v>
      </c>
    </row>
    <row r="186" spans="1:5" ht="25.5">
      <c r="A186" s="33" t="s">
        <v>53</v>
      </c>
      <c r="E186" s="34" t="s">
        <v>374</v>
      </c>
    </row>
    <row r="187" spans="1:5" ht="12.75">
      <c r="A187" s="35" t="s">
        <v>54</v>
      </c>
      <c r="E187" s="36" t="s">
        <v>375</v>
      </c>
    </row>
    <row r="188" spans="1:5" ht="369.75">
      <c r="A188" t="s">
        <v>55</v>
      </c>
      <c r="E188" s="34" t="s">
        <v>331</v>
      </c>
    </row>
    <row r="189" spans="1:16" ht="12.75">
      <c r="A189" s="25" t="s">
        <v>47</v>
      </c>
      <c s="29" t="s">
        <v>376</v>
      </c>
      <c s="29" t="s">
        <v>377</v>
      </c>
      <c s="25" t="s">
        <v>49</v>
      </c>
      <c s="30" t="s">
        <v>378</v>
      </c>
      <c s="31" t="s">
        <v>146</v>
      </c>
      <c s="32">
        <v>8.77</v>
      </c>
      <c s="32">
        <v>0</v>
      </c>
      <c s="32">
        <f>ROUND(ROUND(H189,2)*ROUND(G189,2),2)</f>
      </c>
      <c s="31" t="s">
        <v>52</v>
      </c>
      <c r="O189">
        <f>(I189*21)/100</f>
      </c>
      <c t="s">
        <v>22</v>
      </c>
    </row>
    <row r="190" spans="1:5" ht="25.5">
      <c r="A190" s="33" t="s">
        <v>53</v>
      </c>
      <c r="E190" s="34" t="s">
        <v>379</v>
      </c>
    </row>
    <row r="191" spans="1:5" ht="12.75">
      <c r="A191" s="35" t="s">
        <v>54</v>
      </c>
      <c r="E191" s="36" t="s">
        <v>380</v>
      </c>
    </row>
    <row r="192" spans="1:5" ht="178.5">
      <c r="A192" t="s">
        <v>55</v>
      </c>
      <c r="E192" s="34" t="s">
        <v>381</v>
      </c>
    </row>
    <row r="193" spans="1:16" ht="12.75">
      <c r="A193" s="25" t="s">
        <v>47</v>
      </c>
      <c s="29" t="s">
        <v>382</v>
      </c>
      <c s="29" t="s">
        <v>383</v>
      </c>
      <c s="25" t="s">
        <v>49</v>
      </c>
      <c s="30" t="s">
        <v>384</v>
      </c>
      <c s="31" t="s">
        <v>170</v>
      </c>
      <c s="32">
        <v>66</v>
      </c>
      <c s="32">
        <v>0</v>
      </c>
      <c s="32">
        <f>ROUND(ROUND(H193,2)*ROUND(G193,2),2)</f>
      </c>
      <c s="31" t="s">
        <v>52</v>
      </c>
      <c r="O193">
        <f>(I193*21)/100</f>
      </c>
      <c t="s">
        <v>22</v>
      </c>
    </row>
    <row r="194" spans="1:5" ht="12.75">
      <c r="A194" s="33" t="s">
        <v>53</v>
      </c>
      <c r="E194" s="34" t="s">
        <v>385</v>
      </c>
    </row>
    <row r="195" spans="1:5" ht="12.75">
      <c r="A195" s="35" t="s">
        <v>54</v>
      </c>
      <c r="E195" s="36" t="s">
        <v>386</v>
      </c>
    </row>
    <row r="196" spans="1:5" ht="38.25">
      <c r="A196" t="s">
        <v>55</v>
      </c>
      <c r="E196" s="34" t="s">
        <v>365</v>
      </c>
    </row>
    <row r="197" spans="1:16" ht="12.75">
      <c r="A197" s="25" t="s">
        <v>47</v>
      </c>
      <c s="29" t="s">
        <v>387</v>
      </c>
      <c s="29" t="s">
        <v>388</v>
      </c>
      <c s="25" t="s">
        <v>49</v>
      </c>
      <c s="30" t="s">
        <v>389</v>
      </c>
      <c s="31" t="s">
        <v>170</v>
      </c>
      <c s="32">
        <v>78.96</v>
      </c>
      <c s="32">
        <v>0</v>
      </c>
      <c s="32">
        <f>ROUND(ROUND(H197,2)*ROUND(G197,2),2)</f>
      </c>
      <c s="31" t="s">
        <v>52</v>
      </c>
      <c r="O197">
        <f>(I197*21)/100</f>
      </c>
      <c t="s">
        <v>22</v>
      </c>
    </row>
    <row r="198" spans="1:5" ht="12.75">
      <c r="A198" s="33" t="s">
        <v>53</v>
      </c>
      <c r="E198" s="34" t="s">
        <v>390</v>
      </c>
    </row>
    <row r="199" spans="1:5" ht="12.75">
      <c r="A199" s="35" t="s">
        <v>54</v>
      </c>
      <c r="E199" s="36" t="s">
        <v>391</v>
      </c>
    </row>
    <row r="200" spans="1:5" ht="38.25">
      <c r="A200" t="s">
        <v>55</v>
      </c>
      <c r="E200" s="34" t="s">
        <v>392</v>
      </c>
    </row>
    <row r="201" spans="1:16" ht="12.75">
      <c r="A201" s="25" t="s">
        <v>47</v>
      </c>
      <c s="29" t="s">
        <v>393</v>
      </c>
      <c s="29" t="s">
        <v>394</v>
      </c>
      <c s="25" t="s">
        <v>49</v>
      </c>
      <c s="30" t="s">
        <v>395</v>
      </c>
      <c s="31" t="s">
        <v>170</v>
      </c>
      <c s="32">
        <v>31.12</v>
      </c>
      <c s="32">
        <v>0</v>
      </c>
      <c s="32">
        <f>ROUND(ROUND(H201,2)*ROUND(G201,2),2)</f>
      </c>
      <c s="31" t="s">
        <v>52</v>
      </c>
      <c r="O201">
        <f>(I201*21)/100</f>
      </c>
      <c t="s">
        <v>22</v>
      </c>
    </row>
    <row r="202" spans="1:5" ht="25.5">
      <c r="A202" s="33" t="s">
        <v>53</v>
      </c>
      <c r="E202" s="34" t="s">
        <v>396</v>
      </c>
    </row>
    <row r="203" spans="1:5" ht="38.25">
      <c r="A203" s="35" t="s">
        <v>54</v>
      </c>
      <c r="E203" s="36" t="s">
        <v>397</v>
      </c>
    </row>
    <row r="204" spans="1:5" ht="102">
      <c r="A204" t="s">
        <v>55</v>
      </c>
      <c r="E204" s="34" t="s">
        <v>398</v>
      </c>
    </row>
    <row r="205" spans="1:16" ht="12.75">
      <c r="A205" s="25" t="s">
        <v>47</v>
      </c>
      <c s="29" t="s">
        <v>399</v>
      </c>
      <c s="29" t="s">
        <v>400</v>
      </c>
      <c s="25" t="s">
        <v>49</v>
      </c>
      <c s="30" t="s">
        <v>401</v>
      </c>
      <c s="31" t="s">
        <v>159</v>
      </c>
      <c s="32">
        <v>152</v>
      </c>
      <c s="32">
        <v>0</v>
      </c>
      <c s="32">
        <f>ROUND(ROUND(H205,2)*ROUND(G205,2),2)</f>
      </c>
      <c s="31" t="s">
        <v>52</v>
      </c>
      <c r="O205">
        <f>(I205*21)/100</f>
      </c>
      <c t="s">
        <v>22</v>
      </c>
    </row>
    <row r="206" spans="1:5" ht="25.5">
      <c r="A206" s="33" t="s">
        <v>53</v>
      </c>
      <c r="E206" s="34" t="s">
        <v>402</v>
      </c>
    </row>
    <row r="207" spans="1:5" ht="12.75">
      <c r="A207" s="35" t="s">
        <v>54</v>
      </c>
      <c r="E207" s="36" t="s">
        <v>403</v>
      </c>
    </row>
    <row r="208" spans="1:5" ht="102">
      <c r="A208" t="s">
        <v>55</v>
      </c>
      <c r="E208" s="34" t="s">
        <v>404</v>
      </c>
    </row>
    <row r="209" spans="1:18" ht="12.75" customHeight="1">
      <c r="A209" s="6" t="s">
        <v>45</v>
      </c>
      <c s="6"/>
      <c s="38" t="s">
        <v>35</v>
      </c>
      <c s="6"/>
      <c s="27" t="s">
        <v>405</v>
      </c>
      <c s="6"/>
      <c s="6"/>
      <c s="6"/>
      <c s="39">
        <f>0+Q209</f>
      </c>
      <c s="6"/>
      <c r="O209">
        <f>0+R209</f>
      </c>
      <c r="Q209">
        <f>0+I210+I214+I218+I222+I226+I230+I234+I238</f>
      </c>
      <c>
        <f>0+O210+O214+O218+O222+O226+O230+O234+O238</f>
      </c>
    </row>
    <row r="210" spans="1:16" ht="12.75">
      <c r="A210" s="25" t="s">
        <v>47</v>
      </c>
      <c s="29" t="s">
        <v>406</v>
      </c>
      <c s="29" t="s">
        <v>407</v>
      </c>
      <c s="25" t="s">
        <v>49</v>
      </c>
      <c s="30" t="s">
        <v>408</v>
      </c>
      <c s="31" t="s">
        <v>159</v>
      </c>
      <c s="32">
        <v>1070</v>
      </c>
      <c s="32">
        <v>0</v>
      </c>
      <c s="32">
        <f>ROUND(ROUND(H210,2)*ROUND(G210,2),2)</f>
      </c>
      <c s="31" t="s">
        <v>52</v>
      </c>
      <c r="O210">
        <f>(I210*21)/100</f>
      </c>
      <c t="s">
        <v>22</v>
      </c>
    </row>
    <row r="211" spans="1:5" ht="25.5">
      <c r="A211" s="33" t="s">
        <v>53</v>
      </c>
      <c r="E211" s="34" t="s">
        <v>409</v>
      </c>
    </row>
    <row r="212" spans="1:5" ht="12.75">
      <c r="A212" s="35" t="s">
        <v>54</v>
      </c>
      <c r="E212" s="36" t="s">
        <v>410</v>
      </c>
    </row>
    <row r="213" spans="1:5" ht="51">
      <c r="A213" t="s">
        <v>55</v>
      </c>
      <c r="E213" s="34" t="s">
        <v>411</v>
      </c>
    </row>
    <row r="214" spans="1:16" ht="12.75">
      <c r="A214" s="25" t="s">
        <v>47</v>
      </c>
      <c s="29" t="s">
        <v>412</v>
      </c>
      <c s="29" t="s">
        <v>413</v>
      </c>
      <c s="25" t="s">
        <v>49</v>
      </c>
      <c s="30" t="s">
        <v>414</v>
      </c>
      <c s="31" t="s">
        <v>159</v>
      </c>
      <c s="32">
        <v>535</v>
      </c>
      <c s="32">
        <v>0</v>
      </c>
      <c s="32">
        <f>ROUND(ROUND(H214,2)*ROUND(G214,2),2)</f>
      </c>
      <c s="31" t="s">
        <v>52</v>
      </c>
      <c r="O214">
        <f>(I214*21)/100</f>
      </c>
      <c t="s">
        <v>22</v>
      </c>
    </row>
    <row r="215" spans="1:5" ht="12.75">
      <c r="A215" s="33" t="s">
        <v>53</v>
      </c>
      <c r="E215" s="34" t="s">
        <v>415</v>
      </c>
    </row>
    <row r="216" spans="1:5" ht="12.75">
      <c r="A216" s="35" t="s">
        <v>54</v>
      </c>
      <c r="E216" s="36" t="s">
        <v>416</v>
      </c>
    </row>
    <row r="217" spans="1:5" ht="51">
      <c r="A217" t="s">
        <v>55</v>
      </c>
      <c r="E217" s="34" t="s">
        <v>417</v>
      </c>
    </row>
    <row r="218" spans="1:16" ht="12.75">
      <c r="A218" s="25" t="s">
        <v>47</v>
      </c>
      <c s="29" t="s">
        <v>418</v>
      </c>
      <c s="29" t="s">
        <v>419</v>
      </c>
      <c s="25" t="s">
        <v>49</v>
      </c>
      <c s="30" t="s">
        <v>420</v>
      </c>
      <c s="31" t="s">
        <v>159</v>
      </c>
      <c s="32">
        <v>3340</v>
      </c>
      <c s="32">
        <v>0</v>
      </c>
      <c s="32">
        <f>ROUND(ROUND(H218,2)*ROUND(G218,2),2)</f>
      </c>
      <c s="31" t="s">
        <v>52</v>
      </c>
      <c r="O218">
        <f>(I218*21)/100</f>
      </c>
      <c t="s">
        <v>22</v>
      </c>
    </row>
    <row r="219" spans="1:5" ht="12.75">
      <c r="A219" s="33" t="s">
        <v>53</v>
      </c>
      <c r="E219" s="34" t="s">
        <v>421</v>
      </c>
    </row>
    <row r="220" spans="1:5" ht="12.75">
      <c r="A220" s="35" t="s">
        <v>54</v>
      </c>
      <c r="E220" s="36" t="s">
        <v>422</v>
      </c>
    </row>
    <row r="221" spans="1:5" ht="51">
      <c r="A221" t="s">
        <v>55</v>
      </c>
      <c r="E221" s="34" t="s">
        <v>417</v>
      </c>
    </row>
    <row r="222" spans="1:16" ht="12.75">
      <c r="A222" s="25" t="s">
        <v>47</v>
      </c>
      <c s="29" t="s">
        <v>423</v>
      </c>
      <c s="29" t="s">
        <v>424</v>
      </c>
      <c s="25" t="s">
        <v>49</v>
      </c>
      <c s="30" t="s">
        <v>425</v>
      </c>
      <c s="31" t="s">
        <v>159</v>
      </c>
      <c s="32">
        <v>1670</v>
      </c>
      <c s="32">
        <v>0</v>
      </c>
      <c s="32">
        <f>ROUND(ROUND(H222,2)*ROUND(G222,2),2)</f>
      </c>
      <c s="31" t="s">
        <v>52</v>
      </c>
      <c r="O222">
        <f>(I222*21)/100</f>
      </c>
      <c t="s">
        <v>22</v>
      </c>
    </row>
    <row r="223" spans="1:5" ht="25.5">
      <c r="A223" s="33" t="s">
        <v>53</v>
      </c>
      <c r="E223" s="34" t="s">
        <v>426</v>
      </c>
    </row>
    <row r="224" spans="1:5" ht="12.75">
      <c r="A224" s="35" t="s">
        <v>54</v>
      </c>
      <c r="E224" s="36" t="s">
        <v>427</v>
      </c>
    </row>
    <row r="225" spans="1:5" ht="140.25">
      <c r="A225" t="s">
        <v>55</v>
      </c>
      <c r="E225" s="34" t="s">
        <v>428</v>
      </c>
    </row>
    <row r="226" spans="1:16" ht="12.75">
      <c r="A226" s="25" t="s">
        <v>47</v>
      </c>
      <c s="29" t="s">
        <v>429</v>
      </c>
      <c s="29" t="s">
        <v>430</v>
      </c>
      <c s="25" t="s">
        <v>49</v>
      </c>
      <c s="30" t="s">
        <v>431</v>
      </c>
      <c s="31" t="s">
        <v>159</v>
      </c>
      <c s="32">
        <v>1670</v>
      </c>
      <c s="32">
        <v>0</v>
      </c>
      <c s="32">
        <f>ROUND(ROUND(H226,2)*ROUND(G226,2),2)</f>
      </c>
      <c s="31" t="s">
        <v>52</v>
      </c>
      <c r="O226">
        <f>(I226*21)/100</f>
      </c>
      <c t="s">
        <v>22</v>
      </c>
    </row>
    <row r="227" spans="1:5" ht="12.75">
      <c r="A227" s="33" t="s">
        <v>53</v>
      </c>
      <c r="E227" s="34" t="s">
        <v>432</v>
      </c>
    </row>
    <row r="228" spans="1:5" ht="12.75">
      <c r="A228" s="35" t="s">
        <v>54</v>
      </c>
      <c r="E228" s="36" t="s">
        <v>427</v>
      </c>
    </row>
    <row r="229" spans="1:5" ht="140.25">
      <c r="A229" t="s">
        <v>55</v>
      </c>
      <c r="E229" s="34" t="s">
        <v>428</v>
      </c>
    </row>
    <row r="230" spans="1:16" ht="12.75">
      <c r="A230" s="25" t="s">
        <v>47</v>
      </c>
      <c s="29" t="s">
        <v>433</v>
      </c>
      <c s="29" t="s">
        <v>434</v>
      </c>
      <c s="25" t="s">
        <v>49</v>
      </c>
      <c s="30" t="s">
        <v>435</v>
      </c>
      <c s="31" t="s">
        <v>159</v>
      </c>
      <c s="32">
        <v>535</v>
      </c>
      <c s="32">
        <v>0</v>
      </c>
      <c s="32">
        <f>ROUND(ROUND(H230,2)*ROUND(G230,2),2)</f>
      </c>
      <c s="31" t="s">
        <v>52</v>
      </c>
      <c r="O230">
        <f>(I230*21)/100</f>
      </c>
      <c t="s">
        <v>22</v>
      </c>
    </row>
    <row r="231" spans="1:5" ht="12.75">
      <c r="A231" s="33" t="s">
        <v>53</v>
      </c>
      <c r="E231" s="34" t="s">
        <v>436</v>
      </c>
    </row>
    <row r="232" spans="1:5" ht="12.75">
      <c r="A232" s="35" t="s">
        <v>54</v>
      </c>
      <c r="E232" s="36" t="s">
        <v>437</v>
      </c>
    </row>
    <row r="233" spans="1:5" ht="140.25">
      <c r="A233" t="s">
        <v>55</v>
      </c>
      <c r="E233" s="34" t="s">
        <v>428</v>
      </c>
    </row>
    <row r="234" spans="1:16" ht="12.75">
      <c r="A234" s="25" t="s">
        <v>47</v>
      </c>
      <c s="29" t="s">
        <v>438</v>
      </c>
      <c s="29" t="s">
        <v>439</v>
      </c>
      <c s="25" t="s">
        <v>49</v>
      </c>
      <c s="30" t="s">
        <v>440</v>
      </c>
      <c s="31" t="s">
        <v>159</v>
      </c>
      <c s="32">
        <v>765</v>
      </c>
      <c s="32">
        <v>0</v>
      </c>
      <c s="32">
        <f>ROUND(ROUND(H234,2)*ROUND(G234,2),2)</f>
      </c>
      <c s="31" t="s">
        <v>52</v>
      </c>
      <c r="O234">
        <f>(I234*21)/100</f>
      </c>
      <c t="s">
        <v>22</v>
      </c>
    </row>
    <row r="235" spans="1:5" ht="12.75">
      <c r="A235" s="33" t="s">
        <v>53</v>
      </c>
      <c r="E235" s="34" t="s">
        <v>441</v>
      </c>
    </row>
    <row r="236" spans="1:5" ht="12.75">
      <c r="A236" s="35" t="s">
        <v>54</v>
      </c>
      <c r="E236" s="36" t="s">
        <v>442</v>
      </c>
    </row>
    <row r="237" spans="1:5" ht="140.25">
      <c r="A237" t="s">
        <v>55</v>
      </c>
      <c r="E237" s="34" t="s">
        <v>428</v>
      </c>
    </row>
    <row r="238" spans="1:16" ht="12.75">
      <c r="A238" s="25" t="s">
        <v>47</v>
      </c>
      <c s="29" t="s">
        <v>443</v>
      </c>
      <c s="29" t="s">
        <v>444</v>
      </c>
      <c s="25" t="s">
        <v>49</v>
      </c>
      <c s="30" t="s">
        <v>445</v>
      </c>
      <c s="31" t="s">
        <v>159</v>
      </c>
      <c s="32">
        <v>765</v>
      </c>
      <c s="32">
        <v>0</v>
      </c>
      <c s="32">
        <f>ROUND(ROUND(H238,2)*ROUND(G238,2),2)</f>
      </c>
      <c s="31" t="s">
        <v>52</v>
      </c>
      <c r="O238">
        <f>(I238*21)/100</f>
      </c>
      <c t="s">
        <v>22</v>
      </c>
    </row>
    <row r="239" spans="1:5" ht="12.75">
      <c r="A239" s="33" t="s">
        <v>53</v>
      </c>
      <c r="E239" s="34" t="s">
        <v>446</v>
      </c>
    </row>
    <row r="240" spans="1:5" ht="12.75">
      <c r="A240" s="35" t="s">
        <v>54</v>
      </c>
      <c r="E240" s="36" t="s">
        <v>442</v>
      </c>
    </row>
    <row r="241" spans="1:5" ht="25.5">
      <c r="A241" t="s">
        <v>55</v>
      </c>
      <c r="E241" s="34" t="s">
        <v>447</v>
      </c>
    </row>
    <row r="242" spans="1:18" ht="12.75" customHeight="1">
      <c r="A242" s="6" t="s">
        <v>45</v>
      </c>
      <c s="6"/>
      <c s="38" t="s">
        <v>37</v>
      </c>
      <c s="6"/>
      <c s="27" t="s">
        <v>448</v>
      </c>
      <c s="6"/>
      <c s="6"/>
      <c s="6"/>
      <c s="39">
        <f>0+Q242</f>
      </c>
      <c s="6"/>
      <c r="O242">
        <f>0+R242</f>
      </c>
      <c r="Q242">
        <f>0+I243+I247+I251+I255</f>
      </c>
      <c>
        <f>0+O243+O247+O251+O255</f>
      </c>
    </row>
    <row r="243" spans="1:16" ht="25.5">
      <c r="A243" s="25" t="s">
        <v>47</v>
      </c>
      <c s="29" t="s">
        <v>449</v>
      </c>
      <c s="29" t="s">
        <v>450</v>
      </c>
      <c s="25" t="s">
        <v>49</v>
      </c>
      <c s="30" t="s">
        <v>451</v>
      </c>
      <c s="31" t="s">
        <v>159</v>
      </c>
      <c s="32">
        <v>990.94</v>
      </c>
      <c s="32">
        <v>0</v>
      </c>
      <c s="32">
        <f>ROUND(ROUND(H243,2)*ROUND(G243,2),2)</f>
      </c>
      <c s="31" t="s">
        <v>52</v>
      </c>
      <c r="O243">
        <f>(I243*21)/100</f>
      </c>
      <c t="s">
        <v>22</v>
      </c>
    </row>
    <row r="244" spans="1:5" ht="38.25">
      <c r="A244" s="33" t="s">
        <v>53</v>
      </c>
      <c r="E244" s="34" t="s">
        <v>452</v>
      </c>
    </row>
    <row r="245" spans="1:5" ht="89.25">
      <c r="A245" s="35" t="s">
        <v>54</v>
      </c>
      <c r="E245" s="36" t="s">
        <v>453</v>
      </c>
    </row>
    <row r="246" spans="1:5" ht="76.5">
      <c r="A246" t="s">
        <v>55</v>
      </c>
      <c r="E246" s="34" t="s">
        <v>454</v>
      </c>
    </row>
    <row r="247" spans="1:16" ht="25.5">
      <c r="A247" s="25" t="s">
        <v>47</v>
      </c>
      <c s="29" t="s">
        <v>455</v>
      </c>
      <c s="29" t="s">
        <v>456</v>
      </c>
      <c s="25" t="s">
        <v>49</v>
      </c>
      <c s="30" t="s">
        <v>457</v>
      </c>
      <c s="31" t="s">
        <v>159</v>
      </c>
      <c s="32">
        <v>384.91</v>
      </c>
      <c s="32">
        <v>0</v>
      </c>
      <c s="32">
        <f>ROUND(ROUND(H247,2)*ROUND(G247,2),2)</f>
      </c>
      <c s="31" t="s">
        <v>52</v>
      </c>
      <c r="O247">
        <f>(I247*21)/100</f>
      </c>
      <c t="s">
        <v>22</v>
      </c>
    </row>
    <row r="248" spans="1:5" ht="25.5">
      <c r="A248" s="33" t="s">
        <v>53</v>
      </c>
      <c r="E248" s="34" t="s">
        <v>458</v>
      </c>
    </row>
    <row r="249" spans="1:5" ht="89.25">
      <c r="A249" s="35" t="s">
        <v>54</v>
      </c>
      <c r="E249" s="36" t="s">
        <v>459</v>
      </c>
    </row>
    <row r="250" spans="1:5" ht="76.5">
      <c r="A250" t="s">
        <v>55</v>
      </c>
      <c r="E250" s="34" t="s">
        <v>454</v>
      </c>
    </row>
    <row r="251" spans="1:16" ht="12.75">
      <c r="A251" s="25" t="s">
        <v>47</v>
      </c>
      <c s="29" t="s">
        <v>460</v>
      </c>
      <c s="29" t="s">
        <v>461</v>
      </c>
      <c s="25" t="s">
        <v>49</v>
      </c>
      <c s="30" t="s">
        <v>462</v>
      </c>
      <c s="31" t="s">
        <v>159</v>
      </c>
      <c s="32">
        <v>1194.33</v>
      </c>
      <c s="32">
        <v>0</v>
      </c>
      <c s="32">
        <f>ROUND(ROUND(H251,2)*ROUND(G251,2),2)</f>
      </c>
      <c s="31" t="s">
        <v>52</v>
      </c>
      <c r="O251">
        <f>(I251*21)/100</f>
      </c>
      <c t="s">
        <v>22</v>
      </c>
    </row>
    <row r="252" spans="1:5" ht="12.75">
      <c r="A252" s="33" t="s">
        <v>53</v>
      </c>
      <c r="E252" s="34" t="s">
        <v>463</v>
      </c>
    </row>
    <row r="253" spans="1:5" ht="38.25">
      <c r="A253" s="35" t="s">
        <v>54</v>
      </c>
      <c r="E253" s="36" t="s">
        <v>464</v>
      </c>
    </row>
    <row r="254" spans="1:5" ht="76.5">
      <c r="A254" t="s">
        <v>55</v>
      </c>
      <c r="E254" s="34" t="s">
        <v>454</v>
      </c>
    </row>
    <row r="255" spans="1:16" ht="12.75">
      <c r="A255" s="25" t="s">
        <v>47</v>
      </c>
      <c s="29" t="s">
        <v>465</v>
      </c>
      <c s="29" t="s">
        <v>466</v>
      </c>
      <c s="25" t="s">
        <v>49</v>
      </c>
      <c s="30" t="s">
        <v>467</v>
      </c>
      <c s="31" t="s">
        <v>159</v>
      </c>
      <c s="32">
        <v>203.49</v>
      </c>
      <c s="32">
        <v>0</v>
      </c>
      <c s="32">
        <f>ROUND(ROUND(H255,2)*ROUND(G255,2),2)</f>
      </c>
      <c s="31" t="s">
        <v>52</v>
      </c>
      <c r="O255">
        <f>(I255*21)/100</f>
      </c>
      <c t="s">
        <v>22</v>
      </c>
    </row>
    <row r="256" spans="1:5" ht="25.5">
      <c r="A256" s="33" t="s">
        <v>53</v>
      </c>
      <c r="E256" s="34" t="s">
        <v>468</v>
      </c>
    </row>
    <row r="257" spans="1:5" ht="12.75">
      <c r="A257" s="35" t="s">
        <v>54</v>
      </c>
      <c r="E257" s="36" t="s">
        <v>469</v>
      </c>
    </row>
    <row r="258" spans="1:5" ht="76.5">
      <c r="A258" t="s">
        <v>55</v>
      </c>
      <c r="E258" s="34" t="s">
        <v>454</v>
      </c>
    </row>
    <row r="259" spans="1:18" ht="12.75" customHeight="1">
      <c r="A259" s="6" t="s">
        <v>45</v>
      </c>
      <c s="6"/>
      <c s="38" t="s">
        <v>69</v>
      </c>
      <c s="6"/>
      <c s="27" t="s">
        <v>470</v>
      </c>
      <c s="6"/>
      <c s="6"/>
      <c s="6"/>
      <c s="39">
        <f>0+Q259</f>
      </c>
      <c s="6"/>
      <c r="O259">
        <f>0+R259</f>
      </c>
      <c r="Q259">
        <f>0+I260+I264+I268+I272+I276+I280+I284+I288+I292+I296+I300+I304+I308+I312</f>
      </c>
      <c>
        <f>0+O260+O264+O268+O272+O276+O280+O284+O288+O292+O296+O300+O304+O308+O312</f>
      </c>
    </row>
    <row r="260" spans="1:16" ht="12.75">
      <c r="A260" s="25" t="s">
        <v>47</v>
      </c>
      <c s="29" t="s">
        <v>471</v>
      </c>
      <c s="29" t="s">
        <v>472</v>
      </c>
      <c s="25" t="s">
        <v>49</v>
      </c>
      <c s="30" t="s">
        <v>473</v>
      </c>
      <c s="31" t="s">
        <v>185</v>
      </c>
      <c s="32">
        <v>56</v>
      </c>
      <c s="32">
        <v>0</v>
      </c>
      <c s="32">
        <f>ROUND(ROUND(H260,2)*ROUND(G260,2),2)</f>
      </c>
      <c s="31" t="s">
        <v>52</v>
      </c>
      <c r="O260">
        <f>(I260*21)/100</f>
      </c>
      <c t="s">
        <v>22</v>
      </c>
    </row>
    <row r="261" spans="1:5" ht="12.75">
      <c r="A261" s="33" t="s">
        <v>53</v>
      </c>
      <c r="E261" s="34" t="s">
        <v>474</v>
      </c>
    </row>
    <row r="262" spans="1:5" ht="38.25">
      <c r="A262" s="35" t="s">
        <v>54</v>
      </c>
      <c r="E262" s="36" t="s">
        <v>475</v>
      </c>
    </row>
    <row r="263" spans="1:5" ht="102">
      <c r="A263" t="s">
        <v>55</v>
      </c>
      <c r="E263" s="34" t="s">
        <v>476</v>
      </c>
    </row>
    <row r="264" spans="1:16" ht="12.75">
      <c r="A264" s="25" t="s">
        <v>47</v>
      </c>
      <c s="29" t="s">
        <v>477</v>
      </c>
      <c s="29" t="s">
        <v>478</v>
      </c>
      <c s="25" t="s">
        <v>49</v>
      </c>
      <c s="30" t="s">
        <v>479</v>
      </c>
      <c s="31" t="s">
        <v>185</v>
      </c>
      <c s="32">
        <v>301.5</v>
      </c>
      <c s="32">
        <v>0</v>
      </c>
      <c s="32">
        <f>ROUND(ROUND(H264,2)*ROUND(G264,2),2)</f>
      </c>
      <c s="31" t="s">
        <v>52</v>
      </c>
      <c r="O264">
        <f>(I264*21)/100</f>
      </c>
      <c t="s">
        <v>22</v>
      </c>
    </row>
    <row r="265" spans="1:5" ht="12.75">
      <c r="A265" s="33" t="s">
        <v>53</v>
      </c>
      <c r="E265" s="34" t="s">
        <v>480</v>
      </c>
    </row>
    <row r="266" spans="1:5" ht="12.75">
      <c r="A266" s="35" t="s">
        <v>54</v>
      </c>
      <c r="E266" s="36" t="s">
        <v>481</v>
      </c>
    </row>
    <row r="267" spans="1:5" ht="76.5">
      <c r="A267" t="s">
        <v>55</v>
      </c>
      <c r="E267" s="34" t="s">
        <v>482</v>
      </c>
    </row>
    <row r="268" spans="1:16" ht="25.5">
      <c r="A268" s="25" t="s">
        <v>47</v>
      </c>
      <c s="29" t="s">
        <v>483</v>
      </c>
      <c s="29" t="s">
        <v>484</v>
      </c>
      <c s="25" t="s">
        <v>49</v>
      </c>
      <c s="30" t="s">
        <v>485</v>
      </c>
      <c s="31" t="s">
        <v>159</v>
      </c>
      <c s="32">
        <v>148.8</v>
      </c>
      <c s="32">
        <v>0</v>
      </c>
      <c s="32">
        <f>ROUND(ROUND(H268,2)*ROUND(G268,2),2)</f>
      </c>
      <c s="31" t="s">
        <v>52</v>
      </c>
      <c r="O268">
        <f>(I268*21)/100</f>
      </c>
      <c t="s">
        <v>22</v>
      </c>
    </row>
    <row r="269" spans="1:5" ht="12.75">
      <c r="A269" s="33" t="s">
        <v>53</v>
      </c>
      <c r="E269" s="34" t="s">
        <v>486</v>
      </c>
    </row>
    <row r="270" spans="1:5" ht="12.75">
      <c r="A270" s="35" t="s">
        <v>54</v>
      </c>
      <c r="E270" s="36" t="s">
        <v>487</v>
      </c>
    </row>
    <row r="271" spans="1:5" ht="191.25">
      <c r="A271" t="s">
        <v>55</v>
      </c>
      <c r="E271" s="34" t="s">
        <v>488</v>
      </c>
    </row>
    <row r="272" spans="1:16" ht="12.75">
      <c r="A272" s="25" t="s">
        <v>47</v>
      </c>
      <c s="29" t="s">
        <v>489</v>
      </c>
      <c s="29" t="s">
        <v>490</v>
      </c>
      <c s="25" t="s">
        <v>49</v>
      </c>
      <c s="30" t="s">
        <v>491</v>
      </c>
      <c s="31" t="s">
        <v>159</v>
      </c>
      <c s="32">
        <v>66</v>
      </c>
      <c s="32">
        <v>0</v>
      </c>
      <c s="32">
        <f>ROUND(ROUND(H272,2)*ROUND(G272,2),2)</f>
      </c>
      <c s="31" t="s">
        <v>52</v>
      </c>
      <c r="O272">
        <f>(I272*21)/100</f>
      </c>
      <c t="s">
        <v>22</v>
      </c>
    </row>
    <row r="273" spans="1:5" ht="25.5">
      <c r="A273" s="33" t="s">
        <v>53</v>
      </c>
      <c r="E273" s="34" t="s">
        <v>492</v>
      </c>
    </row>
    <row r="274" spans="1:5" ht="12.75">
      <c r="A274" s="35" t="s">
        <v>54</v>
      </c>
      <c r="E274" s="36" t="s">
        <v>493</v>
      </c>
    </row>
    <row r="275" spans="1:5" ht="191.25">
      <c r="A275" t="s">
        <v>55</v>
      </c>
      <c r="E275" s="34" t="s">
        <v>488</v>
      </c>
    </row>
    <row r="276" spans="1:16" ht="12.75">
      <c r="A276" s="25" t="s">
        <v>47</v>
      </c>
      <c s="29" t="s">
        <v>494</v>
      </c>
      <c s="29" t="s">
        <v>495</v>
      </c>
      <c s="25" t="s">
        <v>49</v>
      </c>
      <c s="30" t="s">
        <v>496</v>
      </c>
      <c s="31" t="s">
        <v>159</v>
      </c>
      <c s="32">
        <v>381.84</v>
      </c>
      <c s="32">
        <v>0</v>
      </c>
      <c s="32">
        <f>ROUND(ROUND(H276,2)*ROUND(G276,2),2)</f>
      </c>
      <c s="31" t="s">
        <v>52</v>
      </c>
      <c r="O276">
        <f>(I276*21)/100</f>
      </c>
      <c t="s">
        <v>22</v>
      </c>
    </row>
    <row r="277" spans="1:5" ht="12.75">
      <c r="A277" s="33" t="s">
        <v>53</v>
      </c>
      <c r="E277" s="34" t="s">
        <v>497</v>
      </c>
    </row>
    <row r="278" spans="1:5" ht="12.75">
      <c r="A278" s="35" t="s">
        <v>54</v>
      </c>
      <c r="E278" s="36" t="s">
        <v>498</v>
      </c>
    </row>
    <row r="279" spans="1:5" ht="204">
      <c r="A279" t="s">
        <v>55</v>
      </c>
      <c r="E279" s="34" t="s">
        <v>499</v>
      </c>
    </row>
    <row r="280" spans="1:16" ht="25.5">
      <c r="A280" s="25" t="s">
        <v>47</v>
      </c>
      <c s="29" t="s">
        <v>500</v>
      </c>
      <c s="29" t="s">
        <v>501</v>
      </c>
      <c s="25" t="s">
        <v>49</v>
      </c>
      <c s="30" t="s">
        <v>502</v>
      </c>
      <c s="31" t="s">
        <v>159</v>
      </c>
      <c s="32">
        <v>1005.48</v>
      </c>
      <c s="32">
        <v>0</v>
      </c>
      <c s="32">
        <f>ROUND(ROUND(H280,2)*ROUND(G280,2),2)</f>
      </c>
      <c s="31" t="s">
        <v>52</v>
      </c>
      <c r="O280">
        <f>(I280*21)/100</f>
      </c>
      <c t="s">
        <v>22</v>
      </c>
    </row>
    <row r="281" spans="1:5" ht="12.75">
      <c r="A281" s="33" t="s">
        <v>53</v>
      </c>
      <c r="E281" s="34" t="s">
        <v>503</v>
      </c>
    </row>
    <row r="282" spans="1:5" ht="12.75">
      <c r="A282" s="35" t="s">
        <v>54</v>
      </c>
      <c r="E282" s="36" t="s">
        <v>504</v>
      </c>
    </row>
    <row r="283" spans="1:5" ht="204">
      <c r="A283" t="s">
        <v>55</v>
      </c>
      <c r="E283" s="34" t="s">
        <v>505</v>
      </c>
    </row>
    <row r="284" spans="1:16" ht="12.75">
      <c r="A284" s="25" t="s">
        <v>47</v>
      </c>
      <c s="29" t="s">
        <v>506</v>
      </c>
      <c s="29" t="s">
        <v>507</v>
      </c>
      <c s="25" t="s">
        <v>49</v>
      </c>
      <c s="30" t="s">
        <v>508</v>
      </c>
      <c s="31" t="s">
        <v>159</v>
      </c>
      <c s="32">
        <v>268.4</v>
      </c>
      <c s="32">
        <v>0</v>
      </c>
      <c s="32">
        <f>ROUND(ROUND(H284,2)*ROUND(G284,2),2)</f>
      </c>
      <c s="31" t="s">
        <v>52</v>
      </c>
      <c r="O284">
        <f>(I284*21)/100</f>
      </c>
      <c t="s">
        <v>22</v>
      </c>
    </row>
    <row r="285" spans="1:5" ht="12.75">
      <c r="A285" s="33" t="s">
        <v>53</v>
      </c>
      <c r="E285" s="34" t="s">
        <v>509</v>
      </c>
    </row>
    <row r="286" spans="1:5" ht="38.25">
      <c r="A286" s="35" t="s">
        <v>54</v>
      </c>
      <c r="E286" s="36" t="s">
        <v>510</v>
      </c>
    </row>
    <row r="287" spans="1:5" ht="38.25">
      <c r="A287" t="s">
        <v>55</v>
      </c>
      <c r="E287" s="34" t="s">
        <v>511</v>
      </c>
    </row>
    <row r="288" spans="1:16" ht="12.75">
      <c r="A288" s="25" t="s">
        <v>47</v>
      </c>
      <c s="29" t="s">
        <v>512</v>
      </c>
      <c s="29" t="s">
        <v>513</v>
      </c>
      <c s="25" t="s">
        <v>49</v>
      </c>
      <c s="30" t="s">
        <v>514</v>
      </c>
      <c s="31" t="s">
        <v>123</v>
      </c>
      <c s="32">
        <v>2</v>
      </c>
      <c s="32">
        <v>0</v>
      </c>
      <c s="32">
        <f>ROUND(ROUND(H288,2)*ROUND(G288,2),2)</f>
      </c>
      <c s="31" t="s">
        <v>52</v>
      </c>
      <c r="O288">
        <f>(I288*21)/100</f>
      </c>
      <c t="s">
        <v>22</v>
      </c>
    </row>
    <row r="289" spans="1:5" ht="25.5">
      <c r="A289" s="33" t="s">
        <v>53</v>
      </c>
      <c r="E289" s="34" t="s">
        <v>515</v>
      </c>
    </row>
    <row r="290" spans="1:5" ht="12.75">
      <c r="A290" s="35" t="s">
        <v>54</v>
      </c>
      <c r="E290" s="36" t="s">
        <v>516</v>
      </c>
    </row>
    <row r="291" spans="1:5" ht="114.75">
      <c r="A291" t="s">
        <v>55</v>
      </c>
      <c r="E291" s="34" t="s">
        <v>517</v>
      </c>
    </row>
    <row r="292" spans="1:16" ht="12.75">
      <c r="A292" s="25" t="s">
        <v>47</v>
      </c>
      <c s="29" t="s">
        <v>518</v>
      </c>
      <c s="29" t="s">
        <v>519</v>
      </c>
      <c s="25" t="s">
        <v>49</v>
      </c>
      <c s="30" t="s">
        <v>520</v>
      </c>
      <c s="31" t="s">
        <v>159</v>
      </c>
      <c s="32">
        <v>4.8</v>
      </c>
      <c s="32">
        <v>0</v>
      </c>
      <c s="32">
        <f>ROUND(ROUND(H292,2)*ROUND(G292,2),2)</f>
      </c>
      <c s="31" t="s">
        <v>52</v>
      </c>
      <c r="O292">
        <f>(I292*21)/100</f>
      </c>
      <c t="s">
        <v>22</v>
      </c>
    </row>
    <row r="293" spans="1:5" ht="12.75">
      <c r="A293" s="33" t="s">
        <v>53</v>
      </c>
      <c r="E293" s="34" t="s">
        <v>521</v>
      </c>
    </row>
    <row r="294" spans="1:5" ht="12.75">
      <c r="A294" s="35" t="s">
        <v>54</v>
      </c>
      <c r="E294" s="36" t="s">
        <v>522</v>
      </c>
    </row>
    <row r="295" spans="1:5" ht="89.25">
      <c r="A295" t="s">
        <v>55</v>
      </c>
      <c r="E295" s="34" t="s">
        <v>523</v>
      </c>
    </row>
    <row r="296" spans="1:16" ht="12.75">
      <c r="A296" s="25" t="s">
        <v>47</v>
      </c>
      <c s="29" t="s">
        <v>524</v>
      </c>
      <c s="29" t="s">
        <v>525</v>
      </c>
      <c s="25" t="s">
        <v>49</v>
      </c>
      <c s="30" t="s">
        <v>526</v>
      </c>
      <c s="31" t="s">
        <v>159</v>
      </c>
      <c s="32">
        <v>36</v>
      </c>
      <c s="32">
        <v>0</v>
      </c>
      <c s="32">
        <f>ROUND(ROUND(H296,2)*ROUND(G296,2),2)</f>
      </c>
      <c s="31" t="s">
        <v>52</v>
      </c>
      <c r="O296">
        <f>(I296*21)/100</f>
      </c>
      <c t="s">
        <v>22</v>
      </c>
    </row>
    <row r="297" spans="1:5" ht="25.5">
      <c r="A297" s="33" t="s">
        <v>53</v>
      </c>
      <c r="E297" s="34" t="s">
        <v>527</v>
      </c>
    </row>
    <row r="298" spans="1:5" ht="38.25">
      <c r="A298" s="35" t="s">
        <v>54</v>
      </c>
      <c r="E298" s="36" t="s">
        <v>528</v>
      </c>
    </row>
    <row r="299" spans="1:5" ht="51">
      <c r="A299" t="s">
        <v>55</v>
      </c>
      <c r="E299" s="34" t="s">
        <v>529</v>
      </c>
    </row>
    <row r="300" spans="1:16" ht="12.75">
      <c r="A300" s="25" t="s">
        <v>47</v>
      </c>
      <c s="29" t="s">
        <v>530</v>
      </c>
      <c s="29" t="s">
        <v>531</v>
      </c>
      <c s="25" t="s">
        <v>109</v>
      </c>
      <c s="30" t="s">
        <v>532</v>
      </c>
      <c s="31" t="s">
        <v>159</v>
      </c>
      <c s="32">
        <v>837.87</v>
      </c>
      <c s="32">
        <v>0</v>
      </c>
      <c s="32">
        <f>ROUND(ROUND(H300,2)*ROUND(G300,2),2)</f>
      </c>
      <c s="31" t="s">
        <v>533</v>
      </c>
      <c r="O300">
        <f>(I300*21)/100</f>
      </c>
      <c t="s">
        <v>22</v>
      </c>
    </row>
    <row r="301" spans="1:5" ht="12.75">
      <c r="A301" s="33" t="s">
        <v>53</v>
      </c>
      <c r="E301" s="34" t="s">
        <v>534</v>
      </c>
    </row>
    <row r="302" spans="1:5" ht="102">
      <c r="A302" s="35" t="s">
        <v>54</v>
      </c>
      <c r="E302" s="36" t="s">
        <v>535</v>
      </c>
    </row>
    <row r="303" spans="1:5" ht="51">
      <c r="A303" t="s">
        <v>55</v>
      </c>
      <c r="E303" s="34" t="s">
        <v>536</v>
      </c>
    </row>
    <row r="304" spans="1:16" ht="12.75">
      <c r="A304" s="25" t="s">
        <v>47</v>
      </c>
      <c s="29" t="s">
        <v>537</v>
      </c>
      <c s="29" t="s">
        <v>538</v>
      </c>
      <c s="25" t="s">
        <v>49</v>
      </c>
      <c s="30" t="s">
        <v>539</v>
      </c>
      <c s="31" t="s">
        <v>159</v>
      </c>
      <c s="32">
        <v>399</v>
      </c>
      <c s="32">
        <v>0</v>
      </c>
      <c s="32">
        <f>ROUND(ROUND(H304,2)*ROUND(G304,2),2)</f>
      </c>
      <c s="31" t="s">
        <v>52</v>
      </c>
      <c r="O304">
        <f>(I304*21)/100</f>
      </c>
      <c t="s">
        <v>22</v>
      </c>
    </row>
    <row r="305" spans="1:5" ht="12.75">
      <c r="A305" s="33" t="s">
        <v>53</v>
      </c>
      <c r="E305" s="34" t="s">
        <v>540</v>
      </c>
    </row>
    <row r="306" spans="1:5" ht="12.75">
      <c r="A306" s="35" t="s">
        <v>54</v>
      </c>
      <c r="E306" s="36" t="s">
        <v>541</v>
      </c>
    </row>
    <row r="307" spans="1:5" ht="51">
      <c r="A307" t="s">
        <v>55</v>
      </c>
      <c r="E307" s="34" t="s">
        <v>536</v>
      </c>
    </row>
    <row r="308" spans="1:16" ht="12.75">
      <c r="A308" s="25" t="s">
        <v>47</v>
      </c>
      <c s="29" t="s">
        <v>542</v>
      </c>
      <c s="29" t="s">
        <v>543</v>
      </c>
      <c s="25" t="s">
        <v>49</v>
      </c>
      <c s="30" t="s">
        <v>544</v>
      </c>
      <c s="31" t="s">
        <v>159</v>
      </c>
      <c s="32">
        <v>1063.14</v>
      </c>
      <c s="32">
        <v>0</v>
      </c>
      <c s="32">
        <f>ROUND(ROUND(H308,2)*ROUND(G308,2),2)</f>
      </c>
      <c s="31" t="s">
        <v>52</v>
      </c>
      <c r="O308">
        <f>(I308*21)/100</f>
      </c>
      <c t="s">
        <v>22</v>
      </c>
    </row>
    <row r="309" spans="1:5" ht="12.75">
      <c r="A309" s="33" t="s">
        <v>53</v>
      </c>
      <c r="E309" s="34" t="s">
        <v>545</v>
      </c>
    </row>
    <row r="310" spans="1:5" ht="89.25">
      <c r="A310" s="35" t="s">
        <v>54</v>
      </c>
      <c r="E310" s="36" t="s">
        <v>546</v>
      </c>
    </row>
    <row r="311" spans="1:5" ht="51">
      <c r="A311" t="s">
        <v>55</v>
      </c>
      <c r="E311" s="34" t="s">
        <v>536</v>
      </c>
    </row>
    <row r="312" spans="1:16" ht="12.75">
      <c r="A312" s="25" t="s">
        <v>47</v>
      </c>
      <c s="29" t="s">
        <v>547</v>
      </c>
      <c s="29" t="s">
        <v>548</v>
      </c>
      <c s="25" t="s">
        <v>49</v>
      </c>
      <c s="30" t="s">
        <v>549</v>
      </c>
      <c s="31" t="s">
        <v>159</v>
      </c>
      <c s="32">
        <v>75.6</v>
      </c>
      <c s="32">
        <v>0</v>
      </c>
      <c s="32">
        <f>ROUND(ROUND(H312,2)*ROUND(G312,2),2)</f>
      </c>
      <c s="31" t="s">
        <v>52</v>
      </c>
      <c r="O312">
        <f>(I312*21)/100</f>
      </c>
      <c t="s">
        <v>22</v>
      </c>
    </row>
    <row r="313" spans="1:5" ht="12.75">
      <c r="A313" s="33" t="s">
        <v>53</v>
      </c>
      <c r="E313" s="34" t="s">
        <v>550</v>
      </c>
    </row>
    <row r="314" spans="1:5" ht="38.25">
      <c r="A314" s="35" t="s">
        <v>54</v>
      </c>
      <c r="E314" s="36" t="s">
        <v>551</v>
      </c>
    </row>
    <row r="315" spans="1:5" ht="51">
      <c r="A315" t="s">
        <v>55</v>
      </c>
      <c r="E315" s="34" t="s">
        <v>536</v>
      </c>
    </row>
    <row r="316" spans="1:18" ht="12.75" customHeight="1">
      <c r="A316" s="6" t="s">
        <v>45</v>
      </c>
      <c s="6"/>
      <c s="38" t="s">
        <v>72</v>
      </c>
      <c s="6"/>
      <c s="27" t="s">
        <v>552</v>
      </c>
      <c s="6"/>
      <c s="6"/>
      <c s="6"/>
      <c s="39">
        <f>0+Q316</f>
      </c>
      <c s="6"/>
      <c r="O316">
        <f>0+R316</f>
      </c>
      <c r="Q316">
        <f>0+I317+I321+I325+I329+I333+I337+I341</f>
      </c>
      <c>
        <f>0+O317+O321+O325+O329+O333+O337+O341</f>
      </c>
    </row>
    <row r="317" spans="1:16" ht="12.75">
      <c r="A317" s="25" t="s">
        <v>47</v>
      </c>
      <c s="29" t="s">
        <v>553</v>
      </c>
      <c s="29" t="s">
        <v>554</v>
      </c>
      <c s="25" t="s">
        <v>49</v>
      </c>
      <c s="30" t="s">
        <v>555</v>
      </c>
      <c s="31" t="s">
        <v>185</v>
      </c>
      <c s="32">
        <v>104</v>
      </c>
      <c s="32">
        <v>0</v>
      </c>
      <c s="32">
        <f>ROUND(ROUND(H317,2)*ROUND(G317,2),2)</f>
      </c>
      <c s="31" t="s">
        <v>52</v>
      </c>
      <c r="O317">
        <f>(I317*21)/100</f>
      </c>
      <c t="s">
        <v>22</v>
      </c>
    </row>
    <row r="318" spans="1:5" ht="12.75">
      <c r="A318" s="33" t="s">
        <v>53</v>
      </c>
      <c r="E318" s="34" t="s">
        <v>556</v>
      </c>
    </row>
    <row r="319" spans="1:5" ht="12.75">
      <c r="A319" s="35" t="s">
        <v>54</v>
      </c>
      <c r="E319" s="36" t="s">
        <v>557</v>
      </c>
    </row>
    <row r="320" spans="1:5" ht="255">
      <c r="A320" t="s">
        <v>55</v>
      </c>
      <c r="E320" s="34" t="s">
        <v>558</v>
      </c>
    </row>
    <row r="321" spans="1:16" ht="12.75">
      <c r="A321" s="25" t="s">
        <v>47</v>
      </c>
      <c s="29" t="s">
        <v>559</v>
      </c>
      <c s="29" t="s">
        <v>560</v>
      </c>
      <c s="25" t="s">
        <v>49</v>
      </c>
      <c s="30" t="s">
        <v>561</v>
      </c>
      <c s="31" t="s">
        <v>185</v>
      </c>
      <c s="32">
        <v>2</v>
      </c>
      <c s="32">
        <v>0</v>
      </c>
      <c s="32">
        <f>ROUND(ROUND(H321,2)*ROUND(G321,2),2)</f>
      </c>
      <c s="31" t="s">
        <v>52</v>
      </c>
      <c r="O321">
        <f>(I321*21)/100</f>
      </c>
      <c t="s">
        <v>22</v>
      </c>
    </row>
    <row r="322" spans="1:5" ht="12.75">
      <c r="A322" s="33" t="s">
        <v>53</v>
      </c>
      <c r="E322" s="34" t="s">
        <v>562</v>
      </c>
    </row>
    <row r="323" spans="1:5" ht="12.75">
      <c r="A323" s="35" t="s">
        <v>54</v>
      </c>
      <c r="E323" s="36" t="s">
        <v>563</v>
      </c>
    </row>
    <row r="324" spans="1:5" ht="242.25">
      <c r="A324" t="s">
        <v>55</v>
      </c>
      <c r="E324" s="34" t="s">
        <v>564</v>
      </c>
    </row>
    <row r="325" spans="1:16" ht="12.75">
      <c r="A325" s="25" t="s">
        <v>47</v>
      </c>
      <c s="29" t="s">
        <v>565</v>
      </c>
      <c s="29" t="s">
        <v>566</v>
      </c>
      <c s="25" t="s">
        <v>49</v>
      </c>
      <c s="30" t="s">
        <v>567</v>
      </c>
      <c s="31" t="s">
        <v>185</v>
      </c>
      <c s="32">
        <v>781.25</v>
      </c>
      <c s="32">
        <v>0</v>
      </c>
      <c s="32">
        <f>ROUND(ROUND(H325,2)*ROUND(G325,2),2)</f>
      </c>
      <c s="31" t="s">
        <v>52</v>
      </c>
      <c r="O325">
        <f>(I325*21)/100</f>
      </c>
      <c t="s">
        <v>22</v>
      </c>
    </row>
    <row r="326" spans="1:5" ht="25.5">
      <c r="A326" s="33" t="s">
        <v>53</v>
      </c>
      <c r="E326" s="34" t="s">
        <v>568</v>
      </c>
    </row>
    <row r="327" spans="1:5" ht="38.25">
      <c r="A327" s="35" t="s">
        <v>54</v>
      </c>
      <c r="E327" s="36" t="s">
        <v>569</v>
      </c>
    </row>
    <row r="328" spans="1:5" ht="242.25">
      <c r="A328" t="s">
        <v>55</v>
      </c>
      <c r="E328" s="34" t="s">
        <v>570</v>
      </c>
    </row>
    <row r="329" spans="1:16" ht="12.75">
      <c r="A329" s="25" t="s">
        <v>47</v>
      </c>
      <c s="29" t="s">
        <v>571</v>
      </c>
      <c s="29" t="s">
        <v>572</v>
      </c>
      <c s="25" t="s">
        <v>49</v>
      </c>
      <c s="30" t="s">
        <v>573</v>
      </c>
      <c s="31" t="s">
        <v>185</v>
      </c>
      <c s="32">
        <v>5.16</v>
      </c>
      <c s="32">
        <v>0</v>
      </c>
      <c s="32">
        <f>ROUND(ROUND(H329,2)*ROUND(G329,2),2)</f>
      </c>
      <c s="31" t="s">
        <v>52</v>
      </c>
      <c r="O329">
        <f>(I329*21)/100</f>
      </c>
      <c t="s">
        <v>22</v>
      </c>
    </row>
    <row r="330" spans="1:5" ht="12.75">
      <c r="A330" s="33" t="s">
        <v>53</v>
      </c>
      <c r="E330" s="34" t="s">
        <v>574</v>
      </c>
    </row>
    <row r="331" spans="1:5" ht="12.75">
      <c r="A331" s="35" t="s">
        <v>54</v>
      </c>
      <c r="E331" s="36" t="s">
        <v>575</v>
      </c>
    </row>
    <row r="332" spans="1:5" ht="242.25">
      <c r="A332" t="s">
        <v>55</v>
      </c>
      <c r="E332" s="34" t="s">
        <v>570</v>
      </c>
    </row>
    <row r="333" spans="1:16" ht="12.75">
      <c r="A333" s="25" t="s">
        <v>47</v>
      </c>
      <c s="29" t="s">
        <v>576</v>
      </c>
      <c s="29" t="s">
        <v>577</v>
      </c>
      <c s="25" t="s">
        <v>49</v>
      </c>
      <c s="30" t="s">
        <v>578</v>
      </c>
      <c s="31" t="s">
        <v>123</v>
      </c>
      <c s="32">
        <v>4</v>
      </c>
      <c s="32">
        <v>0</v>
      </c>
      <c s="32">
        <f>ROUND(ROUND(H333,2)*ROUND(G333,2),2)</f>
      </c>
      <c s="31" t="s">
        <v>52</v>
      </c>
      <c r="O333">
        <f>(I333*21)/100</f>
      </c>
      <c t="s">
        <v>22</v>
      </c>
    </row>
    <row r="334" spans="1:5" ht="12.75">
      <c r="A334" s="33" t="s">
        <v>53</v>
      </c>
      <c r="E334" s="34" t="s">
        <v>579</v>
      </c>
    </row>
    <row r="335" spans="1:5" ht="12.75">
      <c r="A335" s="35" t="s">
        <v>54</v>
      </c>
      <c r="E335" s="36" t="s">
        <v>580</v>
      </c>
    </row>
    <row r="336" spans="1:5" ht="76.5">
      <c r="A336" t="s">
        <v>55</v>
      </c>
      <c r="E336" s="34" t="s">
        <v>581</v>
      </c>
    </row>
    <row r="337" spans="1:16" ht="12.75">
      <c r="A337" s="25" t="s">
        <v>47</v>
      </c>
      <c s="29" t="s">
        <v>582</v>
      </c>
      <c s="29" t="s">
        <v>583</v>
      </c>
      <c s="25" t="s">
        <v>49</v>
      </c>
      <c s="30" t="s">
        <v>584</v>
      </c>
      <c s="31" t="s">
        <v>123</v>
      </c>
      <c s="32">
        <v>3</v>
      </c>
      <c s="32">
        <v>0</v>
      </c>
      <c s="32">
        <f>ROUND(ROUND(H337,2)*ROUND(G337,2),2)</f>
      </c>
      <c s="31" t="s">
        <v>52</v>
      </c>
      <c r="O337">
        <f>(I337*21)/100</f>
      </c>
      <c t="s">
        <v>22</v>
      </c>
    </row>
    <row r="338" spans="1:5" ht="12.75">
      <c r="A338" s="33" t="s">
        <v>53</v>
      </c>
      <c r="E338" s="34" t="s">
        <v>585</v>
      </c>
    </row>
    <row r="339" spans="1:5" ht="12.75">
      <c r="A339" s="35" t="s">
        <v>54</v>
      </c>
      <c r="E339" s="36" t="s">
        <v>586</v>
      </c>
    </row>
    <row r="340" spans="1:5" ht="25.5">
      <c r="A340" t="s">
        <v>55</v>
      </c>
      <c r="E340" s="34" t="s">
        <v>587</v>
      </c>
    </row>
    <row r="341" spans="1:16" ht="12.75">
      <c r="A341" s="25" t="s">
        <v>47</v>
      </c>
      <c s="29" t="s">
        <v>588</v>
      </c>
      <c s="29" t="s">
        <v>589</v>
      </c>
      <c s="25" t="s">
        <v>49</v>
      </c>
      <c s="30" t="s">
        <v>590</v>
      </c>
      <c s="31" t="s">
        <v>123</v>
      </c>
      <c s="32">
        <v>5</v>
      </c>
      <c s="32">
        <v>0</v>
      </c>
      <c s="32">
        <f>ROUND(ROUND(H341,2)*ROUND(G341,2),2)</f>
      </c>
      <c s="31" t="s">
        <v>52</v>
      </c>
      <c r="O341">
        <f>(I341*21)/100</f>
      </c>
      <c t="s">
        <v>22</v>
      </c>
    </row>
    <row r="342" spans="1:5" ht="12.75">
      <c r="A342" s="33" t="s">
        <v>53</v>
      </c>
      <c r="E342" s="34" t="s">
        <v>591</v>
      </c>
    </row>
    <row r="343" spans="1:5" ht="12.75">
      <c r="A343" s="35" t="s">
        <v>54</v>
      </c>
      <c r="E343" s="36" t="s">
        <v>592</v>
      </c>
    </row>
    <row r="344" spans="1:5" ht="25.5">
      <c r="A344" t="s">
        <v>55</v>
      </c>
      <c r="E344" s="34" t="s">
        <v>587</v>
      </c>
    </row>
    <row r="345" spans="1:18" ht="12.75" customHeight="1">
      <c r="A345" s="6" t="s">
        <v>45</v>
      </c>
      <c s="6"/>
      <c s="38" t="s">
        <v>40</v>
      </c>
      <c s="6"/>
      <c s="27" t="s">
        <v>593</v>
      </c>
      <c s="6"/>
      <c s="6"/>
      <c s="6"/>
      <c s="39">
        <f>0+Q345</f>
      </c>
      <c s="6"/>
      <c r="O345">
        <f>0+R345</f>
      </c>
      <c r="Q345">
        <f>0+I346+I350+I354+I358+I362+I366+I370+I374+I378+I382+I386+I390+I394+I398+I402+I406+I410+I414+I418+I422+I426+I430+I434+I438+I442+I446+I450+I454+I458+I462+I466+I470+I474+I478+I482+I486</f>
      </c>
      <c>
        <f>0+O346+O350+O354+O358+O362+O366+O370+O374+O378+O382+O386+O390+O394+O398+O402+O406+O410+O414+O418+O422+O426+O430+O434+O438+O442+O446+O450+O454+O458+O462+O466+O470+O474+O478+O482+O486</f>
      </c>
    </row>
    <row r="346" spans="1:16" ht="12.75">
      <c r="A346" s="25" t="s">
        <v>47</v>
      </c>
      <c s="29" t="s">
        <v>594</v>
      </c>
      <c s="29" t="s">
        <v>595</v>
      </c>
      <c s="25" t="s">
        <v>49</v>
      </c>
      <c s="30" t="s">
        <v>596</v>
      </c>
      <c s="31" t="s">
        <v>185</v>
      </c>
      <c s="32">
        <v>35.7</v>
      </c>
      <c s="32">
        <v>0</v>
      </c>
      <c s="32">
        <f>ROUND(ROUND(H346,2)*ROUND(G346,2),2)</f>
      </c>
      <c s="31" t="s">
        <v>52</v>
      </c>
      <c r="O346">
        <f>(I346*21)/100</f>
      </c>
      <c t="s">
        <v>22</v>
      </c>
    </row>
    <row r="347" spans="1:5" ht="12.75">
      <c r="A347" s="33" t="s">
        <v>53</v>
      </c>
      <c r="E347" s="34" t="s">
        <v>597</v>
      </c>
    </row>
    <row r="348" spans="1:5" ht="12.75">
      <c r="A348" s="35" t="s">
        <v>54</v>
      </c>
      <c r="E348" s="36" t="s">
        <v>598</v>
      </c>
    </row>
    <row r="349" spans="1:5" ht="63.75">
      <c r="A349" t="s">
        <v>55</v>
      </c>
      <c r="E349" s="34" t="s">
        <v>599</v>
      </c>
    </row>
    <row r="350" spans="1:16" ht="12.75">
      <c r="A350" s="25" t="s">
        <v>47</v>
      </c>
      <c s="29" t="s">
        <v>600</v>
      </c>
      <c s="29" t="s">
        <v>601</v>
      </c>
      <c s="25" t="s">
        <v>49</v>
      </c>
      <c s="30" t="s">
        <v>602</v>
      </c>
      <c s="31" t="s">
        <v>185</v>
      </c>
      <c s="32">
        <v>197.75</v>
      </c>
      <c s="32">
        <v>0</v>
      </c>
      <c s="32">
        <f>ROUND(ROUND(H350,2)*ROUND(G350,2),2)</f>
      </c>
      <c s="31" t="s">
        <v>52</v>
      </c>
      <c r="O350">
        <f>(I350*21)/100</f>
      </c>
      <c t="s">
        <v>22</v>
      </c>
    </row>
    <row r="351" spans="1:5" ht="25.5">
      <c r="A351" s="33" t="s">
        <v>53</v>
      </c>
      <c r="E351" s="34" t="s">
        <v>603</v>
      </c>
    </row>
    <row r="352" spans="1:5" ht="12.75">
      <c r="A352" s="35" t="s">
        <v>54</v>
      </c>
      <c r="E352" s="36" t="s">
        <v>191</v>
      </c>
    </row>
    <row r="353" spans="1:5" ht="63.75">
      <c r="A353" t="s">
        <v>55</v>
      </c>
      <c r="E353" s="34" t="s">
        <v>604</v>
      </c>
    </row>
    <row r="354" spans="1:16" ht="12.75">
      <c r="A354" s="25" t="s">
        <v>47</v>
      </c>
      <c s="29" t="s">
        <v>605</v>
      </c>
      <c s="29" t="s">
        <v>606</v>
      </c>
      <c s="25" t="s">
        <v>49</v>
      </c>
      <c s="30" t="s">
        <v>607</v>
      </c>
      <c s="31" t="s">
        <v>185</v>
      </c>
      <c s="32">
        <v>197.75</v>
      </c>
      <c s="32">
        <v>0</v>
      </c>
      <c s="32">
        <f>ROUND(ROUND(H354,2)*ROUND(G354,2),2)</f>
      </c>
      <c s="31" t="s">
        <v>52</v>
      </c>
      <c r="O354">
        <f>(I354*21)/100</f>
      </c>
      <c t="s">
        <v>22</v>
      </c>
    </row>
    <row r="355" spans="1:5" ht="25.5">
      <c r="A355" s="33" t="s">
        <v>53</v>
      </c>
      <c r="E355" s="34" t="s">
        <v>608</v>
      </c>
    </row>
    <row r="356" spans="1:5" ht="12.75">
      <c r="A356" s="35" t="s">
        <v>54</v>
      </c>
      <c r="E356" s="36" t="s">
        <v>609</v>
      </c>
    </row>
    <row r="357" spans="1:5" ht="38.25">
      <c r="A357" t="s">
        <v>55</v>
      </c>
      <c r="E357" s="34" t="s">
        <v>610</v>
      </c>
    </row>
    <row r="358" spans="1:16" ht="12.75">
      <c r="A358" s="25" t="s">
        <v>47</v>
      </c>
      <c s="29" t="s">
        <v>611</v>
      </c>
      <c s="29" t="s">
        <v>612</v>
      </c>
      <c s="25" t="s">
        <v>49</v>
      </c>
      <c s="30" t="s">
        <v>613</v>
      </c>
      <c s="31" t="s">
        <v>123</v>
      </c>
      <c s="32">
        <v>2</v>
      </c>
      <c s="32">
        <v>0</v>
      </c>
      <c s="32">
        <f>ROUND(ROUND(H358,2)*ROUND(G358,2),2)</f>
      </c>
      <c s="31" t="s">
        <v>52</v>
      </c>
      <c r="O358">
        <f>(I358*21)/100</f>
      </c>
      <c t="s">
        <v>22</v>
      </c>
    </row>
    <row r="359" spans="1:5" ht="12.75">
      <c r="A359" s="33" t="s">
        <v>53</v>
      </c>
      <c r="E359" s="34" t="s">
        <v>614</v>
      </c>
    </row>
    <row r="360" spans="1:5" ht="12.75">
      <c r="A360" s="35" t="s">
        <v>54</v>
      </c>
      <c r="E360" s="36" t="s">
        <v>516</v>
      </c>
    </row>
    <row r="361" spans="1:5" ht="25.5">
      <c r="A361" t="s">
        <v>55</v>
      </c>
      <c r="E361" s="34" t="s">
        <v>615</v>
      </c>
    </row>
    <row r="362" spans="1:16" ht="25.5">
      <c r="A362" s="25" t="s">
        <v>47</v>
      </c>
      <c s="29" t="s">
        <v>616</v>
      </c>
      <c s="29" t="s">
        <v>617</v>
      </c>
      <c s="25" t="s">
        <v>49</v>
      </c>
      <c s="30" t="s">
        <v>618</v>
      </c>
      <c s="31" t="s">
        <v>123</v>
      </c>
      <c s="32">
        <v>2</v>
      </c>
      <c s="32">
        <v>0</v>
      </c>
      <c s="32">
        <f>ROUND(ROUND(H362,2)*ROUND(G362,2),2)</f>
      </c>
      <c s="31" t="s">
        <v>52</v>
      </c>
      <c r="O362">
        <f>(I362*21)/100</f>
      </c>
      <c t="s">
        <v>22</v>
      </c>
    </row>
    <row r="363" spans="1:5" ht="12.75">
      <c r="A363" s="33" t="s">
        <v>53</v>
      </c>
      <c r="E363" s="34" t="s">
        <v>619</v>
      </c>
    </row>
    <row r="364" spans="1:5" ht="12.75">
      <c r="A364" s="35" t="s">
        <v>54</v>
      </c>
      <c r="E364" s="36" t="s">
        <v>516</v>
      </c>
    </row>
    <row r="365" spans="1:5" ht="25.5">
      <c r="A365" t="s">
        <v>55</v>
      </c>
      <c r="E365" s="34" t="s">
        <v>620</v>
      </c>
    </row>
    <row r="366" spans="1:16" ht="25.5">
      <c r="A366" s="25" t="s">
        <v>47</v>
      </c>
      <c s="29" t="s">
        <v>621</v>
      </c>
      <c s="29" t="s">
        <v>622</v>
      </c>
      <c s="25" t="s">
        <v>49</v>
      </c>
      <c s="30" t="s">
        <v>623</v>
      </c>
      <c s="31" t="s">
        <v>123</v>
      </c>
      <c s="32">
        <v>2</v>
      </c>
      <c s="32">
        <v>0</v>
      </c>
      <c s="32">
        <f>ROUND(ROUND(H366,2)*ROUND(G366,2),2)</f>
      </c>
      <c s="31" t="s">
        <v>52</v>
      </c>
      <c r="O366">
        <f>(I366*21)/100</f>
      </c>
      <c t="s">
        <v>22</v>
      </c>
    </row>
    <row r="367" spans="1:5" ht="12.75">
      <c r="A367" s="33" t="s">
        <v>53</v>
      </c>
      <c r="E367" s="34" t="s">
        <v>624</v>
      </c>
    </row>
    <row r="368" spans="1:5" ht="12.75">
      <c r="A368" s="35" t="s">
        <v>54</v>
      </c>
      <c r="E368" s="36" t="s">
        <v>516</v>
      </c>
    </row>
    <row r="369" spans="1:5" ht="25.5">
      <c r="A369" t="s">
        <v>55</v>
      </c>
      <c r="E369" s="34" t="s">
        <v>625</v>
      </c>
    </row>
    <row r="370" spans="1:16" ht="25.5">
      <c r="A370" s="25" t="s">
        <v>47</v>
      </c>
      <c s="29" t="s">
        <v>626</v>
      </c>
      <c s="29" t="s">
        <v>627</v>
      </c>
      <c s="25" t="s">
        <v>49</v>
      </c>
      <c s="30" t="s">
        <v>628</v>
      </c>
      <c s="31" t="s">
        <v>159</v>
      </c>
      <c s="32">
        <v>111.88</v>
      </c>
      <c s="32">
        <v>0</v>
      </c>
      <c s="32">
        <f>ROUND(ROUND(H370,2)*ROUND(G370,2),2)</f>
      </c>
      <c s="31" t="s">
        <v>52</v>
      </c>
      <c r="O370">
        <f>(I370*21)/100</f>
      </c>
      <c t="s">
        <v>22</v>
      </c>
    </row>
    <row r="371" spans="1:5" ht="12.75">
      <c r="A371" s="33" t="s">
        <v>53</v>
      </c>
      <c r="E371" s="34" t="s">
        <v>629</v>
      </c>
    </row>
    <row r="372" spans="1:5" ht="38.25">
      <c r="A372" s="35" t="s">
        <v>54</v>
      </c>
      <c r="E372" s="36" t="s">
        <v>630</v>
      </c>
    </row>
    <row r="373" spans="1:5" ht="38.25">
      <c r="A373" t="s">
        <v>55</v>
      </c>
      <c r="E373" s="34" t="s">
        <v>631</v>
      </c>
    </row>
    <row r="374" spans="1:16" ht="25.5">
      <c r="A374" s="25" t="s">
        <v>47</v>
      </c>
      <c s="29" t="s">
        <v>632</v>
      </c>
      <c s="29" t="s">
        <v>633</v>
      </c>
      <c s="25" t="s">
        <v>49</v>
      </c>
      <c s="30" t="s">
        <v>634</v>
      </c>
      <c s="31" t="s">
        <v>159</v>
      </c>
      <c s="32">
        <v>111.88</v>
      </c>
      <c s="32">
        <v>0</v>
      </c>
      <c s="32">
        <f>ROUND(ROUND(H374,2)*ROUND(G374,2),2)</f>
      </c>
      <c s="31" t="s">
        <v>52</v>
      </c>
      <c r="O374">
        <f>(I374*21)/100</f>
      </c>
      <c t="s">
        <v>22</v>
      </c>
    </row>
    <row r="375" spans="1:5" ht="12.75">
      <c r="A375" s="33" t="s">
        <v>53</v>
      </c>
      <c r="E375" s="34" t="s">
        <v>49</v>
      </c>
    </row>
    <row r="376" spans="1:5" ht="38.25">
      <c r="A376" s="35" t="s">
        <v>54</v>
      </c>
      <c r="E376" s="36" t="s">
        <v>630</v>
      </c>
    </row>
    <row r="377" spans="1:5" ht="38.25">
      <c r="A377" t="s">
        <v>55</v>
      </c>
      <c r="E377" s="34" t="s">
        <v>631</v>
      </c>
    </row>
    <row r="378" spans="1:16" ht="12.75">
      <c r="A378" s="25" t="s">
        <v>47</v>
      </c>
      <c s="29" t="s">
        <v>635</v>
      </c>
      <c s="29" t="s">
        <v>636</v>
      </c>
      <c s="25" t="s">
        <v>49</v>
      </c>
      <c s="30" t="s">
        <v>637</v>
      </c>
      <c s="31" t="s">
        <v>185</v>
      </c>
      <c s="32">
        <v>196.75</v>
      </c>
      <c s="32">
        <v>0</v>
      </c>
      <c s="32">
        <f>ROUND(ROUND(H378,2)*ROUND(G378,2),2)</f>
      </c>
      <c s="31" t="s">
        <v>52</v>
      </c>
      <c r="O378">
        <f>(I378*21)/100</f>
      </c>
      <c t="s">
        <v>22</v>
      </c>
    </row>
    <row r="379" spans="1:5" ht="25.5">
      <c r="A379" s="33" t="s">
        <v>53</v>
      </c>
      <c r="E379" s="34" t="s">
        <v>638</v>
      </c>
    </row>
    <row r="380" spans="1:5" ht="12.75">
      <c r="A380" s="35" t="s">
        <v>54</v>
      </c>
      <c r="E380" s="36" t="s">
        <v>639</v>
      </c>
    </row>
    <row r="381" spans="1:5" ht="51">
      <c r="A381" t="s">
        <v>55</v>
      </c>
      <c r="E381" s="34" t="s">
        <v>640</v>
      </c>
    </row>
    <row r="382" spans="1:16" ht="12.75">
      <c r="A382" s="25" t="s">
        <v>47</v>
      </c>
      <c s="29" t="s">
        <v>641</v>
      </c>
      <c s="29" t="s">
        <v>642</v>
      </c>
      <c s="25" t="s">
        <v>49</v>
      </c>
      <c s="30" t="s">
        <v>643</v>
      </c>
      <c s="31" t="s">
        <v>185</v>
      </c>
      <c s="32">
        <v>126</v>
      </c>
      <c s="32">
        <v>0</v>
      </c>
      <c s="32">
        <f>ROUND(ROUND(H382,2)*ROUND(G382,2),2)</f>
      </c>
      <c s="31" t="s">
        <v>52</v>
      </c>
      <c r="O382">
        <f>(I382*21)/100</f>
      </c>
      <c t="s">
        <v>22</v>
      </c>
    </row>
    <row r="383" spans="1:5" ht="25.5">
      <c r="A383" s="33" t="s">
        <v>53</v>
      </c>
      <c r="E383" s="34" t="s">
        <v>644</v>
      </c>
    </row>
    <row r="384" spans="1:5" ht="12.75">
      <c r="A384" s="35" t="s">
        <v>54</v>
      </c>
      <c r="E384" s="36" t="s">
        <v>645</v>
      </c>
    </row>
    <row r="385" spans="1:5" ht="51">
      <c r="A385" t="s">
        <v>55</v>
      </c>
      <c r="E385" s="34" t="s">
        <v>640</v>
      </c>
    </row>
    <row r="386" spans="1:16" ht="12.75">
      <c r="A386" s="25" t="s">
        <v>47</v>
      </c>
      <c s="29" t="s">
        <v>646</v>
      </c>
      <c s="29" t="s">
        <v>647</v>
      </c>
      <c s="25" t="s">
        <v>49</v>
      </c>
      <c s="30" t="s">
        <v>648</v>
      </c>
      <c s="31" t="s">
        <v>185</v>
      </c>
      <c s="32">
        <v>346.8</v>
      </c>
      <c s="32">
        <v>0</v>
      </c>
      <c s="32">
        <f>ROUND(ROUND(H386,2)*ROUND(G386,2),2)</f>
      </c>
      <c s="31" t="s">
        <v>52</v>
      </c>
      <c r="O386">
        <f>(I386*21)/100</f>
      </c>
      <c t="s">
        <v>22</v>
      </c>
    </row>
    <row r="387" spans="1:5" ht="12.75">
      <c r="A387" s="33" t="s">
        <v>53</v>
      </c>
      <c r="E387" s="34" t="s">
        <v>649</v>
      </c>
    </row>
    <row r="388" spans="1:5" ht="12.75">
      <c r="A388" s="35" t="s">
        <v>54</v>
      </c>
      <c r="E388" s="36" t="s">
        <v>650</v>
      </c>
    </row>
    <row r="389" spans="1:5" ht="51">
      <c r="A389" t="s">
        <v>55</v>
      </c>
      <c r="E389" s="34" t="s">
        <v>651</v>
      </c>
    </row>
    <row r="390" spans="1:16" ht="12.75">
      <c r="A390" s="25" t="s">
        <v>47</v>
      </c>
      <c s="29" t="s">
        <v>652</v>
      </c>
      <c s="29" t="s">
        <v>653</v>
      </c>
      <c s="25" t="s">
        <v>49</v>
      </c>
      <c s="30" t="s">
        <v>654</v>
      </c>
      <c s="31" t="s">
        <v>185</v>
      </c>
      <c s="32">
        <v>35.42</v>
      </c>
      <c s="32">
        <v>0</v>
      </c>
      <c s="32">
        <f>ROUND(ROUND(H390,2)*ROUND(G390,2),2)</f>
      </c>
      <c s="31" t="s">
        <v>52</v>
      </c>
      <c r="O390">
        <f>(I390*21)/100</f>
      </c>
      <c t="s">
        <v>22</v>
      </c>
    </row>
    <row r="391" spans="1:5" ht="25.5">
      <c r="A391" s="33" t="s">
        <v>53</v>
      </c>
      <c r="E391" s="34" t="s">
        <v>655</v>
      </c>
    </row>
    <row r="392" spans="1:5" ht="12.75">
      <c r="A392" s="35" t="s">
        <v>54</v>
      </c>
      <c r="E392" s="36" t="s">
        <v>656</v>
      </c>
    </row>
    <row r="393" spans="1:5" ht="25.5">
      <c r="A393" t="s">
        <v>55</v>
      </c>
      <c r="E393" s="34" t="s">
        <v>657</v>
      </c>
    </row>
    <row r="394" spans="1:16" ht="12.75">
      <c r="A394" s="25" t="s">
        <v>47</v>
      </c>
      <c s="29" t="s">
        <v>658</v>
      </c>
      <c s="29" t="s">
        <v>659</v>
      </c>
      <c s="25" t="s">
        <v>49</v>
      </c>
      <c s="30" t="s">
        <v>660</v>
      </c>
      <c s="31" t="s">
        <v>185</v>
      </c>
      <c s="32">
        <v>35.42</v>
      </c>
      <c s="32">
        <v>0</v>
      </c>
      <c s="32">
        <f>ROUND(ROUND(H394,2)*ROUND(G394,2),2)</f>
      </c>
      <c s="31" t="s">
        <v>52</v>
      </c>
      <c r="O394">
        <f>(I394*21)/100</f>
      </c>
      <c t="s">
        <v>22</v>
      </c>
    </row>
    <row r="395" spans="1:5" ht="25.5">
      <c r="A395" s="33" t="s">
        <v>53</v>
      </c>
      <c r="E395" s="34" t="s">
        <v>655</v>
      </c>
    </row>
    <row r="396" spans="1:5" ht="12.75">
      <c r="A396" s="35" t="s">
        <v>54</v>
      </c>
      <c r="E396" s="36" t="s">
        <v>656</v>
      </c>
    </row>
    <row r="397" spans="1:5" ht="25.5">
      <c r="A397" t="s">
        <v>55</v>
      </c>
      <c r="E397" s="34" t="s">
        <v>657</v>
      </c>
    </row>
    <row r="398" spans="1:16" ht="12.75">
      <c r="A398" s="25" t="s">
        <v>47</v>
      </c>
      <c s="29" t="s">
        <v>661</v>
      </c>
      <c s="29" t="s">
        <v>662</v>
      </c>
      <c s="25" t="s">
        <v>49</v>
      </c>
      <c s="30" t="s">
        <v>663</v>
      </c>
      <c s="31" t="s">
        <v>170</v>
      </c>
      <c s="32">
        <v>0.04</v>
      </c>
      <c s="32">
        <v>0</v>
      </c>
      <c s="32">
        <f>ROUND(ROUND(H398,2)*ROUND(G398,2),2)</f>
      </c>
      <c s="31" t="s">
        <v>52</v>
      </c>
      <c r="O398">
        <f>(I398*21)/100</f>
      </c>
      <c t="s">
        <v>22</v>
      </c>
    </row>
    <row r="399" spans="1:5" ht="12.75">
      <c r="A399" s="33" t="s">
        <v>53</v>
      </c>
      <c r="E399" s="34" t="s">
        <v>664</v>
      </c>
    </row>
    <row r="400" spans="1:5" ht="12.75">
      <c r="A400" s="35" t="s">
        <v>54</v>
      </c>
      <c r="E400" s="36" t="s">
        <v>665</v>
      </c>
    </row>
    <row r="401" spans="1:5" ht="38.25">
      <c r="A401" t="s">
        <v>55</v>
      </c>
      <c r="E401" s="34" t="s">
        <v>666</v>
      </c>
    </row>
    <row r="402" spans="1:16" ht="25.5">
      <c r="A402" s="25" t="s">
        <v>47</v>
      </c>
      <c s="29" t="s">
        <v>667</v>
      </c>
      <c s="29" t="s">
        <v>668</v>
      </c>
      <c s="25" t="s">
        <v>49</v>
      </c>
      <c s="30" t="s">
        <v>669</v>
      </c>
      <c s="31" t="s">
        <v>185</v>
      </c>
      <c s="32">
        <v>175.5</v>
      </c>
      <c s="32">
        <v>0</v>
      </c>
      <c s="32">
        <f>ROUND(ROUND(H402,2)*ROUND(G402,2),2)</f>
      </c>
      <c s="31" t="s">
        <v>52</v>
      </c>
      <c r="O402">
        <f>(I402*21)/100</f>
      </c>
      <c t="s">
        <v>22</v>
      </c>
    </row>
    <row r="403" spans="1:5" ht="12.75">
      <c r="A403" s="33" t="s">
        <v>53</v>
      </c>
      <c r="E403" s="34" t="s">
        <v>670</v>
      </c>
    </row>
    <row r="404" spans="1:5" ht="12.75">
      <c r="A404" s="35" t="s">
        <v>54</v>
      </c>
      <c r="E404" s="36" t="s">
        <v>671</v>
      </c>
    </row>
    <row r="405" spans="1:5" ht="38.25">
      <c r="A405" t="s">
        <v>55</v>
      </c>
      <c r="E405" s="34" t="s">
        <v>666</v>
      </c>
    </row>
    <row r="406" spans="1:16" ht="12.75">
      <c r="A406" s="25" t="s">
        <v>47</v>
      </c>
      <c s="29" t="s">
        <v>672</v>
      </c>
      <c s="29" t="s">
        <v>673</v>
      </c>
      <c s="25" t="s">
        <v>49</v>
      </c>
      <c s="30" t="s">
        <v>674</v>
      </c>
      <c s="31" t="s">
        <v>185</v>
      </c>
      <c s="32">
        <v>197.75</v>
      </c>
      <c s="32">
        <v>0</v>
      </c>
      <c s="32">
        <f>ROUND(ROUND(H406,2)*ROUND(G406,2),2)</f>
      </c>
      <c s="31" t="s">
        <v>52</v>
      </c>
      <c r="O406">
        <f>(I406*21)/100</f>
      </c>
      <c t="s">
        <v>22</v>
      </c>
    </row>
    <row r="407" spans="1:5" ht="12.75">
      <c r="A407" s="33" t="s">
        <v>53</v>
      </c>
      <c r="E407" s="34" t="s">
        <v>675</v>
      </c>
    </row>
    <row r="408" spans="1:5" ht="12.75">
      <c r="A408" s="35" t="s">
        <v>54</v>
      </c>
      <c r="E408" s="36" t="s">
        <v>191</v>
      </c>
    </row>
    <row r="409" spans="1:5" ht="25.5">
      <c r="A409" t="s">
        <v>55</v>
      </c>
      <c r="E409" s="34" t="s">
        <v>676</v>
      </c>
    </row>
    <row r="410" spans="1:16" ht="12.75">
      <c r="A410" s="25" t="s">
        <v>47</v>
      </c>
      <c s="29" t="s">
        <v>677</v>
      </c>
      <c s="29" t="s">
        <v>678</v>
      </c>
      <c s="25" t="s">
        <v>49</v>
      </c>
      <c s="30" t="s">
        <v>679</v>
      </c>
      <c s="31" t="s">
        <v>185</v>
      </c>
      <c s="32">
        <v>36.3</v>
      </c>
      <c s="32">
        <v>0</v>
      </c>
      <c s="32">
        <f>ROUND(ROUND(H410,2)*ROUND(G410,2),2)</f>
      </c>
      <c s="31" t="s">
        <v>52</v>
      </c>
      <c r="O410">
        <f>(I410*21)/100</f>
      </c>
      <c t="s">
        <v>22</v>
      </c>
    </row>
    <row r="411" spans="1:5" ht="12.75">
      <c r="A411" s="33" t="s">
        <v>53</v>
      </c>
      <c r="E411" s="34" t="s">
        <v>680</v>
      </c>
    </row>
    <row r="412" spans="1:5" ht="12.75">
      <c r="A412" s="35" t="s">
        <v>54</v>
      </c>
      <c r="E412" s="36" t="s">
        <v>681</v>
      </c>
    </row>
    <row r="413" spans="1:5" ht="280.5">
      <c r="A413" t="s">
        <v>55</v>
      </c>
      <c r="E413" s="34" t="s">
        <v>682</v>
      </c>
    </row>
    <row r="414" spans="1:16" ht="12.75">
      <c r="A414" s="25" t="s">
        <v>47</v>
      </c>
      <c s="29" t="s">
        <v>683</v>
      </c>
      <c s="29" t="s">
        <v>684</v>
      </c>
      <c s="25" t="s">
        <v>49</v>
      </c>
      <c s="30" t="s">
        <v>685</v>
      </c>
      <c s="31" t="s">
        <v>185</v>
      </c>
      <c s="32">
        <v>14.1</v>
      </c>
      <c s="32">
        <v>0</v>
      </c>
      <c s="32">
        <f>ROUND(ROUND(H414,2)*ROUND(G414,2),2)</f>
      </c>
      <c s="31" t="s">
        <v>52</v>
      </c>
      <c r="O414">
        <f>(I414*21)/100</f>
      </c>
      <c t="s">
        <v>22</v>
      </c>
    </row>
    <row r="415" spans="1:5" ht="38.25">
      <c r="A415" s="33" t="s">
        <v>53</v>
      </c>
      <c r="E415" s="34" t="s">
        <v>686</v>
      </c>
    </row>
    <row r="416" spans="1:5" ht="12.75">
      <c r="A416" s="35" t="s">
        <v>54</v>
      </c>
      <c r="E416" s="36" t="s">
        <v>687</v>
      </c>
    </row>
    <row r="417" spans="1:5" ht="280.5">
      <c r="A417" t="s">
        <v>55</v>
      </c>
      <c r="E417" s="34" t="s">
        <v>682</v>
      </c>
    </row>
    <row r="418" spans="1:16" ht="12.75">
      <c r="A418" s="25" t="s">
        <v>47</v>
      </c>
      <c s="29" t="s">
        <v>688</v>
      </c>
      <c s="29" t="s">
        <v>689</v>
      </c>
      <c s="25" t="s">
        <v>49</v>
      </c>
      <c s="30" t="s">
        <v>690</v>
      </c>
      <c s="31" t="s">
        <v>159</v>
      </c>
      <c s="32">
        <v>88.4</v>
      </c>
      <c s="32">
        <v>0</v>
      </c>
      <c s="32">
        <f>ROUND(ROUND(H418,2)*ROUND(G418,2),2)</f>
      </c>
      <c s="31" t="s">
        <v>52</v>
      </c>
      <c r="O418">
        <f>(I418*21)/100</f>
      </c>
      <c t="s">
        <v>22</v>
      </c>
    </row>
    <row r="419" spans="1:5" ht="25.5">
      <c r="A419" s="33" t="s">
        <v>53</v>
      </c>
      <c r="E419" s="34" t="s">
        <v>691</v>
      </c>
    </row>
    <row r="420" spans="1:5" ht="12.75">
      <c r="A420" s="35" t="s">
        <v>54</v>
      </c>
      <c r="E420" s="36" t="s">
        <v>692</v>
      </c>
    </row>
    <row r="421" spans="1:5" ht="102">
      <c r="A421" t="s">
        <v>55</v>
      </c>
      <c r="E421" s="34" t="s">
        <v>693</v>
      </c>
    </row>
    <row r="422" spans="1:16" ht="12.75">
      <c r="A422" s="25" t="s">
        <v>47</v>
      </c>
      <c s="29" t="s">
        <v>694</v>
      </c>
      <c s="29" t="s">
        <v>695</v>
      </c>
      <c s="25" t="s">
        <v>49</v>
      </c>
      <c s="30" t="s">
        <v>696</v>
      </c>
      <c s="31" t="s">
        <v>310</v>
      </c>
      <c s="32">
        <v>1880</v>
      </c>
      <c s="32">
        <v>0</v>
      </c>
      <c s="32">
        <f>ROUND(ROUND(H422,2)*ROUND(G422,2),2)</f>
      </c>
      <c s="31" t="s">
        <v>52</v>
      </c>
      <c r="O422">
        <f>(I422*21)/100</f>
      </c>
      <c t="s">
        <v>22</v>
      </c>
    </row>
    <row r="423" spans="1:5" ht="12.75">
      <c r="A423" s="33" t="s">
        <v>53</v>
      </c>
      <c r="E423" s="34" t="s">
        <v>697</v>
      </c>
    </row>
    <row r="424" spans="1:5" ht="12.75">
      <c r="A424" s="35" t="s">
        <v>54</v>
      </c>
      <c r="E424" s="36" t="s">
        <v>698</v>
      </c>
    </row>
    <row r="425" spans="1:5" ht="409.5">
      <c r="A425" t="s">
        <v>55</v>
      </c>
      <c r="E425" s="34" t="s">
        <v>699</v>
      </c>
    </row>
    <row r="426" spans="1:16" ht="12.75">
      <c r="A426" s="25" t="s">
        <v>47</v>
      </c>
      <c s="29" t="s">
        <v>700</v>
      </c>
      <c s="29" t="s">
        <v>701</v>
      </c>
      <c s="25" t="s">
        <v>49</v>
      </c>
      <c s="30" t="s">
        <v>702</v>
      </c>
      <c s="31" t="s">
        <v>310</v>
      </c>
      <c s="32">
        <v>642</v>
      </c>
      <c s="32">
        <v>0</v>
      </c>
      <c s="32">
        <f>ROUND(ROUND(H426,2)*ROUND(G426,2),2)</f>
      </c>
      <c s="31" t="s">
        <v>52</v>
      </c>
      <c r="O426">
        <f>(I426*21)/100</f>
      </c>
      <c t="s">
        <v>22</v>
      </c>
    </row>
    <row r="427" spans="1:5" ht="25.5">
      <c r="A427" s="33" t="s">
        <v>53</v>
      </c>
      <c r="E427" s="34" t="s">
        <v>703</v>
      </c>
    </row>
    <row r="428" spans="1:5" ht="51">
      <c r="A428" s="35" t="s">
        <v>54</v>
      </c>
      <c r="E428" s="36" t="s">
        <v>704</v>
      </c>
    </row>
    <row r="429" spans="1:5" ht="357">
      <c r="A429" t="s">
        <v>55</v>
      </c>
      <c r="E429" s="34" t="s">
        <v>705</v>
      </c>
    </row>
    <row r="430" spans="1:16" ht="12.75">
      <c r="A430" s="25" t="s">
        <v>47</v>
      </c>
      <c s="29" t="s">
        <v>706</v>
      </c>
      <c s="29" t="s">
        <v>707</v>
      </c>
      <c s="25" t="s">
        <v>49</v>
      </c>
      <c s="30" t="s">
        <v>708</v>
      </c>
      <c s="31" t="s">
        <v>123</v>
      </c>
      <c s="32">
        <v>32</v>
      </c>
      <c s="32">
        <v>0</v>
      </c>
      <c s="32">
        <f>ROUND(ROUND(H430,2)*ROUND(G430,2),2)</f>
      </c>
      <c s="31" t="s">
        <v>52</v>
      </c>
      <c r="O430">
        <f>(I430*21)/100</f>
      </c>
      <c t="s">
        <v>22</v>
      </c>
    </row>
    <row r="431" spans="1:5" ht="12.75">
      <c r="A431" s="33" t="s">
        <v>53</v>
      </c>
      <c r="E431" s="34" t="s">
        <v>709</v>
      </c>
    </row>
    <row r="432" spans="1:5" ht="12.75">
      <c r="A432" s="35" t="s">
        <v>54</v>
      </c>
      <c r="E432" s="36" t="s">
        <v>710</v>
      </c>
    </row>
    <row r="433" spans="1:5" ht="267.75">
      <c r="A433" t="s">
        <v>55</v>
      </c>
      <c r="E433" s="34" t="s">
        <v>711</v>
      </c>
    </row>
    <row r="434" spans="1:16" ht="12.75">
      <c r="A434" s="25" t="s">
        <v>47</v>
      </c>
      <c s="29" t="s">
        <v>712</v>
      </c>
      <c s="29" t="s">
        <v>713</v>
      </c>
      <c s="25" t="s">
        <v>49</v>
      </c>
      <c s="30" t="s">
        <v>714</v>
      </c>
      <c s="31" t="s">
        <v>159</v>
      </c>
      <c s="32">
        <v>1929.96</v>
      </c>
      <c s="32">
        <v>0</v>
      </c>
      <c s="32">
        <f>ROUND(ROUND(H434,2)*ROUND(G434,2),2)</f>
      </c>
      <c s="31" t="s">
        <v>52</v>
      </c>
      <c r="O434">
        <f>(I434*21)/100</f>
      </c>
      <c t="s">
        <v>22</v>
      </c>
    </row>
    <row r="435" spans="1:5" ht="25.5">
      <c r="A435" s="33" t="s">
        <v>53</v>
      </c>
      <c r="E435" s="34" t="s">
        <v>715</v>
      </c>
    </row>
    <row r="436" spans="1:5" ht="102">
      <c r="A436" s="35" t="s">
        <v>54</v>
      </c>
      <c r="E436" s="36" t="s">
        <v>716</v>
      </c>
    </row>
    <row r="437" spans="1:5" ht="25.5">
      <c r="A437" t="s">
        <v>55</v>
      </c>
      <c r="E437" s="34" t="s">
        <v>717</v>
      </c>
    </row>
    <row r="438" spans="1:16" ht="12.75">
      <c r="A438" s="25" t="s">
        <v>47</v>
      </c>
      <c s="29" t="s">
        <v>718</v>
      </c>
      <c s="29" t="s">
        <v>719</v>
      </c>
      <c s="25" t="s">
        <v>49</v>
      </c>
      <c s="30" t="s">
        <v>720</v>
      </c>
      <c s="31" t="s">
        <v>159</v>
      </c>
      <c s="32">
        <v>119.89</v>
      </c>
      <c s="32">
        <v>0</v>
      </c>
      <c s="32">
        <f>ROUND(ROUND(H438,2)*ROUND(G438,2),2)</f>
      </c>
      <c s="31" t="s">
        <v>52</v>
      </c>
      <c r="O438">
        <f>(I438*21)/100</f>
      </c>
      <c t="s">
        <v>22</v>
      </c>
    </row>
    <row r="439" spans="1:5" ht="12.75">
      <c r="A439" s="33" t="s">
        <v>53</v>
      </c>
      <c r="E439" s="34" t="s">
        <v>721</v>
      </c>
    </row>
    <row r="440" spans="1:5" ht="114.75">
      <c r="A440" s="35" t="s">
        <v>54</v>
      </c>
      <c r="E440" s="36" t="s">
        <v>722</v>
      </c>
    </row>
    <row r="441" spans="1:5" ht="25.5">
      <c r="A441" t="s">
        <v>55</v>
      </c>
      <c r="E441" s="34" t="s">
        <v>717</v>
      </c>
    </row>
    <row r="442" spans="1:16" ht="12.75">
      <c r="A442" s="25" t="s">
        <v>47</v>
      </c>
      <c s="29" t="s">
        <v>723</v>
      </c>
      <c s="29" t="s">
        <v>724</v>
      </c>
      <c s="25" t="s">
        <v>49</v>
      </c>
      <c s="30" t="s">
        <v>725</v>
      </c>
      <c s="31" t="s">
        <v>726</v>
      </c>
      <c s="32">
        <v>1820</v>
      </c>
      <c s="32">
        <v>0</v>
      </c>
      <c s="32">
        <f>ROUND(ROUND(H442,2)*ROUND(G442,2),2)</f>
      </c>
      <c s="31" t="s">
        <v>52</v>
      </c>
      <c r="O442">
        <f>(I442*21)/100</f>
      </c>
      <c t="s">
        <v>22</v>
      </c>
    </row>
    <row r="443" spans="1:5" ht="12.75">
      <c r="A443" s="33" t="s">
        <v>53</v>
      </c>
      <c r="E443" s="34" t="s">
        <v>727</v>
      </c>
    </row>
    <row r="444" spans="1:5" ht="12.75">
      <c r="A444" s="35" t="s">
        <v>54</v>
      </c>
      <c r="E444" s="36" t="s">
        <v>728</v>
      </c>
    </row>
    <row r="445" spans="1:5" ht="25.5">
      <c r="A445" t="s">
        <v>55</v>
      </c>
      <c r="E445" s="34" t="s">
        <v>729</v>
      </c>
    </row>
    <row r="446" spans="1:16" ht="12.75">
      <c r="A446" s="25" t="s">
        <v>47</v>
      </c>
      <c s="29" t="s">
        <v>730</v>
      </c>
      <c s="29" t="s">
        <v>731</v>
      </c>
      <c s="25" t="s">
        <v>49</v>
      </c>
      <c s="30" t="s">
        <v>732</v>
      </c>
      <c s="31" t="s">
        <v>159</v>
      </c>
      <c s="32">
        <v>500</v>
      </c>
      <c s="32">
        <v>0</v>
      </c>
      <c s="32">
        <f>ROUND(ROUND(H446,2)*ROUND(G446,2),2)</f>
      </c>
      <c s="31" t="s">
        <v>52</v>
      </c>
      <c r="O446">
        <f>(I446*21)/100</f>
      </c>
      <c t="s">
        <v>22</v>
      </c>
    </row>
    <row r="447" spans="1:5" ht="25.5">
      <c r="A447" s="33" t="s">
        <v>53</v>
      </c>
      <c r="E447" s="34" t="s">
        <v>733</v>
      </c>
    </row>
    <row r="448" spans="1:5" ht="12.75">
      <c r="A448" s="35" t="s">
        <v>54</v>
      </c>
      <c r="E448" s="36" t="s">
        <v>734</v>
      </c>
    </row>
    <row r="449" spans="1:5" ht="25.5">
      <c r="A449" t="s">
        <v>55</v>
      </c>
      <c r="E449" s="34" t="s">
        <v>729</v>
      </c>
    </row>
    <row r="450" spans="1:16" ht="12.75">
      <c r="A450" s="25" t="s">
        <v>47</v>
      </c>
      <c s="29" t="s">
        <v>735</v>
      </c>
      <c s="29" t="s">
        <v>736</v>
      </c>
      <c s="25" t="s">
        <v>49</v>
      </c>
      <c s="30" t="s">
        <v>737</v>
      </c>
      <c s="31" t="s">
        <v>170</v>
      </c>
      <c s="32">
        <v>0.66</v>
      </c>
      <c s="32">
        <v>0</v>
      </c>
      <c s="32">
        <f>ROUND(ROUND(H450,2)*ROUND(G450,2),2)</f>
      </c>
      <c s="31" t="s">
        <v>52</v>
      </c>
      <c r="O450">
        <f>(I450*21)/100</f>
      </c>
      <c t="s">
        <v>22</v>
      </c>
    </row>
    <row r="451" spans="1:5" ht="12.75">
      <c r="A451" s="33" t="s">
        <v>53</v>
      </c>
      <c r="E451" s="34" t="s">
        <v>738</v>
      </c>
    </row>
    <row r="452" spans="1:5" ht="12.75">
      <c r="A452" s="35" t="s">
        <v>54</v>
      </c>
      <c r="E452" s="36" t="s">
        <v>739</v>
      </c>
    </row>
    <row r="453" spans="1:5" ht="102">
      <c r="A453" t="s">
        <v>55</v>
      </c>
      <c r="E453" s="34" t="s">
        <v>740</v>
      </c>
    </row>
    <row r="454" spans="1:16" ht="12.75">
      <c r="A454" s="25" t="s">
        <v>47</v>
      </c>
      <c s="29" t="s">
        <v>741</v>
      </c>
      <c s="29" t="s">
        <v>742</v>
      </c>
      <c s="25" t="s">
        <v>49</v>
      </c>
      <c s="30" t="s">
        <v>743</v>
      </c>
      <c s="31" t="s">
        <v>170</v>
      </c>
      <c s="32">
        <v>94.68</v>
      </c>
      <c s="32">
        <v>0</v>
      </c>
      <c s="32">
        <f>ROUND(ROUND(H454,2)*ROUND(G454,2),2)</f>
      </c>
      <c s="31" t="s">
        <v>52</v>
      </c>
      <c r="O454">
        <f>(I454*21)/100</f>
      </c>
      <c t="s">
        <v>22</v>
      </c>
    </row>
    <row r="455" spans="1:5" ht="12.75">
      <c r="A455" s="33" t="s">
        <v>53</v>
      </c>
      <c r="E455" s="34" t="s">
        <v>744</v>
      </c>
    </row>
    <row r="456" spans="1:5" ht="12.75">
      <c r="A456" s="35" t="s">
        <v>54</v>
      </c>
      <c r="E456" s="36" t="s">
        <v>745</v>
      </c>
    </row>
    <row r="457" spans="1:5" ht="102">
      <c r="A457" t="s">
        <v>55</v>
      </c>
      <c r="E457" s="34" t="s">
        <v>740</v>
      </c>
    </row>
    <row r="458" spans="1:16" ht="12.75">
      <c r="A458" s="25" t="s">
        <v>47</v>
      </c>
      <c s="29" t="s">
        <v>746</v>
      </c>
      <c s="29" t="s">
        <v>747</v>
      </c>
      <c s="25" t="s">
        <v>49</v>
      </c>
      <c s="30" t="s">
        <v>748</v>
      </c>
      <c s="31" t="s">
        <v>170</v>
      </c>
      <c s="32">
        <v>202.23</v>
      </c>
      <c s="32">
        <v>0</v>
      </c>
      <c s="32">
        <f>ROUND(ROUND(H458,2)*ROUND(G458,2),2)</f>
      </c>
      <c s="31" t="s">
        <v>52</v>
      </c>
      <c r="O458">
        <f>(I458*21)/100</f>
      </c>
      <c t="s">
        <v>22</v>
      </c>
    </row>
    <row r="459" spans="1:5" ht="12.75">
      <c r="A459" s="33" t="s">
        <v>53</v>
      </c>
      <c r="E459" s="34" t="s">
        <v>49</v>
      </c>
    </row>
    <row r="460" spans="1:5" ht="63.75">
      <c r="A460" s="35" t="s">
        <v>54</v>
      </c>
      <c r="E460" s="36" t="s">
        <v>749</v>
      </c>
    </row>
    <row r="461" spans="1:5" ht="102">
      <c r="A461" t="s">
        <v>55</v>
      </c>
      <c r="E461" s="34" t="s">
        <v>740</v>
      </c>
    </row>
    <row r="462" spans="1:16" ht="12.75">
      <c r="A462" s="25" t="s">
        <v>47</v>
      </c>
      <c s="29" t="s">
        <v>750</v>
      </c>
      <c s="29" t="s">
        <v>751</v>
      </c>
      <c s="25" t="s">
        <v>49</v>
      </c>
      <c s="30" t="s">
        <v>752</v>
      </c>
      <c s="31" t="s">
        <v>123</v>
      </c>
      <c s="32">
        <v>4</v>
      </c>
      <c s="32">
        <v>0</v>
      </c>
      <c s="32">
        <f>ROUND(ROUND(H462,2)*ROUND(G462,2),2)</f>
      </c>
      <c s="31" t="s">
        <v>52</v>
      </c>
      <c r="O462">
        <f>(I462*21)/100</f>
      </c>
      <c t="s">
        <v>22</v>
      </c>
    </row>
    <row r="463" spans="1:5" ht="12.75">
      <c r="A463" s="33" t="s">
        <v>53</v>
      </c>
      <c r="E463" s="34" t="s">
        <v>753</v>
      </c>
    </row>
    <row r="464" spans="1:5" ht="12.75">
      <c r="A464" s="35" t="s">
        <v>54</v>
      </c>
      <c r="E464" s="36" t="s">
        <v>580</v>
      </c>
    </row>
    <row r="465" spans="1:5" ht="89.25">
      <c r="A465" t="s">
        <v>55</v>
      </c>
      <c r="E465" s="34" t="s">
        <v>754</v>
      </c>
    </row>
    <row r="466" spans="1:16" ht="12.75">
      <c r="A466" s="25" t="s">
        <v>47</v>
      </c>
      <c s="29" t="s">
        <v>755</v>
      </c>
      <c s="29" t="s">
        <v>756</v>
      </c>
      <c s="25" t="s">
        <v>49</v>
      </c>
      <c s="30" t="s">
        <v>757</v>
      </c>
      <c s="31" t="s">
        <v>185</v>
      </c>
      <c s="32">
        <v>37.5</v>
      </c>
      <c s="32">
        <v>0</v>
      </c>
      <c s="32">
        <f>ROUND(ROUND(H466,2)*ROUND(G466,2),2)</f>
      </c>
      <c s="31" t="s">
        <v>52</v>
      </c>
      <c r="O466">
        <f>(I466*21)/100</f>
      </c>
      <c t="s">
        <v>22</v>
      </c>
    </row>
    <row r="467" spans="1:5" ht="12.75">
      <c r="A467" s="33" t="s">
        <v>53</v>
      </c>
      <c r="E467" s="34" t="s">
        <v>758</v>
      </c>
    </row>
    <row r="468" spans="1:5" ht="12.75">
      <c r="A468" s="35" t="s">
        <v>54</v>
      </c>
      <c r="E468" s="36" t="s">
        <v>759</v>
      </c>
    </row>
    <row r="469" spans="1:5" ht="89.25">
      <c r="A469" t="s">
        <v>55</v>
      </c>
      <c r="E469" s="34" t="s">
        <v>760</v>
      </c>
    </row>
    <row r="470" spans="1:16" ht="12.75">
      <c r="A470" s="25" t="s">
        <v>47</v>
      </c>
      <c s="29" t="s">
        <v>761</v>
      </c>
      <c s="29" t="s">
        <v>762</v>
      </c>
      <c s="25" t="s">
        <v>49</v>
      </c>
      <c s="30" t="s">
        <v>763</v>
      </c>
      <c s="31" t="s">
        <v>185</v>
      </c>
      <c s="32">
        <v>13.6</v>
      </c>
      <c s="32">
        <v>0</v>
      </c>
      <c s="32">
        <f>ROUND(ROUND(H470,2)*ROUND(G470,2),2)</f>
      </c>
      <c s="31" t="s">
        <v>52</v>
      </c>
      <c r="O470">
        <f>(I470*21)/100</f>
      </c>
      <c t="s">
        <v>22</v>
      </c>
    </row>
    <row r="471" spans="1:5" ht="12.75">
      <c r="A471" s="33" t="s">
        <v>53</v>
      </c>
      <c r="E471" s="34" t="s">
        <v>764</v>
      </c>
    </row>
    <row r="472" spans="1:5" ht="12.75">
      <c r="A472" s="35" t="s">
        <v>54</v>
      </c>
      <c r="E472" s="36" t="s">
        <v>765</v>
      </c>
    </row>
    <row r="473" spans="1:5" ht="89.25">
      <c r="A473" t="s">
        <v>55</v>
      </c>
      <c r="E473" s="34" t="s">
        <v>760</v>
      </c>
    </row>
    <row r="474" spans="1:16" ht="12.75">
      <c r="A474" s="25" t="s">
        <v>47</v>
      </c>
      <c s="29" t="s">
        <v>766</v>
      </c>
      <c s="29" t="s">
        <v>767</v>
      </c>
      <c s="25" t="s">
        <v>49</v>
      </c>
      <c s="30" t="s">
        <v>768</v>
      </c>
      <c s="31" t="s">
        <v>123</v>
      </c>
      <c s="32">
        <v>6</v>
      </c>
      <c s="32">
        <v>0</v>
      </c>
      <c s="32">
        <f>ROUND(ROUND(H474,2)*ROUND(G474,2),2)</f>
      </c>
      <c s="31" t="s">
        <v>52</v>
      </c>
      <c r="O474">
        <f>(I474*21)/100</f>
      </c>
      <c t="s">
        <v>22</v>
      </c>
    </row>
    <row r="475" spans="1:5" ht="25.5">
      <c r="A475" s="33" t="s">
        <v>53</v>
      </c>
      <c r="E475" s="34" t="s">
        <v>769</v>
      </c>
    </row>
    <row r="476" spans="1:5" ht="12.75">
      <c r="A476" s="35" t="s">
        <v>54</v>
      </c>
      <c r="E476" s="36" t="s">
        <v>770</v>
      </c>
    </row>
    <row r="477" spans="1:5" ht="76.5">
      <c r="A477" t="s">
        <v>55</v>
      </c>
      <c r="E477" s="34" t="s">
        <v>771</v>
      </c>
    </row>
    <row r="478" spans="1:16" ht="12.75">
      <c r="A478" s="25" t="s">
        <v>47</v>
      </c>
      <c s="29" t="s">
        <v>772</v>
      </c>
      <c s="29" t="s">
        <v>773</v>
      </c>
      <c s="25" t="s">
        <v>49</v>
      </c>
      <c s="30" t="s">
        <v>774</v>
      </c>
      <c s="31" t="s">
        <v>159</v>
      </c>
      <c s="32">
        <v>89.16</v>
      </c>
      <c s="32">
        <v>0</v>
      </c>
      <c s="32">
        <f>ROUND(ROUND(H478,2)*ROUND(G478,2),2)</f>
      </c>
      <c s="31" t="s">
        <v>52</v>
      </c>
      <c r="O478">
        <f>(I478*21)/100</f>
      </c>
      <c t="s">
        <v>22</v>
      </c>
    </row>
    <row r="479" spans="1:5" ht="12.75">
      <c r="A479" s="33" t="s">
        <v>53</v>
      </c>
      <c r="E479" s="34" t="s">
        <v>775</v>
      </c>
    </row>
    <row r="480" spans="1:5" ht="38.25">
      <c r="A480" s="35" t="s">
        <v>54</v>
      </c>
      <c r="E480" s="36" t="s">
        <v>776</v>
      </c>
    </row>
    <row r="481" spans="1:5" ht="76.5">
      <c r="A481" t="s">
        <v>55</v>
      </c>
      <c r="E481" s="34" t="s">
        <v>771</v>
      </c>
    </row>
    <row r="482" spans="1:16" ht="12.75">
      <c r="A482" s="25" t="s">
        <v>47</v>
      </c>
      <c s="29" t="s">
        <v>777</v>
      </c>
      <c s="29" t="s">
        <v>778</v>
      </c>
      <c s="25" t="s">
        <v>49</v>
      </c>
      <c s="30" t="s">
        <v>779</v>
      </c>
      <c s="31" t="s">
        <v>170</v>
      </c>
      <c s="32">
        <v>23.67</v>
      </c>
      <c s="32">
        <v>0</v>
      </c>
      <c s="32">
        <f>ROUND(ROUND(H482,2)*ROUND(G482,2),2)</f>
      </c>
      <c s="31" t="s">
        <v>52</v>
      </c>
      <c r="O482">
        <f>(I482*21)/100</f>
      </c>
      <c t="s">
        <v>22</v>
      </c>
    </row>
    <row r="483" spans="1:5" ht="12.75">
      <c r="A483" s="33" t="s">
        <v>53</v>
      </c>
      <c r="E483" s="34" t="s">
        <v>780</v>
      </c>
    </row>
    <row r="484" spans="1:5" ht="12.75">
      <c r="A484" s="35" t="s">
        <v>54</v>
      </c>
      <c r="E484" s="36" t="s">
        <v>781</v>
      </c>
    </row>
    <row r="485" spans="1:5" ht="76.5">
      <c r="A485" t="s">
        <v>55</v>
      </c>
      <c r="E485" s="34" t="s">
        <v>771</v>
      </c>
    </row>
    <row r="486" spans="1:16" ht="12.75">
      <c r="A486" s="25" t="s">
        <v>47</v>
      </c>
      <c s="29" t="s">
        <v>782</v>
      </c>
      <c s="29" t="s">
        <v>783</v>
      </c>
      <c s="25" t="s">
        <v>49</v>
      </c>
      <c s="30" t="s">
        <v>784</v>
      </c>
      <c s="31" t="s">
        <v>159</v>
      </c>
      <c s="32">
        <v>1082.29</v>
      </c>
      <c s="32">
        <v>0</v>
      </c>
      <c s="32">
        <f>ROUND(ROUND(H486,2)*ROUND(G486,2),2)</f>
      </c>
      <c s="31" t="s">
        <v>52</v>
      </c>
      <c r="O486">
        <f>(I486*21)/100</f>
      </c>
      <c t="s">
        <v>22</v>
      </c>
    </row>
    <row r="487" spans="1:5" ht="12.75">
      <c r="A487" s="33" t="s">
        <v>53</v>
      </c>
      <c r="E487" s="34" t="s">
        <v>785</v>
      </c>
    </row>
    <row r="488" spans="1:5" ht="38.25">
      <c r="A488" s="35" t="s">
        <v>54</v>
      </c>
      <c r="E488" s="36" t="s">
        <v>786</v>
      </c>
    </row>
    <row r="489" spans="1:5" ht="76.5">
      <c r="A489" t="s">
        <v>55</v>
      </c>
      <c r="E489" s="34" t="s">
        <v>771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0+O8+O49+O282+O331+O440+O469+O478+O575+O592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787</v>
      </c>
      <c s="40">
        <f>0+I8+I49+I282+I331+I440+I469+I478+I575+I592</f>
      </c>
      <c s="10"/>
      <c r="O3" t="s">
        <v>19</v>
      </c>
      <c t="s">
        <v>22</v>
      </c>
    </row>
    <row r="4" spans="1:16" ht="15" customHeight="1">
      <c r="A4" t="s">
        <v>17</v>
      </c>
      <c s="16" t="s">
        <v>18</v>
      </c>
      <c s="17" t="s">
        <v>787</v>
      </c>
      <c s="6"/>
      <c s="18" t="s">
        <v>788</v>
      </c>
      <c s="6"/>
      <c s="6"/>
      <c s="19"/>
      <c s="19"/>
      <c s="6"/>
      <c r="O4" t="s">
        <v>20</v>
      </c>
      <c t="s">
        <v>22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29</v>
      </c>
      <c s="19"/>
      <c s="27" t="s">
        <v>156</v>
      </c>
      <c s="19"/>
      <c s="19"/>
      <c s="19"/>
      <c s="28">
        <f>0+Q8</f>
      </c>
      <c s="19"/>
      <c r="O8">
        <f>0+R8</f>
      </c>
      <c r="Q8">
        <f>0+I9+I13+I17+I21+I25+I29+I33+I37+I41+I45</f>
      </c>
      <c>
        <f>0+O9+O13+O17+O21+O25+O29+O33+O37+O41+O45</f>
      </c>
    </row>
    <row r="9" spans="1:16" ht="25.5">
      <c r="A9" s="25" t="s">
        <v>47</v>
      </c>
      <c s="29" t="s">
        <v>29</v>
      </c>
      <c s="29" t="s">
        <v>789</v>
      </c>
      <c s="25" t="s">
        <v>49</v>
      </c>
      <c s="30" t="s">
        <v>790</v>
      </c>
      <c s="31" t="s">
        <v>123</v>
      </c>
      <c s="32">
        <v>4</v>
      </c>
      <c s="32">
        <v>0</v>
      </c>
      <c s="32">
        <f>ROUND(ROUND(H9,2)*ROUND(G9,2),2)</f>
      </c>
      <c s="31" t="s">
        <v>52</v>
      </c>
      <c r="O9">
        <f>(I9*21)/100</f>
      </c>
      <c t="s">
        <v>22</v>
      </c>
    </row>
    <row r="10" spans="1:5" ht="25.5">
      <c r="A10" s="33" t="s">
        <v>53</v>
      </c>
      <c r="E10" s="34" t="s">
        <v>790</v>
      </c>
    </row>
    <row r="11" spans="1:5" ht="12.75">
      <c r="A11" s="35" t="s">
        <v>54</v>
      </c>
      <c r="E11" s="36" t="s">
        <v>49</v>
      </c>
    </row>
    <row r="12" spans="1:5" ht="127.5">
      <c r="A12" t="s">
        <v>55</v>
      </c>
      <c r="E12" s="34" t="s">
        <v>791</v>
      </c>
    </row>
    <row r="13" spans="1:16" ht="25.5">
      <c r="A13" s="25" t="s">
        <v>47</v>
      </c>
      <c s="29" t="s">
        <v>22</v>
      </c>
      <c s="29" t="s">
        <v>792</v>
      </c>
      <c s="25" t="s">
        <v>49</v>
      </c>
      <c s="30" t="s">
        <v>793</v>
      </c>
      <c s="31" t="s">
        <v>123</v>
      </c>
      <c s="32">
        <v>4</v>
      </c>
      <c s="32">
        <v>0</v>
      </c>
      <c s="32">
        <f>ROUND(ROUND(H13,2)*ROUND(G13,2),2)</f>
      </c>
      <c s="31" t="s">
        <v>52</v>
      </c>
      <c r="O13">
        <f>(I13*21)/100</f>
      </c>
      <c t="s">
        <v>22</v>
      </c>
    </row>
    <row r="14" spans="1:5" ht="25.5">
      <c r="A14" s="33" t="s">
        <v>53</v>
      </c>
      <c r="E14" s="34" t="s">
        <v>793</v>
      </c>
    </row>
    <row r="15" spans="1:5" ht="12.75">
      <c r="A15" s="35" t="s">
        <v>54</v>
      </c>
      <c r="E15" s="36" t="s">
        <v>49</v>
      </c>
    </row>
    <row r="16" spans="1:5" ht="127.5">
      <c r="A16" t="s">
        <v>55</v>
      </c>
      <c r="E16" s="34" t="s">
        <v>791</v>
      </c>
    </row>
    <row r="17" spans="1:16" ht="25.5">
      <c r="A17" s="25" t="s">
        <v>47</v>
      </c>
      <c s="29" t="s">
        <v>23</v>
      </c>
      <c s="29" t="s">
        <v>794</v>
      </c>
      <c s="25" t="s">
        <v>49</v>
      </c>
      <c s="30" t="s">
        <v>795</v>
      </c>
      <c s="31" t="s">
        <v>185</v>
      </c>
      <c s="32">
        <v>175</v>
      </c>
      <c s="32">
        <v>0</v>
      </c>
      <c s="32">
        <f>ROUND(ROUND(H17,2)*ROUND(G17,2),2)</f>
      </c>
      <c s="31" t="s">
        <v>52</v>
      </c>
      <c r="O17">
        <f>(I17*21)/100</f>
      </c>
      <c t="s">
        <v>22</v>
      </c>
    </row>
    <row r="18" spans="1:5" ht="25.5">
      <c r="A18" s="33" t="s">
        <v>53</v>
      </c>
      <c r="E18" s="34" t="s">
        <v>795</v>
      </c>
    </row>
    <row r="19" spans="1:5" ht="12.75">
      <c r="A19" s="35" t="s">
        <v>54</v>
      </c>
      <c r="E19" s="36" t="s">
        <v>49</v>
      </c>
    </row>
    <row r="20" spans="1:5" ht="127.5">
      <c r="A20" t="s">
        <v>55</v>
      </c>
      <c r="E20" s="34" t="s">
        <v>791</v>
      </c>
    </row>
    <row r="21" spans="1:16" ht="25.5">
      <c r="A21" s="25" t="s">
        <v>47</v>
      </c>
      <c s="29" t="s">
        <v>33</v>
      </c>
      <c s="29" t="s">
        <v>796</v>
      </c>
      <c s="25" t="s">
        <v>49</v>
      </c>
      <c s="30" t="s">
        <v>797</v>
      </c>
      <c s="31" t="s">
        <v>185</v>
      </c>
      <c s="32">
        <v>175</v>
      </c>
      <c s="32">
        <v>0</v>
      </c>
      <c s="32">
        <f>ROUND(ROUND(H21,2)*ROUND(G21,2),2)</f>
      </c>
      <c s="31" t="s">
        <v>52</v>
      </c>
      <c r="O21">
        <f>(I21*21)/100</f>
      </c>
      <c t="s">
        <v>22</v>
      </c>
    </row>
    <row r="22" spans="1:5" ht="25.5">
      <c r="A22" s="33" t="s">
        <v>53</v>
      </c>
      <c r="E22" s="34" t="s">
        <v>797</v>
      </c>
    </row>
    <row r="23" spans="1:5" ht="12.75">
      <c r="A23" s="35" t="s">
        <v>54</v>
      </c>
      <c r="E23" s="36" t="s">
        <v>49</v>
      </c>
    </row>
    <row r="24" spans="1:5" ht="127.5">
      <c r="A24" t="s">
        <v>55</v>
      </c>
      <c r="E24" s="34" t="s">
        <v>791</v>
      </c>
    </row>
    <row r="25" spans="1:16" ht="38.25">
      <c r="A25" s="25" t="s">
        <v>47</v>
      </c>
      <c s="29" t="s">
        <v>35</v>
      </c>
      <c s="29" t="s">
        <v>798</v>
      </c>
      <c s="25" t="s">
        <v>49</v>
      </c>
      <c s="30" t="s">
        <v>799</v>
      </c>
      <c s="31" t="s">
        <v>170</v>
      </c>
      <c s="32">
        <v>19.71</v>
      </c>
      <c s="32">
        <v>0</v>
      </c>
      <c s="32">
        <f>ROUND(ROUND(H25,2)*ROUND(G25,2),2)</f>
      </c>
      <c s="31" t="s">
        <v>52</v>
      </c>
      <c r="O25">
        <f>(I25*21)/100</f>
      </c>
      <c t="s">
        <v>22</v>
      </c>
    </row>
    <row r="26" spans="1:5" ht="38.25">
      <c r="A26" s="33" t="s">
        <v>53</v>
      </c>
      <c r="E26" s="34" t="s">
        <v>800</v>
      </c>
    </row>
    <row r="27" spans="1:5" ht="51">
      <c r="A27" s="35" t="s">
        <v>54</v>
      </c>
      <c r="E27" s="36" t="s">
        <v>801</v>
      </c>
    </row>
    <row r="28" spans="1:5" ht="63.75">
      <c r="A28" t="s">
        <v>55</v>
      </c>
      <c r="E28" s="34" t="s">
        <v>802</v>
      </c>
    </row>
    <row r="29" spans="1:16" ht="25.5">
      <c r="A29" s="25" t="s">
        <v>47</v>
      </c>
      <c s="29" t="s">
        <v>37</v>
      </c>
      <c s="29" t="s">
        <v>803</v>
      </c>
      <c s="25" t="s">
        <v>49</v>
      </c>
      <c s="30" t="s">
        <v>804</v>
      </c>
      <c s="31" t="s">
        <v>159</v>
      </c>
      <c s="32">
        <v>358</v>
      </c>
      <c s="32">
        <v>0</v>
      </c>
      <c s="32">
        <f>ROUND(ROUND(H29,2)*ROUND(G29,2),2)</f>
      </c>
      <c s="31" t="s">
        <v>52</v>
      </c>
      <c r="O29">
        <f>(I29*21)/100</f>
      </c>
      <c t="s">
        <v>22</v>
      </c>
    </row>
    <row r="30" spans="1:5" ht="25.5">
      <c r="A30" s="33" t="s">
        <v>53</v>
      </c>
      <c r="E30" s="34" t="s">
        <v>804</v>
      </c>
    </row>
    <row r="31" spans="1:5" ht="12.75">
      <c r="A31" s="35" t="s">
        <v>54</v>
      </c>
      <c r="E31" s="36" t="s">
        <v>805</v>
      </c>
    </row>
    <row r="32" spans="1:5" ht="51">
      <c r="A32" t="s">
        <v>55</v>
      </c>
      <c r="E32" s="34" t="s">
        <v>806</v>
      </c>
    </row>
    <row r="33" spans="1:16" ht="25.5">
      <c r="A33" s="25" t="s">
        <v>47</v>
      </c>
      <c s="29" t="s">
        <v>69</v>
      </c>
      <c s="29" t="s">
        <v>807</v>
      </c>
      <c s="25" t="s">
        <v>49</v>
      </c>
      <c s="30" t="s">
        <v>808</v>
      </c>
      <c s="31" t="s">
        <v>170</v>
      </c>
      <c s="32">
        <v>19.71</v>
      </c>
      <c s="32">
        <v>0</v>
      </c>
      <c s="32">
        <f>ROUND(ROUND(H33,2)*ROUND(G33,2),2)</f>
      </c>
      <c s="31" t="s">
        <v>52</v>
      </c>
      <c r="O33">
        <f>(I33*21)/100</f>
      </c>
      <c t="s">
        <v>22</v>
      </c>
    </row>
    <row r="34" spans="1:5" ht="25.5">
      <c r="A34" s="33" t="s">
        <v>53</v>
      </c>
      <c r="E34" s="34" t="s">
        <v>808</v>
      </c>
    </row>
    <row r="35" spans="1:5" ht="51">
      <c r="A35" s="35" t="s">
        <v>54</v>
      </c>
      <c r="E35" s="36" t="s">
        <v>801</v>
      </c>
    </row>
    <row r="36" spans="1:5" ht="293.25">
      <c r="A36" t="s">
        <v>55</v>
      </c>
      <c r="E36" s="34" t="s">
        <v>809</v>
      </c>
    </row>
    <row r="37" spans="1:16" ht="25.5">
      <c r="A37" s="25" t="s">
        <v>47</v>
      </c>
      <c s="29" t="s">
        <v>72</v>
      </c>
      <c s="29" t="s">
        <v>810</v>
      </c>
      <c s="25" t="s">
        <v>49</v>
      </c>
      <c s="30" t="s">
        <v>811</v>
      </c>
      <c s="31" t="s">
        <v>159</v>
      </c>
      <c s="32">
        <v>131.41</v>
      </c>
      <c s="32">
        <v>0</v>
      </c>
      <c s="32">
        <f>ROUND(ROUND(H37,2)*ROUND(G37,2),2)</f>
      </c>
      <c s="31" t="s">
        <v>52</v>
      </c>
      <c r="O37">
        <f>(I37*21)/100</f>
      </c>
      <c t="s">
        <v>22</v>
      </c>
    </row>
    <row r="38" spans="1:5" ht="25.5">
      <c r="A38" s="33" t="s">
        <v>53</v>
      </c>
      <c r="E38" s="34" t="s">
        <v>811</v>
      </c>
    </row>
    <row r="39" spans="1:5" ht="12.75">
      <c r="A39" s="35" t="s">
        <v>54</v>
      </c>
      <c r="E39" s="36" t="s">
        <v>812</v>
      </c>
    </row>
    <row r="40" spans="1:5" ht="114.75">
      <c r="A40" t="s">
        <v>55</v>
      </c>
      <c r="E40" s="34" t="s">
        <v>813</v>
      </c>
    </row>
    <row r="41" spans="1:16" ht="12.75">
      <c r="A41" s="25" t="s">
        <v>47</v>
      </c>
      <c s="29" t="s">
        <v>40</v>
      </c>
      <c s="29" t="s">
        <v>814</v>
      </c>
      <c s="25" t="s">
        <v>49</v>
      </c>
      <c s="30" t="s">
        <v>815</v>
      </c>
      <c s="31" t="s">
        <v>123</v>
      </c>
      <c s="32">
        <v>28</v>
      </c>
      <c s="32">
        <v>0</v>
      </c>
      <c s="32">
        <f>ROUND(ROUND(H41,2)*ROUND(G41,2),2)</f>
      </c>
      <c s="31" t="s">
        <v>52</v>
      </c>
      <c r="O41">
        <f>(I41*21)/100</f>
      </c>
      <c t="s">
        <v>22</v>
      </c>
    </row>
    <row r="42" spans="1:5" ht="12.75">
      <c r="A42" s="33" t="s">
        <v>53</v>
      </c>
      <c r="E42" s="34" t="s">
        <v>815</v>
      </c>
    </row>
    <row r="43" spans="1:5" ht="12.75">
      <c r="A43" s="35" t="s">
        <v>54</v>
      </c>
      <c r="E43" s="36" t="s">
        <v>49</v>
      </c>
    </row>
    <row r="44" spans="1:5" ht="12.75">
      <c r="A44" t="s">
        <v>55</v>
      </c>
      <c r="E44" s="34" t="s">
        <v>49</v>
      </c>
    </row>
    <row r="45" spans="1:16" ht="12.75">
      <c r="A45" s="25" t="s">
        <v>47</v>
      </c>
      <c s="29" t="s">
        <v>42</v>
      </c>
      <c s="29" t="s">
        <v>816</v>
      </c>
      <c s="25" t="s">
        <v>49</v>
      </c>
      <c s="30" t="s">
        <v>817</v>
      </c>
      <c s="31" t="s">
        <v>123</v>
      </c>
      <c s="32">
        <v>50</v>
      </c>
      <c s="32">
        <v>0</v>
      </c>
      <c s="32">
        <f>ROUND(ROUND(H45,2)*ROUND(G45,2),2)</f>
      </c>
      <c s="31" t="s">
        <v>52</v>
      </c>
      <c r="O45">
        <f>(I45*21)/100</f>
      </c>
      <c t="s">
        <v>22</v>
      </c>
    </row>
    <row r="46" spans="1:5" ht="12.75">
      <c r="A46" s="33" t="s">
        <v>53</v>
      </c>
      <c r="E46" s="34" t="s">
        <v>817</v>
      </c>
    </row>
    <row r="47" spans="1:5" ht="12.75">
      <c r="A47" s="35" t="s">
        <v>54</v>
      </c>
      <c r="E47" s="36" t="s">
        <v>49</v>
      </c>
    </row>
    <row r="48" spans="1:5" ht="12.75">
      <c r="A48" t="s">
        <v>55</v>
      </c>
      <c r="E48" s="34" t="s">
        <v>49</v>
      </c>
    </row>
    <row r="49" spans="1:18" ht="12.75" customHeight="1">
      <c r="A49" s="6" t="s">
        <v>45</v>
      </c>
      <c s="6"/>
      <c s="38" t="s">
        <v>818</v>
      </c>
      <c s="6"/>
      <c s="27" t="s">
        <v>819</v>
      </c>
      <c s="6"/>
      <c s="6"/>
      <c s="6"/>
      <c s="39">
        <f>0+Q49</f>
      </c>
      <c s="6"/>
      <c r="O49">
        <f>0+R49</f>
      </c>
      <c r="Q49">
        <f>0+I50+I54+I58+I62+I66+I70+I74+I78+I82+I86+I90+I94+I98+I102+I106+I110+I114+I118+I122+I126+I130+I134+I138+I142+I146+I150+I154+I158+I162+I166+I170+I174+I178+I182+I186+I190+I194+I198+I202+I206+I210+I214+I218+I222+I226+I230+I234+I238+I242+I246+I250+I254+I258+I262+I266+I270+I274+I278</f>
      </c>
      <c>
        <f>0+O50+O54+O58+O62+O66+O70+O74+O78+O82+O86+O90+O94+O98+O102+O106+O110+O114+O118+O122+O126+O130+O134+O138+O142+O146+O150+O154+O158+O162+O166+O170+O174+O178+O182+O186+O190+O194+O198+O202+O206+O210+O214+O218+O222+O226+O230+O234+O238+O242+O246+O250+O254+O258+O262+O266+O270+O274+O278</f>
      </c>
    </row>
    <row r="50" spans="1:16" ht="12.75">
      <c r="A50" s="25" t="s">
        <v>47</v>
      </c>
      <c s="29" t="s">
        <v>44</v>
      </c>
      <c s="29" t="s">
        <v>820</v>
      </c>
      <c s="25" t="s">
        <v>49</v>
      </c>
      <c s="30" t="s">
        <v>821</v>
      </c>
      <c s="31" t="s">
        <v>123</v>
      </c>
      <c s="32">
        <v>4</v>
      </c>
      <c s="32">
        <v>0</v>
      </c>
      <c s="32">
        <f>ROUND(ROUND(H50,2)*ROUND(G50,2),2)</f>
      </c>
      <c s="31" t="s">
        <v>52</v>
      </c>
      <c r="O50">
        <f>(I50*21)/100</f>
      </c>
      <c t="s">
        <v>22</v>
      </c>
    </row>
    <row r="51" spans="1:5" ht="12.75">
      <c r="A51" s="33" t="s">
        <v>53</v>
      </c>
      <c r="E51" s="34" t="s">
        <v>821</v>
      </c>
    </row>
    <row r="52" spans="1:5" ht="12.75">
      <c r="A52" s="35" t="s">
        <v>54</v>
      </c>
      <c r="E52" s="36" t="s">
        <v>49</v>
      </c>
    </row>
    <row r="53" spans="1:5" ht="12.75">
      <c r="A53" t="s">
        <v>55</v>
      </c>
      <c r="E53" s="34" t="s">
        <v>49</v>
      </c>
    </row>
    <row r="54" spans="1:16" ht="12.75">
      <c r="A54" s="25" t="s">
        <v>47</v>
      </c>
      <c s="29" t="s">
        <v>120</v>
      </c>
      <c s="29" t="s">
        <v>822</v>
      </c>
      <c s="25" t="s">
        <v>49</v>
      </c>
      <c s="30" t="s">
        <v>823</v>
      </c>
      <c s="31" t="s">
        <v>123</v>
      </c>
      <c s="32">
        <v>1</v>
      </c>
      <c s="32">
        <v>0</v>
      </c>
      <c s="32">
        <f>ROUND(ROUND(H54,2)*ROUND(G54,2),2)</f>
      </c>
      <c s="31" t="s">
        <v>52</v>
      </c>
      <c r="O54">
        <f>(I54*21)/100</f>
      </c>
      <c t="s">
        <v>22</v>
      </c>
    </row>
    <row r="55" spans="1:5" ht="12.75">
      <c r="A55" s="33" t="s">
        <v>53</v>
      </c>
      <c r="E55" s="34" t="s">
        <v>823</v>
      </c>
    </row>
    <row r="56" spans="1:5" ht="12.75">
      <c r="A56" s="35" t="s">
        <v>54</v>
      </c>
      <c r="E56" s="36" t="s">
        <v>49</v>
      </c>
    </row>
    <row r="57" spans="1:5" ht="12.75">
      <c r="A57" t="s">
        <v>55</v>
      </c>
      <c r="E57" s="34" t="s">
        <v>49</v>
      </c>
    </row>
    <row r="58" spans="1:16" ht="12.75">
      <c r="A58" s="25" t="s">
        <v>47</v>
      </c>
      <c s="29" t="s">
        <v>126</v>
      </c>
      <c s="29" t="s">
        <v>824</v>
      </c>
      <c s="25" t="s">
        <v>49</v>
      </c>
      <c s="30" t="s">
        <v>825</v>
      </c>
      <c s="31" t="s">
        <v>123</v>
      </c>
      <c s="32">
        <v>1</v>
      </c>
      <c s="32">
        <v>0</v>
      </c>
      <c s="32">
        <f>ROUND(ROUND(H58,2)*ROUND(G58,2),2)</f>
      </c>
      <c s="31" t="s">
        <v>52</v>
      </c>
      <c r="O58">
        <f>(I58*21)/100</f>
      </c>
      <c t="s">
        <v>22</v>
      </c>
    </row>
    <row r="59" spans="1:5" ht="12.75">
      <c r="A59" s="33" t="s">
        <v>53</v>
      </c>
      <c r="E59" s="34" t="s">
        <v>825</v>
      </c>
    </row>
    <row r="60" spans="1:5" ht="12.75">
      <c r="A60" s="35" t="s">
        <v>54</v>
      </c>
      <c r="E60" s="36" t="s">
        <v>49</v>
      </c>
    </row>
    <row r="61" spans="1:5" ht="12.75">
      <c r="A61" t="s">
        <v>55</v>
      </c>
      <c r="E61" s="34" t="s">
        <v>49</v>
      </c>
    </row>
    <row r="62" spans="1:16" ht="25.5">
      <c r="A62" s="25" t="s">
        <v>47</v>
      </c>
      <c s="29" t="s">
        <v>131</v>
      </c>
      <c s="29" t="s">
        <v>826</v>
      </c>
      <c s="25" t="s">
        <v>49</v>
      </c>
      <c s="30" t="s">
        <v>827</v>
      </c>
      <c s="31" t="s">
        <v>123</v>
      </c>
      <c s="32">
        <v>42</v>
      </c>
      <c s="32">
        <v>0</v>
      </c>
      <c s="32">
        <f>ROUND(ROUND(H62,2)*ROUND(G62,2),2)</f>
      </c>
      <c s="31" t="s">
        <v>52</v>
      </c>
      <c r="O62">
        <f>(I62*21)/100</f>
      </c>
      <c t="s">
        <v>22</v>
      </c>
    </row>
    <row r="63" spans="1:5" ht="25.5">
      <c r="A63" s="33" t="s">
        <v>53</v>
      </c>
      <c r="E63" s="34" t="s">
        <v>827</v>
      </c>
    </row>
    <row r="64" spans="1:5" ht="12.75">
      <c r="A64" s="35" t="s">
        <v>54</v>
      </c>
      <c r="E64" s="36" t="s">
        <v>828</v>
      </c>
    </row>
    <row r="65" spans="1:5" ht="12.75">
      <c r="A65" t="s">
        <v>55</v>
      </c>
      <c r="E65" s="34" t="s">
        <v>49</v>
      </c>
    </row>
    <row r="66" spans="1:16" ht="25.5">
      <c r="A66" s="25" t="s">
        <v>47</v>
      </c>
      <c s="29" t="s">
        <v>209</v>
      </c>
      <c s="29" t="s">
        <v>829</v>
      </c>
      <c s="25" t="s">
        <v>49</v>
      </c>
      <c s="30" t="s">
        <v>830</v>
      </c>
      <c s="31" t="s">
        <v>123</v>
      </c>
      <c s="32">
        <v>8</v>
      </c>
      <c s="32">
        <v>0</v>
      </c>
      <c s="32">
        <f>ROUND(ROUND(H66,2)*ROUND(G66,2),2)</f>
      </c>
      <c s="31" t="s">
        <v>52</v>
      </c>
      <c r="O66">
        <f>(I66*21)/100</f>
      </c>
      <c t="s">
        <v>22</v>
      </c>
    </row>
    <row r="67" spans="1:5" ht="25.5">
      <c r="A67" s="33" t="s">
        <v>53</v>
      </c>
      <c r="E67" s="34" t="s">
        <v>830</v>
      </c>
    </row>
    <row r="68" spans="1:5" ht="12.75">
      <c r="A68" s="35" t="s">
        <v>54</v>
      </c>
      <c r="E68" s="36" t="s">
        <v>831</v>
      </c>
    </row>
    <row r="69" spans="1:5" ht="12.75">
      <c r="A69" t="s">
        <v>55</v>
      </c>
      <c r="E69" s="34" t="s">
        <v>49</v>
      </c>
    </row>
    <row r="70" spans="1:16" ht="25.5">
      <c r="A70" s="25" t="s">
        <v>47</v>
      </c>
      <c s="29" t="s">
        <v>212</v>
      </c>
      <c s="29" t="s">
        <v>832</v>
      </c>
      <c s="25" t="s">
        <v>49</v>
      </c>
      <c s="30" t="s">
        <v>833</v>
      </c>
      <c s="31" t="s">
        <v>123</v>
      </c>
      <c s="32">
        <v>40</v>
      </c>
      <c s="32">
        <v>0</v>
      </c>
      <c s="32">
        <f>ROUND(ROUND(H70,2)*ROUND(G70,2),2)</f>
      </c>
      <c s="31" t="s">
        <v>52</v>
      </c>
      <c r="O70">
        <f>(I70*21)/100</f>
      </c>
      <c t="s">
        <v>22</v>
      </c>
    </row>
    <row r="71" spans="1:5" ht="25.5">
      <c r="A71" s="33" t="s">
        <v>53</v>
      </c>
      <c r="E71" s="34" t="s">
        <v>833</v>
      </c>
    </row>
    <row r="72" spans="1:5" ht="12.75">
      <c r="A72" s="35" t="s">
        <v>54</v>
      </c>
      <c r="E72" s="36" t="s">
        <v>834</v>
      </c>
    </row>
    <row r="73" spans="1:5" ht="12.75">
      <c r="A73" t="s">
        <v>55</v>
      </c>
      <c r="E73" s="34" t="s">
        <v>49</v>
      </c>
    </row>
    <row r="74" spans="1:16" ht="25.5">
      <c r="A74" s="25" t="s">
        <v>47</v>
      </c>
      <c s="29" t="s">
        <v>215</v>
      </c>
      <c s="29" t="s">
        <v>835</v>
      </c>
      <c s="25" t="s">
        <v>49</v>
      </c>
      <c s="30" t="s">
        <v>836</v>
      </c>
      <c s="31" t="s">
        <v>123</v>
      </c>
      <c s="32">
        <v>32</v>
      </c>
      <c s="32">
        <v>0</v>
      </c>
      <c s="32">
        <f>ROUND(ROUND(H74,2)*ROUND(G74,2),2)</f>
      </c>
      <c s="31" t="s">
        <v>52</v>
      </c>
      <c r="O74">
        <f>(I74*21)/100</f>
      </c>
      <c t="s">
        <v>22</v>
      </c>
    </row>
    <row r="75" spans="1:5" ht="25.5">
      <c r="A75" s="33" t="s">
        <v>53</v>
      </c>
      <c r="E75" s="34" t="s">
        <v>836</v>
      </c>
    </row>
    <row r="76" spans="1:5" ht="25.5">
      <c r="A76" s="35" t="s">
        <v>54</v>
      </c>
      <c r="E76" s="36" t="s">
        <v>837</v>
      </c>
    </row>
    <row r="77" spans="1:5" ht="12.75">
      <c r="A77" t="s">
        <v>55</v>
      </c>
      <c r="E77" s="34" t="s">
        <v>49</v>
      </c>
    </row>
    <row r="78" spans="1:16" ht="12.75">
      <c r="A78" s="25" t="s">
        <v>47</v>
      </c>
      <c s="29" t="s">
        <v>221</v>
      </c>
      <c s="29" t="s">
        <v>838</v>
      </c>
      <c s="25" t="s">
        <v>49</v>
      </c>
      <c s="30" t="s">
        <v>839</v>
      </c>
      <c s="31" t="s">
        <v>123</v>
      </c>
      <c s="32">
        <v>3</v>
      </c>
      <c s="32">
        <v>0</v>
      </c>
      <c s="32">
        <f>ROUND(ROUND(H78,2)*ROUND(G78,2),2)</f>
      </c>
      <c s="31" t="s">
        <v>52</v>
      </c>
      <c r="O78">
        <f>(I78*21)/100</f>
      </c>
      <c t="s">
        <v>22</v>
      </c>
    </row>
    <row r="79" spans="1:5" ht="12.75">
      <c r="A79" s="33" t="s">
        <v>53</v>
      </c>
      <c r="E79" s="34" t="s">
        <v>839</v>
      </c>
    </row>
    <row r="80" spans="1:5" ht="12.75">
      <c r="A80" s="35" t="s">
        <v>54</v>
      </c>
      <c r="E80" s="36" t="s">
        <v>49</v>
      </c>
    </row>
    <row r="81" spans="1:5" ht="12.75">
      <c r="A81" t="s">
        <v>55</v>
      </c>
      <c r="E81" s="34" t="s">
        <v>49</v>
      </c>
    </row>
    <row r="82" spans="1:16" ht="25.5">
      <c r="A82" s="25" t="s">
        <v>47</v>
      </c>
      <c s="29" t="s">
        <v>227</v>
      </c>
      <c s="29" t="s">
        <v>840</v>
      </c>
      <c s="25" t="s">
        <v>49</v>
      </c>
      <c s="30" t="s">
        <v>841</v>
      </c>
      <c s="31" t="s">
        <v>123</v>
      </c>
      <c s="32">
        <v>7</v>
      </c>
      <c s="32">
        <v>0</v>
      </c>
      <c s="32">
        <f>ROUND(ROUND(H82,2)*ROUND(G82,2),2)</f>
      </c>
      <c s="31" t="s">
        <v>52</v>
      </c>
      <c r="O82">
        <f>(I82*21)/100</f>
      </c>
      <c t="s">
        <v>22</v>
      </c>
    </row>
    <row r="83" spans="1:5" ht="25.5">
      <c r="A83" s="33" t="s">
        <v>53</v>
      </c>
      <c r="E83" s="34" t="s">
        <v>841</v>
      </c>
    </row>
    <row r="84" spans="1:5" ht="12.75">
      <c r="A84" s="35" t="s">
        <v>54</v>
      </c>
      <c r="E84" s="36" t="s">
        <v>49</v>
      </c>
    </row>
    <row r="85" spans="1:5" ht="12.75">
      <c r="A85" t="s">
        <v>55</v>
      </c>
      <c r="E85" s="34" t="s">
        <v>49</v>
      </c>
    </row>
    <row r="86" spans="1:16" ht="12.75">
      <c r="A86" s="25" t="s">
        <v>47</v>
      </c>
      <c s="29" t="s">
        <v>233</v>
      </c>
      <c s="29" t="s">
        <v>842</v>
      </c>
      <c s="25" t="s">
        <v>49</v>
      </c>
      <c s="30" t="s">
        <v>843</v>
      </c>
      <c s="31" t="s">
        <v>123</v>
      </c>
      <c s="32">
        <v>7</v>
      </c>
      <c s="32">
        <v>0</v>
      </c>
      <c s="32">
        <f>ROUND(ROUND(H86,2)*ROUND(G86,2),2)</f>
      </c>
      <c s="31" t="s">
        <v>52</v>
      </c>
      <c r="O86">
        <f>(I86*21)/100</f>
      </c>
      <c t="s">
        <v>22</v>
      </c>
    </row>
    <row r="87" spans="1:5" ht="12.75">
      <c r="A87" s="33" t="s">
        <v>53</v>
      </c>
      <c r="E87" s="34" t="s">
        <v>843</v>
      </c>
    </row>
    <row r="88" spans="1:5" ht="12.75">
      <c r="A88" s="35" t="s">
        <v>54</v>
      </c>
      <c r="E88" s="36" t="s">
        <v>49</v>
      </c>
    </row>
    <row r="89" spans="1:5" ht="12.75">
      <c r="A89" t="s">
        <v>55</v>
      </c>
      <c r="E89" s="34" t="s">
        <v>49</v>
      </c>
    </row>
    <row r="90" spans="1:16" ht="25.5">
      <c r="A90" s="25" t="s">
        <v>47</v>
      </c>
      <c s="29" t="s">
        <v>239</v>
      </c>
      <c s="29" t="s">
        <v>844</v>
      </c>
      <c s="25" t="s">
        <v>49</v>
      </c>
      <c s="30" t="s">
        <v>845</v>
      </c>
      <c s="31" t="s">
        <v>123</v>
      </c>
      <c s="32">
        <v>6</v>
      </c>
      <c s="32">
        <v>0</v>
      </c>
      <c s="32">
        <f>ROUND(ROUND(H90,2)*ROUND(G90,2),2)</f>
      </c>
      <c s="31" t="s">
        <v>52</v>
      </c>
      <c r="O90">
        <f>(I90*21)/100</f>
      </c>
      <c t="s">
        <v>22</v>
      </c>
    </row>
    <row r="91" spans="1:5" ht="25.5">
      <c r="A91" s="33" t="s">
        <v>53</v>
      </c>
      <c r="E91" s="34" t="s">
        <v>845</v>
      </c>
    </row>
    <row r="92" spans="1:5" ht="12.75">
      <c r="A92" s="35" t="s">
        <v>54</v>
      </c>
      <c r="E92" s="36" t="s">
        <v>49</v>
      </c>
    </row>
    <row r="93" spans="1:5" ht="12.75">
      <c r="A93" t="s">
        <v>55</v>
      </c>
      <c r="E93" s="34" t="s">
        <v>49</v>
      </c>
    </row>
    <row r="94" spans="1:16" ht="25.5">
      <c r="A94" s="25" t="s">
        <v>47</v>
      </c>
      <c s="29" t="s">
        <v>245</v>
      </c>
      <c s="29" t="s">
        <v>846</v>
      </c>
      <c s="25" t="s">
        <v>49</v>
      </c>
      <c s="30" t="s">
        <v>847</v>
      </c>
      <c s="31" t="s">
        <v>123</v>
      </c>
      <c s="32">
        <v>6</v>
      </c>
      <c s="32">
        <v>0</v>
      </c>
      <c s="32">
        <f>ROUND(ROUND(H94,2)*ROUND(G94,2),2)</f>
      </c>
      <c s="31" t="s">
        <v>52</v>
      </c>
      <c r="O94">
        <f>(I94*21)/100</f>
      </c>
      <c t="s">
        <v>22</v>
      </c>
    </row>
    <row r="95" spans="1:5" ht="25.5">
      <c r="A95" s="33" t="s">
        <v>53</v>
      </c>
      <c r="E95" s="34" t="s">
        <v>847</v>
      </c>
    </row>
    <row r="96" spans="1:5" ht="12.75">
      <c r="A96" s="35" t="s">
        <v>54</v>
      </c>
      <c r="E96" s="36" t="s">
        <v>49</v>
      </c>
    </row>
    <row r="97" spans="1:5" ht="12.75">
      <c r="A97" t="s">
        <v>55</v>
      </c>
      <c r="E97" s="34" t="s">
        <v>49</v>
      </c>
    </row>
    <row r="98" spans="1:16" ht="12.75">
      <c r="A98" s="25" t="s">
        <v>47</v>
      </c>
      <c s="29" t="s">
        <v>251</v>
      </c>
      <c s="29" t="s">
        <v>848</v>
      </c>
      <c s="25" t="s">
        <v>49</v>
      </c>
      <c s="30" t="s">
        <v>849</v>
      </c>
      <c s="31" t="s">
        <v>123</v>
      </c>
      <c s="32">
        <v>5</v>
      </c>
      <c s="32">
        <v>0</v>
      </c>
      <c s="32">
        <f>ROUND(ROUND(H98,2)*ROUND(G98,2),2)</f>
      </c>
      <c s="31" t="s">
        <v>52</v>
      </c>
      <c r="O98">
        <f>(I98*21)/100</f>
      </c>
      <c t="s">
        <v>22</v>
      </c>
    </row>
    <row r="99" spans="1:5" ht="12.75">
      <c r="A99" s="33" t="s">
        <v>53</v>
      </c>
      <c r="E99" s="34" t="s">
        <v>849</v>
      </c>
    </row>
    <row r="100" spans="1:5" ht="12.75">
      <c r="A100" s="35" t="s">
        <v>54</v>
      </c>
      <c r="E100" s="36" t="s">
        <v>49</v>
      </c>
    </row>
    <row r="101" spans="1:5" ht="12.75">
      <c r="A101" t="s">
        <v>55</v>
      </c>
      <c r="E101" s="34" t="s">
        <v>49</v>
      </c>
    </row>
    <row r="102" spans="1:16" ht="12.75">
      <c r="A102" s="25" t="s">
        <v>47</v>
      </c>
      <c s="29" t="s">
        <v>256</v>
      </c>
      <c s="29" t="s">
        <v>850</v>
      </c>
      <c s="25" t="s">
        <v>49</v>
      </c>
      <c s="30" t="s">
        <v>851</v>
      </c>
      <c s="31" t="s">
        <v>123</v>
      </c>
      <c s="32">
        <v>5</v>
      </c>
      <c s="32">
        <v>0</v>
      </c>
      <c s="32">
        <f>ROUND(ROUND(H102,2)*ROUND(G102,2),2)</f>
      </c>
      <c s="31" t="s">
        <v>52</v>
      </c>
      <c r="O102">
        <f>(I102*21)/100</f>
      </c>
      <c t="s">
        <v>22</v>
      </c>
    </row>
    <row r="103" spans="1:5" ht="12.75">
      <c r="A103" s="33" t="s">
        <v>53</v>
      </c>
      <c r="E103" s="34" t="s">
        <v>851</v>
      </c>
    </row>
    <row r="104" spans="1:5" ht="12.75">
      <c r="A104" s="35" t="s">
        <v>54</v>
      </c>
      <c r="E104" s="36" t="s">
        <v>49</v>
      </c>
    </row>
    <row r="105" spans="1:5" ht="12.75">
      <c r="A105" t="s">
        <v>55</v>
      </c>
      <c r="E105" s="34" t="s">
        <v>49</v>
      </c>
    </row>
    <row r="106" spans="1:16" ht="12.75">
      <c r="A106" s="25" t="s">
        <v>47</v>
      </c>
      <c s="29" t="s">
        <v>262</v>
      </c>
      <c s="29" t="s">
        <v>852</v>
      </c>
      <c s="25" t="s">
        <v>49</v>
      </c>
      <c s="30" t="s">
        <v>853</v>
      </c>
      <c s="31" t="s">
        <v>123</v>
      </c>
      <c s="32">
        <v>1</v>
      </c>
      <c s="32">
        <v>0</v>
      </c>
      <c s="32">
        <f>ROUND(ROUND(H106,2)*ROUND(G106,2),2)</f>
      </c>
      <c s="31" t="s">
        <v>52</v>
      </c>
      <c r="O106">
        <f>(I106*21)/100</f>
      </c>
      <c t="s">
        <v>22</v>
      </c>
    </row>
    <row r="107" spans="1:5" ht="12.75">
      <c r="A107" s="33" t="s">
        <v>53</v>
      </c>
      <c r="E107" s="34" t="s">
        <v>853</v>
      </c>
    </row>
    <row r="108" spans="1:5" ht="12.75">
      <c r="A108" s="35" t="s">
        <v>54</v>
      </c>
      <c r="E108" s="36" t="s">
        <v>49</v>
      </c>
    </row>
    <row r="109" spans="1:5" ht="12.75">
      <c r="A109" t="s">
        <v>55</v>
      </c>
      <c r="E109" s="34" t="s">
        <v>49</v>
      </c>
    </row>
    <row r="110" spans="1:16" ht="12.75">
      <c r="A110" s="25" t="s">
        <v>47</v>
      </c>
      <c s="29" t="s">
        <v>268</v>
      </c>
      <c s="29" t="s">
        <v>854</v>
      </c>
      <c s="25" t="s">
        <v>49</v>
      </c>
      <c s="30" t="s">
        <v>855</v>
      </c>
      <c s="31" t="s">
        <v>123</v>
      </c>
      <c s="32">
        <v>1</v>
      </c>
      <c s="32">
        <v>0</v>
      </c>
      <c s="32">
        <f>ROUND(ROUND(H110,2)*ROUND(G110,2),2)</f>
      </c>
      <c s="31" t="s">
        <v>52</v>
      </c>
      <c r="O110">
        <f>(I110*21)/100</f>
      </c>
      <c t="s">
        <v>22</v>
      </c>
    </row>
    <row r="111" spans="1:5" ht="12.75">
      <c r="A111" s="33" t="s">
        <v>53</v>
      </c>
      <c r="E111" s="34" t="s">
        <v>855</v>
      </c>
    </row>
    <row r="112" spans="1:5" ht="12.75">
      <c r="A112" s="35" t="s">
        <v>54</v>
      </c>
      <c r="E112" s="36" t="s">
        <v>49</v>
      </c>
    </row>
    <row r="113" spans="1:5" ht="12.75">
      <c r="A113" t="s">
        <v>55</v>
      </c>
      <c r="E113" s="34" t="s">
        <v>49</v>
      </c>
    </row>
    <row r="114" spans="1:16" ht="12.75">
      <c r="A114" s="25" t="s">
        <v>47</v>
      </c>
      <c s="29" t="s">
        <v>274</v>
      </c>
      <c s="29" t="s">
        <v>856</v>
      </c>
      <c s="25" t="s">
        <v>49</v>
      </c>
      <c s="30" t="s">
        <v>857</v>
      </c>
      <c s="31" t="s">
        <v>123</v>
      </c>
      <c s="32">
        <v>6</v>
      </c>
      <c s="32">
        <v>0</v>
      </c>
      <c s="32">
        <f>ROUND(ROUND(H114,2)*ROUND(G114,2),2)</f>
      </c>
      <c s="31" t="s">
        <v>52</v>
      </c>
      <c r="O114">
        <f>(I114*21)/100</f>
      </c>
      <c t="s">
        <v>22</v>
      </c>
    </row>
    <row r="115" spans="1:5" ht="12.75">
      <c r="A115" s="33" t="s">
        <v>53</v>
      </c>
      <c r="E115" s="34" t="s">
        <v>857</v>
      </c>
    </row>
    <row r="116" spans="1:5" ht="12.75">
      <c r="A116" s="35" t="s">
        <v>54</v>
      </c>
      <c r="E116" s="36" t="s">
        <v>49</v>
      </c>
    </row>
    <row r="117" spans="1:5" ht="12.75">
      <c r="A117" t="s">
        <v>55</v>
      </c>
      <c r="E117" s="34" t="s">
        <v>49</v>
      </c>
    </row>
    <row r="118" spans="1:16" ht="12.75">
      <c r="A118" s="25" t="s">
        <v>47</v>
      </c>
      <c s="29" t="s">
        <v>279</v>
      </c>
      <c s="29" t="s">
        <v>858</v>
      </c>
      <c s="25" t="s">
        <v>49</v>
      </c>
      <c s="30" t="s">
        <v>859</v>
      </c>
      <c s="31" t="s">
        <v>123</v>
      </c>
      <c s="32">
        <v>6</v>
      </c>
      <c s="32">
        <v>0</v>
      </c>
      <c s="32">
        <f>ROUND(ROUND(H118,2)*ROUND(G118,2),2)</f>
      </c>
      <c s="31" t="s">
        <v>52</v>
      </c>
      <c r="O118">
        <f>(I118*21)/100</f>
      </c>
      <c t="s">
        <v>22</v>
      </c>
    </row>
    <row r="119" spans="1:5" ht="12.75">
      <c r="A119" s="33" t="s">
        <v>53</v>
      </c>
      <c r="E119" s="34" t="s">
        <v>859</v>
      </c>
    </row>
    <row r="120" spans="1:5" ht="12.75">
      <c r="A120" s="35" t="s">
        <v>54</v>
      </c>
      <c r="E120" s="36" t="s">
        <v>49</v>
      </c>
    </row>
    <row r="121" spans="1:5" ht="12.75">
      <c r="A121" t="s">
        <v>55</v>
      </c>
      <c r="E121" s="34" t="s">
        <v>49</v>
      </c>
    </row>
    <row r="122" spans="1:16" ht="25.5">
      <c r="A122" s="25" t="s">
        <v>47</v>
      </c>
      <c s="29" t="s">
        <v>285</v>
      </c>
      <c s="29" t="s">
        <v>860</v>
      </c>
      <c s="25" t="s">
        <v>49</v>
      </c>
      <c s="30" t="s">
        <v>861</v>
      </c>
      <c s="31" t="s">
        <v>185</v>
      </c>
      <c s="32">
        <v>580</v>
      </c>
      <c s="32">
        <v>0</v>
      </c>
      <c s="32">
        <f>ROUND(ROUND(H122,2)*ROUND(G122,2),2)</f>
      </c>
      <c s="31" t="s">
        <v>52</v>
      </c>
      <c r="O122">
        <f>(I122*21)/100</f>
      </c>
      <c t="s">
        <v>22</v>
      </c>
    </row>
    <row r="123" spans="1:5" ht="25.5">
      <c r="A123" s="33" t="s">
        <v>53</v>
      </c>
      <c r="E123" s="34" t="s">
        <v>861</v>
      </c>
    </row>
    <row r="124" spans="1:5" ht="63.75">
      <c r="A124" s="35" t="s">
        <v>54</v>
      </c>
      <c r="E124" s="36" t="s">
        <v>862</v>
      </c>
    </row>
    <row r="125" spans="1:5" ht="12.75">
      <c r="A125" t="s">
        <v>55</v>
      </c>
      <c r="E125" s="34" t="s">
        <v>49</v>
      </c>
    </row>
    <row r="126" spans="1:16" ht="25.5">
      <c r="A126" s="25" t="s">
        <v>47</v>
      </c>
      <c s="29" t="s">
        <v>291</v>
      </c>
      <c s="29" t="s">
        <v>863</v>
      </c>
      <c s="25" t="s">
        <v>49</v>
      </c>
      <c s="30" t="s">
        <v>864</v>
      </c>
      <c s="31" t="s">
        <v>185</v>
      </c>
      <c s="32">
        <v>80</v>
      </c>
      <c s="32">
        <v>0</v>
      </c>
      <c s="32">
        <f>ROUND(ROUND(H126,2)*ROUND(G126,2),2)</f>
      </c>
      <c s="31" t="s">
        <v>52</v>
      </c>
      <c r="O126">
        <f>(I126*21)/100</f>
      </c>
      <c t="s">
        <v>22</v>
      </c>
    </row>
    <row r="127" spans="1:5" ht="25.5">
      <c r="A127" s="33" t="s">
        <v>53</v>
      </c>
      <c r="E127" s="34" t="s">
        <v>864</v>
      </c>
    </row>
    <row r="128" spans="1:5" ht="38.25">
      <c r="A128" s="35" t="s">
        <v>54</v>
      </c>
      <c r="E128" s="36" t="s">
        <v>865</v>
      </c>
    </row>
    <row r="129" spans="1:5" ht="12.75">
      <c r="A129" t="s">
        <v>55</v>
      </c>
      <c r="E129" s="34" t="s">
        <v>49</v>
      </c>
    </row>
    <row r="130" spans="1:16" ht="12.75">
      <c r="A130" s="25" t="s">
        <v>47</v>
      </c>
      <c s="29" t="s">
        <v>296</v>
      </c>
      <c s="29" t="s">
        <v>866</v>
      </c>
      <c s="25" t="s">
        <v>49</v>
      </c>
      <c s="30" t="s">
        <v>867</v>
      </c>
      <c s="31" t="s">
        <v>185</v>
      </c>
      <c s="32">
        <v>160</v>
      </c>
      <c s="32">
        <v>0</v>
      </c>
      <c s="32">
        <f>ROUND(ROUND(H130,2)*ROUND(G130,2),2)</f>
      </c>
      <c s="31" t="s">
        <v>52</v>
      </c>
      <c r="O130">
        <f>(I130*21)/100</f>
      </c>
      <c t="s">
        <v>22</v>
      </c>
    </row>
    <row r="131" spans="1:5" ht="12.75">
      <c r="A131" s="33" t="s">
        <v>53</v>
      </c>
      <c r="E131" s="34" t="s">
        <v>867</v>
      </c>
    </row>
    <row r="132" spans="1:5" ht="12.75">
      <c r="A132" s="35" t="s">
        <v>54</v>
      </c>
      <c r="E132" s="36" t="s">
        <v>868</v>
      </c>
    </row>
    <row r="133" spans="1:5" ht="12.75">
      <c r="A133" t="s">
        <v>55</v>
      </c>
      <c r="E133" s="34" t="s">
        <v>49</v>
      </c>
    </row>
    <row r="134" spans="1:16" ht="25.5">
      <c r="A134" s="25" t="s">
        <v>47</v>
      </c>
      <c s="29" t="s">
        <v>301</v>
      </c>
      <c s="29" t="s">
        <v>869</v>
      </c>
      <c s="25" t="s">
        <v>49</v>
      </c>
      <c s="30" t="s">
        <v>870</v>
      </c>
      <c s="31" t="s">
        <v>123</v>
      </c>
      <c s="32">
        <v>8</v>
      </c>
      <c s="32">
        <v>0</v>
      </c>
      <c s="32">
        <f>ROUND(ROUND(H134,2)*ROUND(G134,2),2)</f>
      </c>
      <c s="31" t="s">
        <v>52</v>
      </c>
      <c r="O134">
        <f>(I134*21)/100</f>
      </c>
      <c t="s">
        <v>22</v>
      </c>
    </row>
    <row r="135" spans="1:5" ht="25.5">
      <c r="A135" s="33" t="s">
        <v>53</v>
      </c>
      <c r="E135" s="34" t="s">
        <v>870</v>
      </c>
    </row>
    <row r="136" spans="1:5" ht="12.75">
      <c r="A136" s="35" t="s">
        <v>54</v>
      </c>
      <c r="E136" s="36" t="s">
        <v>49</v>
      </c>
    </row>
    <row r="137" spans="1:5" ht="12.75">
      <c r="A137" t="s">
        <v>55</v>
      </c>
      <c r="E137" s="34" t="s">
        <v>49</v>
      </c>
    </row>
    <row r="138" spans="1:16" ht="25.5">
      <c r="A138" s="25" t="s">
        <v>47</v>
      </c>
      <c s="29" t="s">
        <v>307</v>
      </c>
      <c s="29" t="s">
        <v>871</v>
      </c>
      <c s="25" t="s">
        <v>49</v>
      </c>
      <c s="30" t="s">
        <v>872</v>
      </c>
      <c s="31" t="s">
        <v>123</v>
      </c>
      <c s="32">
        <v>8</v>
      </c>
      <c s="32">
        <v>0</v>
      </c>
      <c s="32">
        <f>ROUND(ROUND(H138,2)*ROUND(G138,2),2)</f>
      </c>
      <c s="31" t="s">
        <v>52</v>
      </c>
      <c r="O138">
        <f>(I138*21)/100</f>
      </c>
      <c t="s">
        <v>22</v>
      </c>
    </row>
    <row r="139" spans="1:5" ht="25.5">
      <c r="A139" s="33" t="s">
        <v>53</v>
      </c>
      <c r="E139" s="34" t="s">
        <v>872</v>
      </c>
    </row>
    <row r="140" spans="1:5" ht="12.75">
      <c r="A140" s="35" t="s">
        <v>54</v>
      </c>
      <c r="E140" s="36" t="s">
        <v>49</v>
      </c>
    </row>
    <row r="141" spans="1:5" ht="12.75">
      <c r="A141" t="s">
        <v>55</v>
      </c>
      <c r="E141" s="34" t="s">
        <v>49</v>
      </c>
    </row>
    <row r="142" spans="1:16" ht="12.75">
      <c r="A142" s="25" t="s">
        <v>47</v>
      </c>
      <c s="29" t="s">
        <v>314</v>
      </c>
      <c s="29" t="s">
        <v>873</v>
      </c>
      <c s="25" t="s">
        <v>49</v>
      </c>
      <c s="30" t="s">
        <v>874</v>
      </c>
      <c s="31" t="s">
        <v>123</v>
      </c>
      <c s="32">
        <v>8</v>
      </c>
      <c s="32">
        <v>0</v>
      </c>
      <c s="32">
        <f>ROUND(ROUND(H142,2)*ROUND(G142,2),2)</f>
      </c>
      <c s="31" t="s">
        <v>52</v>
      </c>
      <c r="O142">
        <f>(I142*21)/100</f>
      </c>
      <c t="s">
        <v>22</v>
      </c>
    </row>
    <row r="143" spans="1:5" ht="12.75">
      <c r="A143" s="33" t="s">
        <v>53</v>
      </c>
      <c r="E143" s="34" t="s">
        <v>874</v>
      </c>
    </row>
    <row r="144" spans="1:5" ht="12.75">
      <c r="A144" s="35" t="s">
        <v>54</v>
      </c>
      <c r="E144" s="36" t="s">
        <v>49</v>
      </c>
    </row>
    <row r="145" spans="1:5" ht="12.75">
      <c r="A145" t="s">
        <v>55</v>
      </c>
      <c r="E145" s="34" t="s">
        <v>49</v>
      </c>
    </row>
    <row r="146" spans="1:16" ht="25.5">
      <c r="A146" s="25" t="s">
        <v>47</v>
      </c>
      <c s="29" t="s">
        <v>320</v>
      </c>
      <c s="29" t="s">
        <v>875</v>
      </c>
      <c s="25" t="s">
        <v>49</v>
      </c>
      <c s="30" t="s">
        <v>876</v>
      </c>
      <c s="31" t="s">
        <v>123</v>
      </c>
      <c s="32">
        <v>1</v>
      </c>
      <c s="32">
        <v>0</v>
      </c>
      <c s="32">
        <f>ROUND(ROUND(H146,2)*ROUND(G146,2),2)</f>
      </c>
      <c s="31" t="s">
        <v>52</v>
      </c>
      <c r="O146">
        <f>(I146*21)/100</f>
      </c>
      <c t="s">
        <v>22</v>
      </c>
    </row>
    <row r="147" spans="1:5" ht="38.25">
      <c r="A147" s="33" t="s">
        <v>53</v>
      </c>
      <c r="E147" s="34" t="s">
        <v>877</v>
      </c>
    </row>
    <row r="148" spans="1:5" ht="12.75">
      <c r="A148" s="35" t="s">
        <v>54</v>
      </c>
      <c r="E148" s="36" t="s">
        <v>49</v>
      </c>
    </row>
    <row r="149" spans="1:5" ht="25.5">
      <c r="A149" t="s">
        <v>55</v>
      </c>
      <c r="E149" s="34" t="s">
        <v>878</v>
      </c>
    </row>
    <row r="150" spans="1:16" ht="38.25">
      <c r="A150" s="25" t="s">
        <v>47</v>
      </c>
      <c s="29" t="s">
        <v>326</v>
      </c>
      <c s="29" t="s">
        <v>879</v>
      </c>
      <c s="25" t="s">
        <v>49</v>
      </c>
      <c s="30" t="s">
        <v>880</v>
      </c>
      <c s="31" t="s">
        <v>185</v>
      </c>
      <c s="32">
        <v>140</v>
      </c>
      <c s="32">
        <v>0</v>
      </c>
      <c s="32">
        <f>ROUND(ROUND(H150,2)*ROUND(G150,2),2)</f>
      </c>
      <c s="31" t="s">
        <v>52</v>
      </c>
      <c r="O150">
        <f>(I150*21)/100</f>
      </c>
      <c t="s">
        <v>22</v>
      </c>
    </row>
    <row r="151" spans="1:5" ht="38.25">
      <c r="A151" s="33" t="s">
        <v>53</v>
      </c>
      <c r="E151" s="34" t="s">
        <v>880</v>
      </c>
    </row>
    <row r="152" spans="1:5" ht="12.75">
      <c r="A152" s="35" t="s">
        <v>54</v>
      </c>
      <c r="E152" s="36" t="s">
        <v>49</v>
      </c>
    </row>
    <row r="153" spans="1:5" ht="12.75">
      <c r="A153" t="s">
        <v>55</v>
      </c>
      <c r="E153" s="34" t="s">
        <v>49</v>
      </c>
    </row>
    <row r="154" spans="1:16" ht="25.5">
      <c r="A154" s="25" t="s">
        <v>47</v>
      </c>
      <c s="29" t="s">
        <v>332</v>
      </c>
      <c s="29" t="s">
        <v>881</v>
      </c>
      <c s="25" t="s">
        <v>49</v>
      </c>
      <c s="30" t="s">
        <v>882</v>
      </c>
      <c s="31" t="s">
        <v>185</v>
      </c>
      <c s="32">
        <v>180</v>
      </c>
      <c s="32">
        <v>0</v>
      </c>
      <c s="32">
        <f>ROUND(ROUND(H154,2)*ROUND(G154,2),2)</f>
      </c>
      <c s="31" t="s">
        <v>52</v>
      </c>
      <c r="O154">
        <f>(I154*21)/100</f>
      </c>
      <c t="s">
        <v>22</v>
      </c>
    </row>
    <row r="155" spans="1:5" ht="25.5">
      <c r="A155" s="33" t="s">
        <v>53</v>
      </c>
      <c r="E155" s="34" t="s">
        <v>882</v>
      </c>
    </row>
    <row r="156" spans="1:5" ht="12.75">
      <c r="A156" s="35" t="s">
        <v>54</v>
      </c>
      <c r="E156" s="36" t="s">
        <v>49</v>
      </c>
    </row>
    <row r="157" spans="1:5" ht="12.75">
      <c r="A157" t="s">
        <v>55</v>
      </c>
      <c r="E157" s="34" t="s">
        <v>49</v>
      </c>
    </row>
    <row r="158" spans="1:16" ht="25.5">
      <c r="A158" s="25" t="s">
        <v>47</v>
      </c>
      <c s="29" t="s">
        <v>339</v>
      </c>
      <c s="29" t="s">
        <v>883</v>
      </c>
      <c s="25" t="s">
        <v>49</v>
      </c>
      <c s="30" t="s">
        <v>884</v>
      </c>
      <c s="31" t="s">
        <v>185</v>
      </c>
      <c s="32">
        <v>385</v>
      </c>
      <c s="32">
        <v>0</v>
      </c>
      <c s="32">
        <f>ROUND(ROUND(H158,2)*ROUND(G158,2),2)</f>
      </c>
      <c s="31" t="s">
        <v>52</v>
      </c>
      <c r="O158">
        <f>(I158*21)/100</f>
      </c>
      <c t="s">
        <v>22</v>
      </c>
    </row>
    <row r="159" spans="1:5" ht="25.5">
      <c r="A159" s="33" t="s">
        <v>53</v>
      </c>
      <c r="E159" s="34" t="s">
        <v>884</v>
      </c>
    </row>
    <row r="160" spans="1:5" ht="12.75">
      <c r="A160" s="35" t="s">
        <v>54</v>
      </c>
      <c r="E160" s="36" t="s">
        <v>49</v>
      </c>
    </row>
    <row r="161" spans="1:5" ht="12.75">
      <c r="A161" t="s">
        <v>55</v>
      </c>
      <c r="E161" s="34" t="s">
        <v>49</v>
      </c>
    </row>
    <row r="162" spans="1:16" ht="25.5">
      <c r="A162" s="25" t="s">
        <v>47</v>
      </c>
      <c s="29" t="s">
        <v>344</v>
      </c>
      <c s="29" t="s">
        <v>885</v>
      </c>
      <c s="25" t="s">
        <v>49</v>
      </c>
      <c s="30" t="s">
        <v>886</v>
      </c>
      <c s="31" t="s">
        <v>185</v>
      </c>
      <c s="32">
        <v>30</v>
      </c>
      <c s="32">
        <v>0</v>
      </c>
      <c s="32">
        <f>ROUND(ROUND(H162,2)*ROUND(G162,2),2)</f>
      </c>
      <c s="31" t="s">
        <v>52</v>
      </c>
      <c r="O162">
        <f>(I162*21)/100</f>
      </c>
      <c t="s">
        <v>22</v>
      </c>
    </row>
    <row r="163" spans="1:5" ht="25.5">
      <c r="A163" s="33" t="s">
        <v>53</v>
      </c>
      <c r="E163" s="34" t="s">
        <v>886</v>
      </c>
    </row>
    <row r="164" spans="1:5" ht="12.75">
      <c r="A164" s="35" t="s">
        <v>54</v>
      </c>
      <c r="E164" s="36" t="s">
        <v>49</v>
      </c>
    </row>
    <row r="165" spans="1:5" ht="12.75">
      <c r="A165" t="s">
        <v>55</v>
      </c>
      <c r="E165" s="34" t="s">
        <v>49</v>
      </c>
    </row>
    <row r="166" spans="1:16" ht="12.75">
      <c r="A166" s="25" t="s">
        <v>47</v>
      </c>
      <c s="29" t="s">
        <v>350</v>
      </c>
      <c s="29" t="s">
        <v>887</v>
      </c>
      <c s="25" t="s">
        <v>49</v>
      </c>
      <c s="30" t="s">
        <v>888</v>
      </c>
      <c s="31" t="s">
        <v>889</v>
      </c>
      <c s="32">
        <v>17</v>
      </c>
      <c s="32">
        <v>0</v>
      </c>
      <c s="32">
        <f>ROUND(ROUND(H166,2)*ROUND(G166,2),2)</f>
      </c>
      <c s="31" t="s">
        <v>52</v>
      </c>
      <c r="O166">
        <f>(I166*21)/100</f>
      </c>
      <c t="s">
        <v>22</v>
      </c>
    </row>
    <row r="167" spans="1:5" ht="12.75">
      <c r="A167" s="33" t="s">
        <v>53</v>
      </c>
      <c r="E167" s="34" t="s">
        <v>888</v>
      </c>
    </row>
    <row r="168" spans="1:5" ht="12.75">
      <c r="A168" s="35" t="s">
        <v>54</v>
      </c>
      <c r="E168" s="36" t="s">
        <v>890</v>
      </c>
    </row>
    <row r="169" spans="1:5" ht="12.75">
      <c r="A169" t="s">
        <v>55</v>
      </c>
      <c r="E169" s="34" t="s">
        <v>49</v>
      </c>
    </row>
    <row r="170" spans="1:16" ht="12.75">
      <c r="A170" s="25" t="s">
        <v>47</v>
      </c>
      <c s="29" t="s">
        <v>355</v>
      </c>
      <c s="29" t="s">
        <v>891</v>
      </c>
      <c s="25" t="s">
        <v>49</v>
      </c>
      <c s="30" t="s">
        <v>892</v>
      </c>
      <c s="31" t="s">
        <v>123</v>
      </c>
      <c s="32">
        <v>5</v>
      </c>
      <c s="32">
        <v>0</v>
      </c>
      <c s="32">
        <f>ROUND(ROUND(H170,2)*ROUND(G170,2),2)</f>
      </c>
      <c s="31" t="s">
        <v>52</v>
      </c>
      <c r="O170">
        <f>(I170*21)/100</f>
      </c>
      <c t="s">
        <v>22</v>
      </c>
    </row>
    <row r="171" spans="1:5" ht="12.75">
      <c r="A171" s="33" t="s">
        <v>53</v>
      </c>
      <c r="E171" s="34" t="s">
        <v>892</v>
      </c>
    </row>
    <row r="172" spans="1:5" ht="12.75">
      <c r="A172" s="35" t="s">
        <v>54</v>
      </c>
      <c r="E172" s="36" t="s">
        <v>49</v>
      </c>
    </row>
    <row r="173" spans="1:5" ht="12.75">
      <c r="A173" t="s">
        <v>55</v>
      </c>
      <c r="E173" s="34" t="s">
        <v>49</v>
      </c>
    </row>
    <row r="174" spans="1:16" ht="25.5">
      <c r="A174" s="25" t="s">
        <v>47</v>
      </c>
      <c s="29" t="s">
        <v>360</v>
      </c>
      <c s="29" t="s">
        <v>893</v>
      </c>
      <c s="25" t="s">
        <v>49</v>
      </c>
      <c s="30" t="s">
        <v>894</v>
      </c>
      <c s="31" t="s">
        <v>123</v>
      </c>
      <c s="32">
        <v>1</v>
      </c>
      <c s="32">
        <v>0</v>
      </c>
      <c s="32">
        <f>ROUND(ROUND(H174,2)*ROUND(G174,2),2)</f>
      </c>
      <c s="31" t="s">
        <v>52</v>
      </c>
      <c r="O174">
        <f>(I174*21)/100</f>
      </c>
      <c t="s">
        <v>22</v>
      </c>
    </row>
    <row r="175" spans="1:5" ht="25.5">
      <c r="A175" s="33" t="s">
        <v>53</v>
      </c>
      <c r="E175" s="34" t="s">
        <v>894</v>
      </c>
    </row>
    <row r="176" spans="1:5" ht="12.75">
      <c r="A176" s="35" t="s">
        <v>54</v>
      </c>
      <c r="E176" s="36" t="s">
        <v>49</v>
      </c>
    </row>
    <row r="177" spans="1:5" ht="12.75">
      <c r="A177" t="s">
        <v>55</v>
      </c>
      <c r="E177" s="34" t="s">
        <v>49</v>
      </c>
    </row>
    <row r="178" spans="1:16" ht="25.5">
      <c r="A178" s="25" t="s">
        <v>47</v>
      </c>
      <c s="29" t="s">
        <v>366</v>
      </c>
      <c s="29" t="s">
        <v>895</v>
      </c>
      <c s="25" t="s">
        <v>49</v>
      </c>
      <c s="30" t="s">
        <v>896</v>
      </c>
      <c s="31" t="s">
        <v>123</v>
      </c>
      <c s="32">
        <v>3</v>
      </c>
      <c s="32">
        <v>0</v>
      </c>
      <c s="32">
        <f>ROUND(ROUND(H178,2)*ROUND(G178,2),2)</f>
      </c>
      <c s="31" t="s">
        <v>52</v>
      </c>
      <c r="O178">
        <f>(I178*21)/100</f>
      </c>
      <c t="s">
        <v>22</v>
      </c>
    </row>
    <row r="179" spans="1:5" ht="25.5">
      <c r="A179" s="33" t="s">
        <v>53</v>
      </c>
      <c r="E179" s="34" t="s">
        <v>897</v>
      </c>
    </row>
    <row r="180" spans="1:5" ht="12.75">
      <c r="A180" s="35" t="s">
        <v>54</v>
      </c>
      <c r="E180" s="36" t="s">
        <v>898</v>
      </c>
    </row>
    <row r="181" spans="1:5" ht="12.75">
      <c r="A181" t="s">
        <v>55</v>
      </c>
      <c r="E181" s="34" t="s">
        <v>49</v>
      </c>
    </row>
    <row r="182" spans="1:16" ht="38.25">
      <c r="A182" s="25" t="s">
        <v>47</v>
      </c>
      <c s="29" t="s">
        <v>371</v>
      </c>
      <c s="29" t="s">
        <v>899</v>
      </c>
      <c s="25" t="s">
        <v>49</v>
      </c>
      <c s="30" t="s">
        <v>900</v>
      </c>
      <c s="31" t="s">
        <v>123</v>
      </c>
      <c s="32">
        <v>1</v>
      </c>
      <c s="32">
        <v>0</v>
      </c>
      <c s="32">
        <f>ROUND(ROUND(H182,2)*ROUND(G182,2),2)</f>
      </c>
      <c s="31" t="s">
        <v>52</v>
      </c>
      <c r="O182">
        <f>(I182*21)/100</f>
      </c>
      <c t="s">
        <v>22</v>
      </c>
    </row>
    <row r="183" spans="1:5" ht="38.25">
      <c r="A183" s="33" t="s">
        <v>53</v>
      </c>
      <c r="E183" s="34" t="s">
        <v>901</v>
      </c>
    </row>
    <row r="184" spans="1:5" ht="12.75">
      <c r="A184" s="35" t="s">
        <v>54</v>
      </c>
      <c r="E184" s="36" t="s">
        <v>902</v>
      </c>
    </row>
    <row r="185" spans="1:5" ht="12.75">
      <c r="A185" t="s">
        <v>55</v>
      </c>
      <c r="E185" s="34" t="s">
        <v>49</v>
      </c>
    </row>
    <row r="186" spans="1:16" ht="25.5">
      <c r="A186" s="25" t="s">
        <v>47</v>
      </c>
      <c s="29" t="s">
        <v>376</v>
      </c>
      <c s="29" t="s">
        <v>903</v>
      </c>
      <c s="25" t="s">
        <v>49</v>
      </c>
      <c s="30" t="s">
        <v>904</v>
      </c>
      <c s="31" t="s">
        <v>123</v>
      </c>
      <c s="32">
        <v>2</v>
      </c>
      <c s="32">
        <v>0</v>
      </c>
      <c s="32">
        <f>ROUND(ROUND(H186,2)*ROUND(G186,2),2)</f>
      </c>
      <c s="31" t="s">
        <v>52</v>
      </c>
      <c r="O186">
        <f>(I186*21)/100</f>
      </c>
      <c t="s">
        <v>22</v>
      </c>
    </row>
    <row r="187" spans="1:5" ht="25.5">
      <c r="A187" s="33" t="s">
        <v>53</v>
      </c>
      <c r="E187" s="34" t="s">
        <v>905</v>
      </c>
    </row>
    <row r="188" spans="1:5" ht="12.75">
      <c r="A188" s="35" t="s">
        <v>54</v>
      </c>
      <c r="E188" s="36" t="s">
        <v>516</v>
      </c>
    </row>
    <row r="189" spans="1:5" ht="12.75">
      <c r="A189" t="s">
        <v>55</v>
      </c>
      <c r="E189" s="34" t="s">
        <v>49</v>
      </c>
    </row>
    <row r="190" spans="1:16" ht="12.75">
      <c r="A190" s="25" t="s">
        <v>47</v>
      </c>
      <c s="29" t="s">
        <v>382</v>
      </c>
      <c s="29" t="s">
        <v>906</v>
      </c>
      <c s="25" t="s">
        <v>49</v>
      </c>
      <c s="30" t="s">
        <v>907</v>
      </c>
      <c s="31" t="s">
        <v>185</v>
      </c>
      <c s="32">
        <v>216</v>
      </c>
      <c s="32">
        <v>0</v>
      </c>
      <c s="32">
        <f>ROUND(ROUND(H190,2)*ROUND(G190,2),2)</f>
      </c>
      <c s="31" t="s">
        <v>52</v>
      </c>
      <c r="O190">
        <f>(I190*21)/100</f>
      </c>
      <c t="s">
        <v>22</v>
      </c>
    </row>
    <row r="191" spans="1:5" ht="12.75">
      <c r="A191" s="33" t="s">
        <v>53</v>
      </c>
      <c r="E191" s="34" t="s">
        <v>907</v>
      </c>
    </row>
    <row r="192" spans="1:5" ht="25.5">
      <c r="A192" s="35" t="s">
        <v>54</v>
      </c>
      <c r="E192" s="36" t="s">
        <v>908</v>
      </c>
    </row>
    <row r="193" spans="1:5" ht="12.75">
      <c r="A193" t="s">
        <v>55</v>
      </c>
      <c r="E193" s="34" t="s">
        <v>49</v>
      </c>
    </row>
    <row r="194" spans="1:16" ht="12.75">
      <c r="A194" s="25" t="s">
        <v>47</v>
      </c>
      <c s="29" t="s">
        <v>387</v>
      </c>
      <c s="29" t="s">
        <v>909</v>
      </c>
      <c s="25" t="s">
        <v>49</v>
      </c>
      <c s="30" t="s">
        <v>910</v>
      </c>
      <c s="31" t="s">
        <v>185</v>
      </c>
      <c s="32">
        <v>442.75</v>
      </c>
      <c s="32">
        <v>0</v>
      </c>
      <c s="32">
        <f>ROUND(ROUND(H194,2)*ROUND(G194,2),2)</f>
      </c>
      <c s="31" t="s">
        <v>52</v>
      </c>
      <c r="O194">
        <f>(I194*21)/100</f>
      </c>
      <c t="s">
        <v>22</v>
      </c>
    </row>
    <row r="195" spans="1:5" ht="12.75">
      <c r="A195" s="33" t="s">
        <v>53</v>
      </c>
      <c r="E195" s="34" t="s">
        <v>910</v>
      </c>
    </row>
    <row r="196" spans="1:5" ht="25.5">
      <c r="A196" s="35" t="s">
        <v>54</v>
      </c>
      <c r="E196" s="36" t="s">
        <v>911</v>
      </c>
    </row>
    <row r="197" spans="1:5" ht="12.75">
      <c r="A197" t="s">
        <v>55</v>
      </c>
      <c r="E197" s="34" t="s">
        <v>49</v>
      </c>
    </row>
    <row r="198" spans="1:16" ht="12.75">
      <c r="A198" s="25" t="s">
        <v>47</v>
      </c>
      <c s="29" t="s">
        <v>393</v>
      </c>
      <c s="29" t="s">
        <v>912</v>
      </c>
      <c s="25" t="s">
        <v>49</v>
      </c>
      <c s="30" t="s">
        <v>913</v>
      </c>
      <c s="31" t="s">
        <v>185</v>
      </c>
      <c s="32">
        <v>168</v>
      </c>
      <c s="32">
        <v>0</v>
      </c>
      <c s="32">
        <f>ROUND(ROUND(H198,2)*ROUND(G198,2),2)</f>
      </c>
      <c s="31" t="s">
        <v>52</v>
      </c>
      <c r="O198">
        <f>(I198*21)/100</f>
      </c>
      <c t="s">
        <v>22</v>
      </c>
    </row>
    <row r="199" spans="1:5" ht="12.75">
      <c r="A199" s="33" t="s">
        <v>53</v>
      </c>
      <c r="E199" s="34" t="s">
        <v>913</v>
      </c>
    </row>
    <row r="200" spans="1:5" ht="25.5">
      <c r="A200" s="35" t="s">
        <v>54</v>
      </c>
      <c r="E200" s="36" t="s">
        <v>914</v>
      </c>
    </row>
    <row r="201" spans="1:5" ht="12.75">
      <c r="A201" t="s">
        <v>55</v>
      </c>
      <c r="E201" s="34" t="s">
        <v>49</v>
      </c>
    </row>
    <row r="202" spans="1:16" ht="12.75">
      <c r="A202" s="25" t="s">
        <v>47</v>
      </c>
      <c s="29" t="s">
        <v>399</v>
      </c>
      <c s="29" t="s">
        <v>915</v>
      </c>
      <c s="25" t="s">
        <v>49</v>
      </c>
      <c s="30" t="s">
        <v>916</v>
      </c>
      <c s="31" t="s">
        <v>185</v>
      </c>
      <c s="32">
        <v>34.5</v>
      </c>
      <c s="32">
        <v>0</v>
      </c>
      <c s="32">
        <f>ROUND(ROUND(H202,2)*ROUND(G202,2),2)</f>
      </c>
      <c s="31" t="s">
        <v>52</v>
      </c>
      <c r="O202">
        <f>(I202*21)/100</f>
      </c>
      <c t="s">
        <v>22</v>
      </c>
    </row>
    <row r="203" spans="1:5" ht="12.75">
      <c r="A203" s="33" t="s">
        <v>53</v>
      </c>
      <c r="E203" s="34" t="s">
        <v>916</v>
      </c>
    </row>
    <row r="204" spans="1:5" ht="25.5">
      <c r="A204" s="35" t="s">
        <v>54</v>
      </c>
      <c r="E204" s="36" t="s">
        <v>917</v>
      </c>
    </row>
    <row r="205" spans="1:5" ht="12.75">
      <c r="A205" t="s">
        <v>55</v>
      </c>
      <c r="E205" s="34" t="s">
        <v>49</v>
      </c>
    </row>
    <row r="206" spans="1:16" ht="38.25">
      <c r="A206" s="25" t="s">
        <v>47</v>
      </c>
      <c s="29" t="s">
        <v>406</v>
      </c>
      <c s="29" t="s">
        <v>918</v>
      </c>
      <c s="25" t="s">
        <v>49</v>
      </c>
      <c s="30" t="s">
        <v>919</v>
      </c>
      <c s="31" t="s">
        <v>123</v>
      </c>
      <c s="32">
        <v>7</v>
      </c>
      <c s="32">
        <v>0</v>
      </c>
      <c s="32">
        <f>ROUND(ROUND(H206,2)*ROUND(G206,2),2)</f>
      </c>
      <c s="31" t="s">
        <v>52</v>
      </c>
      <c r="O206">
        <f>(I206*21)/100</f>
      </c>
      <c t="s">
        <v>22</v>
      </c>
    </row>
    <row r="207" spans="1:5" ht="38.25">
      <c r="A207" s="33" t="s">
        <v>53</v>
      </c>
      <c r="E207" s="34" t="s">
        <v>920</v>
      </c>
    </row>
    <row r="208" spans="1:5" ht="12.75">
      <c r="A208" s="35" t="s">
        <v>54</v>
      </c>
      <c r="E208" s="36" t="s">
        <v>921</v>
      </c>
    </row>
    <row r="209" spans="1:5" ht="12.75">
      <c r="A209" t="s">
        <v>55</v>
      </c>
      <c r="E209" s="34" t="s">
        <v>49</v>
      </c>
    </row>
    <row r="210" spans="1:16" ht="12.75">
      <c r="A210" s="25" t="s">
        <v>47</v>
      </c>
      <c s="29" t="s">
        <v>412</v>
      </c>
      <c s="29" t="s">
        <v>922</v>
      </c>
      <c s="25" t="s">
        <v>49</v>
      </c>
      <c s="30" t="s">
        <v>923</v>
      </c>
      <c s="31" t="s">
        <v>310</v>
      </c>
      <c s="32">
        <v>62.4</v>
      </c>
      <c s="32">
        <v>0</v>
      </c>
      <c s="32">
        <f>ROUND(ROUND(H210,2)*ROUND(G210,2),2)</f>
      </c>
      <c s="31" t="s">
        <v>52</v>
      </c>
      <c r="O210">
        <f>(I210*21)/100</f>
      </c>
      <c t="s">
        <v>22</v>
      </c>
    </row>
    <row r="211" spans="1:5" ht="12.75">
      <c r="A211" s="33" t="s">
        <v>53</v>
      </c>
      <c r="E211" s="34" t="s">
        <v>923</v>
      </c>
    </row>
    <row r="212" spans="1:5" ht="25.5">
      <c r="A212" s="35" t="s">
        <v>54</v>
      </c>
      <c r="E212" s="36" t="s">
        <v>924</v>
      </c>
    </row>
    <row r="213" spans="1:5" ht="12.75">
      <c r="A213" t="s">
        <v>55</v>
      </c>
      <c r="E213" s="34" t="s">
        <v>49</v>
      </c>
    </row>
    <row r="214" spans="1:16" ht="12.75">
      <c r="A214" s="25" t="s">
        <v>47</v>
      </c>
      <c s="29" t="s">
        <v>418</v>
      </c>
      <c s="29" t="s">
        <v>925</v>
      </c>
      <c s="25" t="s">
        <v>49</v>
      </c>
      <c s="30" t="s">
        <v>926</v>
      </c>
      <c s="31" t="s">
        <v>310</v>
      </c>
      <c s="32">
        <v>26.88</v>
      </c>
      <c s="32">
        <v>0</v>
      </c>
      <c s="32">
        <f>ROUND(ROUND(H214,2)*ROUND(G214,2),2)</f>
      </c>
      <c s="31" t="s">
        <v>52</v>
      </c>
      <c r="O214">
        <f>(I214*21)/100</f>
      </c>
      <c t="s">
        <v>22</v>
      </c>
    </row>
    <row r="215" spans="1:5" ht="12.75">
      <c r="A215" s="33" t="s">
        <v>53</v>
      </c>
      <c r="E215" s="34" t="s">
        <v>926</v>
      </c>
    </row>
    <row r="216" spans="1:5" ht="25.5">
      <c r="A216" s="35" t="s">
        <v>54</v>
      </c>
      <c r="E216" s="36" t="s">
        <v>927</v>
      </c>
    </row>
    <row r="217" spans="1:5" ht="12.75">
      <c r="A217" t="s">
        <v>55</v>
      </c>
      <c r="E217" s="34" t="s">
        <v>49</v>
      </c>
    </row>
    <row r="218" spans="1:16" ht="12.75">
      <c r="A218" s="25" t="s">
        <v>47</v>
      </c>
      <c s="29" t="s">
        <v>423</v>
      </c>
      <c s="29" t="s">
        <v>928</v>
      </c>
      <c s="25" t="s">
        <v>49</v>
      </c>
      <c s="30" t="s">
        <v>929</v>
      </c>
      <c s="31" t="s">
        <v>123</v>
      </c>
      <c s="32">
        <v>160</v>
      </c>
      <c s="32">
        <v>0</v>
      </c>
      <c s="32">
        <f>ROUND(ROUND(H218,2)*ROUND(G218,2),2)</f>
      </c>
      <c s="31" t="s">
        <v>52</v>
      </c>
      <c r="O218">
        <f>(I218*21)/100</f>
      </c>
      <c t="s">
        <v>22</v>
      </c>
    </row>
    <row r="219" spans="1:5" ht="12.75">
      <c r="A219" s="33" t="s">
        <v>53</v>
      </c>
      <c r="E219" s="34" t="s">
        <v>929</v>
      </c>
    </row>
    <row r="220" spans="1:5" ht="12.75">
      <c r="A220" s="35" t="s">
        <v>54</v>
      </c>
      <c r="E220" s="36" t="s">
        <v>868</v>
      </c>
    </row>
    <row r="221" spans="1:5" ht="12.75">
      <c r="A221" t="s">
        <v>55</v>
      </c>
      <c r="E221" s="34" t="s">
        <v>49</v>
      </c>
    </row>
    <row r="222" spans="1:16" ht="12.75">
      <c r="A222" s="25" t="s">
        <v>47</v>
      </c>
      <c s="29" t="s">
        <v>429</v>
      </c>
      <c s="29" t="s">
        <v>930</v>
      </c>
      <c s="25" t="s">
        <v>49</v>
      </c>
      <c s="30" t="s">
        <v>931</v>
      </c>
      <c s="31" t="s">
        <v>123</v>
      </c>
      <c s="32">
        <v>8</v>
      </c>
      <c s="32">
        <v>0</v>
      </c>
      <c s="32">
        <f>ROUND(ROUND(H222,2)*ROUND(G222,2),2)</f>
      </c>
      <c s="31" t="s">
        <v>52</v>
      </c>
      <c r="O222">
        <f>(I222*21)/100</f>
      </c>
      <c t="s">
        <v>22</v>
      </c>
    </row>
    <row r="223" spans="1:5" ht="12.75">
      <c r="A223" s="33" t="s">
        <v>53</v>
      </c>
      <c r="E223" s="34" t="s">
        <v>931</v>
      </c>
    </row>
    <row r="224" spans="1:5" ht="12.75">
      <c r="A224" s="35" t="s">
        <v>54</v>
      </c>
      <c r="E224" s="36" t="s">
        <v>49</v>
      </c>
    </row>
    <row r="225" spans="1:5" ht="12.75">
      <c r="A225" t="s">
        <v>55</v>
      </c>
      <c r="E225" s="34" t="s">
        <v>49</v>
      </c>
    </row>
    <row r="226" spans="1:16" ht="12.75">
      <c r="A226" s="25" t="s">
        <v>47</v>
      </c>
      <c s="29" t="s">
        <v>433</v>
      </c>
      <c s="29" t="s">
        <v>932</v>
      </c>
      <c s="25" t="s">
        <v>49</v>
      </c>
      <c s="30" t="s">
        <v>933</v>
      </c>
      <c s="31" t="s">
        <v>123</v>
      </c>
      <c s="32">
        <v>32</v>
      </c>
      <c s="32">
        <v>0</v>
      </c>
      <c s="32">
        <f>ROUND(ROUND(H226,2)*ROUND(G226,2),2)</f>
      </c>
      <c s="31" t="s">
        <v>52</v>
      </c>
      <c r="O226">
        <f>(I226*21)/100</f>
      </c>
      <c t="s">
        <v>22</v>
      </c>
    </row>
    <row r="227" spans="1:5" ht="12.75">
      <c r="A227" s="33" t="s">
        <v>53</v>
      </c>
      <c r="E227" s="34" t="s">
        <v>933</v>
      </c>
    </row>
    <row r="228" spans="1:5" ht="12.75">
      <c r="A228" s="35" t="s">
        <v>54</v>
      </c>
      <c r="E228" s="36" t="s">
        <v>934</v>
      </c>
    </row>
    <row r="229" spans="1:5" ht="12.75">
      <c r="A229" t="s">
        <v>55</v>
      </c>
      <c r="E229" s="34" t="s">
        <v>49</v>
      </c>
    </row>
    <row r="230" spans="1:16" ht="12.75">
      <c r="A230" s="25" t="s">
        <v>47</v>
      </c>
      <c s="29" t="s">
        <v>438</v>
      </c>
      <c s="29" t="s">
        <v>935</v>
      </c>
      <c s="25" t="s">
        <v>49</v>
      </c>
      <c s="30" t="s">
        <v>936</v>
      </c>
      <c s="31" t="s">
        <v>123</v>
      </c>
      <c s="32">
        <v>50</v>
      </c>
      <c s="32">
        <v>0</v>
      </c>
      <c s="32">
        <f>ROUND(ROUND(H230,2)*ROUND(G230,2),2)</f>
      </c>
      <c s="31" t="s">
        <v>52</v>
      </c>
      <c r="O230">
        <f>(I230*21)/100</f>
      </c>
      <c t="s">
        <v>22</v>
      </c>
    </row>
    <row r="231" spans="1:5" ht="12.75">
      <c r="A231" s="33" t="s">
        <v>53</v>
      </c>
      <c r="E231" s="34" t="s">
        <v>936</v>
      </c>
    </row>
    <row r="232" spans="1:5" ht="12.75">
      <c r="A232" s="35" t="s">
        <v>54</v>
      </c>
      <c r="E232" s="36" t="s">
        <v>49</v>
      </c>
    </row>
    <row r="233" spans="1:5" ht="12.75">
      <c r="A233" t="s">
        <v>55</v>
      </c>
      <c r="E233" s="34" t="s">
        <v>49</v>
      </c>
    </row>
    <row r="234" spans="1:16" ht="12.75">
      <c r="A234" s="25" t="s">
        <v>47</v>
      </c>
      <c s="29" t="s">
        <v>443</v>
      </c>
      <c s="29" t="s">
        <v>937</v>
      </c>
      <c s="25" t="s">
        <v>49</v>
      </c>
      <c s="30" t="s">
        <v>938</v>
      </c>
      <c s="31" t="s">
        <v>123</v>
      </c>
      <c s="32">
        <v>13</v>
      </c>
      <c s="32">
        <v>0</v>
      </c>
      <c s="32">
        <f>ROUND(ROUND(H234,2)*ROUND(G234,2),2)</f>
      </c>
      <c s="31" t="s">
        <v>52</v>
      </c>
      <c r="O234">
        <f>(I234*21)/100</f>
      </c>
      <c t="s">
        <v>22</v>
      </c>
    </row>
    <row r="235" spans="1:5" ht="12.75">
      <c r="A235" s="33" t="s">
        <v>53</v>
      </c>
      <c r="E235" s="34" t="s">
        <v>938</v>
      </c>
    </row>
    <row r="236" spans="1:5" ht="12.75">
      <c r="A236" s="35" t="s">
        <v>54</v>
      </c>
      <c r="E236" s="36" t="s">
        <v>939</v>
      </c>
    </row>
    <row r="237" spans="1:5" ht="12.75">
      <c r="A237" t="s">
        <v>55</v>
      </c>
      <c r="E237" s="34" t="s">
        <v>49</v>
      </c>
    </row>
    <row r="238" spans="1:16" ht="12.75">
      <c r="A238" s="25" t="s">
        <v>47</v>
      </c>
      <c s="29" t="s">
        <v>449</v>
      </c>
      <c s="29" t="s">
        <v>940</v>
      </c>
      <c s="25" t="s">
        <v>49</v>
      </c>
      <c s="30" t="s">
        <v>941</v>
      </c>
      <c s="31" t="s">
        <v>123</v>
      </c>
      <c s="32">
        <v>16</v>
      </c>
      <c s="32">
        <v>0</v>
      </c>
      <c s="32">
        <f>ROUND(ROUND(H238,2)*ROUND(G238,2),2)</f>
      </c>
      <c s="31" t="s">
        <v>52</v>
      </c>
      <c r="O238">
        <f>(I238*21)/100</f>
      </c>
      <c t="s">
        <v>22</v>
      </c>
    </row>
    <row r="239" spans="1:5" ht="12.75">
      <c r="A239" s="33" t="s">
        <v>53</v>
      </c>
      <c r="E239" s="34" t="s">
        <v>941</v>
      </c>
    </row>
    <row r="240" spans="1:5" ht="12.75">
      <c r="A240" s="35" t="s">
        <v>54</v>
      </c>
      <c r="E240" s="36" t="s">
        <v>49</v>
      </c>
    </row>
    <row r="241" spans="1:5" ht="12.75">
      <c r="A241" t="s">
        <v>55</v>
      </c>
      <c r="E241" s="34" t="s">
        <v>49</v>
      </c>
    </row>
    <row r="242" spans="1:16" ht="12.75">
      <c r="A242" s="25" t="s">
        <v>47</v>
      </c>
      <c s="29" t="s">
        <v>455</v>
      </c>
      <c s="29" t="s">
        <v>942</v>
      </c>
      <c s="25" t="s">
        <v>49</v>
      </c>
      <c s="30" t="s">
        <v>943</v>
      </c>
      <c s="31" t="s">
        <v>123</v>
      </c>
      <c s="32">
        <v>8</v>
      </c>
      <c s="32">
        <v>0</v>
      </c>
      <c s="32">
        <f>ROUND(ROUND(H242,2)*ROUND(G242,2),2)</f>
      </c>
      <c s="31" t="s">
        <v>52</v>
      </c>
      <c r="O242">
        <f>(I242*21)/100</f>
      </c>
      <c t="s">
        <v>22</v>
      </c>
    </row>
    <row r="243" spans="1:5" ht="12.75">
      <c r="A243" s="33" t="s">
        <v>53</v>
      </c>
      <c r="E243" s="34" t="s">
        <v>943</v>
      </c>
    </row>
    <row r="244" spans="1:5" ht="12.75">
      <c r="A244" s="35" t="s">
        <v>54</v>
      </c>
      <c r="E244" s="36" t="s">
        <v>49</v>
      </c>
    </row>
    <row r="245" spans="1:5" ht="12.75">
      <c r="A245" t="s">
        <v>55</v>
      </c>
      <c r="E245" s="34" t="s">
        <v>49</v>
      </c>
    </row>
    <row r="246" spans="1:16" ht="12.75">
      <c r="A246" s="25" t="s">
        <v>47</v>
      </c>
      <c s="29" t="s">
        <v>460</v>
      </c>
      <c s="29" t="s">
        <v>944</v>
      </c>
      <c s="25" t="s">
        <v>49</v>
      </c>
      <c s="30" t="s">
        <v>945</v>
      </c>
      <c s="31" t="s">
        <v>123</v>
      </c>
      <c s="32">
        <v>82</v>
      </c>
      <c s="32">
        <v>0</v>
      </c>
      <c s="32">
        <f>ROUND(ROUND(H246,2)*ROUND(G246,2),2)</f>
      </c>
      <c s="31" t="s">
        <v>52</v>
      </c>
      <c r="O246">
        <f>(I246*21)/100</f>
      </c>
      <c t="s">
        <v>22</v>
      </c>
    </row>
    <row r="247" spans="1:5" ht="12.75">
      <c r="A247" s="33" t="s">
        <v>53</v>
      </c>
      <c r="E247" s="34" t="s">
        <v>945</v>
      </c>
    </row>
    <row r="248" spans="1:5" ht="12.75">
      <c r="A248" s="35" t="s">
        <v>54</v>
      </c>
      <c r="E248" s="36" t="s">
        <v>49</v>
      </c>
    </row>
    <row r="249" spans="1:5" ht="12.75">
      <c r="A249" t="s">
        <v>55</v>
      </c>
      <c r="E249" s="34" t="s">
        <v>49</v>
      </c>
    </row>
    <row r="250" spans="1:16" ht="12.75">
      <c r="A250" s="25" t="s">
        <v>47</v>
      </c>
      <c s="29" t="s">
        <v>465</v>
      </c>
      <c s="29" t="s">
        <v>946</v>
      </c>
      <c s="25" t="s">
        <v>49</v>
      </c>
      <c s="30" t="s">
        <v>947</v>
      </c>
      <c s="31" t="s">
        <v>123</v>
      </c>
      <c s="32">
        <v>32</v>
      </c>
      <c s="32">
        <v>0</v>
      </c>
      <c s="32">
        <f>ROUND(ROUND(H250,2)*ROUND(G250,2),2)</f>
      </c>
      <c s="31" t="s">
        <v>52</v>
      </c>
      <c r="O250">
        <f>(I250*21)/100</f>
      </c>
      <c t="s">
        <v>22</v>
      </c>
    </row>
    <row r="251" spans="1:5" ht="12.75">
      <c r="A251" s="33" t="s">
        <v>53</v>
      </c>
      <c r="E251" s="34" t="s">
        <v>947</v>
      </c>
    </row>
    <row r="252" spans="1:5" ht="12.75">
      <c r="A252" s="35" t="s">
        <v>54</v>
      </c>
      <c r="E252" s="36" t="s">
        <v>934</v>
      </c>
    </row>
    <row r="253" spans="1:5" ht="12.75">
      <c r="A253" t="s">
        <v>55</v>
      </c>
      <c r="E253" s="34" t="s">
        <v>49</v>
      </c>
    </row>
    <row r="254" spans="1:16" ht="12.75">
      <c r="A254" s="25" t="s">
        <v>47</v>
      </c>
      <c s="29" t="s">
        <v>471</v>
      </c>
      <c s="29" t="s">
        <v>948</v>
      </c>
      <c s="25" t="s">
        <v>49</v>
      </c>
      <c s="30" t="s">
        <v>947</v>
      </c>
      <c s="31" t="s">
        <v>123</v>
      </c>
      <c s="32">
        <v>42</v>
      </c>
      <c s="32">
        <v>0</v>
      </c>
      <c s="32">
        <f>ROUND(ROUND(H254,2)*ROUND(G254,2),2)</f>
      </c>
      <c s="31" t="s">
        <v>52</v>
      </c>
      <c r="O254">
        <f>(I254*21)/100</f>
      </c>
      <c t="s">
        <v>22</v>
      </c>
    </row>
    <row r="255" spans="1:5" ht="12.75">
      <c r="A255" s="33" t="s">
        <v>53</v>
      </c>
      <c r="E255" s="34" t="s">
        <v>947</v>
      </c>
    </row>
    <row r="256" spans="1:5" ht="12.75">
      <c r="A256" s="35" t="s">
        <v>54</v>
      </c>
      <c r="E256" s="36" t="s">
        <v>49</v>
      </c>
    </row>
    <row r="257" spans="1:5" ht="12.75">
      <c r="A257" t="s">
        <v>55</v>
      </c>
      <c r="E257" s="34" t="s">
        <v>49</v>
      </c>
    </row>
    <row r="258" spans="1:16" ht="25.5">
      <c r="A258" s="25" t="s">
        <v>47</v>
      </c>
      <c s="29" t="s">
        <v>477</v>
      </c>
      <c s="29" t="s">
        <v>949</v>
      </c>
      <c s="25" t="s">
        <v>49</v>
      </c>
      <c s="30" t="s">
        <v>950</v>
      </c>
      <c s="31" t="s">
        <v>123</v>
      </c>
      <c s="32">
        <v>8</v>
      </c>
      <c s="32">
        <v>0</v>
      </c>
      <c s="32">
        <f>ROUND(ROUND(H258,2)*ROUND(G258,2),2)</f>
      </c>
      <c s="31" t="s">
        <v>52</v>
      </c>
      <c r="O258">
        <f>(I258*21)/100</f>
      </c>
      <c t="s">
        <v>22</v>
      </c>
    </row>
    <row r="259" spans="1:5" ht="25.5">
      <c r="A259" s="33" t="s">
        <v>53</v>
      </c>
      <c r="E259" s="34" t="s">
        <v>950</v>
      </c>
    </row>
    <row r="260" spans="1:5" ht="12.75">
      <c r="A260" s="35" t="s">
        <v>54</v>
      </c>
      <c r="E260" s="36" t="s">
        <v>951</v>
      </c>
    </row>
    <row r="261" spans="1:5" ht="12.75">
      <c r="A261" t="s">
        <v>55</v>
      </c>
      <c r="E261" s="34" t="s">
        <v>49</v>
      </c>
    </row>
    <row r="262" spans="1:16" ht="12.75">
      <c r="A262" s="25" t="s">
        <v>47</v>
      </c>
      <c s="29" t="s">
        <v>483</v>
      </c>
      <c s="29" t="s">
        <v>952</v>
      </c>
      <c s="25" t="s">
        <v>49</v>
      </c>
      <c s="30" t="s">
        <v>953</v>
      </c>
      <c s="31" t="s">
        <v>310</v>
      </c>
      <c s="32">
        <v>730.8</v>
      </c>
      <c s="32">
        <v>0</v>
      </c>
      <c s="32">
        <f>ROUND(ROUND(H262,2)*ROUND(G262,2),2)</f>
      </c>
      <c s="31" t="s">
        <v>52</v>
      </c>
      <c r="O262">
        <f>(I262*21)/100</f>
      </c>
      <c t="s">
        <v>22</v>
      </c>
    </row>
    <row r="263" spans="1:5" ht="12.75">
      <c r="A263" s="33" t="s">
        <v>53</v>
      </c>
      <c r="E263" s="34" t="s">
        <v>953</v>
      </c>
    </row>
    <row r="264" spans="1:5" ht="25.5">
      <c r="A264" s="35" t="s">
        <v>54</v>
      </c>
      <c r="E264" s="36" t="s">
        <v>954</v>
      </c>
    </row>
    <row r="265" spans="1:5" ht="12.75">
      <c r="A265" t="s">
        <v>55</v>
      </c>
      <c r="E265" s="34" t="s">
        <v>49</v>
      </c>
    </row>
    <row r="266" spans="1:16" ht="25.5">
      <c r="A266" s="25" t="s">
        <v>47</v>
      </c>
      <c s="29" t="s">
        <v>489</v>
      </c>
      <c s="29" t="s">
        <v>955</v>
      </c>
      <c s="25" t="s">
        <v>49</v>
      </c>
      <c s="30" t="s">
        <v>956</v>
      </c>
      <c s="31" t="s">
        <v>123</v>
      </c>
      <c s="32">
        <v>3</v>
      </c>
      <c s="32">
        <v>0</v>
      </c>
      <c s="32">
        <f>ROUND(ROUND(H266,2)*ROUND(G266,2),2)</f>
      </c>
      <c s="31" t="s">
        <v>52</v>
      </c>
      <c r="O266">
        <f>(I266*21)/100</f>
      </c>
      <c t="s">
        <v>22</v>
      </c>
    </row>
    <row r="267" spans="1:5" ht="25.5">
      <c r="A267" s="33" t="s">
        <v>53</v>
      </c>
      <c r="E267" s="34" t="s">
        <v>956</v>
      </c>
    </row>
    <row r="268" spans="1:5" ht="12.75">
      <c r="A268" s="35" t="s">
        <v>54</v>
      </c>
      <c r="E268" s="36" t="s">
        <v>49</v>
      </c>
    </row>
    <row r="269" spans="1:5" ht="12.75">
      <c r="A269" t="s">
        <v>55</v>
      </c>
      <c r="E269" s="34" t="s">
        <v>49</v>
      </c>
    </row>
    <row r="270" spans="1:16" ht="25.5">
      <c r="A270" s="25" t="s">
        <v>47</v>
      </c>
      <c s="29" t="s">
        <v>494</v>
      </c>
      <c s="29" t="s">
        <v>957</v>
      </c>
      <c s="25" t="s">
        <v>49</v>
      </c>
      <c s="30" t="s">
        <v>958</v>
      </c>
      <c s="31" t="s">
        <v>123</v>
      </c>
      <c s="32">
        <v>8</v>
      </c>
      <c s="32">
        <v>0</v>
      </c>
      <c s="32">
        <f>ROUND(ROUND(H270,2)*ROUND(G270,2),2)</f>
      </c>
      <c s="31" t="s">
        <v>52</v>
      </c>
      <c r="O270">
        <f>(I270*21)/100</f>
      </c>
      <c t="s">
        <v>22</v>
      </c>
    </row>
    <row r="271" spans="1:5" ht="25.5">
      <c r="A271" s="33" t="s">
        <v>53</v>
      </c>
      <c r="E271" s="34" t="s">
        <v>958</v>
      </c>
    </row>
    <row r="272" spans="1:5" ht="12.75">
      <c r="A272" s="35" t="s">
        <v>54</v>
      </c>
      <c r="E272" s="36" t="s">
        <v>49</v>
      </c>
    </row>
    <row r="273" spans="1:5" ht="12.75">
      <c r="A273" t="s">
        <v>55</v>
      </c>
      <c r="E273" s="34" t="s">
        <v>49</v>
      </c>
    </row>
    <row r="274" spans="1:16" ht="12.75">
      <c r="A274" s="25" t="s">
        <v>47</v>
      </c>
      <c s="29" t="s">
        <v>500</v>
      </c>
      <c s="29" t="s">
        <v>959</v>
      </c>
      <c s="25" t="s">
        <v>49</v>
      </c>
      <c s="30" t="s">
        <v>960</v>
      </c>
      <c s="31" t="s">
        <v>961</v>
      </c>
      <c s="32">
        <v>3</v>
      </c>
      <c s="32">
        <v>0</v>
      </c>
      <c s="32">
        <f>ROUND(ROUND(H274,2)*ROUND(G274,2),2)</f>
      </c>
      <c s="31" t="s">
        <v>52</v>
      </c>
      <c r="O274">
        <f>(I274*21)/100</f>
      </c>
      <c t="s">
        <v>22</v>
      </c>
    </row>
    <row r="275" spans="1:5" ht="12.75">
      <c r="A275" s="33" t="s">
        <v>53</v>
      </c>
      <c r="E275" s="34" t="s">
        <v>960</v>
      </c>
    </row>
    <row r="276" spans="1:5" ht="12.75">
      <c r="A276" s="35" t="s">
        <v>54</v>
      </c>
      <c r="E276" s="36" t="s">
        <v>49</v>
      </c>
    </row>
    <row r="277" spans="1:5" ht="12.75">
      <c r="A277" t="s">
        <v>55</v>
      </c>
      <c r="E277" s="34" t="s">
        <v>49</v>
      </c>
    </row>
    <row r="278" spans="1:16" ht="12.75">
      <c r="A278" s="25" t="s">
        <v>47</v>
      </c>
      <c s="29" t="s">
        <v>506</v>
      </c>
      <c s="29" t="s">
        <v>962</v>
      </c>
      <c s="25" t="s">
        <v>49</v>
      </c>
      <c s="30" t="s">
        <v>963</v>
      </c>
      <c s="31" t="s">
        <v>961</v>
      </c>
      <c s="32">
        <v>3</v>
      </c>
      <c s="32">
        <v>0</v>
      </c>
      <c s="32">
        <f>ROUND(ROUND(H278,2)*ROUND(G278,2),2)</f>
      </c>
      <c s="31" t="s">
        <v>52</v>
      </c>
      <c r="O278">
        <f>(I278*21)/100</f>
      </c>
      <c t="s">
        <v>22</v>
      </c>
    </row>
    <row r="279" spans="1:5" ht="12.75">
      <c r="A279" s="33" t="s">
        <v>53</v>
      </c>
      <c r="E279" s="34" t="s">
        <v>963</v>
      </c>
    </row>
    <row r="280" spans="1:5" ht="12.75">
      <c r="A280" s="35" t="s">
        <v>54</v>
      </c>
      <c r="E280" s="36" t="s">
        <v>49</v>
      </c>
    </row>
    <row r="281" spans="1:5" ht="12.75">
      <c r="A281" t="s">
        <v>55</v>
      </c>
      <c r="E281" s="34" t="s">
        <v>49</v>
      </c>
    </row>
    <row r="282" spans="1:18" ht="12.75" customHeight="1">
      <c r="A282" s="6" t="s">
        <v>45</v>
      </c>
      <c s="6"/>
      <c s="38" t="s">
        <v>964</v>
      </c>
      <c s="6"/>
      <c s="27" t="s">
        <v>965</v>
      </c>
      <c s="6"/>
      <c s="6"/>
      <c s="6"/>
      <c s="39">
        <f>0+Q282</f>
      </c>
      <c s="6"/>
      <c r="O282">
        <f>0+R282</f>
      </c>
      <c r="Q282">
        <f>0+I283+I287+I291+I295+I299+I303+I307+I311+I315+I319+I323+I327</f>
      </c>
      <c>
        <f>0+O283+O287+O291+O295+O299+O303+O307+O311+O315+O319+O323+O327</f>
      </c>
    </row>
    <row r="283" spans="1:16" ht="25.5">
      <c r="A283" s="25" t="s">
        <v>47</v>
      </c>
      <c s="29" t="s">
        <v>512</v>
      </c>
      <c s="29" t="s">
        <v>966</v>
      </c>
      <c s="25" t="s">
        <v>49</v>
      </c>
      <c s="30" t="s">
        <v>967</v>
      </c>
      <c s="31" t="s">
        <v>123</v>
      </c>
      <c s="32">
        <v>30</v>
      </c>
      <c s="32">
        <v>0</v>
      </c>
      <c s="32">
        <f>ROUND(ROUND(H283,2)*ROUND(G283,2),2)</f>
      </c>
      <c s="31" t="s">
        <v>52</v>
      </c>
      <c r="O283">
        <f>(I283*21)/100</f>
      </c>
      <c t="s">
        <v>22</v>
      </c>
    </row>
    <row r="284" spans="1:5" ht="25.5">
      <c r="A284" s="33" t="s">
        <v>53</v>
      </c>
      <c r="E284" s="34" t="s">
        <v>967</v>
      </c>
    </row>
    <row r="285" spans="1:5" ht="12.75">
      <c r="A285" s="35" t="s">
        <v>54</v>
      </c>
      <c r="E285" s="36" t="s">
        <v>968</v>
      </c>
    </row>
    <row r="286" spans="1:5" ht="12.75">
      <c r="A286" t="s">
        <v>55</v>
      </c>
      <c r="E286" s="34" t="s">
        <v>969</v>
      </c>
    </row>
    <row r="287" spans="1:16" ht="12.75">
      <c r="A287" s="25" t="s">
        <v>47</v>
      </c>
      <c s="29" t="s">
        <v>518</v>
      </c>
      <c s="29" t="s">
        <v>970</v>
      </c>
      <c s="25" t="s">
        <v>49</v>
      </c>
      <c s="30" t="s">
        <v>971</v>
      </c>
      <c s="31" t="s">
        <v>123</v>
      </c>
      <c s="32">
        <v>3</v>
      </c>
      <c s="32">
        <v>0</v>
      </c>
      <c s="32">
        <f>ROUND(ROUND(H287,2)*ROUND(G287,2),2)</f>
      </c>
      <c s="31" t="s">
        <v>52</v>
      </c>
      <c r="O287">
        <f>(I287*21)/100</f>
      </c>
      <c t="s">
        <v>22</v>
      </c>
    </row>
    <row r="288" spans="1:5" ht="12.75">
      <c r="A288" s="33" t="s">
        <v>53</v>
      </c>
      <c r="E288" s="34" t="s">
        <v>971</v>
      </c>
    </row>
    <row r="289" spans="1:5" ht="12.75">
      <c r="A289" s="35" t="s">
        <v>54</v>
      </c>
      <c r="E289" s="36" t="s">
        <v>49</v>
      </c>
    </row>
    <row r="290" spans="1:5" ht="12.75">
      <c r="A290" t="s">
        <v>55</v>
      </c>
      <c r="E290" s="34" t="s">
        <v>49</v>
      </c>
    </row>
    <row r="291" spans="1:16" ht="12.75">
      <c r="A291" s="25" t="s">
        <v>47</v>
      </c>
      <c s="29" t="s">
        <v>524</v>
      </c>
      <c s="29" t="s">
        <v>972</v>
      </c>
      <c s="25" t="s">
        <v>49</v>
      </c>
      <c s="30" t="s">
        <v>973</v>
      </c>
      <c s="31" t="s">
        <v>185</v>
      </c>
      <c s="32">
        <v>360</v>
      </c>
      <c s="32">
        <v>0</v>
      </c>
      <c s="32">
        <f>ROUND(ROUND(H291,2)*ROUND(G291,2),2)</f>
      </c>
      <c s="31" t="s">
        <v>52</v>
      </c>
      <c r="O291">
        <f>(I291*21)/100</f>
      </c>
      <c t="s">
        <v>22</v>
      </c>
    </row>
    <row r="292" spans="1:5" ht="12.75">
      <c r="A292" s="33" t="s">
        <v>53</v>
      </c>
      <c r="E292" s="34" t="s">
        <v>973</v>
      </c>
    </row>
    <row r="293" spans="1:5" ht="12.75">
      <c r="A293" s="35" t="s">
        <v>54</v>
      </c>
      <c r="E293" s="36" t="s">
        <v>49</v>
      </c>
    </row>
    <row r="294" spans="1:5" ht="12.75">
      <c r="A294" t="s">
        <v>55</v>
      </c>
      <c r="E294" s="34" t="s">
        <v>49</v>
      </c>
    </row>
    <row r="295" spans="1:16" ht="12.75">
      <c r="A295" s="25" t="s">
        <v>47</v>
      </c>
      <c s="29" t="s">
        <v>530</v>
      </c>
      <c s="29" t="s">
        <v>974</v>
      </c>
      <c s="25" t="s">
        <v>49</v>
      </c>
      <c s="30" t="s">
        <v>975</v>
      </c>
      <c s="31" t="s">
        <v>123</v>
      </c>
      <c s="32">
        <v>2</v>
      </c>
      <c s="32">
        <v>0</v>
      </c>
      <c s="32">
        <f>ROUND(ROUND(H295,2)*ROUND(G295,2),2)</f>
      </c>
      <c s="31" t="s">
        <v>52</v>
      </c>
      <c r="O295">
        <f>(I295*21)/100</f>
      </c>
      <c t="s">
        <v>22</v>
      </c>
    </row>
    <row r="296" spans="1:5" ht="12.75">
      <c r="A296" s="33" t="s">
        <v>53</v>
      </c>
      <c r="E296" s="34" t="s">
        <v>975</v>
      </c>
    </row>
    <row r="297" spans="1:5" ht="12.75">
      <c r="A297" s="35" t="s">
        <v>54</v>
      </c>
      <c r="E297" s="36" t="s">
        <v>976</v>
      </c>
    </row>
    <row r="298" spans="1:5" ht="12.75">
      <c r="A298" t="s">
        <v>55</v>
      </c>
      <c r="E298" s="34" t="s">
        <v>49</v>
      </c>
    </row>
    <row r="299" spans="1:16" ht="25.5">
      <c r="A299" s="25" t="s">
        <v>47</v>
      </c>
      <c s="29" t="s">
        <v>537</v>
      </c>
      <c s="29" t="s">
        <v>977</v>
      </c>
      <c s="25" t="s">
        <v>49</v>
      </c>
      <c s="30" t="s">
        <v>978</v>
      </c>
      <c s="31" t="s">
        <v>123</v>
      </c>
      <c s="32">
        <v>4</v>
      </c>
      <c s="32">
        <v>0</v>
      </c>
      <c s="32">
        <f>ROUND(ROUND(H299,2)*ROUND(G299,2),2)</f>
      </c>
      <c s="31" t="s">
        <v>52</v>
      </c>
      <c r="O299">
        <f>(I299*21)/100</f>
      </c>
      <c t="s">
        <v>22</v>
      </c>
    </row>
    <row r="300" spans="1:5" ht="25.5">
      <c r="A300" s="33" t="s">
        <v>53</v>
      </c>
      <c r="E300" s="34" t="s">
        <v>978</v>
      </c>
    </row>
    <row r="301" spans="1:5" ht="12.75">
      <c r="A301" s="35" t="s">
        <v>54</v>
      </c>
      <c r="E301" s="36" t="s">
        <v>49</v>
      </c>
    </row>
    <row r="302" spans="1:5" ht="12.75">
      <c r="A302" t="s">
        <v>55</v>
      </c>
      <c r="E302" s="34" t="s">
        <v>49</v>
      </c>
    </row>
    <row r="303" spans="1:16" ht="12.75">
      <c r="A303" s="25" t="s">
        <v>47</v>
      </c>
      <c s="29" t="s">
        <v>542</v>
      </c>
      <c s="29" t="s">
        <v>979</v>
      </c>
      <c s="25" t="s">
        <v>49</v>
      </c>
      <c s="30" t="s">
        <v>980</v>
      </c>
      <c s="31" t="s">
        <v>981</v>
      </c>
      <c s="32">
        <v>2.52</v>
      </c>
      <c s="32">
        <v>0</v>
      </c>
      <c s="32">
        <f>ROUND(ROUND(H303,2)*ROUND(G303,2),2)</f>
      </c>
      <c s="31" t="s">
        <v>52</v>
      </c>
      <c r="O303">
        <f>(I303*21)/100</f>
      </c>
      <c t="s">
        <v>22</v>
      </c>
    </row>
    <row r="304" spans="1:5" ht="12.75">
      <c r="A304" s="33" t="s">
        <v>53</v>
      </c>
      <c r="E304" s="34" t="s">
        <v>980</v>
      </c>
    </row>
    <row r="305" spans="1:5" ht="12.75">
      <c r="A305" s="35" t="s">
        <v>54</v>
      </c>
      <c r="E305" s="36" t="s">
        <v>982</v>
      </c>
    </row>
    <row r="306" spans="1:5" ht="12.75">
      <c r="A306" t="s">
        <v>55</v>
      </c>
      <c r="E306" s="34" t="s">
        <v>49</v>
      </c>
    </row>
    <row r="307" spans="1:16" ht="12.75">
      <c r="A307" s="25" t="s">
        <v>47</v>
      </c>
      <c s="29" t="s">
        <v>547</v>
      </c>
      <c s="29" t="s">
        <v>983</v>
      </c>
      <c s="25" t="s">
        <v>49</v>
      </c>
      <c s="30" t="s">
        <v>984</v>
      </c>
      <c s="31" t="s">
        <v>123</v>
      </c>
      <c s="32">
        <v>28</v>
      </c>
      <c s="32">
        <v>0</v>
      </c>
      <c s="32">
        <f>ROUND(ROUND(H307,2)*ROUND(G307,2),2)</f>
      </c>
      <c s="31" t="s">
        <v>52</v>
      </c>
      <c r="O307">
        <f>(I307*21)/100</f>
      </c>
      <c t="s">
        <v>22</v>
      </c>
    </row>
    <row r="308" spans="1:5" ht="12.75">
      <c r="A308" s="33" t="s">
        <v>53</v>
      </c>
      <c r="E308" s="34" t="s">
        <v>984</v>
      </c>
    </row>
    <row r="309" spans="1:5" ht="12.75">
      <c r="A309" s="35" t="s">
        <v>54</v>
      </c>
      <c r="E309" s="36" t="s">
        <v>49</v>
      </c>
    </row>
    <row r="310" spans="1:5" ht="12.75">
      <c r="A310" t="s">
        <v>55</v>
      </c>
      <c r="E310" s="34" t="s">
        <v>49</v>
      </c>
    </row>
    <row r="311" spans="1:16" ht="12.75">
      <c r="A311" s="25" t="s">
        <v>47</v>
      </c>
      <c s="29" t="s">
        <v>553</v>
      </c>
      <c s="29" t="s">
        <v>985</v>
      </c>
      <c s="25" t="s">
        <v>49</v>
      </c>
      <c s="30" t="s">
        <v>986</v>
      </c>
      <c s="31" t="s">
        <v>185</v>
      </c>
      <c s="32">
        <v>432</v>
      </c>
      <c s="32">
        <v>0</v>
      </c>
      <c s="32">
        <f>ROUND(ROUND(H311,2)*ROUND(G311,2),2)</f>
      </c>
      <c s="31" t="s">
        <v>52</v>
      </c>
      <c r="O311">
        <f>(I311*21)/100</f>
      </c>
      <c t="s">
        <v>22</v>
      </c>
    </row>
    <row r="312" spans="1:5" ht="12.75">
      <c r="A312" s="33" t="s">
        <v>53</v>
      </c>
      <c r="E312" s="34" t="s">
        <v>986</v>
      </c>
    </row>
    <row r="313" spans="1:5" ht="25.5">
      <c r="A313" s="35" t="s">
        <v>54</v>
      </c>
      <c r="E313" s="36" t="s">
        <v>987</v>
      </c>
    </row>
    <row r="314" spans="1:5" ht="12.75">
      <c r="A314" t="s">
        <v>55</v>
      </c>
      <c r="E314" s="34" t="s">
        <v>49</v>
      </c>
    </row>
    <row r="315" spans="1:16" ht="12.75">
      <c r="A315" s="25" t="s">
        <v>47</v>
      </c>
      <c s="29" t="s">
        <v>559</v>
      </c>
      <c s="29" t="s">
        <v>988</v>
      </c>
      <c s="25" t="s">
        <v>49</v>
      </c>
      <c s="30" t="s">
        <v>989</v>
      </c>
      <c s="31" t="s">
        <v>123</v>
      </c>
      <c s="32">
        <v>30</v>
      </c>
      <c s="32">
        <v>0</v>
      </c>
      <c s="32">
        <f>ROUND(ROUND(H315,2)*ROUND(G315,2),2)</f>
      </c>
      <c s="31" t="s">
        <v>52</v>
      </c>
      <c r="O315">
        <f>(I315*21)/100</f>
      </c>
      <c t="s">
        <v>22</v>
      </c>
    </row>
    <row r="316" spans="1:5" ht="12.75">
      <c r="A316" s="33" t="s">
        <v>53</v>
      </c>
      <c r="E316" s="34" t="s">
        <v>989</v>
      </c>
    </row>
    <row r="317" spans="1:5" ht="12.75">
      <c r="A317" s="35" t="s">
        <v>54</v>
      </c>
      <c r="E317" s="36" t="s">
        <v>49</v>
      </c>
    </row>
    <row r="318" spans="1:5" ht="12.75">
      <c r="A318" t="s">
        <v>55</v>
      </c>
      <c r="E318" s="34" t="s">
        <v>49</v>
      </c>
    </row>
    <row r="319" spans="1:16" ht="12.75">
      <c r="A319" s="25" t="s">
        <v>47</v>
      </c>
      <c s="29" t="s">
        <v>565</v>
      </c>
      <c s="29" t="s">
        <v>990</v>
      </c>
      <c s="25" t="s">
        <v>49</v>
      </c>
      <c s="30" t="s">
        <v>991</v>
      </c>
      <c s="31" t="s">
        <v>123</v>
      </c>
      <c s="32">
        <v>4</v>
      </c>
      <c s="32">
        <v>0</v>
      </c>
      <c s="32">
        <f>ROUND(ROUND(H319,2)*ROUND(G319,2),2)</f>
      </c>
      <c s="31" t="s">
        <v>52</v>
      </c>
      <c r="O319">
        <f>(I319*21)/100</f>
      </c>
      <c t="s">
        <v>22</v>
      </c>
    </row>
    <row r="320" spans="1:5" ht="12.75">
      <c r="A320" s="33" t="s">
        <v>53</v>
      </c>
      <c r="E320" s="34" t="s">
        <v>991</v>
      </c>
    </row>
    <row r="321" spans="1:5" ht="12.75">
      <c r="A321" s="35" t="s">
        <v>54</v>
      </c>
      <c r="E321" s="36" t="s">
        <v>49</v>
      </c>
    </row>
    <row r="322" spans="1:5" ht="12.75">
      <c r="A322" t="s">
        <v>55</v>
      </c>
      <c r="E322" s="34" t="s">
        <v>49</v>
      </c>
    </row>
    <row r="323" spans="1:16" ht="12.75">
      <c r="A323" s="25" t="s">
        <v>47</v>
      </c>
      <c s="29" t="s">
        <v>571</v>
      </c>
      <c s="29" t="s">
        <v>992</v>
      </c>
      <c s="25" t="s">
        <v>49</v>
      </c>
      <c s="30" t="s">
        <v>993</v>
      </c>
      <c s="31" t="s">
        <v>123</v>
      </c>
      <c s="32">
        <v>28</v>
      </c>
      <c s="32">
        <v>0</v>
      </c>
      <c s="32">
        <f>ROUND(ROUND(H323,2)*ROUND(G323,2),2)</f>
      </c>
      <c s="31" t="s">
        <v>52</v>
      </c>
      <c r="O323">
        <f>(I323*21)/100</f>
      </c>
      <c t="s">
        <v>22</v>
      </c>
    </row>
    <row r="324" spans="1:5" ht="12.75">
      <c r="A324" s="33" t="s">
        <v>53</v>
      </c>
      <c r="E324" s="34" t="s">
        <v>993</v>
      </c>
    </row>
    <row r="325" spans="1:5" ht="12.75">
      <c r="A325" s="35" t="s">
        <v>54</v>
      </c>
      <c r="E325" s="36" t="s">
        <v>994</v>
      </c>
    </row>
    <row r="326" spans="1:5" ht="12.75">
      <c r="A326" t="s">
        <v>55</v>
      </c>
      <c r="E326" s="34" t="s">
        <v>49</v>
      </c>
    </row>
    <row r="327" spans="1:16" ht="12.75">
      <c r="A327" s="25" t="s">
        <v>47</v>
      </c>
      <c s="29" t="s">
        <v>576</v>
      </c>
      <c s="29" t="s">
        <v>995</v>
      </c>
      <c s="25" t="s">
        <v>49</v>
      </c>
      <c s="30" t="s">
        <v>996</v>
      </c>
      <c s="31" t="s">
        <v>123</v>
      </c>
      <c s="32">
        <v>15</v>
      </c>
      <c s="32">
        <v>0</v>
      </c>
      <c s="32">
        <f>ROUND(ROUND(H327,2)*ROUND(G327,2),2)</f>
      </c>
      <c s="31" t="s">
        <v>52</v>
      </c>
      <c r="O327">
        <f>(I327*21)/100</f>
      </c>
      <c t="s">
        <v>22</v>
      </c>
    </row>
    <row r="328" spans="1:5" ht="12.75">
      <c r="A328" s="33" t="s">
        <v>53</v>
      </c>
      <c r="E328" s="34" t="s">
        <v>996</v>
      </c>
    </row>
    <row r="329" spans="1:5" ht="12.75">
      <c r="A329" s="35" t="s">
        <v>54</v>
      </c>
      <c r="E329" s="36" t="s">
        <v>997</v>
      </c>
    </row>
    <row r="330" spans="1:5" ht="12.75">
      <c r="A330" t="s">
        <v>55</v>
      </c>
      <c r="E330" s="34" t="s">
        <v>49</v>
      </c>
    </row>
    <row r="331" spans="1:18" ht="12.75" customHeight="1">
      <c r="A331" s="6" t="s">
        <v>45</v>
      </c>
      <c s="6"/>
      <c s="38" t="s">
        <v>998</v>
      </c>
      <c s="6"/>
      <c s="27" t="s">
        <v>999</v>
      </c>
      <c s="6"/>
      <c s="6"/>
      <c s="6"/>
      <c s="39">
        <f>0+Q331</f>
      </c>
      <c s="6"/>
      <c r="O331">
        <f>0+R331</f>
      </c>
      <c r="Q331">
        <f>0+I332+I336+I340+I344+I348+I352+I356+I360+I364+I368+I372+I376+I380+I384+I388+I392+I396+I400+I404+I408+I412+I416+I420+I424+I428+I432+I436</f>
      </c>
      <c>
        <f>0+O332+O336+O340+O344+O348+O352+O356+O360+O364+O368+O372+O376+O380+O384+O388+O392+O396+O400+O404+O408+O412+O416+O420+O424+O428+O432+O436</f>
      </c>
    </row>
    <row r="332" spans="1:16" ht="12.75">
      <c r="A332" s="25" t="s">
        <v>47</v>
      </c>
      <c s="29" t="s">
        <v>582</v>
      </c>
      <c s="29" t="s">
        <v>1000</v>
      </c>
      <c s="25" t="s">
        <v>49</v>
      </c>
      <c s="30" t="s">
        <v>1001</v>
      </c>
      <c s="31" t="s">
        <v>310</v>
      </c>
      <c s="32">
        <v>50</v>
      </c>
      <c s="32">
        <v>0</v>
      </c>
      <c s="32">
        <f>ROUND(ROUND(H332,2)*ROUND(G332,2),2)</f>
      </c>
      <c s="31" t="s">
        <v>52</v>
      </c>
      <c r="O332">
        <f>(I332*21)/100</f>
      </c>
      <c t="s">
        <v>22</v>
      </c>
    </row>
    <row r="333" spans="1:5" ht="12.75">
      <c r="A333" s="33" t="s">
        <v>53</v>
      </c>
      <c r="E333" s="34" t="s">
        <v>1001</v>
      </c>
    </row>
    <row r="334" spans="1:5" ht="12.75">
      <c r="A334" s="35" t="s">
        <v>54</v>
      </c>
      <c r="E334" s="36" t="s">
        <v>49</v>
      </c>
    </row>
    <row r="335" spans="1:5" ht="12.75">
      <c r="A335" t="s">
        <v>55</v>
      </c>
      <c r="E335" s="34" t="s">
        <v>49</v>
      </c>
    </row>
    <row r="336" spans="1:16" ht="12.75">
      <c r="A336" s="25" t="s">
        <v>47</v>
      </c>
      <c s="29" t="s">
        <v>588</v>
      </c>
      <c s="29" t="s">
        <v>1002</v>
      </c>
      <c s="25" t="s">
        <v>49</v>
      </c>
      <c s="30" t="s">
        <v>1003</v>
      </c>
      <c s="31" t="s">
        <v>185</v>
      </c>
      <c s="32">
        <v>6</v>
      </c>
      <c s="32">
        <v>0</v>
      </c>
      <c s="32">
        <f>ROUND(ROUND(H336,2)*ROUND(G336,2),2)</f>
      </c>
      <c s="31" t="s">
        <v>52</v>
      </c>
      <c r="O336">
        <f>(I336*21)/100</f>
      </c>
      <c t="s">
        <v>22</v>
      </c>
    </row>
    <row r="337" spans="1:5" ht="12.75">
      <c r="A337" s="33" t="s">
        <v>53</v>
      </c>
      <c r="E337" s="34" t="s">
        <v>1003</v>
      </c>
    </row>
    <row r="338" spans="1:5" ht="12.75">
      <c r="A338" s="35" t="s">
        <v>54</v>
      </c>
      <c r="E338" s="36" t="s">
        <v>49</v>
      </c>
    </row>
    <row r="339" spans="1:5" ht="12.75">
      <c r="A339" t="s">
        <v>55</v>
      </c>
      <c r="E339" s="34" t="s">
        <v>49</v>
      </c>
    </row>
    <row r="340" spans="1:16" ht="12.75">
      <c r="A340" s="25" t="s">
        <v>47</v>
      </c>
      <c s="29" t="s">
        <v>594</v>
      </c>
      <c s="29" t="s">
        <v>1004</v>
      </c>
      <c s="25" t="s">
        <v>49</v>
      </c>
      <c s="30" t="s">
        <v>1005</v>
      </c>
      <c s="31" t="s">
        <v>185</v>
      </c>
      <c s="32">
        <v>126</v>
      </c>
      <c s="32">
        <v>0</v>
      </c>
      <c s="32">
        <f>ROUND(ROUND(H340,2)*ROUND(G340,2),2)</f>
      </c>
      <c s="31" t="s">
        <v>52</v>
      </c>
      <c r="O340">
        <f>(I340*21)/100</f>
      </c>
      <c t="s">
        <v>22</v>
      </c>
    </row>
    <row r="341" spans="1:5" ht="12.75">
      <c r="A341" s="33" t="s">
        <v>53</v>
      </c>
      <c r="E341" s="34" t="s">
        <v>1005</v>
      </c>
    </row>
    <row r="342" spans="1:5" ht="63.75">
      <c r="A342" s="35" t="s">
        <v>54</v>
      </c>
      <c r="E342" s="36" t="s">
        <v>1006</v>
      </c>
    </row>
    <row r="343" spans="1:5" ht="12.75">
      <c r="A343" t="s">
        <v>55</v>
      </c>
      <c r="E343" s="34" t="s">
        <v>49</v>
      </c>
    </row>
    <row r="344" spans="1:16" ht="12.75">
      <c r="A344" s="25" t="s">
        <v>47</v>
      </c>
      <c s="29" t="s">
        <v>600</v>
      </c>
      <c s="29" t="s">
        <v>1007</v>
      </c>
      <c s="25" t="s">
        <v>49</v>
      </c>
      <c s="30" t="s">
        <v>1008</v>
      </c>
      <c s="31" t="s">
        <v>185</v>
      </c>
      <c s="32">
        <v>36</v>
      </c>
      <c s="32">
        <v>0</v>
      </c>
      <c s="32">
        <f>ROUND(ROUND(H344,2)*ROUND(G344,2),2)</f>
      </c>
      <c s="31" t="s">
        <v>52</v>
      </c>
      <c r="O344">
        <f>(I344*21)/100</f>
      </c>
      <c t="s">
        <v>22</v>
      </c>
    </row>
    <row r="345" spans="1:5" ht="12.75">
      <c r="A345" s="33" t="s">
        <v>53</v>
      </c>
      <c r="E345" s="34" t="s">
        <v>1008</v>
      </c>
    </row>
    <row r="346" spans="1:5" ht="25.5">
      <c r="A346" s="35" t="s">
        <v>54</v>
      </c>
      <c r="E346" s="36" t="s">
        <v>1009</v>
      </c>
    </row>
    <row r="347" spans="1:5" ht="12.75">
      <c r="A347" t="s">
        <v>55</v>
      </c>
      <c r="E347" s="34" t="s">
        <v>49</v>
      </c>
    </row>
    <row r="348" spans="1:16" ht="25.5">
      <c r="A348" s="25" t="s">
        <v>47</v>
      </c>
      <c s="29" t="s">
        <v>605</v>
      </c>
      <c s="29" t="s">
        <v>1010</v>
      </c>
      <c s="25" t="s">
        <v>49</v>
      </c>
      <c s="30" t="s">
        <v>1011</v>
      </c>
      <c s="31" t="s">
        <v>159</v>
      </c>
      <c s="32">
        <v>60</v>
      </c>
      <c s="32">
        <v>0</v>
      </c>
      <c s="32">
        <f>ROUND(ROUND(H348,2)*ROUND(G348,2),2)</f>
      </c>
      <c s="31" t="s">
        <v>52</v>
      </c>
      <c r="O348">
        <f>(I348*21)/100</f>
      </c>
      <c t="s">
        <v>22</v>
      </c>
    </row>
    <row r="349" spans="1:5" ht="38.25">
      <c r="A349" s="33" t="s">
        <v>53</v>
      </c>
      <c r="E349" s="34" t="s">
        <v>1012</v>
      </c>
    </row>
    <row r="350" spans="1:5" ht="12.75">
      <c r="A350" s="35" t="s">
        <v>54</v>
      </c>
      <c r="E350" s="36" t="s">
        <v>1013</v>
      </c>
    </row>
    <row r="351" spans="1:5" ht="63.75">
      <c r="A351" t="s">
        <v>55</v>
      </c>
      <c r="E351" s="34" t="s">
        <v>1014</v>
      </c>
    </row>
    <row r="352" spans="1:16" ht="25.5">
      <c r="A352" s="25" t="s">
        <v>47</v>
      </c>
      <c s="29" t="s">
        <v>611</v>
      </c>
      <c s="29" t="s">
        <v>1015</v>
      </c>
      <c s="25" t="s">
        <v>49</v>
      </c>
      <c s="30" t="s">
        <v>1016</v>
      </c>
      <c s="31" t="s">
        <v>185</v>
      </c>
      <c s="32">
        <v>80</v>
      </c>
      <c s="32">
        <v>0</v>
      </c>
      <c s="32">
        <f>ROUND(ROUND(H352,2)*ROUND(G352,2),2)</f>
      </c>
      <c s="31" t="s">
        <v>52</v>
      </c>
      <c r="O352">
        <f>(I352*21)/100</f>
      </c>
      <c t="s">
        <v>22</v>
      </c>
    </row>
    <row r="353" spans="1:5" ht="25.5">
      <c r="A353" s="33" t="s">
        <v>53</v>
      </c>
      <c r="E353" s="34" t="s">
        <v>1016</v>
      </c>
    </row>
    <row r="354" spans="1:5" ht="12.75">
      <c r="A354" s="35" t="s">
        <v>54</v>
      </c>
      <c r="E354" s="36" t="s">
        <v>1017</v>
      </c>
    </row>
    <row r="355" spans="1:5" ht="63.75">
      <c r="A355" t="s">
        <v>55</v>
      </c>
      <c r="E355" s="34" t="s">
        <v>1014</v>
      </c>
    </row>
    <row r="356" spans="1:16" ht="38.25">
      <c r="A356" s="25" t="s">
        <v>47</v>
      </c>
      <c s="29" t="s">
        <v>616</v>
      </c>
      <c s="29" t="s">
        <v>1018</v>
      </c>
      <c s="25" t="s">
        <v>49</v>
      </c>
      <c s="30" t="s">
        <v>1019</v>
      </c>
      <c s="31" t="s">
        <v>123</v>
      </c>
      <c s="32">
        <v>4</v>
      </c>
      <c s="32">
        <v>0</v>
      </c>
      <c s="32">
        <f>ROUND(ROUND(H356,2)*ROUND(G356,2),2)</f>
      </c>
      <c s="31" t="s">
        <v>52</v>
      </c>
      <c r="O356">
        <f>(I356*21)/100</f>
      </c>
      <c t="s">
        <v>22</v>
      </c>
    </row>
    <row r="357" spans="1:5" ht="51">
      <c r="A357" s="33" t="s">
        <v>53</v>
      </c>
      <c r="E357" s="34" t="s">
        <v>1020</v>
      </c>
    </row>
    <row r="358" spans="1:5" ht="12.75">
      <c r="A358" s="35" t="s">
        <v>54</v>
      </c>
      <c r="E358" s="36" t="s">
        <v>580</v>
      </c>
    </row>
    <row r="359" spans="1:5" ht="25.5">
      <c r="A359" t="s">
        <v>55</v>
      </c>
      <c r="E359" s="34" t="s">
        <v>1021</v>
      </c>
    </row>
    <row r="360" spans="1:16" ht="25.5">
      <c r="A360" s="25" t="s">
        <v>47</v>
      </c>
      <c s="29" t="s">
        <v>621</v>
      </c>
      <c s="29" t="s">
        <v>1022</v>
      </c>
      <c s="25" t="s">
        <v>49</v>
      </c>
      <c s="30" t="s">
        <v>1023</v>
      </c>
      <c s="31" t="s">
        <v>170</v>
      </c>
      <c s="32">
        <v>5.51</v>
      </c>
      <c s="32">
        <v>0</v>
      </c>
      <c s="32">
        <f>ROUND(ROUND(H360,2)*ROUND(G360,2),2)</f>
      </c>
      <c s="31" t="s">
        <v>52</v>
      </c>
      <c r="O360">
        <f>(I360*21)/100</f>
      </c>
      <c t="s">
        <v>22</v>
      </c>
    </row>
    <row r="361" spans="1:5" ht="25.5">
      <c r="A361" s="33" t="s">
        <v>53</v>
      </c>
      <c r="E361" s="34" t="s">
        <v>1023</v>
      </c>
    </row>
    <row r="362" spans="1:5" ht="12.75">
      <c r="A362" s="35" t="s">
        <v>54</v>
      </c>
      <c r="E362" s="36" t="s">
        <v>1024</v>
      </c>
    </row>
    <row r="363" spans="1:5" ht="12.75">
      <c r="A363" t="s">
        <v>55</v>
      </c>
      <c r="E363" s="34" t="s">
        <v>49</v>
      </c>
    </row>
    <row r="364" spans="1:16" ht="12.75">
      <c r="A364" s="25" t="s">
        <v>47</v>
      </c>
      <c s="29" t="s">
        <v>626</v>
      </c>
      <c s="29" t="s">
        <v>1025</v>
      </c>
      <c s="25" t="s">
        <v>49</v>
      </c>
      <c s="30" t="s">
        <v>1026</v>
      </c>
      <c s="31" t="s">
        <v>146</v>
      </c>
      <c s="32">
        <v>0.04</v>
      </c>
      <c s="32">
        <v>0</v>
      </c>
      <c s="32">
        <f>ROUND(ROUND(H364,2)*ROUND(G364,2),2)</f>
      </c>
      <c s="31" t="s">
        <v>52</v>
      </c>
      <c r="O364">
        <f>(I364*21)/100</f>
      </c>
      <c t="s">
        <v>22</v>
      </c>
    </row>
    <row r="365" spans="1:5" ht="12.75">
      <c r="A365" s="33" t="s">
        <v>53</v>
      </c>
      <c r="E365" s="34" t="s">
        <v>1026</v>
      </c>
    </row>
    <row r="366" spans="1:5" ht="12.75">
      <c r="A366" s="35" t="s">
        <v>54</v>
      </c>
      <c r="E366" s="36" t="s">
        <v>1027</v>
      </c>
    </row>
    <row r="367" spans="1:5" ht="12.75">
      <c r="A367" t="s">
        <v>55</v>
      </c>
      <c r="E367" s="34" t="s">
        <v>49</v>
      </c>
    </row>
    <row r="368" spans="1:16" ht="38.25">
      <c r="A368" s="25" t="s">
        <v>47</v>
      </c>
      <c s="29" t="s">
        <v>632</v>
      </c>
      <c s="29" t="s">
        <v>1028</v>
      </c>
      <c s="25" t="s">
        <v>49</v>
      </c>
      <c s="30" t="s">
        <v>1029</v>
      </c>
      <c s="31" t="s">
        <v>185</v>
      </c>
      <c s="32">
        <v>340</v>
      </c>
      <c s="32">
        <v>0</v>
      </c>
      <c s="32">
        <f>ROUND(ROUND(H368,2)*ROUND(G368,2),2)</f>
      </c>
      <c s="31" t="s">
        <v>52</v>
      </c>
      <c r="O368">
        <f>(I368*21)/100</f>
      </c>
      <c t="s">
        <v>22</v>
      </c>
    </row>
    <row r="369" spans="1:5" ht="38.25">
      <c r="A369" s="33" t="s">
        <v>53</v>
      </c>
      <c r="E369" s="34" t="s">
        <v>1030</v>
      </c>
    </row>
    <row r="370" spans="1:5" ht="51">
      <c r="A370" s="35" t="s">
        <v>54</v>
      </c>
      <c r="E370" s="36" t="s">
        <v>1031</v>
      </c>
    </row>
    <row r="371" spans="1:5" ht="25.5">
      <c r="A371" t="s">
        <v>55</v>
      </c>
      <c r="E371" s="34" t="s">
        <v>1032</v>
      </c>
    </row>
    <row r="372" spans="1:16" ht="38.25">
      <c r="A372" s="25" t="s">
        <v>47</v>
      </c>
      <c s="29" t="s">
        <v>635</v>
      </c>
      <c s="29" t="s">
        <v>1033</v>
      </c>
      <c s="25" t="s">
        <v>49</v>
      </c>
      <c s="30" t="s">
        <v>1034</v>
      </c>
      <c s="31" t="s">
        <v>170</v>
      </c>
      <c s="32">
        <v>10.8</v>
      </c>
      <c s="32">
        <v>0</v>
      </c>
      <c s="32">
        <f>ROUND(ROUND(H372,2)*ROUND(G372,2),2)</f>
      </c>
      <c s="31" t="s">
        <v>52</v>
      </c>
      <c r="O372">
        <f>(I372*21)/100</f>
      </c>
      <c t="s">
        <v>22</v>
      </c>
    </row>
    <row r="373" spans="1:5" ht="38.25">
      <c r="A373" s="33" t="s">
        <v>53</v>
      </c>
      <c r="E373" s="34" t="s">
        <v>1035</v>
      </c>
    </row>
    <row r="374" spans="1:5" ht="12.75">
      <c r="A374" s="35" t="s">
        <v>54</v>
      </c>
      <c r="E374" s="36" t="s">
        <v>1036</v>
      </c>
    </row>
    <row r="375" spans="1:5" ht="12.75">
      <c r="A375" t="s">
        <v>55</v>
      </c>
      <c r="E375" s="34" t="s">
        <v>1037</v>
      </c>
    </row>
    <row r="376" spans="1:16" ht="25.5">
      <c r="A376" s="25" t="s">
        <v>47</v>
      </c>
      <c s="29" t="s">
        <v>641</v>
      </c>
      <c s="29" t="s">
        <v>1038</v>
      </c>
      <c s="25" t="s">
        <v>49</v>
      </c>
      <c s="30" t="s">
        <v>1039</v>
      </c>
      <c s="31" t="s">
        <v>185</v>
      </c>
      <c s="32">
        <v>500</v>
      </c>
      <c s="32">
        <v>0</v>
      </c>
      <c s="32">
        <f>ROUND(ROUND(H376,2)*ROUND(G376,2),2)</f>
      </c>
      <c s="31" t="s">
        <v>52</v>
      </c>
      <c r="O376">
        <f>(I376*21)/100</f>
      </c>
      <c t="s">
        <v>22</v>
      </c>
    </row>
    <row r="377" spans="1:5" ht="25.5">
      <c r="A377" s="33" t="s">
        <v>53</v>
      </c>
      <c r="E377" s="34" t="s">
        <v>1039</v>
      </c>
    </row>
    <row r="378" spans="1:5" ht="12.75">
      <c r="A378" s="35" t="s">
        <v>54</v>
      </c>
      <c r="E378" s="36" t="s">
        <v>49</v>
      </c>
    </row>
    <row r="379" spans="1:5" ht="12.75">
      <c r="A379" t="s">
        <v>55</v>
      </c>
      <c r="E379" s="34" t="s">
        <v>49</v>
      </c>
    </row>
    <row r="380" spans="1:16" ht="25.5">
      <c r="A380" s="25" t="s">
        <v>47</v>
      </c>
      <c s="29" t="s">
        <v>646</v>
      </c>
      <c s="29" t="s">
        <v>1040</v>
      </c>
      <c s="25" t="s">
        <v>49</v>
      </c>
      <c s="30" t="s">
        <v>1041</v>
      </c>
      <c s="31" t="s">
        <v>185</v>
      </c>
      <c s="32">
        <v>10</v>
      </c>
      <c s="32">
        <v>0</v>
      </c>
      <c s="32">
        <f>ROUND(ROUND(H380,2)*ROUND(G380,2),2)</f>
      </c>
      <c s="31" t="s">
        <v>52</v>
      </c>
      <c r="O380">
        <f>(I380*21)/100</f>
      </c>
      <c t="s">
        <v>22</v>
      </c>
    </row>
    <row r="381" spans="1:5" ht="38.25">
      <c r="A381" s="33" t="s">
        <v>53</v>
      </c>
      <c r="E381" s="34" t="s">
        <v>1042</v>
      </c>
    </row>
    <row r="382" spans="1:5" ht="12.75">
      <c r="A382" s="35" t="s">
        <v>54</v>
      </c>
      <c r="E382" s="36" t="s">
        <v>49</v>
      </c>
    </row>
    <row r="383" spans="1:5" ht="63.75">
      <c r="A383" t="s">
        <v>55</v>
      </c>
      <c r="E383" s="34" t="s">
        <v>1043</v>
      </c>
    </row>
    <row r="384" spans="1:16" ht="25.5">
      <c r="A384" s="25" t="s">
        <v>47</v>
      </c>
      <c s="29" t="s">
        <v>652</v>
      </c>
      <c s="29" t="s">
        <v>1044</v>
      </c>
      <c s="25" t="s">
        <v>49</v>
      </c>
      <c s="30" t="s">
        <v>1045</v>
      </c>
      <c s="31" t="s">
        <v>185</v>
      </c>
      <c s="32">
        <v>105</v>
      </c>
      <c s="32">
        <v>0</v>
      </c>
      <c s="32">
        <f>ROUND(ROUND(H384,2)*ROUND(G384,2),2)</f>
      </c>
      <c s="31" t="s">
        <v>52</v>
      </c>
      <c r="O384">
        <f>(I384*21)/100</f>
      </c>
      <c t="s">
        <v>22</v>
      </c>
    </row>
    <row r="385" spans="1:5" ht="25.5">
      <c r="A385" s="33" t="s">
        <v>53</v>
      </c>
      <c r="E385" s="34" t="s">
        <v>1045</v>
      </c>
    </row>
    <row r="386" spans="1:5" ht="12.75">
      <c r="A386" s="35" t="s">
        <v>54</v>
      </c>
      <c r="E386" s="36" t="s">
        <v>49</v>
      </c>
    </row>
    <row r="387" spans="1:5" ht="12.75">
      <c r="A387" t="s">
        <v>55</v>
      </c>
      <c r="E387" s="34" t="s">
        <v>49</v>
      </c>
    </row>
    <row r="388" spans="1:16" ht="25.5">
      <c r="A388" s="25" t="s">
        <v>47</v>
      </c>
      <c s="29" t="s">
        <v>658</v>
      </c>
      <c s="29" t="s">
        <v>1046</v>
      </c>
      <c s="25" t="s">
        <v>49</v>
      </c>
      <c s="30" t="s">
        <v>1047</v>
      </c>
      <c s="31" t="s">
        <v>185</v>
      </c>
      <c s="32">
        <v>30</v>
      </c>
      <c s="32">
        <v>0</v>
      </c>
      <c s="32">
        <f>ROUND(ROUND(H388,2)*ROUND(G388,2),2)</f>
      </c>
      <c s="31" t="s">
        <v>52</v>
      </c>
      <c r="O388">
        <f>(I388*21)/100</f>
      </c>
      <c t="s">
        <v>22</v>
      </c>
    </row>
    <row r="389" spans="1:5" ht="25.5">
      <c r="A389" s="33" t="s">
        <v>53</v>
      </c>
      <c r="E389" s="34" t="s">
        <v>1047</v>
      </c>
    </row>
    <row r="390" spans="1:5" ht="12.75">
      <c r="A390" s="35" t="s">
        <v>54</v>
      </c>
      <c r="E390" s="36" t="s">
        <v>49</v>
      </c>
    </row>
    <row r="391" spans="1:5" ht="12.75">
      <c r="A391" t="s">
        <v>55</v>
      </c>
      <c r="E391" s="34" t="s">
        <v>49</v>
      </c>
    </row>
    <row r="392" spans="1:16" ht="25.5">
      <c r="A392" s="25" t="s">
        <v>47</v>
      </c>
      <c s="29" t="s">
        <v>661</v>
      </c>
      <c s="29" t="s">
        <v>1048</v>
      </c>
      <c s="25" t="s">
        <v>49</v>
      </c>
      <c s="30" t="s">
        <v>1049</v>
      </c>
      <c s="31" t="s">
        <v>185</v>
      </c>
      <c s="32">
        <v>340</v>
      </c>
      <c s="32">
        <v>0</v>
      </c>
      <c s="32">
        <f>ROUND(ROUND(H392,2)*ROUND(G392,2),2)</f>
      </c>
      <c s="31" t="s">
        <v>52</v>
      </c>
      <c r="O392">
        <f>(I392*21)/100</f>
      </c>
      <c t="s">
        <v>22</v>
      </c>
    </row>
    <row r="393" spans="1:5" ht="25.5">
      <c r="A393" s="33" t="s">
        <v>53</v>
      </c>
      <c r="E393" s="34" t="s">
        <v>1049</v>
      </c>
    </row>
    <row r="394" spans="1:5" ht="12.75">
      <c r="A394" s="35" t="s">
        <v>54</v>
      </c>
      <c r="E394" s="36" t="s">
        <v>49</v>
      </c>
    </row>
    <row r="395" spans="1:5" ht="12.75">
      <c r="A395" t="s">
        <v>55</v>
      </c>
      <c r="E395" s="34" t="s">
        <v>49</v>
      </c>
    </row>
    <row r="396" spans="1:16" ht="25.5">
      <c r="A396" s="25" t="s">
        <v>47</v>
      </c>
      <c s="29" t="s">
        <v>667</v>
      </c>
      <c s="29" t="s">
        <v>1050</v>
      </c>
      <c s="25" t="s">
        <v>49</v>
      </c>
      <c s="30" t="s">
        <v>1051</v>
      </c>
      <c s="31" t="s">
        <v>170</v>
      </c>
      <c s="32">
        <v>10.8</v>
      </c>
      <c s="32">
        <v>0</v>
      </c>
      <c s="32">
        <f>ROUND(ROUND(H396,2)*ROUND(G396,2),2)</f>
      </c>
      <c s="31" t="s">
        <v>52</v>
      </c>
      <c r="O396">
        <f>(I396*21)/100</f>
      </c>
      <c t="s">
        <v>22</v>
      </c>
    </row>
    <row r="397" spans="1:5" ht="25.5">
      <c r="A397" s="33" t="s">
        <v>53</v>
      </c>
      <c r="E397" s="34" t="s">
        <v>1051</v>
      </c>
    </row>
    <row r="398" spans="1:5" ht="12.75">
      <c r="A398" s="35" t="s">
        <v>54</v>
      </c>
      <c r="E398" s="36" t="s">
        <v>49</v>
      </c>
    </row>
    <row r="399" spans="1:5" ht="89.25">
      <c r="A399" t="s">
        <v>55</v>
      </c>
      <c r="E399" s="34" t="s">
        <v>1052</v>
      </c>
    </row>
    <row r="400" spans="1:16" ht="25.5">
      <c r="A400" s="25" t="s">
        <v>47</v>
      </c>
      <c s="29" t="s">
        <v>672</v>
      </c>
      <c s="29" t="s">
        <v>1053</v>
      </c>
      <c s="25" t="s">
        <v>49</v>
      </c>
      <c s="30" t="s">
        <v>1054</v>
      </c>
      <c s="31" t="s">
        <v>159</v>
      </c>
      <c s="32">
        <v>60</v>
      </c>
      <c s="32">
        <v>0</v>
      </c>
      <c s="32">
        <f>ROUND(ROUND(H400,2)*ROUND(G400,2),2)</f>
      </c>
      <c s="31" t="s">
        <v>52</v>
      </c>
      <c r="O400">
        <f>(I400*21)/100</f>
      </c>
      <c t="s">
        <v>22</v>
      </c>
    </row>
    <row r="401" spans="1:5" ht="25.5">
      <c r="A401" s="33" t="s">
        <v>53</v>
      </c>
      <c r="E401" s="34" t="s">
        <v>1054</v>
      </c>
    </row>
    <row r="402" spans="1:5" ht="12.75">
      <c r="A402" s="35" t="s">
        <v>54</v>
      </c>
      <c r="E402" s="36" t="s">
        <v>1013</v>
      </c>
    </row>
    <row r="403" spans="1:5" ht="102">
      <c r="A403" t="s">
        <v>55</v>
      </c>
      <c r="E403" s="34" t="s">
        <v>1055</v>
      </c>
    </row>
    <row r="404" spans="1:16" ht="25.5">
      <c r="A404" s="25" t="s">
        <v>47</v>
      </c>
      <c s="29" t="s">
        <v>677</v>
      </c>
      <c s="29" t="s">
        <v>1056</v>
      </c>
      <c s="25" t="s">
        <v>49</v>
      </c>
      <c s="30" t="s">
        <v>1057</v>
      </c>
      <c s="31" t="s">
        <v>185</v>
      </c>
      <c s="32">
        <v>8</v>
      </c>
      <c s="32">
        <v>0</v>
      </c>
      <c s="32">
        <f>ROUND(ROUND(H404,2)*ROUND(G404,2),2)</f>
      </c>
      <c s="31" t="s">
        <v>52</v>
      </c>
      <c r="O404">
        <f>(I404*21)/100</f>
      </c>
      <c t="s">
        <v>22</v>
      </c>
    </row>
    <row r="405" spans="1:5" ht="25.5">
      <c r="A405" s="33" t="s">
        <v>53</v>
      </c>
      <c r="E405" s="34" t="s">
        <v>1057</v>
      </c>
    </row>
    <row r="406" spans="1:5" ht="12.75">
      <c r="A406" s="35" t="s">
        <v>54</v>
      </c>
      <c r="E406" s="36" t="s">
        <v>49</v>
      </c>
    </row>
    <row r="407" spans="1:5" ht="102">
      <c r="A407" t="s">
        <v>55</v>
      </c>
      <c r="E407" s="34" t="s">
        <v>1055</v>
      </c>
    </row>
    <row r="408" spans="1:16" ht="38.25">
      <c r="A408" s="25" t="s">
        <v>47</v>
      </c>
      <c s="29" t="s">
        <v>683</v>
      </c>
      <c s="29" t="s">
        <v>1058</v>
      </c>
      <c s="25" t="s">
        <v>49</v>
      </c>
      <c s="30" t="s">
        <v>1059</v>
      </c>
      <c s="31" t="s">
        <v>185</v>
      </c>
      <c s="32">
        <v>8</v>
      </c>
      <c s="32">
        <v>0</v>
      </c>
      <c s="32">
        <f>ROUND(ROUND(H408,2)*ROUND(G408,2),2)</f>
      </c>
      <c s="31" t="s">
        <v>52</v>
      </c>
      <c r="O408">
        <f>(I408*21)/100</f>
      </c>
      <c t="s">
        <v>22</v>
      </c>
    </row>
    <row r="409" spans="1:5" ht="38.25">
      <c r="A409" s="33" t="s">
        <v>53</v>
      </c>
      <c r="E409" s="34" t="s">
        <v>1060</v>
      </c>
    </row>
    <row r="410" spans="1:5" ht="12.75">
      <c r="A410" s="35" t="s">
        <v>54</v>
      </c>
      <c r="E410" s="36" t="s">
        <v>49</v>
      </c>
    </row>
    <row r="411" spans="1:5" ht="102">
      <c r="A411" t="s">
        <v>55</v>
      </c>
      <c r="E411" s="34" t="s">
        <v>1055</v>
      </c>
    </row>
    <row r="412" spans="1:16" ht="12.75">
      <c r="A412" s="25" t="s">
        <v>47</v>
      </c>
      <c s="29" t="s">
        <v>688</v>
      </c>
      <c s="29" t="s">
        <v>1061</v>
      </c>
      <c s="25" t="s">
        <v>49</v>
      </c>
      <c s="30" t="s">
        <v>1062</v>
      </c>
      <c s="31" t="s">
        <v>185</v>
      </c>
      <c s="32">
        <v>20</v>
      </c>
      <c s="32">
        <v>0</v>
      </c>
      <c s="32">
        <f>ROUND(ROUND(H412,2)*ROUND(G412,2),2)</f>
      </c>
      <c s="31" t="s">
        <v>52</v>
      </c>
      <c r="O412">
        <f>(I412*21)/100</f>
      </c>
      <c t="s">
        <v>22</v>
      </c>
    </row>
    <row r="413" spans="1:5" ht="12.75">
      <c r="A413" s="33" t="s">
        <v>53</v>
      </c>
      <c r="E413" s="34" t="s">
        <v>1062</v>
      </c>
    </row>
    <row r="414" spans="1:5" ht="12.75">
      <c r="A414" s="35" t="s">
        <v>54</v>
      </c>
      <c r="E414" s="36" t="s">
        <v>49</v>
      </c>
    </row>
    <row r="415" spans="1:5" ht="12.75">
      <c r="A415" t="s">
        <v>55</v>
      </c>
      <c r="E415" s="34" t="s">
        <v>49</v>
      </c>
    </row>
    <row r="416" spans="1:16" ht="12.75">
      <c r="A416" s="25" t="s">
        <v>47</v>
      </c>
      <c s="29" t="s">
        <v>694</v>
      </c>
      <c s="29" t="s">
        <v>1063</v>
      </c>
      <c s="25" t="s">
        <v>49</v>
      </c>
      <c s="30" t="s">
        <v>1064</v>
      </c>
      <c s="31" t="s">
        <v>123</v>
      </c>
      <c s="32">
        <v>40</v>
      </c>
      <c s="32">
        <v>0</v>
      </c>
      <c s="32">
        <f>ROUND(ROUND(H416,2)*ROUND(G416,2),2)</f>
      </c>
      <c s="31" t="s">
        <v>52</v>
      </c>
      <c r="O416">
        <f>(I416*21)/100</f>
      </c>
      <c t="s">
        <v>22</v>
      </c>
    </row>
    <row r="417" spans="1:5" ht="12.75">
      <c r="A417" s="33" t="s">
        <v>53</v>
      </c>
      <c r="E417" s="34" t="s">
        <v>1064</v>
      </c>
    </row>
    <row r="418" spans="1:5" ht="12.75">
      <c r="A418" s="35" t="s">
        <v>54</v>
      </c>
      <c r="E418" s="36" t="s">
        <v>49</v>
      </c>
    </row>
    <row r="419" spans="1:5" ht="12.75">
      <c r="A419" t="s">
        <v>55</v>
      </c>
      <c r="E419" s="34" t="s">
        <v>49</v>
      </c>
    </row>
    <row r="420" spans="1:16" ht="12.75">
      <c r="A420" s="25" t="s">
        <v>47</v>
      </c>
      <c s="29" t="s">
        <v>700</v>
      </c>
      <c s="29" t="s">
        <v>1065</v>
      </c>
      <c s="25" t="s">
        <v>49</v>
      </c>
      <c s="30" t="s">
        <v>1066</v>
      </c>
      <c s="31" t="s">
        <v>185</v>
      </c>
      <c s="32">
        <v>6</v>
      </c>
      <c s="32">
        <v>0</v>
      </c>
      <c s="32">
        <f>ROUND(ROUND(H420,2)*ROUND(G420,2),2)</f>
      </c>
      <c s="31" t="s">
        <v>52</v>
      </c>
      <c r="O420">
        <f>(I420*21)/100</f>
      </c>
      <c t="s">
        <v>22</v>
      </c>
    </row>
    <row r="421" spans="1:5" ht="12.75">
      <c r="A421" s="33" t="s">
        <v>53</v>
      </c>
      <c r="E421" s="34" t="s">
        <v>1066</v>
      </c>
    </row>
    <row r="422" spans="1:5" ht="12.75">
      <c r="A422" s="35" t="s">
        <v>54</v>
      </c>
      <c r="E422" s="36" t="s">
        <v>49</v>
      </c>
    </row>
    <row r="423" spans="1:5" ht="12.75">
      <c r="A423" t="s">
        <v>55</v>
      </c>
      <c r="E423" s="34" t="s">
        <v>49</v>
      </c>
    </row>
    <row r="424" spans="1:16" ht="12.75">
      <c r="A424" s="25" t="s">
        <v>47</v>
      </c>
      <c s="29" t="s">
        <v>706</v>
      </c>
      <c s="29" t="s">
        <v>1067</v>
      </c>
      <c s="25" t="s">
        <v>49</v>
      </c>
      <c s="30" t="s">
        <v>1068</v>
      </c>
      <c s="31" t="s">
        <v>159</v>
      </c>
      <c s="32">
        <v>30</v>
      </c>
      <c s="32">
        <v>0</v>
      </c>
      <c s="32">
        <f>ROUND(ROUND(H424,2)*ROUND(G424,2),2)</f>
      </c>
      <c s="31" t="s">
        <v>52</v>
      </c>
      <c r="O424">
        <f>(I424*21)/100</f>
      </c>
      <c t="s">
        <v>22</v>
      </c>
    </row>
    <row r="425" spans="1:5" ht="12.75">
      <c r="A425" s="33" t="s">
        <v>53</v>
      </c>
      <c r="E425" s="34" t="s">
        <v>1068</v>
      </c>
    </row>
    <row r="426" spans="1:5" ht="12.75">
      <c r="A426" s="35" t="s">
        <v>54</v>
      </c>
      <c r="E426" s="36" t="s">
        <v>1069</v>
      </c>
    </row>
    <row r="427" spans="1:5" ht="12.75">
      <c r="A427" t="s">
        <v>55</v>
      </c>
      <c r="E427" s="34" t="s">
        <v>49</v>
      </c>
    </row>
    <row r="428" spans="1:16" ht="12.75">
      <c r="A428" s="25" t="s">
        <v>47</v>
      </c>
      <c s="29" t="s">
        <v>712</v>
      </c>
      <c s="29" t="s">
        <v>1070</v>
      </c>
      <c s="25" t="s">
        <v>49</v>
      </c>
      <c s="30" t="s">
        <v>1071</v>
      </c>
      <c s="31" t="s">
        <v>159</v>
      </c>
      <c s="32">
        <v>8.44</v>
      </c>
      <c s="32">
        <v>0</v>
      </c>
      <c s="32">
        <f>ROUND(ROUND(H428,2)*ROUND(G428,2),2)</f>
      </c>
      <c s="31" t="s">
        <v>52</v>
      </c>
      <c r="O428">
        <f>(I428*21)/100</f>
      </c>
      <c t="s">
        <v>22</v>
      </c>
    </row>
    <row r="429" spans="1:5" ht="12.75">
      <c r="A429" s="33" t="s">
        <v>53</v>
      </c>
      <c r="E429" s="34" t="s">
        <v>1071</v>
      </c>
    </row>
    <row r="430" spans="1:5" ht="12.75">
      <c r="A430" s="35" t="s">
        <v>54</v>
      </c>
      <c r="E430" s="36" t="s">
        <v>1072</v>
      </c>
    </row>
    <row r="431" spans="1:5" ht="12.75">
      <c r="A431" t="s">
        <v>55</v>
      </c>
      <c r="E431" s="34" t="s">
        <v>49</v>
      </c>
    </row>
    <row r="432" spans="1:16" ht="12.75">
      <c r="A432" s="25" t="s">
        <v>47</v>
      </c>
      <c s="29" t="s">
        <v>718</v>
      </c>
      <c s="29" t="s">
        <v>1073</v>
      </c>
      <c s="25" t="s">
        <v>49</v>
      </c>
      <c s="30" t="s">
        <v>1074</v>
      </c>
      <c s="31" t="s">
        <v>159</v>
      </c>
      <c s="32">
        <v>3.38</v>
      </c>
      <c s="32">
        <v>0</v>
      </c>
      <c s="32">
        <f>ROUND(ROUND(H432,2)*ROUND(G432,2),2)</f>
      </c>
      <c s="31" t="s">
        <v>52</v>
      </c>
      <c r="O432">
        <f>(I432*21)/100</f>
      </c>
      <c t="s">
        <v>22</v>
      </c>
    </row>
    <row r="433" spans="1:5" ht="12.75">
      <c r="A433" s="33" t="s">
        <v>53</v>
      </c>
      <c r="E433" s="34" t="s">
        <v>1074</v>
      </c>
    </row>
    <row r="434" spans="1:5" ht="12.75">
      <c r="A434" s="35" t="s">
        <v>54</v>
      </c>
      <c r="E434" s="36" t="s">
        <v>1075</v>
      </c>
    </row>
    <row r="435" spans="1:5" ht="12.75">
      <c r="A435" t="s">
        <v>55</v>
      </c>
      <c r="E435" s="34" t="s">
        <v>49</v>
      </c>
    </row>
    <row r="436" spans="1:16" ht="12.75">
      <c r="A436" s="25" t="s">
        <v>47</v>
      </c>
      <c s="29" t="s">
        <v>723</v>
      </c>
      <c s="29" t="s">
        <v>1076</v>
      </c>
      <c s="25" t="s">
        <v>49</v>
      </c>
      <c s="30" t="s">
        <v>1077</v>
      </c>
      <c s="31" t="s">
        <v>185</v>
      </c>
      <c s="32">
        <v>600</v>
      </c>
      <c s="32">
        <v>0</v>
      </c>
      <c s="32">
        <f>ROUND(ROUND(H436,2)*ROUND(G436,2),2)</f>
      </c>
      <c s="31" t="s">
        <v>52</v>
      </c>
      <c r="O436">
        <f>(I436*21)/100</f>
      </c>
      <c t="s">
        <v>22</v>
      </c>
    </row>
    <row r="437" spans="1:5" ht="12.75">
      <c r="A437" s="33" t="s">
        <v>53</v>
      </c>
      <c r="E437" s="34" t="s">
        <v>1077</v>
      </c>
    </row>
    <row r="438" spans="1:5" ht="12.75">
      <c r="A438" s="35" t="s">
        <v>54</v>
      </c>
      <c r="E438" s="36" t="s">
        <v>49</v>
      </c>
    </row>
    <row r="439" spans="1:5" ht="12.75">
      <c r="A439" t="s">
        <v>55</v>
      </c>
      <c r="E439" s="34" t="s">
        <v>49</v>
      </c>
    </row>
    <row r="440" spans="1:18" ht="12.75" customHeight="1">
      <c r="A440" s="6" t="s">
        <v>45</v>
      </c>
      <c s="6"/>
      <c s="38" t="s">
        <v>35</v>
      </c>
      <c s="6"/>
      <c s="27" t="s">
        <v>405</v>
      </c>
      <c s="6"/>
      <c s="6"/>
      <c s="6"/>
      <c s="39">
        <f>0+Q440</f>
      </c>
      <c s="6"/>
      <c r="O440">
        <f>0+R440</f>
      </c>
      <c r="Q440">
        <f>0+I441+I445+I449+I453+I457+I461+I465</f>
      </c>
      <c>
        <f>0+O441+O445+O449+O453+O457+O461+O465</f>
      </c>
    </row>
    <row r="441" spans="1:16" ht="25.5">
      <c r="A441" s="25" t="s">
        <v>47</v>
      </c>
      <c s="29" t="s">
        <v>730</v>
      </c>
      <c s="29" t="s">
        <v>1078</v>
      </c>
      <c s="25" t="s">
        <v>49</v>
      </c>
      <c s="30" t="s">
        <v>1079</v>
      </c>
      <c s="31" t="s">
        <v>185</v>
      </c>
      <c s="32">
        <v>8</v>
      </c>
      <c s="32">
        <v>0</v>
      </c>
      <c s="32">
        <f>ROUND(ROUND(H441,2)*ROUND(G441,2),2)</f>
      </c>
      <c s="31" t="s">
        <v>52</v>
      </c>
      <c r="O441">
        <f>(I441*21)/100</f>
      </c>
      <c t="s">
        <v>22</v>
      </c>
    </row>
    <row r="442" spans="1:5" ht="25.5">
      <c r="A442" s="33" t="s">
        <v>53</v>
      </c>
      <c r="E442" s="34" t="s">
        <v>1079</v>
      </c>
    </row>
    <row r="443" spans="1:5" ht="12.75">
      <c r="A443" s="35" t="s">
        <v>54</v>
      </c>
      <c r="E443" s="36" t="s">
        <v>49</v>
      </c>
    </row>
    <row r="444" spans="1:5" ht="102">
      <c r="A444" t="s">
        <v>55</v>
      </c>
      <c r="E444" s="34" t="s">
        <v>1055</v>
      </c>
    </row>
    <row r="445" spans="1:16" ht="38.25">
      <c r="A445" s="25" t="s">
        <v>47</v>
      </c>
      <c s="29" t="s">
        <v>735</v>
      </c>
      <c s="29" t="s">
        <v>1080</v>
      </c>
      <c s="25" t="s">
        <v>49</v>
      </c>
      <c s="30" t="s">
        <v>1081</v>
      </c>
      <c s="31" t="s">
        <v>185</v>
      </c>
      <c s="32">
        <v>8</v>
      </c>
      <c s="32">
        <v>0</v>
      </c>
      <c s="32">
        <f>ROUND(ROUND(H445,2)*ROUND(G445,2),2)</f>
      </c>
      <c s="31" t="s">
        <v>52</v>
      </c>
      <c r="O445">
        <f>(I445*21)/100</f>
      </c>
      <c t="s">
        <v>22</v>
      </c>
    </row>
    <row r="446" spans="1:5" ht="38.25">
      <c r="A446" s="33" t="s">
        <v>53</v>
      </c>
      <c r="E446" s="34" t="s">
        <v>1082</v>
      </c>
    </row>
    <row r="447" spans="1:5" ht="12.75">
      <c r="A447" s="35" t="s">
        <v>54</v>
      </c>
      <c r="E447" s="36" t="s">
        <v>49</v>
      </c>
    </row>
    <row r="448" spans="1:5" ht="102">
      <c r="A448" t="s">
        <v>55</v>
      </c>
      <c r="E448" s="34" t="s">
        <v>1055</v>
      </c>
    </row>
    <row r="449" spans="1:16" ht="12.75">
      <c r="A449" s="25" t="s">
        <v>47</v>
      </c>
      <c s="29" t="s">
        <v>741</v>
      </c>
      <c s="29" t="s">
        <v>1083</v>
      </c>
      <c s="25" t="s">
        <v>49</v>
      </c>
      <c s="30" t="s">
        <v>1084</v>
      </c>
      <c s="31" t="s">
        <v>159</v>
      </c>
      <c s="32">
        <v>100</v>
      </c>
      <c s="32">
        <v>0</v>
      </c>
      <c s="32">
        <f>ROUND(ROUND(H449,2)*ROUND(G449,2),2)</f>
      </c>
      <c s="31" t="s">
        <v>52</v>
      </c>
      <c r="O449">
        <f>(I449*21)/100</f>
      </c>
      <c t="s">
        <v>22</v>
      </c>
    </row>
    <row r="450" spans="1:5" ht="12.75">
      <c r="A450" s="33" t="s">
        <v>53</v>
      </c>
      <c r="E450" s="34" t="s">
        <v>1084</v>
      </c>
    </row>
    <row r="451" spans="1:5" ht="38.25">
      <c r="A451" s="35" t="s">
        <v>54</v>
      </c>
      <c r="E451" s="36" t="s">
        <v>1085</v>
      </c>
    </row>
    <row r="452" spans="1:5" ht="12.75">
      <c r="A452" t="s">
        <v>55</v>
      </c>
      <c r="E452" s="34" t="s">
        <v>49</v>
      </c>
    </row>
    <row r="453" spans="1:16" ht="25.5">
      <c r="A453" s="25" t="s">
        <v>47</v>
      </c>
      <c s="29" t="s">
        <v>746</v>
      </c>
      <c s="29" t="s">
        <v>1086</v>
      </c>
      <c s="25" t="s">
        <v>49</v>
      </c>
      <c s="30" t="s">
        <v>1087</v>
      </c>
      <c s="31" t="s">
        <v>159</v>
      </c>
      <c s="32">
        <v>20</v>
      </c>
      <c s="32">
        <v>0</v>
      </c>
      <c s="32">
        <f>ROUND(ROUND(H453,2)*ROUND(G453,2),2)</f>
      </c>
      <c s="31" t="s">
        <v>52</v>
      </c>
      <c r="O453">
        <f>(I453*21)/100</f>
      </c>
      <c t="s">
        <v>22</v>
      </c>
    </row>
    <row r="454" spans="1:5" ht="25.5">
      <c r="A454" s="33" t="s">
        <v>53</v>
      </c>
      <c r="E454" s="34" t="s">
        <v>1087</v>
      </c>
    </row>
    <row r="455" spans="1:5" ht="25.5">
      <c r="A455" s="35" t="s">
        <v>54</v>
      </c>
      <c r="E455" s="36" t="s">
        <v>1088</v>
      </c>
    </row>
    <row r="456" spans="1:5" ht="12.75">
      <c r="A456" t="s">
        <v>55</v>
      </c>
      <c r="E456" s="34" t="s">
        <v>49</v>
      </c>
    </row>
    <row r="457" spans="1:16" ht="12.75">
      <c r="A457" s="25" t="s">
        <v>47</v>
      </c>
      <c s="29" t="s">
        <v>750</v>
      </c>
      <c s="29" t="s">
        <v>1089</v>
      </c>
      <c s="25" t="s">
        <v>49</v>
      </c>
      <c s="30" t="s">
        <v>1090</v>
      </c>
      <c s="31" t="s">
        <v>146</v>
      </c>
      <c s="32">
        <v>40.5</v>
      </c>
      <c s="32">
        <v>0</v>
      </c>
      <c s="32">
        <f>ROUND(ROUND(H457,2)*ROUND(G457,2),2)</f>
      </c>
      <c s="31" t="s">
        <v>52</v>
      </c>
      <c r="O457">
        <f>(I457*21)/100</f>
      </c>
      <c t="s">
        <v>22</v>
      </c>
    </row>
    <row r="458" spans="1:5" ht="12.75">
      <c r="A458" s="33" t="s">
        <v>53</v>
      </c>
      <c r="E458" s="34" t="s">
        <v>1090</v>
      </c>
    </row>
    <row r="459" spans="1:5" ht="38.25">
      <c r="A459" s="35" t="s">
        <v>54</v>
      </c>
      <c r="E459" s="36" t="s">
        <v>1091</v>
      </c>
    </row>
    <row r="460" spans="1:5" ht="12.75">
      <c r="A460" t="s">
        <v>55</v>
      </c>
      <c r="E460" s="34" t="s">
        <v>49</v>
      </c>
    </row>
    <row r="461" spans="1:16" ht="25.5">
      <c r="A461" s="25" t="s">
        <v>47</v>
      </c>
      <c s="29" t="s">
        <v>755</v>
      </c>
      <c s="29" t="s">
        <v>1092</v>
      </c>
      <c s="25" t="s">
        <v>49</v>
      </c>
      <c s="30" t="s">
        <v>1093</v>
      </c>
      <c s="31" t="s">
        <v>146</v>
      </c>
      <c s="32">
        <v>8.4</v>
      </c>
      <c s="32">
        <v>0</v>
      </c>
      <c s="32">
        <f>ROUND(ROUND(H461,2)*ROUND(G461,2),2)</f>
      </c>
      <c s="31" t="s">
        <v>52</v>
      </c>
      <c r="O461">
        <f>(I461*21)/100</f>
      </c>
      <c t="s">
        <v>22</v>
      </c>
    </row>
    <row r="462" spans="1:5" ht="25.5">
      <c r="A462" s="33" t="s">
        <v>53</v>
      </c>
      <c r="E462" s="34" t="s">
        <v>1093</v>
      </c>
    </row>
    <row r="463" spans="1:5" ht="25.5">
      <c r="A463" s="35" t="s">
        <v>54</v>
      </c>
      <c r="E463" s="36" t="s">
        <v>1094</v>
      </c>
    </row>
    <row r="464" spans="1:5" ht="12.75">
      <c r="A464" t="s">
        <v>55</v>
      </c>
      <c r="E464" s="34" t="s">
        <v>49</v>
      </c>
    </row>
    <row r="465" spans="1:16" ht="12.75">
      <c r="A465" s="25" t="s">
        <v>47</v>
      </c>
      <c s="29" t="s">
        <v>761</v>
      </c>
      <c s="29" t="s">
        <v>1095</v>
      </c>
      <c s="25" t="s">
        <v>49</v>
      </c>
      <c s="30" t="s">
        <v>1096</v>
      </c>
      <c s="31" t="s">
        <v>185</v>
      </c>
      <c s="32">
        <v>6</v>
      </c>
      <c s="32">
        <v>0</v>
      </c>
      <c s="32">
        <f>ROUND(ROUND(H465,2)*ROUND(G465,2),2)</f>
      </c>
      <c s="31" t="s">
        <v>52</v>
      </c>
      <c r="O465">
        <f>(I465*21)/100</f>
      </c>
      <c t="s">
        <v>22</v>
      </c>
    </row>
    <row r="466" spans="1:5" ht="12.75">
      <c r="A466" s="33" t="s">
        <v>53</v>
      </c>
      <c r="E466" s="34" t="s">
        <v>1096</v>
      </c>
    </row>
    <row r="467" spans="1:5" ht="12.75">
      <c r="A467" s="35" t="s">
        <v>54</v>
      </c>
      <c r="E467" s="36" t="s">
        <v>49</v>
      </c>
    </row>
    <row r="468" spans="1:5" ht="12.75">
      <c r="A468" t="s">
        <v>55</v>
      </c>
      <c r="E468" s="34" t="s">
        <v>49</v>
      </c>
    </row>
    <row r="469" spans="1:18" ht="12.75" customHeight="1">
      <c r="A469" s="6" t="s">
        <v>45</v>
      </c>
      <c s="6"/>
      <c s="38" t="s">
        <v>37</v>
      </c>
      <c s="6"/>
      <c s="27" t="s">
        <v>1097</v>
      </c>
      <c s="6"/>
      <c s="6"/>
      <c s="6"/>
      <c s="39">
        <f>0+Q469</f>
      </c>
      <c s="6"/>
      <c r="O469">
        <f>0+R469</f>
      </c>
      <c r="Q469">
        <f>0+I470+I474</f>
      </c>
      <c>
        <f>0+O470+O474</f>
      </c>
    </row>
    <row r="470" spans="1:16" ht="12.75">
      <c r="A470" s="25" t="s">
        <v>47</v>
      </c>
      <c s="29" t="s">
        <v>766</v>
      </c>
      <c s="29" t="s">
        <v>1098</v>
      </c>
      <c s="25" t="s">
        <v>49</v>
      </c>
      <c s="30" t="s">
        <v>1099</v>
      </c>
      <c s="31" t="s">
        <v>146</v>
      </c>
      <c s="32">
        <v>22.4</v>
      </c>
      <c s="32">
        <v>0</v>
      </c>
      <c s="32">
        <f>ROUND(ROUND(H470,2)*ROUND(G470,2),2)</f>
      </c>
      <c s="31" t="s">
        <v>52</v>
      </c>
      <c r="O470">
        <f>(I470*21)/100</f>
      </c>
      <c t="s">
        <v>22</v>
      </c>
    </row>
    <row r="471" spans="1:5" ht="12.75">
      <c r="A471" s="33" t="s">
        <v>53</v>
      </c>
      <c r="E471" s="34" t="s">
        <v>1099</v>
      </c>
    </row>
    <row r="472" spans="1:5" ht="38.25">
      <c r="A472" s="35" t="s">
        <v>54</v>
      </c>
      <c r="E472" s="36" t="s">
        <v>1100</v>
      </c>
    </row>
    <row r="473" spans="1:5" ht="12.75">
      <c r="A473" t="s">
        <v>55</v>
      </c>
      <c r="E473" s="34" t="s">
        <v>49</v>
      </c>
    </row>
    <row r="474" spans="1:16" ht="12.75">
      <c r="A474" s="25" t="s">
        <v>47</v>
      </c>
      <c s="29" t="s">
        <v>772</v>
      </c>
      <c s="29" t="s">
        <v>1101</v>
      </c>
      <c s="25" t="s">
        <v>49</v>
      </c>
      <c s="30" t="s">
        <v>1102</v>
      </c>
      <c s="31" t="s">
        <v>170</v>
      </c>
      <c s="32">
        <v>8</v>
      </c>
      <c s="32">
        <v>0</v>
      </c>
      <c s="32">
        <f>ROUND(ROUND(H474,2)*ROUND(G474,2),2)</f>
      </c>
      <c s="31" t="s">
        <v>52</v>
      </c>
      <c r="O474">
        <f>(I474*21)/100</f>
      </c>
      <c t="s">
        <v>22</v>
      </c>
    </row>
    <row r="475" spans="1:5" ht="12.75">
      <c r="A475" s="33" t="s">
        <v>53</v>
      </c>
      <c r="E475" s="34" t="s">
        <v>1102</v>
      </c>
    </row>
    <row r="476" spans="1:5" ht="38.25">
      <c r="A476" s="35" t="s">
        <v>54</v>
      </c>
      <c r="E476" s="36" t="s">
        <v>1103</v>
      </c>
    </row>
    <row r="477" spans="1:5" ht="25.5">
      <c r="A477" t="s">
        <v>55</v>
      </c>
      <c r="E477" s="34" t="s">
        <v>1104</v>
      </c>
    </row>
    <row r="478" spans="1:18" ht="12.75" customHeight="1">
      <c r="A478" s="6" t="s">
        <v>45</v>
      </c>
      <c s="6"/>
      <c s="38" t="s">
        <v>1105</v>
      </c>
      <c s="6"/>
      <c s="27" t="s">
        <v>1106</v>
      </c>
      <c s="6"/>
      <c s="6"/>
      <c s="6"/>
      <c s="39">
        <f>0+Q478</f>
      </c>
      <c s="6"/>
      <c r="O478">
        <f>0+R478</f>
      </c>
      <c r="Q478">
        <f>0+I479+I483+I487+I491+I495+I499+I503+I507+I511+I515+I519+I523+I527+I531+I535+I539+I543+I547+I551+I555+I559+I563+I567+I571</f>
      </c>
      <c>
        <f>0+O479+O483+O487+O491+O495+O499+O503+O507+O511+O515+O519+O523+O527+O531+O535+O539+O543+O547+O551+O555+O559+O563+O567+O571</f>
      </c>
    </row>
    <row r="479" spans="1:16" ht="12.75">
      <c r="A479" s="25" t="s">
        <v>47</v>
      </c>
      <c s="29" t="s">
        <v>777</v>
      </c>
      <c s="29" t="s">
        <v>1107</v>
      </c>
      <c s="25" t="s">
        <v>49</v>
      </c>
      <c s="30" t="s">
        <v>1108</v>
      </c>
      <c s="31" t="s">
        <v>123</v>
      </c>
      <c s="32">
        <v>20</v>
      </c>
      <c s="32">
        <v>0</v>
      </c>
      <c s="32">
        <f>ROUND(ROUND(H479,2)*ROUND(G479,2),2)</f>
      </c>
      <c s="31" t="s">
        <v>52</v>
      </c>
      <c r="O479">
        <f>(I479*21)/100</f>
      </c>
      <c t="s">
        <v>22</v>
      </c>
    </row>
    <row r="480" spans="1:5" ht="12.75">
      <c r="A480" s="33" t="s">
        <v>53</v>
      </c>
      <c r="E480" s="34" t="s">
        <v>1108</v>
      </c>
    </row>
    <row r="481" spans="1:5" ht="12.75">
      <c r="A481" s="35" t="s">
        <v>54</v>
      </c>
      <c r="E481" s="36" t="s">
        <v>49</v>
      </c>
    </row>
    <row r="482" spans="1:5" ht="12.75">
      <c r="A482" t="s">
        <v>55</v>
      </c>
      <c r="E482" s="34" t="s">
        <v>49</v>
      </c>
    </row>
    <row r="483" spans="1:16" ht="12.75">
      <c r="A483" s="25" t="s">
        <v>47</v>
      </c>
      <c s="29" t="s">
        <v>782</v>
      </c>
      <c s="29" t="s">
        <v>1109</v>
      </c>
      <c s="25" t="s">
        <v>49</v>
      </c>
      <c s="30" t="s">
        <v>1110</v>
      </c>
      <c s="31" t="s">
        <v>185</v>
      </c>
      <c s="32">
        <v>3</v>
      </c>
      <c s="32">
        <v>0</v>
      </c>
      <c s="32">
        <f>ROUND(ROUND(H483,2)*ROUND(G483,2),2)</f>
      </c>
      <c s="31" t="s">
        <v>52</v>
      </c>
      <c r="O483">
        <f>(I483*21)/100</f>
      </c>
      <c t="s">
        <v>22</v>
      </c>
    </row>
    <row r="484" spans="1:5" ht="12.75">
      <c r="A484" s="33" t="s">
        <v>53</v>
      </c>
      <c r="E484" s="34" t="s">
        <v>1110</v>
      </c>
    </row>
    <row r="485" spans="1:5" ht="12.75">
      <c r="A485" s="35" t="s">
        <v>54</v>
      </c>
      <c r="E485" s="36" t="s">
        <v>49</v>
      </c>
    </row>
    <row r="486" spans="1:5" ht="12.75">
      <c r="A486" t="s">
        <v>55</v>
      </c>
      <c r="E486" s="34" t="s">
        <v>49</v>
      </c>
    </row>
    <row r="487" spans="1:16" ht="12.75">
      <c r="A487" s="25" t="s">
        <v>47</v>
      </c>
      <c s="29" t="s">
        <v>1111</v>
      </c>
      <c s="29" t="s">
        <v>1112</v>
      </c>
      <c s="25" t="s">
        <v>49</v>
      </c>
      <c s="30" t="s">
        <v>1113</v>
      </c>
      <c s="31" t="s">
        <v>123</v>
      </c>
      <c s="32">
        <v>2</v>
      </c>
      <c s="32">
        <v>0</v>
      </c>
      <c s="32">
        <f>ROUND(ROUND(H487,2)*ROUND(G487,2),2)</f>
      </c>
      <c s="31" t="s">
        <v>52</v>
      </c>
      <c r="O487">
        <f>(I487*21)/100</f>
      </c>
      <c t="s">
        <v>22</v>
      </c>
    </row>
    <row r="488" spans="1:5" ht="12.75">
      <c r="A488" s="33" t="s">
        <v>53</v>
      </c>
      <c r="E488" s="34" t="s">
        <v>1113</v>
      </c>
    </row>
    <row r="489" spans="1:5" ht="12.75">
      <c r="A489" s="35" t="s">
        <v>54</v>
      </c>
      <c r="E489" s="36" t="s">
        <v>49</v>
      </c>
    </row>
    <row r="490" spans="1:5" ht="12.75">
      <c r="A490" t="s">
        <v>55</v>
      </c>
      <c r="E490" s="34" t="s">
        <v>49</v>
      </c>
    </row>
    <row r="491" spans="1:16" ht="12.75">
      <c r="A491" s="25" t="s">
        <v>47</v>
      </c>
      <c s="29" t="s">
        <v>1114</v>
      </c>
      <c s="29" t="s">
        <v>1115</v>
      </c>
      <c s="25" t="s">
        <v>49</v>
      </c>
      <c s="30" t="s">
        <v>1116</v>
      </c>
      <c s="31" t="s">
        <v>123</v>
      </c>
      <c s="32">
        <v>2</v>
      </c>
      <c s="32">
        <v>0</v>
      </c>
      <c s="32">
        <f>ROUND(ROUND(H491,2)*ROUND(G491,2),2)</f>
      </c>
      <c s="31" t="s">
        <v>52</v>
      </c>
      <c r="O491">
        <f>(I491*21)/100</f>
      </c>
      <c t="s">
        <v>22</v>
      </c>
    </row>
    <row r="492" spans="1:5" ht="12.75">
      <c r="A492" s="33" t="s">
        <v>53</v>
      </c>
      <c r="E492" s="34" t="s">
        <v>1116</v>
      </c>
    </row>
    <row r="493" spans="1:5" ht="12.75">
      <c r="A493" s="35" t="s">
        <v>54</v>
      </c>
      <c r="E493" s="36" t="s">
        <v>976</v>
      </c>
    </row>
    <row r="494" spans="1:5" ht="12.75">
      <c r="A494" t="s">
        <v>55</v>
      </c>
      <c r="E494" s="34" t="s">
        <v>49</v>
      </c>
    </row>
    <row r="495" spans="1:16" ht="12.75">
      <c r="A495" s="25" t="s">
        <v>47</v>
      </c>
      <c s="29" t="s">
        <v>1117</v>
      </c>
      <c s="29" t="s">
        <v>1118</v>
      </c>
      <c s="25" t="s">
        <v>49</v>
      </c>
      <c s="30" t="s">
        <v>1119</v>
      </c>
      <c s="31" t="s">
        <v>123</v>
      </c>
      <c s="32">
        <v>9</v>
      </c>
      <c s="32">
        <v>0</v>
      </c>
      <c s="32">
        <f>ROUND(ROUND(H495,2)*ROUND(G495,2),2)</f>
      </c>
      <c s="31" t="s">
        <v>52</v>
      </c>
      <c r="O495">
        <f>(I495*21)/100</f>
      </c>
      <c t="s">
        <v>22</v>
      </c>
    </row>
    <row r="496" spans="1:5" ht="12.75">
      <c r="A496" s="33" t="s">
        <v>53</v>
      </c>
      <c r="E496" s="34" t="s">
        <v>1119</v>
      </c>
    </row>
    <row r="497" spans="1:5" ht="12.75">
      <c r="A497" s="35" t="s">
        <v>54</v>
      </c>
      <c r="E497" s="36" t="s">
        <v>1120</v>
      </c>
    </row>
    <row r="498" spans="1:5" ht="12.75">
      <c r="A498" t="s">
        <v>55</v>
      </c>
      <c r="E498" s="34" t="s">
        <v>49</v>
      </c>
    </row>
    <row r="499" spans="1:16" ht="12.75">
      <c r="A499" s="25" t="s">
        <v>47</v>
      </c>
      <c s="29" t="s">
        <v>1121</v>
      </c>
      <c s="29" t="s">
        <v>1122</v>
      </c>
      <c s="25" t="s">
        <v>49</v>
      </c>
      <c s="30" t="s">
        <v>1123</v>
      </c>
      <c s="31" t="s">
        <v>123</v>
      </c>
      <c s="32">
        <v>9</v>
      </c>
      <c s="32">
        <v>0</v>
      </c>
      <c s="32">
        <f>ROUND(ROUND(H499,2)*ROUND(G499,2),2)</f>
      </c>
      <c s="31" t="s">
        <v>52</v>
      </c>
      <c r="O499">
        <f>(I499*21)/100</f>
      </c>
      <c t="s">
        <v>22</v>
      </c>
    </row>
    <row r="500" spans="1:5" ht="12.75">
      <c r="A500" s="33" t="s">
        <v>53</v>
      </c>
      <c r="E500" s="34" t="s">
        <v>1123</v>
      </c>
    </row>
    <row r="501" spans="1:5" ht="12.75">
      <c r="A501" s="35" t="s">
        <v>54</v>
      </c>
      <c r="E501" s="36" t="s">
        <v>1120</v>
      </c>
    </row>
    <row r="502" spans="1:5" ht="12.75">
      <c r="A502" t="s">
        <v>55</v>
      </c>
      <c r="E502" s="34" t="s">
        <v>49</v>
      </c>
    </row>
    <row r="503" spans="1:16" ht="12.75">
      <c r="A503" s="25" t="s">
        <v>47</v>
      </c>
      <c s="29" t="s">
        <v>1124</v>
      </c>
      <c s="29" t="s">
        <v>1125</v>
      </c>
      <c s="25" t="s">
        <v>49</v>
      </c>
      <c s="30" t="s">
        <v>1126</v>
      </c>
      <c s="31" t="s">
        <v>123</v>
      </c>
      <c s="32">
        <v>2</v>
      </c>
      <c s="32">
        <v>0</v>
      </c>
      <c s="32">
        <f>ROUND(ROUND(H503,2)*ROUND(G503,2),2)</f>
      </c>
      <c s="31" t="s">
        <v>52</v>
      </c>
      <c r="O503">
        <f>(I503*21)/100</f>
      </c>
      <c t="s">
        <v>22</v>
      </c>
    </row>
    <row r="504" spans="1:5" ht="12.75">
      <c r="A504" s="33" t="s">
        <v>53</v>
      </c>
      <c r="E504" s="34" t="s">
        <v>1126</v>
      </c>
    </row>
    <row r="505" spans="1:5" ht="12.75">
      <c r="A505" s="35" t="s">
        <v>54</v>
      </c>
      <c r="E505" s="36" t="s">
        <v>976</v>
      </c>
    </row>
    <row r="506" spans="1:5" ht="12.75">
      <c r="A506" t="s">
        <v>55</v>
      </c>
      <c r="E506" s="34" t="s">
        <v>49</v>
      </c>
    </row>
    <row r="507" spans="1:16" ht="12.75">
      <c r="A507" s="25" t="s">
        <v>47</v>
      </c>
      <c s="29" t="s">
        <v>1127</v>
      </c>
      <c s="29" t="s">
        <v>1128</v>
      </c>
      <c s="25" t="s">
        <v>49</v>
      </c>
      <c s="30" t="s">
        <v>1129</v>
      </c>
      <c s="31" t="s">
        <v>123</v>
      </c>
      <c s="32">
        <v>2</v>
      </c>
      <c s="32">
        <v>0</v>
      </c>
      <c s="32">
        <f>ROUND(ROUND(H507,2)*ROUND(G507,2),2)</f>
      </c>
      <c s="31" t="s">
        <v>52</v>
      </c>
      <c r="O507">
        <f>(I507*21)/100</f>
      </c>
      <c t="s">
        <v>22</v>
      </c>
    </row>
    <row r="508" spans="1:5" ht="12.75">
      <c r="A508" s="33" t="s">
        <v>53</v>
      </c>
      <c r="E508" s="34" t="s">
        <v>1129</v>
      </c>
    </row>
    <row r="509" spans="1:5" ht="12.75">
      <c r="A509" s="35" t="s">
        <v>54</v>
      </c>
      <c r="E509" s="36" t="s">
        <v>49</v>
      </c>
    </row>
    <row r="510" spans="1:5" ht="12.75">
      <c r="A510" t="s">
        <v>55</v>
      </c>
      <c r="E510" s="34" t="s">
        <v>49</v>
      </c>
    </row>
    <row r="511" spans="1:16" ht="12.75">
      <c r="A511" s="25" t="s">
        <v>47</v>
      </c>
      <c s="29" t="s">
        <v>1130</v>
      </c>
      <c s="29" t="s">
        <v>1131</v>
      </c>
      <c s="25" t="s">
        <v>49</v>
      </c>
      <c s="30" t="s">
        <v>1132</v>
      </c>
      <c s="31" t="s">
        <v>123</v>
      </c>
      <c s="32">
        <v>2</v>
      </c>
      <c s="32">
        <v>0</v>
      </c>
      <c s="32">
        <f>ROUND(ROUND(H511,2)*ROUND(G511,2),2)</f>
      </c>
      <c s="31" t="s">
        <v>52</v>
      </c>
      <c r="O511">
        <f>(I511*21)/100</f>
      </c>
      <c t="s">
        <v>22</v>
      </c>
    </row>
    <row r="512" spans="1:5" ht="12.75">
      <c r="A512" s="33" t="s">
        <v>53</v>
      </c>
      <c r="E512" s="34" t="s">
        <v>1132</v>
      </c>
    </row>
    <row r="513" spans="1:5" ht="12.75">
      <c r="A513" s="35" t="s">
        <v>54</v>
      </c>
      <c r="E513" s="36" t="s">
        <v>49</v>
      </c>
    </row>
    <row r="514" spans="1:5" ht="12.75">
      <c r="A514" t="s">
        <v>55</v>
      </c>
      <c r="E514" s="34" t="s">
        <v>49</v>
      </c>
    </row>
    <row r="515" spans="1:16" ht="25.5">
      <c r="A515" s="25" t="s">
        <v>47</v>
      </c>
      <c s="29" t="s">
        <v>1133</v>
      </c>
      <c s="29" t="s">
        <v>1134</v>
      </c>
      <c s="25" t="s">
        <v>49</v>
      </c>
      <c s="30" t="s">
        <v>1135</v>
      </c>
      <c s="31" t="s">
        <v>123</v>
      </c>
      <c s="32">
        <v>2</v>
      </c>
      <c s="32">
        <v>0</v>
      </c>
      <c s="32">
        <f>ROUND(ROUND(H515,2)*ROUND(G515,2),2)</f>
      </c>
      <c s="31" t="s">
        <v>52</v>
      </c>
      <c r="O515">
        <f>(I515*21)/100</f>
      </c>
      <c t="s">
        <v>22</v>
      </c>
    </row>
    <row r="516" spans="1:5" ht="25.5">
      <c r="A516" s="33" t="s">
        <v>53</v>
      </c>
      <c r="E516" s="34" t="s">
        <v>1135</v>
      </c>
    </row>
    <row r="517" spans="1:5" ht="12.75">
      <c r="A517" s="35" t="s">
        <v>54</v>
      </c>
      <c r="E517" s="36" t="s">
        <v>976</v>
      </c>
    </row>
    <row r="518" spans="1:5" ht="12.75">
      <c r="A518" t="s">
        <v>55</v>
      </c>
      <c r="E518" s="34" t="s">
        <v>49</v>
      </c>
    </row>
    <row r="519" spans="1:16" ht="25.5">
      <c r="A519" s="25" t="s">
        <v>47</v>
      </c>
      <c s="29" t="s">
        <v>1136</v>
      </c>
      <c s="29" t="s">
        <v>1137</v>
      </c>
      <c s="25" t="s">
        <v>49</v>
      </c>
      <c s="30" t="s">
        <v>1138</v>
      </c>
      <c s="31" t="s">
        <v>123</v>
      </c>
      <c s="32">
        <v>2</v>
      </c>
      <c s="32">
        <v>0</v>
      </c>
      <c s="32">
        <f>ROUND(ROUND(H519,2)*ROUND(G519,2),2)</f>
      </c>
      <c s="31" t="s">
        <v>52</v>
      </c>
      <c r="O519">
        <f>(I519*21)/100</f>
      </c>
      <c t="s">
        <v>22</v>
      </c>
    </row>
    <row r="520" spans="1:5" ht="25.5">
      <c r="A520" s="33" t="s">
        <v>53</v>
      </c>
      <c r="E520" s="34" t="s">
        <v>1138</v>
      </c>
    </row>
    <row r="521" spans="1:5" ht="12.75">
      <c r="A521" s="35" t="s">
        <v>54</v>
      </c>
      <c r="E521" s="36" t="s">
        <v>49</v>
      </c>
    </row>
    <row r="522" spans="1:5" ht="12.75">
      <c r="A522" t="s">
        <v>55</v>
      </c>
      <c r="E522" s="34" t="s">
        <v>49</v>
      </c>
    </row>
    <row r="523" spans="1:16" ht="12.75">
      <c r="A523" s="25" t="s">
        <v>47</v>
      </c>
      <c s="29" t="s">
        <v>1139</v>
      </c>
      <c s="29" t="s">
        <v>1140</v>
      </c>
      <c s="25" t="s">
        <v>49</v>
      </c>
      <c s="30" t="s">
        <v>1141</v>
      </c>
      <c s="31" t="s">
        <v>123</v>
      </c>
      <c s="32">
        <v>2</v>
      </c>
      <c s="32">
        <v>0</v>
      </c>
      <c s="32">
        <f>ROUND(ROUND(H523,2)*ROUND(G523,2),2)</f>
      </c>
      <c s="31" t="s">
        <v>52</v>
      </c>
      <c r="O523">
        <f>(I523*21)/100</f>
      </c>
      <c t="s">
        <v>22</v>
      </c>
    </row>
    <row r="524" spans="1:5" ht="12.75">
      <c r="A524" s="33" t="s">
        <v>53</v>
      </c>
      <c r="E524" s="34" t="s">
        <v>1141</v>
      </c>
    </row>
    <row r="525" spans="1:5" ht="12.75">
      <c r="A525" s="35" t="s">
        <v>54</v>
      </c>
      <c r="E525" s="36" t="s">
        <v>49</v>
      </c>
    </row>
    <row r="526" spans="1:5" ht="12.75">
      <c r="A526" t="s">
        <v>55</v>
      </c>
      <c r="E526" s="34" t="s">
        <v>49</v>
      </c>
    </row>
    <row r="527" spans="1:16" ht="25.5">
      <c r="A527" s="25" t="s">
        <v>47</v>
      </c>
      <c s="29" t="s">
        <v>1142</v>
      </c>
      <c s="29" t="s">
        <v>1143</v>
      </c>
      <c s="25" t="s">
        <v>49</v>
      </c>
      <c s="30" t="s">
        <v>1144</v>
      </c>
      <c s="31" t="s">
        <v>123</v>
      </c>
      <c s="32">
        <v>2</v>
      </c>
      <c s="32">
        <v>0</v>
      </c>
      <c s="32">
        <f>ROUND(ROUND(H527,2)*ROUND(G527,2),2)</f>
      </c>
      <c s="31" t="s">
        <v>52</v>
      </c>
      <c r="O527">
        <f>(I527*21)/100</f>
      </c>
      <c t="s">
        <v>22</v>
      </c>
    </row>
    <row r="528" spans="1:5" ht="25.5">
      <c r="A528" s="33" t="s">
        <v>53</v>
      </c>
      <c r="E528" s="34" t="s">
        <v>1144</v>
      </c>
    </row>
    <row r="529" spans="1:5" ht="12.75">
      <c r="A529" s="35" t="s">
        <v>54</v>
      </c>
      <c r="E529" s="36" t="s">
        <v>49</v>
      </c>
    </row>
    <row r="530" spans="1:5" ht="12.75">
      <c r="A530" t="s">
        <v>55</v>
      </c>
      <c r="E530" s="34" t="s">
        <v>49</v>
      </c>
    </row>
    <row r="531" spans="1:16" ht="12.75">
      <c r="A531" s="25" t="s">
        <v>47</v>
      </c>
      <c s="29" t="s">
        <v>1145</v>
      </c>
      <c s="29" t="s">
        <v>1146</v>
      </c>
      <c s="25" t="s">
        <v>49</v>
      </c>
      <c s="30" t="s">
        <v>1147</v>
      </c>
      <c s="31" t="s">
        <v>123</v>
      </c>
      <c s="32">
        <v>3</v>
      </c>
      <c s="32">
        <v>0</v>
      </c>
      <c s="32">
        <f>ROUND(ROUND(H531,2)*ROUND(G531,2),2)</f>
      </c>
      <c s="31" t="s">
        <v>52</v>
      </c>
      <c r="O531">
        <f>(I531*21)/100</f>
      </c>
      <c t="s">
        <v>22</v>
      </c>
    </row>
    <row r="532" spans="1:5" ht="12.75">
      <c r="A532" s="33" t="s">
        <v>53</v>
      </c>
      <c r="E532" s="34" t="s">
        <v>1147</v>
      </c>
    </row>
    <row r="533" spans="1:5" ht="12.75">
      <c r="A533" s="35" t="s">
        <v>54</v>
      </c>
      <c r="E533" s="36" t="s">
        <v>1148</v>
      </c>
    </row>
    <row r="534" spans="1:5" ht="12.75">
      <c r="A534" t="s">
        <v>55</v>
      </c>
      <c r="E534" s="34" t="s">
        <v>49</v>
      </c>
    </row>
    <row r="535" spans="1:16" ht="25.5">
      <c r="A535" s="25" t="s">
        <v>47</v>
      </c>
      <c s="29" t="s">
        <v>1149</v>
      </c>
      <c s="29" t="s">
        <v>1150</v>
      </c>
      <c s="25" t="s">
        <v>49</v>
      </c>
      <c s="30" t="s">
        <v>1151</v>
      </c>
      <c s="31" t="s">
        <v>123</v>
      </c>
      <c s="32">
        <v>4</v>
      </c>
      <c s="32">
        <v>0</v>
      </c>
      <c s="32">
        <f>ROUND(ROUND(H535,2)*ROUND(G535,2),2)</f>
      </c>
      <c s="31" t="s">
        <v>52</v>
      </c>
      <c r="O535">
        <f>(I535*21)/100</f>
      </c>
      <c t="s">
        <v>22</v>
      </c>
    </row>
    <row r="536" spans="1:5" ht="25.5">
      <c r="A536" s="33" t="s">
        <v>53</v>
      </c>
      <c r="E536" s="34" t="s">
        <v>1151</v>
      </c>
    </row>
    <row r="537" spans="1:5" ht="12.75">
      <c r="A537" s="35" t="s">
        <v>54</v>
      </c>
      <c r="E537" s="36" t="s">
        <v>49</v>
      </c>
    </row>
    <row r="538" spans="1:5" ht="12.75">
      <c r="A538" t="s">
        <v>55</v>
      </c>
      <c r="E538" s="34" t="s">
        <v>49</v>
      </c>
    </row>
    <row r="539" spans="1:16" ht="12.75">
      <c r="A539" s="25" t="s">
        <v>47</v>
      </c>
      <c s="29" t="s">
        <v>1152</v>
      </c>
      <c s="29" t="s">
        <v>1153</v>
      </c>
      <c s="25" t="s">
        <v>49</v>
      </c>
      <c s="30" t="s">
        <v>1154</v>
      </c>
      <c s="31" t="s">
        <v>123</v>
      </c>
      <c s="32">
        <v>20</v>
      </c>
      <c s="32">
        <v>0</v>
      </c>
      <c s="32">
        <f>ROUND(ROUND(H539,2)*ROUND(G539,2),2)</f>
      </c>
      <c s="31" t="s">
        <v>52</v>
      </c>
      <c r="O539">
        <f>(I539*21)/100</f>
      </c>
      <c t="s">
        <v>22</v>
      </c>
    </row>
    <row r="540" spans="1:5" ht="12.75">
      <c r="A540" s="33" t="s">
        <v>53</v>
      </c>
      <c r="E540" s="34" t="s">
        <v>1154</v>
      </c>
    </row>
    <row r="541" spans="1:5" ht="12.75">
      <c r="A541" s="35" t="s">
        <v>54</v>
      </c>
      <c r="E541" s="36" t="s">
        <v>49</v>
      </c>
    </row>
    <row r="542" spans="1:5" ht="12.75">
      <c r="A542" t="s">
        <v>55</v>
      </c>
      <c r="E542" s="34" t="s">
        <v>49</v>
      </c>
    </row>
    <row r="543" spans="1:16" ht="12.75">
      <c r="A543" s="25" t="s">
        <v>47</v>
      </c>
      <c s="29" t="s">
        <v>1155</v>
      </c>
      <c s="29" t="s">
        <v>1156</v>
      </c>
      <c s="25" t="s">
        <v>49</v>
      </c>
      <c s="30" t="s">
        <v>1157</v>
      </c>
      <c s="31" t="s">
        <v>123</v>
      </c>
      <c s="32">
        <v>4</v>
      </c>
      <c s="32">
        <v>0</v>
      </c>
      <c s="32">
        <f>ROUND(ROUND(H543,2)*ROUND(G543,2),2)</f>
      </c>
      <c s="31" t="s">
        <v>52</v>
      </c>
      <c r="O543">
        <f>(I543*21)/100</f>
      </c>
      <c t="s">
        <v>22</v>
      </c>
    </row>
    <row r="544" spans="1:5" ht="12.75">
      <c r="A544" s="33" t="s">
        <v>53</v>
      </c>
      <c r="E544" s="34" t="s">
        <v>1157</v>
      </c>
    </row>
    <row r="545" spans="1:5" ht="12.75">
      <c r="A545" s="35" t="s">
        <v>54</v>
      </c>
      <c r="E545" s="36" t="s">
        <v>49</v>
      </c>
    </row>
    <row r="546" spans="1:5" ht="12.75">
      <c r="A546" t="s">
        <v>55</v>
      </c>
      <c r="E546" s="34" t="s">
        <v>49</v>
      </c>
    </row>
    <row r="547" spans="1:16" ht="25.5">
      <c r="A547" s="25" t="s">
        <v>47</v>
      </c>
      <c s="29" t="s">
        <v>1158</v>
      </c>
      <c s="29" t="s">
        <v>1159</v>
      </c>
      <c s="25" t="s">
        <v>49</v>
      </c>
      <c s="30" t="s">
        <v>1160</v>
      </c>
      <c s="31" t="s">
        <v>123</v>
      </c>
      <c s="32">
        <v>2</v>
      </c>
      <c s="32">
        <v>0</v>
      </c>
      <c s="32">
        <f>ROUND(ROUND(H547,2)*ROUND(G547,2),2)</f>
      </c>
      <c s="31" t="s">
        <v>52</v>
      </c>
      <c r="O547">
        <f>(I547*21)/100</f>
      </c>
      <c t="s">
        <v>22</v>
      </c>
    </row>
    <row r="548" spans="1:5" ht="25.5">
      <c r="A548" s="33" t="s">
        <v>53</v>
      </c>
      <c r="E548" s="34" t="s">
        <v>1160</v>
      </c>
    </row>
    <row r="549" spans="1:5" ht="12.75">
      <c r="A549" s="35" t="s">
        <v>54</v>
      </c>
      <c r="E549" s="36" t="s">
        <v>49</v>
      </c>
    </row>
    <row r="550" spans="1:5" ht="12.75">
      <c r="A550" t="s">
        <v>55</v>
      </c>
      <c r="E550" s="34" t="s">
        <v>49</v>
      </c>
    </row>
    <row r="551" spans="1:16" ht="25.5">
      <c r="A551" s="25" t="s">
        <v>47</v>
      </c>
      <c s="29" t="s">
        <v>1161</v>
      </c>
      <c s="29" t="s">
        <v>1162</v>
      </c>
      <c s="25" t="s">
        <v>49</v>
      </c>
      <c s="30" t="s">
        <v>1163</v>
      </c>
      <c s="31" t="s">
        <v>123</v>
      </c>
      <c s="32">
        <v>2</v>
      </c>
      <c s="32">
        <v>0</v>
      </c>
      <c s="32">
        <f>ROUND(ROUND(H551,2)*ROUND(G551,2),2)</f>
      </c>
      <c s="31" t="s">
        <v>52</v>
      </c>
      <c r="O551">
        <f>(I551*21)/100</f>
      </c>
      <c t="s">
        <v>22</v>
      </c>
    </row>
    <row r="552" spans="1:5" ht="25.5">
      <c r="A552" s="33" t="s">
        <v>53</v>
      </c>
      <c r="E552" s="34" t="s">
        <v>1163</v>
      </c>
    </row>
    <row r="553" spans="1:5" ht="12.75">
      <c r="A553" s="35" t="s">
        <v>54</v>
      </c>
      <c r="E553" s="36" t="s">
        <v>49</v>
      </c>
    </row>
    <row r="554" spans="1:5" ht="12.75">
      <c r="A554" t="s">
        <v>55</v>
      </c>
      <c r="E554" s="34" t="s">
        <v>49</v>
      </c>
    </row>
    <row r="555" spans="1:16" ht="25.5">
      <c r="A555" s="25" t="s">
        <v>47</v>
      </c>
      <c s="29" t="s">
        <v>1164</v>
      </c>
      <c s="29" t="s">
        <v>1165</v>
      </c>
      <c s="25" t="s">
        <v>49</v>
      </c>
      <c s="30" t="s">
        <v>1166</v>
      </c>
      <c s="31" t="s">
        <v>123</v>
      </c>
      <c s="32">
        <v>2</v>
      </c>
      <c s="32">
        <v>0</v>
      </c>
      <c s="32">
        <f>ROUND(ROUND(H555,2)*ROUND(G555,2),2)</f>
      </c>
      <c s="31" t="s">
        <v>52</v>
      </c>
      <c r="O555">
        <f>(I555*21)/100</f>
      </c>
      <c t="s">
        <v>22</v>
      </c>
    </row>
    <row r="556" spans="1:5" ht="25.5">
      <c r="A556" s="33" t="s">
        <v>53</v>
      </c>
      <c r="E556" s="34" t="s">
        <v>1166</v>
      </c>
    </row>
    <row r="557" spans="1:5" ht="12.75">
      <c r="A557" s="35" t="s">
        <v>54</v>
      </c>
      <c r="E557" s="36" t="s">
        <v>49</v>
      </c>
    </row>
    <row r="558" spans="1:5" ht="12.75">
      <c r="A558" t="s">
        <v>55</v>
      </c>
      <c r="E558" s="34" t="s">
        <v>49</v>
      </c>
    </row>
    <row r="559" spans="1:16" ht="25.5">
      <c r="A559" s="25" t="s">
        <v>47</v>
      </c>
      <c s="29" t="s">
        <v>1167</v>
      </c>
      <c s="29" t="s">
        <v>1168</v>
      </c>
      <c s="25" t="s">
        <v>49</v>
      </c>
      <c s="30" t="s">
        <v>1169</v>
      </c>
      <c s="31" t="s">
        <v>123</v>
      </c>
      <c s="32">
        <v>8</v>
      </c>
      <c s="32">
        <v>0</v>
      </c>
      <c s="32">
        <f>ROUND(ROUND(H559,2)*ROUND(G559,2),2)</f>
      </c>
      <c s="31" t="s">
        <v>52</v>
      </c>
      <c r="O559">
        <f>(I559*21)/100</f>
      </c>
      <c t="s">
        <v>22</v>
      </c>
    </row>
    <row r="560" spans="1:5" ht="25.5">
      <c r="A560" s="33" t="s">
        <v>53</v>
      </c>
      <c r="E560" s="34" t="s">
        <v>1169</v>
      </c>
    </row>
    <row r="561" spans="1:5" ht="38.25">
      <c r="A561" s="35" t="s">
        <v>54</v>
      </c>
      <c r="E561" s="36" t="s">
        <v>1170</v>
      </c>
    </row>
    <row r="562" spans="1:5" ht="12.75">
      <c r="A562" t="s">
        <v>55</v>
      </c>
      <c r="E562" s="34" t="s">
        <v>49</v>
      </c>
    </row>
    <row r="563" spans="1:16" ht="12.75">
      <c r="A563" s="25" t="s">
        <v>47</v>
      </c>
      <c s="29" t="s">
        <v>1171</v>
      </c>
      <c s="29" t="s">
        <v>1172</v>
      </c>
      <c s="25" t="s">
        <v>49</v>
      </c>
      <c s="30" t="s">
        <v>1173</v>
      </c>
      <c s="31" t="s">
        <v>123</v>
      </c>
      <c s="32">
        <v>16</v>
      </c>
      <c s="32">
        <v>0</v>
      </c>
      <c s="32">
        <f>ROUND(ROUND(H563,2)*ROUND(G563,2),2)</f>
      </c>
      <c s="31" t="s">
        <v>52</v>
      </c>
      <c r="O563">
        <f>(I563*21)/100</f>
      </c>
      <c t="s">
        <v>22</v>
      </c>
    </row>
    <row r="564" spans="1:5" ht="12.75">
      <c r="A564" s="33" t="s">
        <v>53</v>
      </c>
      <c r="E564" s="34" t="s">
        <v>1173</v>
      </c>
    </row>
    <row r="565" spans="1:5" ht="51">
      <c r="A565" s="35" t="s">
        <v>54</v>
      </c>
      <c r="E565" s="36" t="s">
        <v>1174</v>
      </c>
    </row>
    <row r="566" spans="1:5" ht="12.75">
      <c r="A566" t="s">
        <v>55</v>
      </c>
      <c r="E566" s="34" t="s">
        <v>49</v>
      </c>
    </row>
    <row r="567" spans="1:16" ht="12.75">
      <c r="A567" s="25" t="s">
        <v>47</v>
      </c>
      <c s="29" t="s">
        <v>1175</v>
      </c>
      <c s="29" t="s">
        <v>1176</v>
      </c>
      <c s="25" t="s">
        <v>49</v>
      </c>
      <c s="30" t="s">
        <v>1177</v>
      </c>
      <c s="31" t="s">
        <v>123</v>
      </c>
      <c s="32">
        <v>1</v>
      </c>
      <c s="32">
        <v>0</v>
      </c>
      <c s="32">
        <f>ROUND(ROUND(H567,2)*ROUND(G567,2),2)</f>
      </c>
      <c s="31" t="s">
        <v>52</v>
      </c>
      <c r="O567">
        <f>(I567*21)/100</f>
      </c>
      <c t="s">
        <v>22</v>
      </c>
    </row>
    <row r="568" spans="1:5" ht="12.75">
      <c r="A568" s="33" t="s">
        <v>53</v>
      </c>
      <c r="E568" s="34" t="s">
        <v>1177</v>
      </c>
    </row>
    <row r="569" spans="1:5" ht="12.75">
      <c r="A569" s="35" t="s">
        <v>54</v>
      </c>
      <c r="E569" s="36" t="s">
        <v>49</v>
      </c>
    </row>
    <row r="570" spans="1:5" ht="12.75">
      <c r="A570" t="s">
        <v>55</v>
      </c>
      <c r="E570" s="34" t="s">
        <v>49</v>
      </c>
    </row>
    <row r="571" spans="1:16" ht="12.75">
      <c r="A571" s="25" t="s">
        <v>47</v>
      </c>
      <c s="29" t="s">
        <v>1178</v>
      </c>
      <c s="29" t="s">
        <v>1179</v>
      </c>
      <c s="25" t="s">
        <v>49</v>
      </c>
      <c s="30" t="s">
        <v>1180</v>
      </c>
      <c s="31" t="s">
        <v>123</v>
      </c>
      <c s="32">
        <v>1</v>
      </c>
      <c s="32">
        <v>0</v>
      </c>
      <c s="32">
        <f>ROUND(ROUND(H571,2)*ROUND(G571,2),2)</f>
      </c>
      <c s="31" t="s">
        <v>52</v>
      </c>
      <c r="O571">
        <f>(I571*21)/100</f>
      </c>
      <c t="s">
        <v>22</v>
      </c>
    </row>
    <row r="572" spans="1:5" ht="12.75">
      <c r="A572" s="33" t="s">
        <v>53</v>
      </c>
      <c r="E572" s="34" t="s">
        <v>1180</v>
      </c>
    </row>
    <row r="573" spans="1:5" ht="12.75">
      <c r="A573" s="35" t="s">
        <v>54</v>
      </c>
      <c r="E573" s="36" t="s">
        <v>49</v>
      </c>
    </row>
    <row r="574" spans="1:5" ht="12.75">
      <c r="A574" t="s">
        <v>55</v>
      </c>
      <c r="E574" s="34" t="s">
        <v>49</v>
      </c>
    </row>
    <row r="575" spans="1:18" ht="12.75" customHeight="1">
      <c r="A575" s="6" t="s">
        <v>45</v>
      </c>
      <c s="6"/>
      <c s="38" t="s">
        <v>40</v>
      </c>
      <c s="6"/>
      <c s="27" t="s">
        <v>1181</v>
      </c>
      <c s="6"/>
      <c s="6"/>
      <c s="6"/>
      <c s="39">
        <f>0+Q575</f>
      </c>
      <c s="6"/>
      <c r="O575">
        <f>0+R575</f>
      </c>
      <c r="Q575">
        <f>0+I576+I580+I584+I588</f>
      </c>
      <c>
        <f>0+O576+O580+O584+O588</f>
      </c>
    </row>
    <row r="576" spans="1:16" ht="12.75">
      <c r="A576" s="25" t="s">
        <v>47</v>
      </c>
      <c s="29" t="s">
        <v>1182</v>
      </c>
      <c s="29" t="s">
        <v>1183</v>
      </c>
      <c s="25" t="s">
        <v>49</v>
      </c>
      <c s="30" t="s">
        <v>1184</v>
      </c>
      <c s="31" t="s">
        <v>159</v>
      </c>
      <c s="32">
        <v>9.6</v>
      </c>
      <c s="32">
        <v>0</v>
      </c>
      <c s="32">
        <f>ROUND(ROUND(H576,2)*ROUND(G576,2),2)</f>
      </c>
      <c s="31" t="s">
        <v>52</v>
      </c>
      <c r="O576">
        <f>(I576*21)/100</f>
      </c>
      <c t="s">
        <v>22</v>
      </c>
    </row>
    <row r="577" spans="1:5" ht="12.75">
      <c r="A577" s="33" t="s">
        <v>53</v>
      </c>
      <c r="E577" s="34" t="s">
        <v>1184</v>
      </c>
    </row>
    <row r="578" spans="1:5" ht="12.75">
      <c r="A578" s="35" t="s">
        <v>54</v>
      </c>
      <c r="E578" s="36" t="s">
        <v>1185</v>
      </c>
    </row>
    <row r="579" spans="1:5" ht="12.75">
      <c r="A579" t="s">
        <v>55</v>
      </c>
      <c r="E579" s="34" t="s">
        <v>49</v>
      </c>
    </row>
    <row r="580" spans="1:16" ht="12.75">
      <c r="A580" s="25" t="s">
        <v>47</v>
      </c>
      <c s="29" t="s">
        <v>1186</v>
      </c>
      <c s="29" t="s">
        <v>1187</v>
      </c>
      <c s="25" t="s">
        <v>49</v>
      </c>
      <c s="30" t="s">
        <v>1188</v>
      </c>
      <c s="31" t="s">
        <v>1189</v>
      </c>
      <c s="32">
        <v>5</v>
      </c>
      <c s="32">
        <v>0</v>
      </c>
      <c s="32">
        <f>ROUND(ROUND(H580,2)*ROUND(G580,2),2)</f>
      </c>
      <c s="31" t="s">
        <v>52</v>
      </c>
      <c r="O580">
        <f>(I580*21)/100</f>
      </c>
      <c t="s">
        <v>22</v>
      </c>
    </row>
    <row r="581" spans="1:5" ht="12.75">
      <c r="A581" s="33" t="s">
        <v>53</v>
      </c>
      <c r="E581" s="34" t="s">
        <v>1188</v>
      </c>
    </row>
    <row r="582" spans="1:5" ht="38.25">
      <c r="A582" s="35" t="s">
        <v>54</v>
      </c>
      <c r="E582" s="36" t="s">
        <v>1190</v>
      </c>
    </row>
    <row r="583" spans="1:5" ht="12.75">
      <c r="A583" t="s">
        <v>55</v>
      </c>
      <c r="E583" s="34" t="s">
        <v>49</v>
      </c>
    </row>
    <row r="584" spans="1:16" ht="12.75">
      <c r="A584" s="25" t="s">
        <v>47</v>
      </c>
      <c s="29" t="s">
        <v>1191</v>
      </c>
      <c s="29" t="s">
        <v>1192</v>
      </c>
      <c s="25" t="s">
        <v>49</v>
      </c>
      <c s="30" t="s">
        <v>1193</v>
      </c>
      <c s="31" t="s">
        <v>1189</v>
      </c>
      <c s="32">
        <v>3</v>
      </c>
      <c s="32">
        <v>0</v>
      </c>
      <c s="32">
        <f>ROUND(ROUND(H584,2)*ROUND(G584,2),2)</f>
      </c>
      <c s="31" t="s">
        <v>52</v>
      </c>
      <c r="O584">
        <f>(I584*21)/100</f>
      </c>
      <c t="s">
        <v>22</v>
      </c>
    </row>
    <row r="585" spans="1:5" ht="12.75">
      <c r="A585" s="33" t="s">
        <v>53</v>
      </c>
      <c r="E585" s="34" t="s">
        <v>1193</v>
      </c>
    </row>
    <row r="586" spans="1:5" ht="38.25">
      <c r="A586" s="35" t="s">
        <v>54</v>
      </c>
      <c r="E586" s="36" t="s">
        <v>1194</v>
      </c>
    </row>
    <row r="587" spans="1:5" ht="12.75">
      <c r="A587" t="s">
        <v>55</v>
      </c>
      <c r="E587" s="34" t="s">
        <v>49</v>
      </c>
    </row>
    <row r="588" spans="1:16" ht="12.75">
      <c r="A588" s="25" t="s">
        <v>47</v>
      </c>
      <c s="29" t="s">
        <v>1195</v>
      </c>
      <c s="29" t="s">
        <v>1196</v>
      </c>
      <c s="25" t="s">
        <v>49</v>
      </c>
      <c s="30" t="s">
        <v>1197</v>
      </c>
      <c s="31" t="s">
        <v>1189</v>
      </c>
      <c s="32">
        <v>10</v>
      </c>
      <c s="32">
        <v>0</v>
      </c>
      <c s="32">
        <f>ROUND(ROUND(H588,2)*ROUND(G588,2),2)</f>
      </c>
      <c s="31" t="s">
        <v>52</v>
      </c>
      <c r="O588">
        <f>(I588*21)/100</f>
      </c>
      <c t="s">
        <v>22</v>
      </c>
    </row>
    <row r="589" spans="1:5" ht="12.75">
      <c r="A589" s="33" t="s">
        <v>53</v>
      </c>
      <c r="E589" s="34" t="s">
        <v>1197</v>
      </c>
    </row>
    <row r="590" spans="1:5" ht="51">
      <c r="A590" s="35" t="s">
        <v>54</v>
      </c>
      <c r="E590" s="36" t="s">
        <v>1198</v>
      </c>
    </row>
    <row r="591" spans="1:5" ht="12.75">
      <c r="A591" t="s">
        <v>55</v>
      </c>
      <c r="E591" s="34" t="s">
        <v>49</v>
      </c>
    </row>
    <row r="592" spans="1:18" ht="12.75" customHeight="1">
      <c r="A592" s="6" t="s">
        <v>45</v>
      </c>
      <c s="6"/>
      <c s="38" t="s">
        <v>1199</v>
      </c>
      <c s="6"/>
      <c s="27" t="s">
        <v>1200</v>
      </c>
      <c s="6"/>
      <c s="6"/>
      <c s="6"/>
      <c s="39">
        <f>0+Q592</f>
      </c>
      <c s="6"/>
      <c r="O592">
        <f>0+R592</f>
      </c>
      <c r="Q592">
        <f>0+I593+I597+I601+I605+I609</f>
      </c>
      <c>
        <f>0+O593+O597+O601+O605+O609</f>
      </c>
    </row>
    <row r="593" spans="1:16" ht="12.75">
      <c r="A593" s="25" t="s">
        <v>47</v>
      </c>
      <c s="29" t="s">
        <v>1201</v>
      </c>
      <c s="29" t="s">
        <v>1202</v>
      </c>
      <c s="25" t="s">
        <v>49</v>
      </c>
      <c s="30" t="s">
        <v>1203</v>
      </c>
      <c s="31" t="s">
        <v>1204</v>
      </c>
      <c s="32">
        <v>80</v>
      </c>
      <c s="32">
        <v>0</v>
      </c>
      <c s="32">
        <f>ROUND(ROUND(H593,2)*ROUND(G593,2),2)</f>
      </c>
      <c s="31" t="s">
        <v>52</v>
      </c>
      <c r="O593">
        <f>(I593*21)/100</f>
      </c>
      <c t="s">
        <v>22</v>
      </c>
    </row>
    <row r="594" spans="1:5" ht="12.75">
      <c r="A594" s="33" t="s">
        <v>53</v>
      </c>
      <c r="E594" s="34" t="s">
        <v>1203</v>
      </c>
    </row>
    <row r="595" spans="1:5" ht="12.75">
      <c r="A595" s="35" t="s">
        <v>54</v>
      </c>
      <c r="E595" s="36" t="s">
        <v>49</v>
      </c>
    </row>
    <row r="596" spans="1:5" ht="12.75">
      <c r="A596" t="s">
        <v>55</v>
      </c>
      <c r="E596" s="34" t="s">
        <v>49</v>
      </c>
    </row>
    <row r="597" spans="1:16" ht="12.75">
      <c r="A597" s="25" t="s">
        <v>47</v>
      </c>
      <c s="29" t="s">
        <v>1205</v>
      </c>
      <c s="29" t="s">
        <v>1206</v>
      </c>
      <c s="25" t="s">
        <v>49</v>
      </c>
      <c s="30" t="s">
        <v>1207</v>
      </c>
      <c s="31" t="s">
        <v>1204</v>
      </c>
      <c s="32">
        <v>16</v>
      </c>
      <c s="32">
        <v>0</v>
      </c>
      <c s="32">
        <f>ROUND(ROUND(H597,2)*ROUND(G597,2),2)</f>
      </c>
      <c s="31" t="s">
        <v>52</v>
      </c>
      <c r="O597">
        <f>(I597*21)/100</f>
      </c>
      <c t="s">
        <v>22</v>
      </c>
    </row>
    <row r="598" spans="1:5" ht="12.75">
      <c r="A598" s="33" t="s">
        <v>53</v>
      </c>
      <c r="E598" s="34" t="s">
        <v>1207</v>
      </c>
    </row>
    <row r="599" spans="1:5" ht="12.75">
      <c r="A599" s="35" t="s">
        <v>54</v>
      </c>
      <c r="E599" s="36" t="s">
        <v>49</v>
      </c>
    </row>
    <row r="600" spans="1:5" ht="12.75">
      <c r="A600" t="s">
        <v>55</v>
      </c>
      <c r="E600" s="34" t="s">
        <v>49</v>
      </c>
    </row>
    <row r="601" spans="1:16" ht="25.5">
      <c r="A601" s="25" t="s">
        <v>47</v>
      </c>
      <c s="29" t="s">
        <v>1208</v>
      </c>
      <c s="29" t="s">
        <v>1209</v>
      </c>
      <c s="25" t="s">
        <v>49</v>
      </c>
      <c s="30" t="s">
        <v>1210</v>
      </c>
      <c s="31" t="s">
        <v>1204</v>
      </c>
      <c s="32">
        <v>16</v>
      </c>
      <c s="32">
        <v>0</v>
      </c>
      <c s="32">
        <f>ROUND(ROUND(H601,2)*ROUND(G601,2),2)</f>
      </c>
      <c s="31" t="s">
        <v>52</v>
      </c>
      <c r="O601">
        <f>(I601*21)/100</f>
      </c>
      <c t="s">
        <v>22</v>
      </c>
    </row>
    <row r="602" spans="1:5" ht="25.5">
      <c r="A602" s="33" t="s">
        <v>53</v>
      </c>
      <c r="E602" s="34" t="s">
        <v>1210</v>
      </c>
    </row>
    <row r="603" spans="1:5" ht="12.75">
      <c r="A603" s="35" t="s">
        <v>54</v>
      </c>
      <c r="E603" s="36" t="s">
        <v>49</v>
      </c>
    </row>
    <row r="604" spans="1:5" ht="12.75">
      <c r="A604" t="s">
        <v>55</v>
      </c>
      <c r="E604" s="34" t="s">
        <v>49</v>
      </c>
    </row>
    <row r="605" spans="1:16" ht="12.75">
      <c r="A605" s="25" t="s">
        <v>47</v>
      </c>
      <c s="29" t="s">
        <v>1211</v>
      </c>
      <c s="29" t="s">
        <v>1212</v>
      </c>
      <c s="25" t="s">
        <v>49</v>
      </c>
      <c s="30" t="s">
        <v>1213</v>
      </c>
      <c s="31" t="s">
        <v>1204</v>
      </c>
      <c s="32">
        <v>40</v>
      </c>
      <c s="32">
        <v>0</v>
      </c>
      <c s="32">
        <f>ROUND(ROUND(H605,2)*ROUND(G605,2),2)</f>
      </c>
      <c s="31" t="s">
        <v>52</v>
      </c>
      <c r="O605">
        <f>(I605*21)/100</f>
      </c>
      <c t="s">
        <v>22</v>
      </c>
    </row>
    <row r="606" spans="1:5" ht="12.75">
      <c r="A606" s="33" t="s">
        <v>53</v>
      </c>
      <c r="E606" s="34" t="s">
        <v>1213</v>
      </c>
    </row>
    <row r="607" spans="1:5" ht="12.75">
      <c r="A607" s="35" t="s">
        <v>54</v>
      </c>
      <c r="E607" s="36" t="s">
        <v>49</v>
      </c>
    </row>
    <row r="608" spans="1:5" ht="12.75">
      <c r="A608" t="s">
        <v>55</v>
      </c>
      <c r="E608" s="34" t="s">
        <v>49</v>
      </c>
    </row>
    <row r="609" spans="1:16" ht="25.5">
      <c r="A609" s="25" t="s">
        <v>47</v>
      </c>
      <c s="29" t="s">
        <v>1214</v>
      </c>
      <c s="29" t="s">
        <v>1215</v>
      </c>
      <c s="25" t="s">
        <v>49</v>
      </c>
      <c s="30" t="s">
        <v>1216</v>
      </c>
      <c s="31" t="s">
        <v>1204</v>
      </c>
      <c s="32">
        <v>40</v>
      </c>
      <c s="32">
        <v>0</v>
      </c>
      <c s="32">
        <f>ROUND(ROUND(H609,2)*ROUND(G609,2),2)</f>
      </c>
      <c s="31" t="s">
        <v>52</v>
      </c>
      <c r="O609">
        <f>(I609*21)/100</f>
      </c>
      <c t="s">
        <v>22</v>
      </c>
    </row>
    <row r="610" spans="1:5" ht="25.5">
      <c r="A610" s="33" t="s">
        <v>53</v>
      </c>
      <c r="E610" s="34" t="s">
        <v>1216</v>
      </c>
    </row>
    <row r="611" spans="1:5" ht="12.75">
      <c r="A611" s="35" t="s">
        <v>54</v>
      </c>
      <c r="E611" s="36" t="s">
        <v>49</v>
      </c>
    </row>
    <row r="612" spans="1:5" ht="12.75">
      <c r="A612" t="s">
        <v>55</v>
      </c>
      <c r="E612" s="34" t="s">
        <v>49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