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Investice\Investiční akce\akce 2021\Polanka\Zadavaci_rizeni_2023_areal\03_ZD\02_Soupis_stavebnich_praci_dodavek_a_sluzeb\"/>
    </mc:Choice>
  </mc:AlternateContent>
  <bookViews>
    <workbookView xWindow="-105" yWindow="-105" windowWidth="23250" windowHeight="12450"/>
  </bookViews>
  <sheets>
    <sheet name="Stavba" sheetId="1" r:id="rId1"/>
    <sheet name="VzorPolozky" sheetId="10" state="hidden" r:id="rId2"/>
    <sheet name="SO 33 Rekapitulace" sheetId="12" r:id="rId3"/>
    <sheet name="SO 33 Rozpočetv SZOč.1" sheetId="13" r:id="rId4"/>
    <sheet name="SO 33 Roupočet SZOč.2" sheetId="14" r:id="rId5"/>
  </sheets>
  <externalReferences>
    <externalReference r:id="rId6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 33 Rekapitulace'!$1:$7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 33 Rekapitulace'!$A$1:$Y$22</definedName>
    <definedName name="_xlnm.Print_Area" localSheetId="0">Stavba!$A$1:$J$53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6" i="14" l="1"/>
  <c r="F97" i="14"/>
  <c r="F98" i="14"/>
  <c r="F95" i="14"/>
  <c r="F91" i="14"/>
  <c r="F92" i="14"/>
  <c r="F93" i="14"/>
  <c r="F90" i="14"/>
  <c r="F76" i="14"/>
  <c r="F77" i="14"/>
  <c r="F78" i="14"/>
  <c r="F79" i="14"/>
  <c r="F80" i="14"/>
  <c r="F81" i="14"/>
  <c r="F82" i="14"/>
  <c r="F83" i="14"/>
  <c r="F84" i="14"/>
  <c r="F85" i="14"/>
  <c r="F86" i="14"/>
  <c r="F87" i="14"/>
  <c r="F88" i="14"/>
  <c r="F75" i="14"/>
  <c r="F62" i="14"/>
  <c r="F63" i="14"/>
  <c r="F64" i="14"/>
  <c r="F65" i="14"/>
  <c r="F66" i="14"/>
  <c r="F67" i="14"/>
  <c r="F68" i="14"/>
  <c r="F69" i="14"/>
  <c r="F70" i="14"/>
  <c r="F71" i="14"/>
  <c r="F72" i="14"/>
  <c r="F73" i="14"/>
  <c r="F61" i="14"/>
  <c r="F47" i="14"/>
  <c r="F48" i="14"/>
  <c r="F49" i="14"/>
  <c r="F50" i="14"/>
  <c r="F51" i="14"/>
  <c r="F52" i="14"/>
  <c r="F53" i="14"/>
  <c r="F54" i="14"/>
  <c r="F55" i="14"/>
  <c r="F56" i="14"/>
  <c r="F57" i="14"/>
  <c r="F58" i="14"/>
  <c r="F59" i="14"/>
  <c r="F46" i="14"/>
  <c r="F31" i="14"/>
  <c r="F32" i="14"/>
  <c r="F33" i="14"/>
  <c r="F34" i="14"/>
  <c r="F35" i="14"/>
  <c r="F36" i="14"/>
  <c r="F37" i="14"/>
  <c r="F38" i="14"/>
  <c r="F39" i="14"/>
  <c r="F40" i="14"/>
  <c r="F41" i="14"/>
  <c r="F42" i="14"/>
  <c r="F43" i="14"/>
  <c r="F44" i="14"/>
  <c r="F30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8" i="14"/>
  <c r="F4" i="14"/>
  <c r="F5" i="14"/>
  <c r="F6" i="14"/>
  <c r="F3" i="14"/>
  <c r="F116" i="13"/>
  <c r="F117" i="13"/>
  <c r="F118" i="13"/>
  <c r="F119" i="13"/>
  <c r="F115" i="13"/>
  <c r="F111" i="13"/>
  <c r="F112" i="13"/>
  <c r="F113" i="13"/>
  <c r="F110" i="13"/>
  <c r="F102" i="13"/>
  <c r="F103" i="13"/>
  <c r="F104" i="13"/>
  <c r="F105" i="13"/>
  <c r="F106" i="13"/>
  <c r="F107" i="13"/>
  <c r="F108" i="13"/>
  <c r="F101" i="13"/>
  <c r="F88" i="13"/>
  <c r="F89" i="13"/>
  <c r="F90" i="13"/>
  <c r="F91" i="13"/>
  <c r="F92" i="13"/>
  <c r="F93" i="13"/>
  <c r="F94" i="13"/>
  <c r="F95" i="13"/>
  <c r="F96" i="13"/>
  <c r="F97" i="13"/>
  <c r="F98" i="13"/>
  <c r="F99" i="13"/>
  <c r="F87" i="13"/>
  <c r="F75" i="13"/>
  <c r="F76" i="13"/>
  <c r="F77" i="13"/>
  <c r="F78" i="13"/>
  <c r="F79" i="13"/>
  <c r="F80" i="13"/>
  <c r="F81" i="13"/>
  <c r="F82" i="13"/>
  <c r="F83" i="13"/>
  <c r="F84" i="13"/>
  <c r="F85" i="13"/>
  <c r="F74" i="13"/>
  <c r="F63" i="13"/>
  <c r="F64" i="13"/>
  <c r="F65" i="13"/>
  <c r="F66" i="13"/>
  <c r="F67" i="13"/>
  <c r="F68" i="13"/>
  <c r="F69" i="13"/>
  <c r="F70" i="13"/>
  <c r="F71" i="13"/>
  <c r="F72" i="13"/>
  <c r="F62" i="13"/>
  <c r="F46" i="13"/>
  <c r="F47" i="13"/>
  <c r="F48" i="13"/>
  <c r="F49" i="13"/>
  <c r="F50" i="13"/>
  <c r="F51" i="13"/>
  <c r="F52" i="13"/>
  <c r="F53" i="13"/>
  <c r="F54" i="13"/>
  <c r="F55" i="13"/>
  <c r="F56" i="13"/>
  <c r="F57" i="13"/>
  <c r="F58" i="13"/>
  <c r="F59" i="13"/>
  <c r="F60" i="13"/>
  <c r="F45" i="13"/>
  <c r="F30" i="13"/>
  <c r="F31" i="13"/>
  <c r="F32" i="13"/>
  <c r="F33" i="13"/>
  <c r="F34" i="13"/>
  <c r="F35" i="13"/>
  <c r="F36" i="13"/>
  <c r="F37" i="13"/>
  <c r="F38" i="13"/>
  <c r="F39" i="13"/>
  <c r="F40" i="13"/>
  <c r="F41" i="13"/>
  <c r="F42" i="13"/>
  <c r="F43" i="13"/>
  <c r="F29" i="13"/>
  <c r="F9" i="13"/>
  <c r="F10" i="13"/>
  <c r="F11" i="13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27" i="13"/>
  <c r="F8" i="13"/>
  <c r="F4" i="13"/>
  <c r="F5" i="13"/>
  <c r="F6" i="13"/>
  <c r="F3" i="13"/>
  <c r="I9" i="12"/>
  <c r="I8" i="12" s="1"/>
  <c r="K9" i="12"/>
  <c r="K8" i="12" s="1"/>
  <c r="O9" i="12"/>
  <c r="O8" i="12" s="1"/>
  <c r="Q9" i="12"/>
  <c r="Q8" i="12" s="1"/>
  <c r="V9" i="12"/>
  <c r="V8" i="12" s="1"/>
  <c r="AE12" i="12"/>
  <c r="F41" i="1" s="1"/>
  <c r="I20" i="1"/>
  <c r="I19" i="1"/>
  <c r="I17" i="1"/>
  <c r="I16" i="1"/>
  <c r="J28" i="1"/>
  <c r="J26" i="1"/>
  <c r="G38" i="1"/>
  <c r="F38" i="1"/>
  <c r="J23" i="1"/>
  <c r="J24" i="1"/>
  <c r="J25" i="1"/>
  <c r="J27" i="1"/>
  <c r="E24" i="1"/>
  <c r="E26" i="1"/>
  <c r="F100" i="14" l="1"/>
  <c r="F10" i="12" s="1"/>
  <c r="G10" i="12" s="1"/>
  <c r="F121" i="13"/>
  <c r="F9" i="12" s="1"/>
  <c r="G9" i="12" s="1"/>
  <c r="F40" i="1"/>
  <c r="F39" i="1"/>
  <c r="F42" i="1" s="1"/>
  <c r="G23" i="1" s="1"/>
  <c r="A23" i="1" s="1"/>
  <c r="M9" i="12" l="1"/>
  <c r="M8" i="12" s="1"/>
  <c r="G8" i="12"/>
  <c r="G12" i="12" s="1"/>
  <c r="G25" i="1" s="1"/>
  <c r="AF12" i="12"/>
  <c r="G40" i="1" s="1"/>
  <c r="H40" i="1" s="1"/>
  <c r="I40" i="1" s="1"/>
  <c r="G24" i="1"/>
  <c r="A24" i="1"/>
  <c r="I52" i="1" l="1"/>
  <c r="I53" i="1" s="1"/>
  <c r="J52" i="1" s="1"/>
  <c r="J53" i="1" s="1"/>
  <c r="G39" i="1"/>
  <c r="H39" i="1" s="1"/>
  <c r="H42" i="1" s="1"/>
  <c r="G41" i="1"/>
  <c r="H41" i="1" s="1"/>
  <c r="I41" i="1" s="1"/>
  <c r="I18" i="1"/>
  <c r="I21" i="1" s="1"/>
  <c r="G42" i="1" l="1"/>
  <c r="I39" i="1"/>
  <c r="I42" i="1" s="1"/>
  <c r="J40" i="1"/>
  <c r="G28" i="1" l="1"/>
  <c r="A25" i="1"/>
  <c r="J41" i="1"/>
  <c r="J39" i="1"/>
  <c r="J42" i="1" l="1"/>
  <c r="G26" i="1"/>
  <c r="A27" i="1" s="1"/>
  <c r="A26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Libuse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<sst xmlns="http://schemas.openxmlformats.org/spreadsheetml/2006/main" count="578" uniqueCount="262">
  <si>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</si>
  <si>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</si>
  <si>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</si>
  <si>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</si>
  <si>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</si>
  <si>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</si>
  <si>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</si>
  <si>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</si>
  <si>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</si>
  <si>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</si>
  <si>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</si>
  <si>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</si>
  <si>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</si>
  <si>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</si>
  <si>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</si>
  <si>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</si>
  <si>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</si>
  <si>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</si>
  <si>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</si>
  <si>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</si>
  <si>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</si>
  <si>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</si>
  <si>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</si>
  <si>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</si>
  <si>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</si>
  <si>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</si>
  <si>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</si>
  <si>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</si>
  <si>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</si>
  <si>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</si>
  <si>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</si>
  <si>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</si>
  <si>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</si>
  <si>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</si>
  <si>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</si>
  <si>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</si>
  <si>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</si>
  <si>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</si>
  <si>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</si>
  <si>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</si>
  <si>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</si>
  <si>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 33</t>
  </si>
  <si>
    <t>Závlahový systém</t>
  </si>
  <si>
    <t>ZÁVLAHOVÝ SYSTÉM</t>
  </si>
  <si>
    <t>Objekt:</t>
  </si>
  <si>
    <t>Rozpočet:</t>
  </si>
  <si>
    <t>Rekonstrukce a rozvoj koupaliště Polanka</t>
  </si>
  <si>
    <t>Stavba</t>
  </si>
  <si>
    <t>Celkem za stavbu</t>
  </si>
  <si>
    <t>CZK</t>
  </si>
  <si>
    <t>#POPS</t>
  </si>
  <si>
    <t>Popis stavby: SO 33 - Rekonstrukce a rozvoj koupaliště Polanka</t>
  </si>
  <si>
    <t>#POPO</t>
  </si>
  <si>
    <t>Popis objektu: SO 33 - ZÁVLAHOVÝ SYSTÉM</t>
  </si>
  <si>
    <t>#POPR</t>
  </si>
  <si>
    <t>Popis rozpočtu: SO 33 - Závlahový systém</t>
  </si>
  <si>
    <t>Rekapitulace dílů</t>
  </si>
  <si>
    <t>Typ dílu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</si>
  <si>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</si>
  <si>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</si>
  <si>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</si>
  <si>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</si>
  <si>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</si>
  <si>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</si>
  <si>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</si>
  <si>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</si>
  <si>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</si>
  <si>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</si>
  <si>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</si>
  <si>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</si>
  <si>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</si>
  <si>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</si>
  <si>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</si>
  <si>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</si>
  <si>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</si>
  <si>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</si>
  <si>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</si>
  <si>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</si>
  <si>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</si>
  <si>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</si>
  <si>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</si>
  <si>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</si>
  <si>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</si>
  <si>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</si>
  <si>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</si>
  <si>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</si>
  <si>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</si>
  <si>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</si>
  <si>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</t>
  </si>
  <si>
    <t>kpl</t>
  </si>
  <si>
    <t>Vlastní</t>
  </si>
  <si>
    <t>Indiv</t>
  </si>
  <si>
    <t>Práce</t>
  </si>
  <si>
    <t>Běžná</t>
  </si>
  <si>
    <t>POL1_</t>
  </si>
  <si>
    <t>SUM</t>
  </si>
  <si>
    <t>Poznámky uchazeče k zadání</t>
  </si>
  <si>
    <t>POPUZIV</t>
  </si>
  <si>
    <t>END</t>
  </si>
  <si>
    <t>Popis</t>
  </si>
  <si>
    <t>Počet</t>
  </si>
  <si>
    <t>Jedn.</t>
  </si>
  <si>
    <t>Ovládací systém a senzory</t>
  </si>
  <si>
    <t>ks</t>
  </si>
  <si>
    <t>Čidlo srážek s okamžitou aktivací | Senzor srážek s funkcí Quick Response (okamžitá aktivace - 2-5 min), zpětná deaktivace do 4 hod., regulace rychlosti vysychání, ALU konzole, 24 V nebo 9 V .</t>
  </si>
  <si>
    <t xml:space="preserve">Závitové DG přechody s vnějším závitem | 40x1" - Mechanická tvarovka pro spojování potrubí z nízkohustotního polyethylenu PE-LD a středněhustotního polyethylenu PE-MD, vnější závit, zelená </t>
  </si>
  <si>
    <t>Rozdělovač 2x1" s plochým těsněním | Se třemi převlečnými matkami pro připojení el. mag. ventilů  (3x matka/1x vnější závit). Součástí tvarovky jsou plochá těsnění pro převlečné matky.</t>
  </si>
  <si>
    <t>Rozdělovač 3x1" s plochým těsněním | Se čtyřmi převlečnými matkami pro připojení el. mag. ventilů  (4x matka/1x vnější závit). Součástí tvarovky jsou plochá těsnění pro převlečné matky.</t>
  </si>
  <si>
    <t>Přímý přechod s převlečnou maticí 32x1" | Mechanická tvarovka s jednou převlečnou matkou (potrubí 32 mm/matka 1"). Součástí tvarovky je těsnicí O-kroužek.</t>
  </si>
  <si>
    <t>CYKY-O 2x1,5 (CYKY 2Dx1,5) | Dvoužilový zemní kabel vhodný například pro 1 elektromagnetický ventil nebo čidlo, balení ve smotku 100 m, cena uvedena za 1 m.</t>
  </si>
  <si>
    <t>m</t>
  </si>
  <si>
    <t xml:space="preserve">CYKY-J 3x1,5 (CYKY 3Cx1,5) | Třížilový zemní kabel vhodný například pro 2 elektromagnetické ventily, balení ve smotku 100 m, cena uvedena za 1 m.
</t>
  </si>
  <si>
    <t xml:space="preserve">CYKY-J 4x1,5 (CYKY 4Bx1,5) | Čtyřžilový zemní kabel vhodný například pro 3 elektromagnetické ventily, balení ve smotku 100 m, cena uvedena za 1 m.
</t>
  </si>
  <si>
    <t>Potrubí a tvarovky pro rozvody AZS</t>
  </si>
  <si>
    <t xml:space="preserve">Spojky přímé | 32 mm - Mechanická tvarovka pro spojování potrubí z nízkohustotního polyethylenu PE-LD a středněhustotního polyethylenu PE-MD, zelená </t>
  </si>
  <si>
    <t xml:space="preserve">Spojky přímé | 40 mm - Mechanická tvarovka pro spojování potrubí z nízkohustotního polyethylenu PE-LD a středněhustotního polyethylenu PE-MD, zelená </t>
  </si>
  <si>
    <t xml:space="preserve">Zátky na potrubí | 32 mm - Mechanická tvarovka pro spojování potrubí z nízkohustotního polyethylenu PE-LD a středněhustotního polyethylenu PE-MD, zelená </t>
  </si>
  <si>
    <t xml:space="preserve">Kolena | 32 mm - Mechanická tvarovka pro spojování potrubí z nízkohustotního polyethylenu PE-LD a středněhustotního polyethylenu PE-MD, zelená </t>
  </si>
  <si>
    <t xml:space="preserve">Kolena | 40 mm - Mechanická tvarovka pro spojování potrubí z nízkohustotního polyethylenu PE-LD a středněhustotního polyethylenu PE-MD, zelená </t>
  </si>
  <si>
    <t xml:space="preserve">T - kusy | 40 mm - Mechanická tvarovka pro spojování potrubí z nízkohustotního polyethylenu PE-LD a středněhustotního polyethylenu PE-MD, zelená </t>
  </si>
  <si>
    <t>Postřikovače, trysky, pružné přípojky postřikovačů</t>
  </si>
  <si>
    <t>Tryska 12A, dostřik 3,7 m | Rozprašovací tryska s nastavitelnou výsečí 0 - 360°, 3,7 m / 2,1 bar, precizní distribuce vody, vzestup 28°, filtr, zelená barva</t>
  </si>
  <si>
    <t>Hlavní sestava - napojení na vodní zdroj</t>
  </si>
  <si>
    <t xml:space="preserve">Závitové DG přechody s vnitřním závitem | 40x1" - Mechanická tvarovka pro spojování potrubí z nízkohustotního polyethylenu PE-LD a středněhustotního polyethylenu PE-MD, vnitřní závit, zelená </t>
  </si>
  <si>
    <t xml:space="preserve">Závitové DG přechody s vnějším závitem | 40x6/4" - Mechanická tvarovka pro spojování potrubí z nízkohustotního polyethylenu PE-LD a středněhustotního polyethylenu PE-MD, vnější závit, zelená </t>
  </si>
  <si>
    <t>Kulový ventil FF s pákou - dlouhý závit | 6/4", vnitřní závity, dlouhý závit, červená páka, PN16</t>
  </si>
  <si>
    <t>Mosazná šroubení přímá | 6/4" přímé s plochým klingeritovým těsněním - rozebíratelné, PN 10</t>
  </si>
  <si>
    <t>sada</t>
  </si>
  <si>
    <t>Mosazné závitové redukované T-kusy | 6/4"x5/4"x6/4", vnitřní závity</t>
  </si>
  <si>
    <t>Mosazné závitové redukce | 5/4" x 1/2", vnější / vnitřní závit</t>
  </si>
  <si>
    <t>Mosazné závitové dvojniply | 6/4", vnější závity</t>
  </si>
  <si>
    <t>Čerpadlo a čerpací stanice</t>
  </si>
  <si>
    <t xml:space="preserve">Závitové DG přechody s vnějším závitem | 40x5/4" - Mechanická tvarovka pro spojování potrubí z nízkohustotního polyethylenu PE-LD a středněhustotního polyethylenu PE-MD, vnější závit, zelená </t>
  </si>
  <si>
    <t xml:space="preserve">Závitové DG přechody s vnitřním závitem | 40x5/4" - Mechanická tvarovka pro spojování potrubí z nízkohustotního polyethylenu PE-LD a středněhustotního polyethylenu PE-MD, vnitřní závit, zelená </t>
  </si>
  <si>
    <t>Řídicí jednotka čerpadla, s frekvenčním měničem. Instalace vertikální i horizontální, pro čerpadlo s motorem 1 f. max. 2,2 kW (10,5 A), nastavitelný tlak v rozmezí 0,5 - 8 baru, PN 8.</t>
  </si>
  <si>
    <t xml:space="preserve">T - kusy s vnitřním závitem na odbočce | 40x1"x40 mm - Mechanická tvarovka pro spojování potrubí z nízkohustotního polyethylenu PE-LD a středněhustotního polyethylenu PE-MD, vnitřní závit na odbočce, zelená </t>
  </si>
  <si>
    <t>Flexi hadice s kolenem a převl. maticí, 1", MF | Flexibilní opletená hadice 1" s kolenem a převlečnou maticí- jeden závit je vnější 1", druhý má koleno s převlečnou matici 1"</t>
  </si>
  <si>
    <t>Tlaková nádoba vertikální 8 l, PN 10, membránové provedení, vnitřní PUR povlak pro vysokou životnost, nerezové připojení, D=20,2 cm, dl.31,3 cm, možnost zavěšení na zeď</t>
  </si>
  <si>
    <t>bm</t>
  </si>
  <si>
    <t>Různé</t>
  </si>
  <si>
    <t>Ostatní pracovní činnosti</t>
  </si>
  <si>
    <t>soubor</t>
  </si>
  <si>
    <t xml:space="preserve">Instalace, nastavení a naprogramování  ethernetové jednotky </t>
  </si>
  <si>
    <t xml:space="preserve">Instalace a seřízení dešťového senzoru </t>
  </si>
  <si>
    <t>Kruhová zátěžová šachtice pro 1 el.mag. ventil.</t>
  </si>
  <si>
    <t>Šachtice, výška 31 cm, bez otvorů, základna 54,5x40 cm, víko 42,5x29 cm, zajišťovací šroub, zátěžové provedení</t>
  </si>
  <si>
    <t>RN víčko k rozděl. 1", PVC | PVC zakončovací prvek RN 1" s O-kroužkem</t>
  </si>
  <si>
    <t>1" MM, s regulací průtoku, cívka 24 V AC | Elektromagnetický ventil s oběma závity vnějšími, regulace průtoku, rozsah pracovních tlaků 1,5 - 10 bar.</t>
  </si>
  <si>
    <t>Pytlovaný štěrk 25 kg 11-22 mm (cena/balení) | Podsyp pod šachtice - frakce 11-22 mm</t>
  </si>
  <si>
    <t>bal.</t>
  </si>
  <si>
    <t>Krycí fólie červená, šířka 22 cm, délka 100 m | Výstražná fólie pro označení elektrických kabelů uložených v zemi. Prodej po celých baleních á 100m /1ks</t>
  </si>
  <si>
    <t>Drobný elektroinstalační materiál - rezerva</t>
  </si>
  <si>
    <t>Kompletní osazení ventilové šachtice (zhotovení a utěsnění prostupů, usazení, zásyp)</t>
  </si>
  <si>
    <t>Instalace a zapojení sekčního el.mag. ventilu do velikosti 1"</t>
  </si>
  <si>
    <t xml:space="preserve">Pokládka ochranné pásky nad el.vedením </t>
  </si>
  <si>
    <t xml:space="preserve"> Kolena | 32 mm - Mechanická tvarovka pro spojování potrubí z nízkohustotního polyethylenu PE-LD a středněhustotního polyethylenu PE-MD, zelená </t>
  </si>
  <si>
    <t xml:space="preserve">T - kusy | 32 mm - Mechanická tvarovka pro spojování potrubí z nízkohustotního polyethylenu PE-LD a středněhustotního polyethylenu PE-MD, zelená </t>
  </si>
  <si>
    <t>Ohebná dvouplášťová kogurovaná chránička cena uvedena za 1 m.</t>
  </si>
  <si>
    <t>Soubor tvarovek (rezerva)</t>
  </si>
  <si>
    <t>Instalace a pokládka PE potrubí 32 mm</t>
  </si>
  <si>
    <t>Instalace a pokládka PE potrubí 40 mm</t>
  </si>
  <si>
    <t>Strojní vyhloubení výkopu hl. 30 - 40 cm drážkovačem, š.do 15 cm, v jemnozrnné zemině</t>
  </si>
  <si>
    <t>Zásyp a hutnění výkopů do hl. 30cm a š.25 cm</t>
  </si>
  <si>
    <t>Tryska 6A, dostřik 1,8 m | Rozprašovací tryska s nastavitelnou výsečí 0 - 360°, 1,8 m / 2,1 bar, precizní distribuce vody, vzestup 0-5°, filtr, sv. modrá barva</t>
  </si>
  <si>
    <t>Tryska 8A, dostřik 2,4 m | Rozprašovací tryska s nastavitelnou výsečí 0 - 360°, 2,4 m / 2,1 bar, precizní distribuce vody, vzestup 0-5°, filtr, hnědá barva</t>
  </si>
  <si>
    <t>Tryska 10A, dostřik 3,0 m | Rozprašovací tryska s nastavitelnou výsečí 0 - 360°, 3,0 m / 2,1 bar, precizní distribuce vody, vzestup 10-15°, filtr, červená barva</t>
  </si>
  <si>
    <t>Rotační tryska, dostřik 3,7 - 4,6 m, 90 - 210° | Rotační hlavice, plynule nastavitelná výseč 90 - 210°, poloměr dostřiku 4,1 m / 2,8 bar, filtr</t>
  </si>
  <si>
    <t>Výsuvný postřikovač rotační (10 cm), kruhový a výsečový v jednom modelu, výsečová paměť  AUTOMATIC ARC RETURN, NON- STRIPPABLE DRIVE, plastový výsuvník, FLO-STOP, ADV, sada trysek, poloměr dostřiku 7,3 - 14,0 m</t>
  </si>
  <si>
    <t>Navrtávací sedlo PN6  | Dvoudílná odbočka (pas) 32x3/4", 2 šrouby</t>
  </si>
  <si>
    <t>Závitové koleno (vnější závit) - ABS | Nástrčná tvarovka s převlečnou matkou pro připojení postřikovačů s 1/2" závitem na pružné potrubí, 20x1/2", vnější závit, černá ABS</t>
  </si>
  <si>
    <t>Závitové koleno (vnější závit) - ABS | Nástrčná tvarovka s převlečnou matkou pro připojení postřikovačů s 3/4" závitem na pružné potrubí, 20x3/4", vnější závit, černá ABS</t>
  </si>
  <si>
    <t xml:space="preserve">Pružné připojovací potrubí, 50 m | Pružné flexibilní připojovací potrubí, 20x1,7 mm, pro postřikovače, návin 50 m, průměr role 75 cm. </t>
  </si>
  <si>
    <t>Výkop pro postřikovač, vytvoření odbočky, výškové osazení, navrácení výkopku</t>
  </si>
  <si>
    <t>Ceníková
cena
Kč bez DPH</t>
  </si>
  <si>
    <t>Nabídka
celkem
Kč bez DPH</t>
  </si>
  <si>
    <t>Mikrozávlaha</t>
  </si>
  <si>
    <t xml:space="preserve">Závitové DG přechody s vnitřním závitem | 32x3/4" - Mechanická tvarovka pro spojování potrubí z nízkohustotního polyethylenu PE-LD a středněhustotního polyethylenu PE-MD, vnitřní závit, zelená </t>
  </si>
  <si>
    <t xml:space="preserve">DF T-kus závitový 16 mm, převlečné matice | Tvarovka s převlečnou zajišťovací matkou a závitem pro kapkovací potrubí, 16x3/4"x16 mm, s těsněním, vnější závit, černá (PP) </t>
  </si>
  <si>
    <t>Kapkovací potrubí 16 mm, balení 400 m - spon 30 cm, jednoduchý cylindrický kapkovač 2,0 l/h, nadzemní aplikace, cena uvedena za 1 m</t>
  </si>
  <si>
    <t>Zátka koncová nástrčná dlouhá 16 mm s očkem na konci</t>
  </si>
  <si>
    <t xml:space="preserve">Svěrná objímka pro kapk. potrubí 16 mm </t>
  </si>
  <si>
    <t xml:space="preserve">DF koleno 16 mm, převlečné matice | Tvarovka s převlečnou zajišťovací matkou pro kapkovací potrubí 16 mm, s těsněním, vnější závit, černá (PP) </t>
  </si>
  <si>
    <t xml:space="preserve">DF T-kus 16 x 16 x 16 mm, převlečné matice | Tvarovka s převlečnou zajišťovací matkou pro kapkovací potrubí 16 mm, s těsněním, vnější závit, černá (PP) </t>
  </si>
  <si>
    <t xml:space="preserve">Pokládka nadzemního kapkovacího potrubí 16mm včetně instalace přípojných míst a montáže spojek </t>
  </si>
  <si>
    <t>D-FLF + vložka, 6/4" | Filtr připojovací závit 6/4" vně, vložka lamelová (disková) 120 mesh, filtrační plocha 500 cm2, 2 výstupy na manometr, PN 8</t>
  </si>
  <si>
    <t xml:space="preserve">Elektromagnetický ventil s cívkou 24 V AC a regulací průtoku, 6/4" FF, 14 bar. Rozsah pracovních tlaků 1,5 - 14 bar, vhodný pro hlavní sestavy automatických závlahových systémů. </t>
  </si>
  <si>
    <t>Kulový ventil MM s pákou/motýlkem - standardní závit | 1/2", vnější závity, standardní závit, červený motýlek, PN16</t>
  </si>
  <si>
    <t>Montáž hlavní sestavy s hl. el.mag. ventilem</t>
  </si>
  <si>
    <t>Ponorné 5" čerpadlo s plovákem, připojení 5/4", Qmax= 7,2 m3/hod, Pmax= 0,59 MPa, P2=1.1 kW, kabel 15 m</t>
  </si>
  <si>
    <t>Silonové závěsné lano 5 mm na zavěšení čerp.,
cena uvedena za 1 m</t>
  </si>
  <si>
    <t>Elektroinstalační materiál pro připojení čerpadla</t>
  </si>
  <si>
    <t xml:space="preserve">Montáž sestavy vodárny s tlakovou nádobou </t>
  </si>
  <si>
    <t>Jímka a dopouštění</t>
  </si>
  <si>
    <t>Jednotka hladinového hlídání s funkcí kontroly vyčerpávání nebo dopouštění. Napájecí napětí 230 V, maximální příkon připojeného čerpadla 1,1 kW. Možnost nastavení citlivosti sond. Provedení pro vnější montáž.</t>
  </si>
  <si>
    <t xml:space="preserve">Závitové DG přechody s vnějším závitem | 32x1" - Mechanická tvarovka pro spojování potrubí z nízkohustotního polyethylenu PE-LD a středněhustotního polyethylenu PE-MD, vnější závit, zelená </t>
  </si>
  <si>
    <t>Plastová prostupka 1",  PN6, dodáváno vč. těsnění</t>
  </si>
  <si>
    <t xml:space="preserve">Závitové DG přechody s vnitřním závitem | 32x1" - Mechanická tvarovka pro spojování potrubí z nízkohustotního polyethylenu PE-LD a středněhustotního polyethylenu PE-MD, vnitřní závit, zelená </t>
  </si>
  <si>
    <t>Instalace systému dopouštění z vodovodního řadu, hydraulické připojení, propojení elektroinstalace, nastavení sond</t>
  </si>
  <si>
    <t>Těsnící provázek délka 80 m | Pro těsnění závitů, 80 m (až 200 1/2"závitů)</t>
  </si>
  <si>
    <t xml:space="preserve">Montážní multifunkční klíč pro nastavování výsečí a poloměrů dostřiku rotačních hlavic </t>
  </si>
  <si>
    <t>Montážní klíč k rotač. a rozpr. postřikovačům | Montážní klíč pro snadné nastavování výsečí a poloměrů dostřiku u rotačních postřikovačů</t>
  </si>
  <si>
    <t xml:space="preserve">Vytyčení tras vedení </t>
  </si>
  <si>
    <t>sekce</t>
  </si>
  <si>
    <t>Spuštění systému, propláchnutí, seřízení trysek, výseče, dostřiky, naprogramování AZS</t>
  </si>
  <si>
    <t>Provedení tlakové zkoušky systému</t>
  </si>
  <si>
    <t>Zaškolení obsluhy</t>
  </si>
  <si>
    <t>Režie - paušál</t>
  </si>
  <si>
    <t>CELKEM</t>
  </si>
  <si>
    <t>Závlahový systém SZO č.1</t>
  </si>
  <si>
    <t>2</t>
  </si>
  <si>
    <t>Závlahový systém SZO č.2</t>
  </si>
  <si>
    <t>Šachtice, výška 31 cm, základna 65,5x48,5 cm, víko 50x33,5 cm, zajišťovací šroub, zátěžové provedení</t>
  </si>
  <si>
    <t xml:space="preserve">Závitové DG přechody s vnitřním závitem | 50x5/4" - Mechanická tvarovka pro spojování potrubí z nízkohustotního polyethylenu PE-LD a středněhustotního polyethylenu PE-MD, vnitřní závit, zelená </t>
  </si>
  <si>
    <t>Závitové redukované dvojniply | Plastová závitová tvarovka, 5/4"x1", vnější závity, černá (PP)</t>
  </si>
  <si>
    <t>Rozdělovač 4x1" s plochým těsněním | 4 ramenný rozdělovač 1" s pěti převlečnými matkami pro připojení el. mag. ventilů  (4+1 matka/1x vnější závit). Součástí tvarovky jsou plochá těsnění pro převlečné matky.</t>
  </si>
  <si>
    <t xml:space="preserve">CYKY-J 5x1,5 (CYKY 5Cx1,5) | Pětižilový zemní kabel vhodný například pro 4 elektromagnetické ventily, balení ve smotku 100 m, cena uvedena za 1 m.
</t>
  </si>
  <si>
    <t xml:space="preserve">Spojky přímé | 50 mm Mechanická tvarovka pro spojování potrubí z nízkohustotního polyethylenu PE-LD a středněhustotního polyethylenu PE-MD, zelená </t>
  </si>
  <si>
    <t xml:space="preserve">Kolena | 50 mm - Mechanická tvarovka pro spojování potrubí z nízkohustotního polyethylenu PE-LD a středněhustotního polyethylenu PE-MD, zelená </t>
  </si>
  <si>
    <t xml:space="preserve">T - kusy | 50 mm - Mechanická tvarovka pro spojování potrubí z nízkohustotního polyethylenu PE-LD a středněhustotního polyethylenu PE-MD, zelená </t>
  </si>
  <si>
    <t>Instalace a pokládka PE potrubí 50 mm</t>
  </si>
  <si>
    <t>Strojní vyhloubení výkopu do hl. 20-40cm drážkovačem, š.do 15 cm, v jemnozrnné zemině</t>
  </si>
  <si>
    <t xml:space="preserve">Rotační tryska dostřik 4,9 - 6,4 m, 90 - 210° | Rotační hlavice, nastavitelná výseč 90 - 210°, poloměr dostřiku 5,8 m / 2,8 bar, filtr </t>
  </si>
  <si>
    <t xml:space="preserve">Rotační tryska, dostřik 4,9 - 6,4 m, 360° | Rotační hlavice, kruhové provedení 360°, poloměr dostřiku 5,8 m / 2,8 bar, filtr </t>
  </si>
  <si>
    <t xml:space="preserve">Rotační tryska, dostřik 7,6 - 9,1m, 90 - 210° | Rotační hlavice, nastavitelná výseč 90 - 210°, poloměr dostřiku 9,1 m / 2,8 bar,  filtr </t>
  </si>
  <si>
    <t xml:space="preserve">Rotační tryska, dostřik 7,6 - 9,1m, 360° | Rotační hlavice, kruhové provedení 360°, poloměr dostřiku 9,1 m / 2,8 bar,  filtr </t>
  </si>
  <si>
    <t>Závitové redukce - vnější/vnitřní závity | Plastová závitová tvarovka, 5/4"x1", vnější/vnitřní závit, černá (PP)</t>
  </si>
  <si>
    <t xml:space="preserve">Závitové DG přechody s vnějším závitem | 50x6/4" - Mechanická tvarovka pro spojování potrubí z nízkohustotního polyethylenu PE-LD a středněhustotního polyethylenu PE-MD, vnější závit, zelená </t>
  </si>
  <si>
    <t>Ponorné 5" čerpadlo s plovákem, připojení 5/4", Qmax= 7,2 m3/hod, Pmax= 0,71 MPa, P2=1.2 kW, kabel 15 m</t>
  </si>
  <si>
    <t>Závitové dvojniply | Plastová závitová tvarovka, 5/4", vnější závity, černá (PP)</t>
  </si>
  <si>
    <t>Zpětná klapka - s mosaznou záklopkou | 5/4" pružinová, PN 16</t>
  </si>
  <si>
    <t xml:space="preserve">T - kusy s vnitřním závitem na odbočce | 50x5/4"x50 mm - Mechanická tvarovka pro spojování potrubí z nízkohustotního polyethylenu PE-LD a středněhustotního polyethylenu PE-MD, vnitřní závit na odbočce, zelená </t>
  </si>
  <si>
    <t xml:space="preserve"> SZOč.1</t>
  </si>
  <si>
    <t>Popis rozpočtu: SO 33 - Závlahový systém SZOč.2</t>
  </si>
  <si>
    <t>Č.položky</t>
  </si>
  <si>
    <t>Profesionální internetová ovládací jednotka, vzdálená správa, ovládaní přes webové rozhraní (prohlížeč, smartphone) či displej v českém jazyce. 24 sekcí (+1 hlavní ventil), 2x senzorový vstup, interní transformátor.</t>
  </si>
  <si>
    <t xml:space="preserve">Vodotěsný konektor  (vel. S) | Pro vodiče 0,8-1,5 mm² dvoudílné (oranžová kabelová spojka), malé tělo, pro spojení 2-3 vodičů. </t>
  </si>
  <si>
    <t>Vodotěsný konektor (vel. XL) | Pro vodiče 0,8-4,0 mm², dvoudílné, velké tělo, červená kabelová spojka, pro více společných vodičů.</t>
  </si>
  <si>
    <t xml:space="preserve">Výkop pro ventilovou šachtici </t>
  </si>
  <si>
    <t xml:space="preserve">PE-LD (PN 10) - návin  | 32x3,4 mm, PN 10, velmi kvalitní potrubí pro sekční a páteřní rozvody, návin 100 m, cena uvedena za 1 m </t>
  </si>
  <si>
    <t xml:space="preserve">PE-LD (PN 10) - návin  | 40x4,2 mm, PN 10, velmi kvalitní potrubí pro sekční a páteřní rozvody, návin 100 m, cena uvedena za 1 m </t>
  </si>
  <si>
    <t>Výsuvný postřikovač (10 cm) - regulace tlaku na 2,1 bar, bez trysky s proplachovou zátkou, zajišťovací hlava hnědé barvy, zesílené tělo, originální těsnění, 1/2" zapuštěný závit, profesionální řada</t>
  </si>
  <si>
    <t>Výsuvný postřikovač (10 cm) - regulace tlaku na 2,8 bar, bez trysky s proplachovou zátkou, zajišťovací hlava šedé barvy, zesílené tělo, ADV ventil do 4,3 m převýšení, 1/2" zapuštěný závit, Profesionální TOP řada</t>
  </si>
  <si>
    <t>Tryska obdélníkového tvaru zavlažující z pravého rohu 1,5 x 4,5 m / 2,1 bar, filtr, barva tm. modrá</t>
  </si>
  <si>
    <t>Tryska obdélníkového tvaru zavlažující z levého rohu 1,5 x 4,5 m / 2,1 bar, filtr, barva tm. modrá</t>
  </si>
  <si>
    <t>Závitový přímý přechod (vnější závit) - ABS | Nástrčná tvarovka s převlečnou matkou pro připojení pružného potrubí, 20x3/4", vnější závit, černá ABS</t>
  </si>
  <si>
    <t>Zemní úchyt pro kapk. potrubí 16 mm, jednostranný, dlouhý 18 cm</t>
  </si>
  <si>
    <t>Vodoměr s impulzním výstupem, 1" | Vodoměr s impulzním výstupem. Pro ovládací jednotky se vzdálenou správou. Připojení 1", vnější závit těla vodoměru 5/4", detekce průsaků, monitorování průtoku.</t>
  </si>
  <si>
    <t>Zpětná klapka s mosaznou záklopkou | Velmi kvalitní a masivní 1" pružinová, prodloužená konstrukce, PN 25</t>
  </si>
  <si>
    <t xml:space="preserve">Ponorná sonda (sada) dvoudílná 50+5 m dl. kabelu PSV-2, napětí na sondě 12 V, s kabelem atestovaným do pitné vody. </t>
  </si>
  <si>
    <t>Elektromagnetický ventil s cívkou 24 V AC a regulací průtoku, 6/4" FF, 14 bar. Rozsah pracovních tlaků 1,5 - 14 bar, vhodný pro dopouštění</t>
  </si>
  <si>
    <t>Vodotěsný konektor (vel. L) pro vodiče 0,8-2,5 mm² dvoudílné (žlutomodrá kabelová spojka),  středně velké tělo, pro spojení 2-6 vodičů</t>
  </si>
  <si>
    <t>Pevná teflonová těsnící páska | 12 mm x 12 m x 0,075 mm, kvalitní páska vhodná pro těsnění všech plastových závitů</t>
  </si>
  <si>
    <t xml:space="preserve">PE-LD (PN 10) - návin  | 50x5,2 mm, PN 10, velmi kvalitní potrubí pro sekční a páteřní rozvody, návin 50 m, cena uvedena za 1 m </t>
  </si>
  <si>
    <t>Výsuvný postřikovač (10 cm)  - regulace tlaku na 2,8 bar, bez trysky s proplachovou zátkou, zajišťovací hlava šedé barvy, zesílené tělo, ADV ventil do 4,3 m převýšení, 1/2" zapuštěný závit</t>
  </si>
  <si>
    <t>Poznámka:</t>
  </si>
  <si>
    <t xml:space="preserve">V případě použití jiných než doporučených výrobků musí tyto periferie splňovat požadované standardy či vyšší, a měly by být schváleny projektantem. </t>
  </si>
  <si>
    <t>Případné záměny musí být změny zapracované do projektové dokumentace skutečného provedení.</t>
  </si>
  <si>
    <t>Pokud je v soupisu prací odkaz na normy nebo technické dokumenty umožňuje zadavatel nabídnout rovnocenné řešení dle §89 a §90 zákona 134/2016sb. Zákon o zadávání veřejných zakázek</t>
  </si>
  <si>
    <t xml:space="preserve">Pokud jsou v seznamu uvedeny konkrétní výrobky, slouží pro popis požadovaného standardu a nezakládají povinnost dodavatele tyto výrobky použít. </t>
  </si>
  <si>
    <t>Filtr připojovací závit 6/4" vně, vložka lamelová (disková) 120 mesh, filtrační plocha 500 cm2, 2 výstupy na manometr, PN 8</t>
  </si>
  <si>
    <t>Šachtice s elmag. Ventily, rozdělovače, kabelové vedení</t>
  </si>
  <si>
    <t>Sada trysek pro rotační postřikovač s krátkým dostřikem, poloměr dostřiku 4,9 - 7,4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</si>
</sst>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0"/>
  </numFmts>
  <fonts count="3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sz val="10"/>
      <color indexed="8"/>
      <name val="Arial"/>
      <family val="2"/>
      <charset val="238"/>
    </font>
    <font>
      <u/>
      <sz val="11"/>
      <color theme="10"/>
      <name val="Calibri"/>
      <family val="2"/>
      <charset val="238"/>
    </font>
    <font>
      <u/>
      <sz val="11"/>
      <color theme="10"/>
      <name val="Calibri"/>
      <family val="2"/>
      <charset val="238"/>
    </font>
    <font>
      <sz val="10"/>
      <color indexed="8"/>
      <name val="Calibri"/>
      <family val="2"/>
      <charset val="238"/>
    </font>
    <font>
      <sz val="11"/>
      <color indexed="8"/>
      <name val="Calibri"/>
    </font>
    <font>
      <sz val="10"/>
      <color indexed="8"/>
      <name val="Arial"/>
    </font>
    <font>
      <u/>
      <sz val="11"/>
      <color theme="10"/>
      <name val="Calibri"/>
    </font>
    <font>
      <sz val="10"/>
      <color theme="0"/>
      <name val="Arial"/>
      <family val="2"/>
      <charset val="238"/>
    </font>
    <font>
      <sz val="1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indexed="10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indexed="8"/>
        <bgColor indexed="8"/>
      </patternFill>
    </fill>
    <fill>
      <patternFill patternType="solid">
        <fgColor theme="4" tint="0.59999389629810485"/>
        <bgColor indexed="8"/>
      </patternFill>
    </fill>
    <fill>
      <patternFill patternType="solid">
        <fgColor theme="4" tint="0.59999389629810485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7">
    <xf numFmtId="0" fontId="0" fillId="0" borderId="0"/>
    <xf numFmtId="0" fontId="1" fillId="0" borderId="0"/>
    <xf numFmtId="0" fontId="17" fillId="0" borderId="0" applyFill="0" applyProtection="0"/>
    <xf numFmtId="0" fontId="21" fillId="0" borderId="0" applyFill="0" applyProtection="0"/>
    <xf numFmtId="0" fontId="26" fillId="0" borderId="0" applyNumberFormat="0" applyFill="0" applyBorder="0" applyAlignment="0" applyProtection="0"/>
    <xf numFmtId="0" fontId="21" fillId="0" borderId="0" applyFill="0" applyProtection="0"/>
    <xf numFmtId="0" fontId="21" fillId="0" borderId="0" applyFill="0" applyProtection="0"/>
    <xf numFmtId="0" fontId="21" fillId="0" borderId="0" applyFill="0" applyProtection="0"/>
    <xf numFmtId="0" fontId="21" fillId="0" borderId="0" applyFill="0" applyProtection="0"/>
    <xf numFmtId="0" fontId="21" fillId="0" borderId="0" applyFill="0" applyProtection="0"/>
    <xf numFmtId="0" fontId="17" fillId="0" borderId="0" applyFill="0" applyProtection="0"/>
    <xf numFmtId="0" fontId="25" fillId="0" borderId="0" applyNumberFormat="0" applyFill="0" applyBorder="0" applyAlignment="0" applyProtection="0"/>
    <xf numFmtId="0" fontId="17" fillId="0" borderId="0" applyFill="0" applyProtection="0"/>
    <xf numFmtId="0" fontId="21" fillId="0" borderId="0" applyFill="0" applyProtection="0"/>
    <xf numFmtId="0" fontId="1" fillId="0" borderId="0"/>
    <xf numFmtId="0" fontId="28" fillId="0" borderId="0" applyFill="0" applyProtection="0"/>
    <xf numFmtId="0" fontId="30" fillId="0" borderId="0" applyNumberFormat="0" applyFill="0" applyBorder="0" applyAlignment="0" applyProtection="0"/>
  </cellStyleXfs>
  <cellXfs count="30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4" fontId="3" fillId="2" borderId="39" xfId="0" applyNumberFormat="1" applyFont="1" applyFill="1" applyBorder="1" applyAlignment="1">
      <alignment vertical="center"/>
    </xf>
    <xf numFmtId="164" fontId="3" fillId="0" borderId="35" xfId="0" applyNumberFormat="1" applyFont="1" applyBorder="1" applyAlignment="1">
      <alignment vertical="center"/>
    </xf>
    <xf numFmtId="164" fontId="3" fillId="2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165" fontId="5" fillId="2" borderId="0" xfId="0" applyNumberFormat="1" applyFont="1" applyFill="1" applyAlignment="1">
      <alignment vertical="top" shrinkToFit="1"/>
    </xf>
    <xf numFmtId="4" fontId="5" fillId="2" borderId="0" xfId="0" applyNumberFormat="1" applyFont="1" applyFill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5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6" fillId="3" borderId="42" xfId="0" applyNumberFormat="1" applyFont="1" applyFill="1" applyBorder="1" applyAlignment="1">
      <alignment vertical="top" shrinkToFit="1"/>
    </xf>
    <xf numFmtId="4" fontId="11" fillId="0" borderId="15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vertical="center"/>
    </xf>
    <xf numFmtId="0" fontId="22" fillId="5" borderId="44" xfId="9" applyFont="1" applyFill="1" applyBorder="1" applyAlignment="1" applyProtection="1">
      <alignment horizontal="center" wrapText="1"/>
    </xf>
    <xf numFmtId="0" fontId="24" fillId="6" borderId="44" xfId="9" applyFont="1" applyFill="1" applyBorder="1" applyAlignment="1" applyProtection="1">
      <alignment horizontal="center"/>
    </xf>
    <xf numFmtId="4" fontId="20" fillId="0" borderId="45" xfId="9" applyNumberFormat="1" applyFont="1" applyFill="1" applyBorder="1" applyProtection="1"/>
    <xf numFmtId="0" fontId="24" fillId="0" borderId="44" xfId="9" applyFont="1" applyFill="1" applyBorder="1" applyAlignment="1" applyProtection="1">
      <alignment horizontal="center"/>
    </xf>
    <xf numFmtId="0" fontId="5" fillId="0" borderId="0" xfId="0" applyFont="1"/>
    <xf numFmtId="4" fontId="5" fillId="0" borderId="0" xfId="0" applyNumberFormat="1" applyFont="1"/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8" fillId="5" borderId="44" xfId="10" applyFont="1" applyFill="1" applyBorder="1" applyAlignment="1" applyProtection="1">
      <alignment horizontal="center" wrapText="1"/>
    </xf>
    <xf numFmtId="0" fontId="20" fillId="6" borderId="44" xfId="10" applyFont="1" applyFill="1" applyBorder="1" applyAlignment="1" applyProtection="1">
      <alignment horizontal="center"/>
    </xf>
    <xf numFmtId="4" fontId="20" fillId="0" borderId="45" xfId="10" applyNumberFormat="1" applyFont="1" applyFill="1" applyBorder="1" applyProtection="1"/>
    <xf numFmtId="0" fontId="20" fillId="0" borderId="44" xfId="10" applyFont="1" applyFill="1" applyBorder="1" applyAlignment="1" applyProtection="1">
      <alignment horizontal="center"/>
    </xf>
    <xf numFmtId="0" fontId="1" fillId="0" borderId="0" xfId="0" applyFont="1"/>
    <xf numFmtId="0" fontId="1" fillId="0" borderId="0" xfId="0" applyFont="1" applyAlignment="1">
      <alignment wrapText="1"/>
    </xf>
    <xf numFmtId="0" fontId="0" fillId="0" borderId="44" xfId="0" applyBorder="1"/>
    <xf numFmtId="0" fontId="20" fillId="0" borderId="44" xfId="13" applyFont="1" applyFill="1" applyBorder="1" applyAlignment="1" applyProtection="1">
      <alignment wrapText="1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right" wrapText="1"/>
    </xf>
    <xf numFmtId="4" fontId="5" fillId="0" borderId="0" xfId="0" applyNumberFormat="1" applyFont="1" applyAlignment="1">
      <alignment horizontal="right" wrapText="1"/>
    </xf>
    <xf numFmtId="4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0" fontId="19" fillId="7" borderId="46" xfId="10" applyFont="1" applyFill="1" applyBorder="1" applyProtection="1"/>
    <xf numFmtId="0" fontId="20" fillId="0" borderId="44" xfId="12" applyFont="1" applyFill="1" applyBorder="1" applyAlignment="1" applyProtection="1">
      <alignment horizontal="left" wrapText="1"/>
    </xf>
    <xf numFmtId="0" fontId="20" fillId="6" borderId="44" xfId="12" applyFont="1" applyFill="1" applyBorder="1" applyAlignment="1" applyProtection="1">
      <alignment wrapText="1"/>
    </xf>
    <xf numFmtId="0" fontId="20" fillId="0" borderId="44" xfId="12" applyFont="1" applyFill="1" applyBorder="1" applyAlignment="1" applyProtection="1">
      <alignment wrapText="1"/>
    </xf>
    <xf numFmtId="0" fontId="20" fillId="0" borderId="44" xfId="15" applyFont="1" applyFill="1" applyBorder="1" applyAlignment="1" applyProtection="1">
      <alignment horizontal="left" wrapText="1"/>
    </xf>
    <xf numFmtId="0" fontId="29" fillId="0" borderId="44" xfId="15" applyFont="1" applyFill="1" applyBorder="1" applyAlignment="1" applyProtection="1">
      <alignment wrapText="1"/>
    </xf>
    <xf numFmtId="0" fontId="20" fillId="0" borderId="44" xfId="15" applyFont="1" applyFill="1" applyBorder="1" applyAlignment="1" applyProtection="1">
      <alignment wrapText="1"/>
    </xf>
    <xf numFmtId="0" fontId="20" fillId="0" borderId="47" xfId="15" applyFont="1" applyFill="1" applyBorder="1" applyAlignment="1" applyProtection="1">
      <alignment wrapText="1"/>
    </xf>
    <xf numFmtId="0" fontId="29" fillId="0" borderId="47" xfId="15" applyFont="1" applyFill="1" applyBorder="1" applyAlignment="1" applyProtection="1">
      <alignment wrapText="1"/>
    </xf>
    <xf numFmtId="0" fontId="31" fillId="7" borderId="46" xfId="10" applyFont="1" applyFill="1" applyBorder="1" applyProtection="1"/>
    <xf numFmtId="0" fontId="0" fillId="0" borderId="44" xfId="0" applyBorder="1" applyProtection="1"/>
    <xf numFmtId="0" fontId="0" fillId="0" borderId="0" xfId="0" applyProtection="1"/>
    <xf numFmtId="0" fontId="5" fillId="0" borderId="0" xfId="0" applyFont="1" applyProtection="1"/>
    <xf numFmtId="4" fontId="5" fillId="0" borderId="0" xfId="0" applyNumberFormat="1" applyFont="1" applyProtection="1"/>
    <xf numFmtId="4" fontId="24" fillId="8" borderId="44" xfId="9" applyNumberFormat="1" applyFont="1" applyFill="1" applyBorder="1" applyAlignment="1" applyProtection="1">
      <alignment horizontal="right"/>
      <protection locked="0"/>
    </xf>
    <xf numFmtId="4" fontId="24" fillId="9" borderId="44" xfId="9" applyNumberFormat="1" applyFont="1" applyFill="1" applyBorder="1" applyAlignment="1" applyProtection="1">
      <alignment horizontal="right"/>
      <protection locked="0"/>
    </xf>
    <xf numFmtId="0" fontId="29" fillId="0" borderId="44" xfId="15" applyFont="1" applyFill="1" applyBorder="1" applyAlignment="1" applyProtection="1">
      <alignment vertical="top" wrapText="1"/>
    </xf>
    <xf numFmtId="0" fontId="20" fillId="0" borderId="44" xfId="15" applyFont="1" applyFill="1" applyBorder="1" applyAlignment="1" applyProtection="1">
      <alignment vertical="top" wrapText="1"/>
    </xf>
    <xf numFmtId="0" fontId="32" fillId="0" borderId="0" xfId="0" applyFont="1" applyAlignment="1">
      <alignment vertical="top"/>
    </xf>
    <xf numFmtId="0" fontId="20" fillId="0" borderId="44" xfId="12" applyFont="1" applyFill="1" applyBorder="1" applyAlignment="1" applyProtection="1">
      <alignment vertical="top" wrapText="1"/>
    </xf>
    <xf numFmtId="0" fontId="20" fillId="0" borderId="47" xfId="15" applyFont="1" applyFill="1" applyBorder="1" applyAlignment="1" applyProtection="1">
      <alignment vertical="top" wrapText="1"/>
    </xf>
    <xf numFmtId="0" fontId="29" fillId="0" borderId="47" xfId="15" applyFont="1" applyFill="1" applyBorder="1" applyAlignment="1" applyProtection="1">
      <alignment vertical="top" wrapText="1"/>
    </xf>
    <xf numFmtId="4" fontId="20" fillId="8" borderId="44" xfId="10" applyNumberFormat="1" applyFont="1" applyFill="1" applyBorder="1" applyAlignment="1" applyProtection="1">
      <alignment horizontal="right"/>
      <protection locked="0"/>
    </xf>
    <xf numFmtId="4" fontId="20" fillId="9" borderId="44" xfId="10" applyNumberFormat="1" applyFont="1" applyFill="1" applyBorder="1" applyAlignment="1" applyProtection="1">
      <alignment horizontal="right"/>
      <protection locked="0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1" fillId="0" borderId="0" xfId="0" applyFont="1" applyAlignment="1">
      <alignment horizontal="center" wrapText="1"/>
    </xf>
    <xf numFmtId="0" fontId="27" fillId="0" borderId="0" xfId="14" applyFont="1" applyAlignment="1">
      <alignment horizont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23" fillId="7" borderId="46" xfId="9" applyFont="1" applyFill="1" applyBorder="1" applyAlignment="1" applyProtection="1">
      <alignment horizontal="left"/>
    </xf>
    <xf numFmtId="0" fontId="19" fillId="7" borderId="46" xfId="10" applyFont="1" applyFill="1" applyBorder="1" applyAlignment="1" applyProtection="1">
      <alignment horizontal="left"/>
    </xf>
    <xf numFmtId="0" fontId="19" fillId="7" borderId="46" xfId="9" applyFont="1" applyFill="1" applyBorder="1" applyAlignment="1" applyProtection="1">
      <alignment horizontal="left"/>
    </xf>
  </cellXfs>
  <cellStyles count="17">
    <cellStyle name="Excel Built-in Normal" xfId="14"/>
    <cellStyle name="Hypertextový odkaz 2" xfId="4"/>
    <cellStyle name="Hypertextový odkaz 2 2" xfId="11"/>
    <cellStyle name="Hypertextový odkaz 2 3" xfId="16"/>
    <cellStyle name="Normální" xfId="0" builtinId="0"/>
    <cellStyle name="Normální 10" xfId="10"/>
    <cellStyle name="Normální 11" xfId="13"/>
    <cellStyle name="Normální 12" xfId="15"/>
    <cellStyle name="normální 2" xfId="1"/>
    <cellStyle name="Normální 2 2" xfId="12"/>
    <cellStyle name="Normální 3" xfId="2"/>
    <cellStyle name="Normální 4" xfId="3"/>
    <cellStyle name="Normální 5" xfId="5"/>
    <cellStyle name="Normální 6" xfId="6"/>
    <cellStyle name="Normální 7" xfId="7"/>
    <cellStyle name="Normální 8" xfId="8"/>
    <cellStyle name="Normální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abSelected="1" topLeftCell="B32" zoomScaleNormal="100" zoomScaleSheetLayoutView="75" workbookViewId="0">
      <selection activeCell="B55" sqref="B55:J5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61" t="s">
        <v>4</v>
      </c>
      <c r="C1" s="262"/>
      <c r="D1" s="262"/>
      <c r="E1" s="262"/>
      <c r="F1" s="262"/>
      <c r="G1" s="262"/>
      <c r="H1" s="262"/>
      <c r="I1" s="262"/>
      <c r="J1" s="263"/>
    </row>
    <row r="2" spans="1:15" ht="36" customHeight="1" x14ac:dyDescent="0.2">
      <c r="A2" s="2"/>
      <c r="B2" s="77" t="s">
        <v>24</v>
      </c>
      <c r="C2" s="78"/>
      <c r="D2" s="79" t="s">
        <v>41</v>
      </c>
      <c r="E2" s="267" t="s">
        <v>46</v>
      </c>
      <c r="F2" s="268"/>
      <c r="G2" s="268"/>
      <c r="H2" s="268"/>
      <c r="I2" s="268"/>
      <c r="J2" s="269"/>
      <c r="O2" s="1"/>
    </row>
    <row r="3" spans="1:15" ht="27" customHeight="1" x14ac:dyDescent="0.2">
      <c r="A3" s="2"/>
      <c r="B3" s="80" t="s">
        <v>44</v>
      </c>
      <c r="C3" s="78"/>
      <c r="D3" s="81" t="s">
        <v>41</v>
      </c>
      <c r="E3" s="270" t="s">
        <v>43</v>
      </c>
      <c r="F3" s="271"/>
      <c r="G3" s="271"/>
      <c r="H3" s="271"/>
      <c r="I3" s="271"/>
      <c r="J3" s="272"/>
    </row>
    <row r="4" spans="1:15" ht="23.25" customHeight="1" x14ac:dyDescent="0.2">
      <c r="A4" s="76">
        <v>1186</v>
      </c>
      <c r="B4" s="82" t="s">
        <v>45</v>
      </c>
      <c r="C4" s="83"/>
      <c r="D4" s="84" t="s">
        <v>41</v>
      </c>
      <c r="E4" s="248" t="s">
        <v>42</v>
      </c>
      <c r="F4" s="249"/>
      <c r="G4" s="249"/>
      <c r="H4" s="249"/>
      <c r="I4" s="249"/>
      <c r="J4" s="250"/>
    </row>
    <row r="5" spans="1:15" ht="24" customHeight="1" x14ac:dyDescent="0.2">
      <c r="A5" s="2"/>
      <c r="B5" s="31" t="s">
        <v>23</v>
      </c>
      <c r="D5" s="253"/>
      <c r="E5" s="254"/>
      <c r="F5" s="254"/>
      <c r="G5" s="254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55"/>
      <c r="E6" s="256"/>
      <c r="F6" s="256"/>
      <c r="G6" s="256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57"/>
      <c r="F7" s="258"/>
      <c r="G7" s="258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74"/>
      <c r="E11" s="274"/>
      <c r="F11" s="274"/>
      <c r="G11" s="274"/>
      <c r="H11" s="18" t="s">
        <v>40</v>
      </c>
      <c r="I11" s="85"/>
      <c r="J11" s="8"/>
    </row>
    <row r="12" spans="1:15" ht="15.75" customHeight="1" x14ac:dyDescent="0.2">
      <c r="A12" s="2"/>
      <c r="B12" s="28"/>
      <c r="C12" s="55"/>
      <c r="D12" s="247"/>
      <c r="E12" s="247"/>
      <c r="F12" s="247"/>
      <c r="G12" s="247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6"/>
      <c r="E13" s="251"/>
      <c r="F13" s="252"/>
      <c r="G13" s="25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73"/>
      <c r="F15" s="273"/>
      <c r="G15" s="275"/>
      <c r="H15" s="275"/>
      <c r="I15" s="14" t="s">
        <v>31</v>
      </c>
      <c r="J15" s="34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39"/>
      <c r="F16" s="240"/>
      <c r="G16" s="239"/>
      <c r="H16" s="240"/>
      <c r="I16" s="179">
        <f>SUMIF(F52:F52,A16,I52:I52)+SUMIF(F52:F52,"PSU",I52:I52)</f>
        <v>0</v>
      </c>
      <c r="J16" s="180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39"/>
      <c r="F17" s="240"/>
      <c r="G17" s="239"/>
      <c r="H17" s="240"/>
      <c r="I17" s="179">
        <f>SUMIF(F52:F52,A17,I52:I52)</f>
        <v>0</v>
      </c>
      <c r="J17" s="180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39"/>
      <c r="F18" s="240"/>
      <c r="G18" s="239"/>
      <c r="H18" s="240"/>
      <c r="I18" s="179">
        <f>SUMIF(F52:F52,A18,I52:I52)</f>
        <v>0</v>
      </c>
      <c r="J18" s="180"/>
    </row>
    <row r="19" spans="1:10" ht="23.25" customHeight="1" x14ac:dyDescent="0.2">
      <c r="A19" s="139" t="s">
        <v>58</v>
      </c>
      <c r="B19" s="38" t="s">
        <v>29</v>
      </c>
      <c r="C19" s="62"/>
      <c r="D19" s="63"/>
      <c r="E19" s="239"/>
      <c r="F19" s="240"/>
      <c r="G19" s="239"/>
      <c r="H19" s="240"/>
      <c r="I19" s="179">
        <f>SUMIF(F52:F52,A19,I52:I52)</f>
        <v>0</v>
      </c>
      <c r="J19" s="180"/>
    </row>
    <row r="20" spans="1:10" ht="23.25" customHeight="1" x14ac:dyDescent="0.2">
      <c r="A20" s="139" t="s">
        <v>59</v>
      </c>
      <c r="B20" s="38" t="s">
        <v>30</v>
      </c>
      <c r="C20" s="62"/>
      <c r="D20" s="63"/>
      <c r="E20" s="239"/>
      <c r="F20" s="240"/>
      <c r="G20" s="239"/>
      <c r="H20" s="240"/>
      <c r="I20" s="179">
        <f>SUMIF(F52:F52,A20,I52:I52)</f>
        <v>0</v>
      </c>
      <c r="J20" s="180"/>
    </row>
    <row r="21" spans="1:10" ht="23.25" customHeight="1" x14ac:dyDescent="0.2">
      <c r="A21" s="2"/>
      <c r="B21" s="48" t="s">
        <v>31</v>
      </c>
      <c r="C21" s="64"/>
      <c r="D21" s="65"/>
      <c r="E21" s="276"/>
      <c r="F21" s="277"/>
      <c r="G21" s="276"/>
      <c r="H21" s="277"/>
      <c r="I21" s="178">
        <f>SUM(I16:J20)</f>
        <v>0</v>
      </c>
      <c r="J21" s="181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37">
        <f>ZakladDPHSniVypocet</f>
        <v>0</v>
      </c>
      <c r="H23" s="238"/>
      <c r="I23" s="23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35">
        <f>A23</f>
        <v>0</v>
      </c>
      <c r="H24" s="236"/>
      <c r="I24" s="23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37">
        <f>'SO 33 Rekapitulace'!G12</f>
        <v>0</v>
      </c>
      <c r="H25" s="238"/>
      <c r="I25" s="23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64">
        <f>A25</f>
        <v>0</v>
      </c>
      <c r="H26" s="265"/>
      <c r="I26" s="265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66">
        <f>CenaCelkem-(ZakladDPHSni+DPHSni+ZakladDPHZakl+DPHZakl)</f>
        <v>0</v>
      </c>
      <c r="H27" s="266"/>
      <c r="I27" s="266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41">
        <f>ZakladDPHSniVypocet+ZakladDPHZaklVypocet</f>
        <v>0</v>
      </c>
      <c r="H28" s="242"/>
      <c r="I28" s="242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41">
        <f>A27</f>
        <v>0</v>
      </c>
      <c r="H29" s="241"/>
      <c r="I29" s="241"/>
      <c r="J29" s="119" t="s">
        <v>49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43"/>
      <c r="E34" s="244"/>
      <c r="G34" s="245"/>
      <c r="H34" s="246"/>
      <c r="I34" s="246"/>
      <c r="J34" s="25"/>
    </row>
    <row r="35" spans="1:10" ht="12.75" customHeight="1" x14ac:dyDescent="0.2">
      <c r="A35" s="2"/>
      <c r="B35" s="2"/>
      <c r="D35" s="234" t="s">
        <v>2</v>
      </c>
      <c r="E35" s="23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47</v>
      </c>
      <c r="C39" s="227"/>
      <c r="D39" s="227"/>
      <c r="E39" s="227"/>
      <c r="F39" s="99">
        <f>'SO 33 Rekapitulace'!AE12</f>
        <v>0</v>
      </c>
      <c r="G39" s="100">
        <f>'SO 33 Rekapitulace'!AF12</f>
        <v>0</v>
      </c>
      <c r="H39" s="101">
        <f>(F39*SazbaDPH1/100)+(G39*SazbaDPH2/100)</f>
        <v>0</v>
      </c>
      <c r="I39" s="101">
        <f>F39+G39+H39</f>
        <v>0</v>
      </c>
      <c r="J39" s="102" t="e">
        <f ca="1">IF(_xlfn.SINGLE(CenaCelkemVypocet)=0,"",I39/_xlfn.SINGLE(CenaCelkemVypocet)*100)</f>
        <v>#NAME?</v>
      </c>
    </row>
    <row r="40" spans="1:10" ht="25.5" hidden="1" customHeight="1" x14ac:dyDescent="0.2">
      <c r="A40" s="88">
        <v>2</v>
      </c>
      <c r="B40" s="103" t="s">
        <v>41</v>
      </c>
      <c r="C40" s="228" t="s">
        <v>43</v>
      </c>
      <c r="D40" s="228"/>
      <c r="E40" s="228"/>
      <c r="F40" s="104">
        <f>'SO 33 Rekapitulace'!AE12</f>
        <v>0</v>
      </c>
      <c r="G40" s="105">
        <f>'SO 33 Rekapitulace'!AF12</f>
        <v>0</v>
      </c>
      <c r="H40" s="105">
        <f>(F40*SazbaDPH1/100)+(G40*SazbaDPH2/100)</f>
        <v>0</v>
      </c>
      <c r="I40" s="105">
        <f>F40+G40+H40</f>
        <v>0</v>
      </c>
      <c r="J40" s="106" t="e">
        <f ca="1">IF(_xlfn.SINGLE(CenaCelkemVypocet)=0,"",I40/_xlfn.SINGLE(CenaCelkemVypocet)*100)</f>
        <v>#NAME?</v>
      </c>
    </row>
    <row r="41" spans="1:10" ht="25.5" hidden="1" customHeight="1" x14ac:dyDescent="0.2">
      <c r="A41" s="88">
        <v>3</v>
      </c>
      <c r="B41" s="107" t="s">
        <v>41</v>
      </c>
      <c r="C41" s="227" t="s">
        <v>42</v>
      </c>
      <c r="D41" s="227"/>
      <c r="E41" s="227"/>
      <c r="F41" s="108">
        <f>'SO 33 Rekapitulace'!AE12</f>
        <v>0</v>
      </c>
      <c r="G41" s="101">
        <f>'SO 33 Rekapitulace'!AF12</f>
        <v>0</v>
      </c>
      <c r="H41" s="101">
        <f>(F41*SazbaDPH1/100)+(G41*SazbaDPH2/100)</f>
        <v>0</v>
      </c>
      <c r="I41" s="101">
        <f>F41+G41+H41</f>
        <v>0</v>
      </c>
      <c r="J41" s="102" t="e">
        <f ca="1">IF(_xlfn.SINGLE(CenaCelkemVypocet)=0,"",I41/_xlfn.SINGLE(CenaCelkemVypocet)*100)</f>
        <v>#NAME?</v>
      </c>
    </row>
    <row r="42" spans="1:10" ht="25.5" hidden="1" customHeight="1" x14ac:dyDescent="0.2">
      <c r="A42" s="88"/>
      <c r="B42" s="229" t="s">
        <v>48</v>
      </c>
      <c r="C42" s="230"/>
      <c r="D42" s="230"/>
      <c r="E42" s="231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 t="e">
        <f ca="1">SUMIF(A39:A41,"=1",J39:J41)</f>
        <v>#NAME?</v>
      </c>
    </row>
    <row r="44" spans="1:10" x14ac:dyDescent="0.2">
      <c r="A44" t="s">
        <v>50</v>
      </c>
      <c r="B44" t="s">
        <v>51</v>
      </c>
    </row>
    <row r="45" spans="1:10" x14ac:dyDescent="0.2">
      <c r="A45" t="s">
        <v>52</v>
      </c>
      <c r="B45" t="s">
        <v>53</v>
      </c>
    </row>
    <row r="46" spans="1:10" x14ac:dyDescent="0.2">
      <c r="A46" t="s">
        <v>54</v>
      </c>
      <c r="B46" t="s">
        <v>55</v>
      </c>
      <c r="E46" s="195" t="s">
        <v>231</v>
      </c>
    </row>
    <row r="47" spans="1:10" x14ac:dyDescent="0.2">
      <c r="B47" s="194" t="s">
        <v>232</v>
      </c>
    </row>
    <row r="49" spans="1:10" ht="15.75" x14ac:dyDescent="0.25">
      <c r="B49" s="120" t="s">
        <v>56</v>
      </c>
    </row>
    <row r="51" spans="1:10" ht="25.5" customHeight="1" x14ac:dyDescent="0.2">
      <c r="A51" s="122"/>
      <c r="B51" s="125" t="s">
        <v>18</v>
      </c>
      <c r="C51" s="125" t="s">
        <v>6</v>
      </c>
      <c r="D51" s="126"/>
      <c r="E51" s="126"/>
      <c r="F51" s="127" t="s">
        <v>57</v>
      </c>
      <c r="G51" s="127"/>
      <c r="H51" s="127"/>
      <c r="I51" s="127" t="s">
        <v>31</v>
      </c>
      <c r="J51" s="127" t="s">
        <v>0</v>
      </c>
    </row>
    <row r="52" spans="1:10" ht="36.75" customHeight="1" x14ac:dyDescent="0.2">
      <c r="A52" s="123"/>
      <c r="B52" s="128" t="s">
        <v>41</v>
      </c>
      <c r="C52" s="232" t="s">
        <v>42</v>
      </c>
      <c r="D52" s="233"/>
      <c r="E52" s="233"/>
      <c r="F52" s="137" t="s">
        <v>28</v>
      </c>
      <c r="G52" s="129"/>
      <c r="H52" s="129"/>
      <c r="I52" s="129">
        <f>'SO 33 Rekapitulace'!G8</f>
        <v>0</v>
      </c>
      <c r="J52" s="134" t="str">
        <f>IF(I53=0,"",I52/I53*100)</f>
        <v/>
      </c>
    </row>
    <row r="53" spans="1:10" ht="25.5" customHeight="1" x14ac:dyDescent="0.2">
      <c r="A53" s="124"/>
      <c r="B53" s="130" t="s">
        <v>1</v>
      </c>
      <c r="C53" s="131"/>
      <c r="D53" s="132"/>
      <c r="E53" s="132"/>
      <c r="F53" s="138"/>
      <c r="G53" s="133"/>
      <c r="H53" s="133"/>
      <c r="I53" s="133">
        <f>I52</f>
        <v>0</v>
      </c>
      <c r="J53" s="135" t="str">
        <f>J52</f>
        <v/>
      </c>
    </row>
    <row r="54" spans="1:10" x14ac:dyDescent="0.2">
      <c r="F54" s="87"/>
      <c r="G54" s="87"/>
      <c r="H54" s="87"/>
      <c r="I54" s="87"/>
      <c r="J54" s="136"/>
    </row>
    <row r="55" spans="1:10" x14ac:dyDescent="0.2">
      <c r="B55" s="195" t="s">
        <v>254</v>
      </c>
      <c r="C55" s="198"/>
      <c r="D55" s="199"/>
      <c r="E55" s="200"/>
      <c r="F55" s="195"/>
      <c r="G55" s="201"/>
      <c r="H55" s="201"/>
      <c r="I55" s="201"/>
      <c r="J55" s="202"/>
    </row>
    <row r="56" spans="1:10" x14ac:dyDescent="0.2">
      <c r="B56" s="259" t="s">
        <v>257</v>
      </c>
      <c r="C56" s="259"/>
      <c r="D56" s="259"/>
      <c r="E56" s="259"/>
      <c r="F56" s="259"/>
      <c r="G56" s="259"/>
      <c r="H56" s="259"/>
      <c r="I56" s="259"/>
      <c r="J56" s="259"/>
    </row>
    <row r="57" spans="1:10" x14ac:dyDescent="0.2">
      <c r="B57" s="260" t="s">
        <v>258</v>
      </c>
      <c r="C57" s="260"/>
      <c r="D57" s="260"/>
      <c r="E57" s="260"/>
      <c r="F57" s="260"/>
      <c r="G57" s="260"/>
      <c r="H57" s="260"/>
      <c r="I57" s="260"/>
      <c r="J57" s="260"/>
    </row>
    <row r="58" spans="1:10" x14ac:dyDescent="0.2">
      <c r="B58" s="260" t="s">
        <v>255</v>
      </c>
      <c r="C58" s="260"/>
      <c r="D58" s="260"/>
      <c r="E58" s="260"/>
      <c r="F58" s="260"/>
      <c r="G58" s="260"/>
      <c r="H58" s="260"/>
      <c r="I58" s="260"/>
      <c r="J58" s="260"/>
    </row>
    <row r="59" spans="1:10" x14ac:dyDescent="0.2">
      <c r="B59" s="260" t="s">
        <v>256</v>
      </c>
      <c r="C59" s="260"/>
      <c r="D59" s="260"/>
      <c r="E59" s="260"/>
      <c r="F59" s="260"/>
      <c r="G59" s="260"/>
      <c r="H59" s="260"/>
      <c r="I59" s="260"/>
      <c r="J59" s="260"/>
    </row>
  </sheetData>
  <sheetProtection algorithmName="SHA-512" hashValue="rLoz4ZCfEzftOO/jmWEy6OYR7fEFRBA0Qf40KdRaIOr5VFxotEX7sX/uN0E3SSPakKjxjq77VClJ42XL2v2jyQ==" saltValue="+TN7DEXuLZ41NvEvpO7B+Q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B56:J56"/>
    <mergeCell ref="B57:J57"/>
    <mergeCell ref="B58:J58"/>
    <mergeCell ref="B59:J59"/>
    <mergeCell ref="B1:J1"/>
    <mergeCell ref="G26:I26"/>
    <mergeCell ref="G27:I27"/>
    <mergeCell ref="G18:H18"/>
    <mergeCell ref="E18:F18"/>
    <mergeCell ref="E2:J2"/>
    <mergeCell ref="E3:J3"/>
    <mergeCell ref="E15:F15"/>
    <mergeCell ref="D11:G11"/>
    <mergeCell ref="G15:H15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G19:H19"/>
    <mergeCell ref="G20:H20"/>
    <mergeCell ref="G29:I29"/>
    <mergeCell ref="G25:I25"/>
    <mergeCell ref="G28:I28"/>
    <mergeCell ref="D34:E34"/>
    <mergeCell ref="G34:I34"/>
    <mergeCell ref="C39:E39"/>
    <mergeCell ref="C40:E40"/>
    <mergeCell ref="C41:E41"/>
    <mergeCell ref="B42:E42"/>
    <mergeCell ref="C52:E5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ignoredErrors>
    <ignoredError sqref="G25" formula="1"/>
  </ignoredError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78" t="s">
        <v>7</v>
      </c>
      <c r="B1" s="278"/>
      <c r="C1" s="279"/>
      <c r="D1" s="278"/>
      <c r="E1" s="278"/>
      <c r="F1" s="278"/>
      <c r="G1" s="278"/>
    </row>
    <row r="2" spans="1:7" ht="24.95" customHeight="1" x14ac:dyDescent="0.2">
      <c r="A2" s="50" t="s">
        <v>8</v>
      </c>
      <c r="B2" s="49"/>
      <c r="C2" s="280"/>
      <c r="D2" s="280"/>
      <c r="E2" s="280"/>
      <c r="F2" s="280"/>
      <c r="G2" s="281"/>
    </row>
    <row r="3" spans="1:7" ht="24.95" customHeight="1" x14ac:dyDescent="0.2">
      <c r="A3" s="50" t="s">
        <v>9</v>
      </c>
      <c r="B3" s="49"/>
      <c r="C3" s="280"/>
      <c r="D3" s="280"/>
      <c r="E3" s="280"/>
      <c r="F3" s="280"/>
      <c r="G3" s="281"/>
    </row>
    <row r="4" spans="1:7" ht="24.95" customHeight="1" x14ac:dyDescent="0.2">
      <c r="A4" s="50" t="s">
        <v>10</v>
      </c>
      <c r="B4" s="49"/>
      <c r="C4" s="280"/>
      <c r="D4" s="280"/>
      <c r="E4" s="280"/>
      <c r="F4" s="280"/>
      <c r="G4" s="281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1"/>
  <sheetViews>
    <sheetView zoomScaleNormal="100" workbookViewId="0">
      <pane ySplit="7" topLeftCell="A8" activePane="bottomLeft" state="frozen"/>
      <selection pane="bottomLeft" activeCell="F9" sqref="F9:F10"/>
    </sheetView>
  </sheetViews>
  <sheetFormatPr defaultRowHeight="12.75" outlineLevelRow="1" x14ac:dyDescent="0.2"/>
  <cols>
    <col min="1" max="1" width="3.42578125" customWidth="1"/>
    <col min="2" max="2" width="12.7109375" style="121" customWidth="1"/>
    <col min="3" max="3" width="38.28515625" style="121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94" t="s">
        <v>7</v>
      </c>
      <c r="B1" s="294"/>
      <c r="C1" s="294"/>
      <c r="D1" s="294"/>
      <c r="E1" s="294"/>
      <c r="F1" s="294"/>
      <c r="G1" s="294"/>
      <c r="AG1" t="s">
        <v>60</v>
      </c>
    </row>
    <row r="2" spans="1:60" ht="25.15" customHeight="1" x14ac:dyDescent="0.2">
      <c r="A2" s="140" t="s">
        <v>8</v>
      </c>
      <c r="B2" s="49" t="s">
        <v>41</v>
      </c>
      <c r="C2" s="295" t="s">
        <v>46</v>
      </c>
      <c r="D2" s="296"/>
      <c r="E2" s="296"/>
      <c r="F2" s="296"/>
      <c r="G2" s="297"/>
      <c r="AG2" t="s">
        <v>61</v>
      </c>
    </row>
    <row r="3" spans="1:60" ht="25.15" customHeight="1" x14ac:dyDescent="0.2">
      <c r="A3" s="140" t="s">
        <v>9</v>
      </c>
      <c r="B3" s="49" t="s">
        <v>41</v>
      </c>
      <c r="C3" s="295" t="s">
        <v>43</v>
      </c>
      <c r="D3" s="296"/>
      <c r="E3" s="296"/>
      <c r="F3" s="296"/>
      <c r="G3" s="297"/>
      <c r="AC3" s="121" t="s">
        <v>61</v>
      </c>
      <c r="AG3" t="s">
        <v>62</v>
      </c>
    </row>
    <row r="4" spans="1:60" ht="25.15" customHeight="1" x14ac:dyDescent="0.2">
      <c r="A4" s="141" t="s">
        <v>10</v>
      </c>
      <c r="B4" s="142" t="s">
        <v>41</v>
      </c>
      <c r="C4" s="298" t="s">
        <v>42</v>
      </c>
      <c r="D4" s="299"/>
      <c r="E4" s="299"/>
      <c r="F4" s="299"/>
      <c r="G4" s="300"/>
      <c r="AG4" t="s">
        <v>63</v>
      </c>
    </row>
    <row r="5" spans="1:60" x14ac:dyDescent="0.2">
      <c r="D5" s="10"/>
    </row>
    <row r="6" spans="1:60" ht="38.25" x14ac:dyDescent="0.2">
      <c r="A6" s="144" t="s">
        <v>64</v>
      </c>
      <c r="B6" s="146" t="s">
        <v>65</v>
      </c>
      <c r="C6" s="146" t="s">
        <v>66</v>
      </c>
      <c r="D6" s="145" t="s">
        <v>67</v>
      </c>
      <c r="E6" s="144" t="s">
        <v>68</v>
      </c>
      <c r="F6" s="143" t="s">
        <v>69</v>
      </c>
      <c r="G6" s="144" t="s">
        <v>31</v>
      </c>
      <c r="H6" s="147" t="s">
        <v>32</v>
      </c>
      <c r="I6" s="147" t="s">
        <v>70</v>
      </c>
      <c r="J6" s="147" t="s">
        <v>33</v>
      </c>
      <c r="K6" s="147" t="s">
        <v>71</v>
      </c>
      <c r="L6" s="147" t="s">
        <v>72</v>
      </c>
      <c r="M6" s="147" t="s">
        <v>73</v>
      </c>
      <c r="N6" s="147" t="s">
        <v>74</v>
      </c>
      <c r="O6" s="147" t="s">
        <v>75</v>
      </c>
      <c r="P6" s="147" t="s">
        <v>76</v>
      </c>
      <c r="Q6" s="147" t="s">
        <v>77</v>
      </c>
      <c r="R6" s="147" t="s">
        <v>78</v>
      </c>
      <c r="S6" s="147" t="s">
        <v>79</v>
      </c>
      <c r="T6" s="147" t="s">
        <v>80</v>
      </c>
      <c r="U6" s="147" t="s">
        <v>81</v>
      </c>
      <c r="V6" s="147" t="s">
        <v>82</v>
      </c>
      <c r="W6" s="147" t="s">
        <v>83</v>
      </c>
      <c r="X6" s="147" t="s">
        <v>84</v>
      </c>
      <c r="Y6" s="147" t="s">
        <v>85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2">
      <c r="A8" s="160" t="s">
        <v>86</v>
      </c>
      <c r="B8" s="161" t="s">
        <v>41</v>
      </c>
      <c r="C8" s="172" t="s">
        <v>42</v>
      </c>
      <c r="D8" s="162"/>
      <c r="E8" s="163"/>
      <c r="F8" s="164"/>
      <c r="G8" s="165">
        <f>SUM(G9:G10)</f>
        <v>0</v>
      </c>
      <c r="H8" s="159"/>
      <c r="I8" s="159">
        <f>SUM(I9:I9)</f>
        <v>0</v>
      </c>
      <c r="J8" s="159"/>
      <c r="K8" s="159">
        <f>SUM(K9:K9)</f>
        <v>160832.18</v>
      </c>
      <c r="L8" s="159"/>
      <c r="M8" s="159">
        <f>SUM(M9:M9)</f>
        <v>0</v>
      </c>
      <c r="N8" s="158"/>
      <c r="O8" s="158">
        <f>SUM(O9:O9)</f>
        <v>0</v>
      </c>
      <c r="P8" s="158"/>
      <c r="Q8" s="158">
        <f>SUM(Q9:Q9)</f>
        <v>0</v>
      </c>
      <c r="R8" s="159"/>
      <c r="S8" s="159"/>
      <c r="T8" s="159"/>
      <c r="U8" s="159"/>
      <c r="V8" s="159">
        <f>SUM(V9:V9)</f>
        <v>0</v>
      </c>
      <c r="W8" s="159"/>
      <c r="X8" s="159"/>
      <c r="Y8" s="159"/>
      <c r="AG8" t="s">
        <v>87</v>
      </c>
    </row>
    <row r="9" spans="1:60" outlineLevel="1" x14ac:dyDescent="0.2">
      <c r="A9" s="167">
        <v>1</v>
      </c>
      <c r="B9" s="168" t="s">
        <v>88</v>
      </c>
      <c r="C9" s="173" t="s">
        <v>208</v>
      </c>
      <c r="D9" s="169" t="s">
        <v>89</v>
      </c>
      <c r="E9" s="170">
        <v>1</v>
      </c>
      <c r="F9" s="177">
        <f>'SO 33 Rozpočetv SZOč.1'!F121</f>
        <v>0</v>
      </c>
      <c r="G9" s="171">
        <f>ROUND(E9*F9,2)</f>
        <v>0</v>
      </c>
      <c r="H9" s="157">
        <v>0</v>
      </c>
      <c r="I9" s="156">
        <f>ROUND(E9*H9,2)</f>
        <v>0</v>
      </c>
      <c r="J9" s="157">
        <v>160832.18</v>
      </c>
      <c r="K9" s="156">
        <f>ROUND(E9*J9,2)</f>
        <v>160832.18</v>
      </c>
      <c r="L9" s="156">
        <v>21</v>
      </c>
      <c r="M9" s="156">
        <f>G9*(1+L9/100)</f>
        <v>0</v>
      </c>
      <c r="N9" s="155">
        <v>0</v>
      </c>
      <c r="O9" s="155">
        <f>ROUND(E9*N9,2)</f>
        <v>0</v>
      </c>
      <c r="P9" s="155">
        <v>0</v>
      </c>
      <c r="Q9" s="155">
        <f>ROUND(E9*P9,2)</f>
        <v>0</v>
      </c>
      <c r="R9" s="156"/>
      <c r="S9" s="156" t="s">
        <v>90</v>
      </c>
      <c r="T9" s="156" t="s">
        <v>91</v>
      </c>
      <c r="U9" s="156">
        <v>0</v>
      </c>
      <c r="V9" s="156">
        <f>ROUND(E9*U9,2)</f>
        <v>0</v>
      </c>
      <c r="W9" s="156"/>
      <c r="X9" s="156" t="s">
        <v>92</v>
      </c>
      <c r="Y9" s="156" t="s">
        <v>93</v>
      </c>
      <c r="Z9" s="148"/>
      <c r="AA9" s="148"/>
      <c r="AB9" s="148"/>
      <c r="AC9" s="148"/>
      <c r="AD9" s="148"/>
      <c r="AE9" s="148"/>
      <c r="AF9" s="148"/>
      <c r="AG9" s="148" t="s">
        <v>94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88">
        <v>2</v>
      </c>
      <c r="B10" s="189" t="s">
        <v>209</v>
      </c>
      <c r="C10" s="173" t="s">
        <v>210</v>
      </c>
      <c r="D10" s="169" t="s">
        <v>89</v>
      </c>
      <c r="E10" s="170">
        <v>1</v>
      </c>
      <c r="F10" s="177">
        <f>'SO 33 Roupočet SZOč.2'!F100</f>
        <v>0</v>
      </c>
      <c r="G10" s="171">
        <f>ROUND(E10*F10,2)</f>
        <v>0</v>
      </c>
      <c r="H10" s="157"/>
      <c r="I10" s="156"/>
      <c r="J10" s="157"/>
      <c r="K10" s="156"/>
      <c r="L10" s="156"/>
      <c r="M10" s="156"/>
      <c r="N10" s="155"/>
      <c r="O10" s="155"/>
      <c r="P10" s="155"/>
      <c r="Q10" s="155"/>
      <c r="R10" s="156"/>
      <c r="S10" s="156"/>
      <c r="T10" s="156"/>
      <c r="U10" s="156"/>
      <c r="V10" s="156"/>
      <c r="W10" s="156"/>
      <c r="X10" s="156"/>
      <c r="Y10" s="156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x14ac:dyDescent="0.2">
      <c r="A11" s="3"/>
      <c r="B11" s="4"/>
      <c r="C11" s="174"/>
      <c r="D11" s="6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E11">
        <v>15</v>
      </c>
      <c r="AF11">
        <v>21</v>
      </c>
      <c r="AG11" t="s">
        <v>72</v>
      </c>
    </row>
    <row r="12" spans="1:60" x14ac:dyDescent="0.2">
      <c r="A12" s="151"/>
      <c r="B12" s="152" t="s">
        <v>31</v>
      </c>
      <c r="C12" s="175"/>
      <c r="D12" s="153"/>
      <c r="E12" s="154"/>
      <c r="F12" s="154"/>
      <c r="G12" s="166">
        <f>G8</f>
        <v>0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AE12">
        <f>SUMIF(L7:L9,AE11,G7:G9)</f>
        <v>0</v>
      </c>
      <c r="AF12">
        <f>SUMIF(L7:L9,AF11,G7:G9)</f>
        <v>0</v>
      </c>
      <c r="AG12" t="s">
        <v>95</v>
      </c>
    </row>
    <row r="13" spans="1:60" x14ac:dyDescent="0.2">
      <c r="A13" s="3"/>
      <c r="B13" s="4"/>
      <c r="C13" s="174"/>
      <c r="D13" s="6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60" x14ac:dyDescent="0.2">
      <c r="A14" s="3"/>
      <c r="B14" s="4"/>
      <c r="C14" s="174"/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60" x14ac:dyDescent="0.2">
      <c r="A15" s="301" t="s">
        <v>96</v>
      </c>
      <c r="B15" s="301"/>
      <c r="C15" s="302"/>
      <c r="D15" s="6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60" x14ac:dyDescent="0.2">
      <c r="A16" s="282"/>
      <c r="B16" s="283"/>
      <c r="C16" s="284"/>
      <c r="D16" s="283"/>
      <c r="E16" s="283"/>
      <c r="F16" s="283"/>
      <c r="G16" s="285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AG16" t="s">
        <v>97</v>
      </c>
    </row>
    <row r="17" spans="1:33" x14ac:dyDescent="0.2">
      <c r="A17" s="286"/>
      <c r="B17" s="287"/>
      <c r="C17" s="288"/>
      <c r="D17" s="287"/>
      <c r="E17" s="287"/>
      <c r="F17" s="287"/>
      <c r="G17" s="289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33" x14ac:dyDescent="0.2">
      <c r="A18" s="286"/>
      <c r="B18" s="287"/>
      <c r="C18" s="288"/>
      <c r="D18" s="287"/>
      <c r="E18" s="287"/>
      <c r="F18" s="287"/>
      <c r="G18" s="289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33" x14ac:dyDescent="0.2">
      <c r="A19" s="286"/>
      <c r="B19" s="287"/>
      <c r="C19" s="288"/>
      <c r="D19" s="287"/>
      <c r="E19" s="287"/>
      <c r="F19" s="287"/>
      <c r="G19" s="289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33" x14ac:dyDescent="0.2">
      <c r="A20" s="290"/>
      <c r="B20" s="291"/>
      <c r="C20" s="292"/>
      <c r="D20" s="291"/>
      <c r="E20" s="291"/>
      <c r="F20" s="291"/>
      <c r="G20" s="29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33" x14ac:dyDescent="0.2">
      <c r="A21" s="3"/>
      <c r="B21" s="4"/>
      <c r="C21" s="174"/>
      <c r="D21" s="6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33" x14ac:dyDescent="0.2">
      <c r="C22" s="176"/>
      <c r="D22" s="10"/>
      <c r="AG22" t="s">
        <v>98</v>
      </c>
    </row>
    <row r="23" spans="1:33" x14ac:dyDescent="0.2">
      <c r="D23" s="10"/>
    </row>
    <row r="24" spans="1:33" x14ac:dyDescent="0.2">
      <c r="D24" s="10"/>
    </row>
    <row r="25" spans="1:33" x14ac:dyDescent="0.2">
      <c r="D25" s="10"/>
    </row>
    <row r="26" spans="1:33" x14ac:dyDescent="0.2">
      <c r="D26" s="10"/>
    </row>
    <row r="27" spans="1:33" x14ac:dyDescent="0.2">
      <c r="D27" s="10"/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  <row r="5001" spans="4:4" x14ac:dyDescent="0.2">
      <c r="D5001" s="10"/>
    </row>
  </sheetData>
  <sheetProtection algorithmName="SHA-512" hashValue="pIxjzozk8MCC1RsZwi6Dx4CafEuYhh9dvZaN2VVjS3ZhIRC1wWrGCzZQMmsUjJs57IB8svn96qhmsXrqxd0WMg==" saltValue="/9AMntUZOEpAXuTh7/rTqg==" spinCount="100000" sheet="1" objects="1" scenarios="1"/>
  <mergeCells count="6">
    <mergeCell ref="A16:G20"/>
    <mergeCell ref="A1:G1"/>
    <mergeCell ref="C2:G2"/>
    <mergeCell ref="C3:G3"/>
    <mergeCell ref="C4:G4"/>
    <mergeCell ref="A15:C15"/>
  </mergeCells>
  <phoneticPr fontId="16" type="noConversion"/>
  <pageMargins left="0.59055118110236204" right="0.196850393700787" top="0.78740157499999996" bottom="0.78740157499999996" header="0.3" footer="0.3"/>
  <pageSetup paperSize="9" orientation="portrait" horizontalDpi="4294967293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1"/>
  <sheetViews>
    <sheetView zoomScaleNormal="100" workbookViewId="0">
      <selection activeCell="E3" sqref="E3"/>
    </sheetView>
  </sheetViews>
  <sheetFormatPr defaultRowHeight="12.75" x14ac:dyDescent="0.2"/>
  <cols>
    <col min="1" max="1" width="11.28515625" customWidth="1"/>
    <col min="2" max="2" width="100.7109375" customWidth="1"/>
    <col min="5" max="5" width="12.7109375" customWidth="1"/>
    <col min="6" max="6" width="12.85546875" customWidth="1"/>
  </cols>
  <sheetData>
    <row r="1" spans="1:6" ht="38.25" x14ac:dyDescent="0.2">
      <c r="A1" s="182" t="s">
        <v>233</v>
      </c>
      <c r="B1" s="182" t="s">
        <v>99</v>
      </c>
      <c r="C1" s="182" t="s">
        <v>100</v>
      </c>
      <c r="D1" s="182" t="s">
        <v>101</v>
      </c>
      <c r="E1" s="182" t="s">
        <v>173</v>
      </c>
      <c r="F1" s="182" t="s">
        <v>174</v>
      </c>
    </row>
    <row r="2" spans="1:6" x14ac:dyDescent="0.2">
      <c r="A2" s="213"/>
      <c r="B2" s="303" t="s">
        <v>102</v>
      </c>
      <c r="C2" s="303"/>
      <c r="D2" s="303"/>
      <c r="E2" s="303"/>
      <c r="F2" s="303"/>
    </row>
    <row r="3" spans="1:6" ht="25.5" x14ac:dyDescent="0.2">
      <c r="A3" s="213">
        <v>1</v>
      </c>
      <c r="B3" s="197" t="s">
        <v>234</v>
      </c>
      <c r="C3" s="183">
        <v>1</v>
      </c>
      <c r="D3" s="183" t="s">
        <v>103</v>
      </c>
      <c r="E3" s="217"/>
      <c r="F3" s="184">
        <f>E3*C3</f>
        <v>0</v>
      </c>
    </row>
    <row r="4" spans="1:6" ht="25.5" x14ac:dyDescent="0.2">
      <c r="A4" s="213">
        <v>2</v>
      </c>
      <c r="B4" s="205" t="s">
        <v>104</v>
      </c>
      <c r="C4" s="183">
        <v>1</v>
      </c>
      <c r="D4" s="183" t="s">
        <v>103</v>
      </c>
      <c r="E4" s="217"/>
      <c r="F4" s="184">
        <f t="shared" ref="F4:F6" si="0">E4*C4</f>
        <v>0</v>
      </c>
    </row>
    <row r="5" spans="1:6" x14ac:dyDescent="0.2">
      <c r="A5" s="213">
        <v>3</v>
      </c>
      <c r="B5" s="206" t="s">
        <v>142</v>
      </c>
      <c r="C5" s="185">
        <v>1</v>
      </c>
      <c r="D5" s="185" t="s">
        <v>103</v>
      </c>
      <c r="E5" s="218"/>
      <c r="F5" s="184">
        <f t="shared" si="0"/>
        <v>0</v>
      </c>
    </row>
    <row r="6" spans="1:6" x14ac:dyDescent="0.2">
      <c r="A6" s="213">
        <v>4</v>
      </c>
      <c r="B6" s="206" t="s">
        <v>143</v>
      </c>
      <c r="C6" s="185">
        <v>1</v>
      </c>
      <c r="D6" s="185" t="s">
        <v>103</v>
      </c>
      <c r="E6" s="218"/>
      <c r="F6" s="184">
        <f t="shared" si="0"/>
        <v>0</v>
      </c>
    </row>
    <row r="7" spans="1:6" x14ac:dyDescent="0.2">
      <c r="A7" s="213"/>
      <c r="B7" s="304" t="s">
        <v>260</v>
      </c>
      <c r="C7" s="304"/>
      <c r="D7" s="304"/>
      <c r="E7" s="304"/>
      <c r="F7" s="304"/>
    </row>
    <row r="8" spans="1:6" x14ac:dyDescent="0.2">
      <c r="A8" s="213">
        <v>5</v>
      </c>
      <c r="B8" s="206" t="s">
        <v>144</v>
      </c>
      <c r="C8" s="183">
        <v>1</v>
      </c>
      <c r="D8" s="183" t="s">
        <v>103</v>
      </c>
      <c r="E8" s="217"/>
      <c r="F8" s="184">
        <f>E8*C8</f>
        <v>0</v>
      </c>
    </row>
    <row r="9" spans="1:6" x14ac:dyDescent="0.2">
      <c r="A9" s="213">
        <v>6</v>
      </c>
      <c r="B9" s="206" t="s">
        <v>145</v>
      </c>
      <c r="C9" s="183">
        <v>7</v>
      </c>
      <c r="D9" s="183" t="s">
        <v>103</v>
      </c>
      <c r="E9" s="217"/>
      <c r="F9" s="184">
        <f t="shared" ref="F9:F27" si="1">E9*C9</f>
        <v>0</v>
      </c>
    </row>
    <row r="10" spans="1:6" ht="25.5" x14ac:dyDescent="0.2">
      <c r="A10" s="213">
        <v>7</v>
      </c>
      <c r="B10" s="206" t="s">
        <v>105</v>
      </c>
      <c r="C10" s="183">
        <v>8</v>
      </c>
      <c r="D10" s="183" t="s">
        <v>103</v>
      </c>
      <c r="E10" s="217"/>
      <c r="F10" s="184">
        <f t="shared" si="1"/>
        <v>0</v>
      </c>
    </row>
    <row r="11" spans="1:6" ht="25.5" x14ac:dyDescent="0.2">
      <c r="A11" s="213">
        <v>8</v>
      </c>
      <c r="B11" s="206" t="s">
        <v>106</v>
      </c>
      <c r="C11" s="183">
        <v>4</v>
      </c>
      <c r="D11" s="183" t="s">
        <v>103</v>
      </c>
      <c r="E11" s="217"/>
      <c r="F11" s="184">
        <f t="shared" si="1"/>
        <v>0</v>
      </c>
    </row>
    <row r="12" spans="1:6" ht="25.5" x14ac:dyDescent="0.2">
      <c r="A12" s="213">
        <v>9</v>
      </c>
      <c r="B12" s="206" t="s">
        <v>107</v>
      </c>
      <c r="C12" s="183">
        <v>3</v>
      </c>
      <c r="D12" s="183" t="s">
        <v>103</v>
      </c>
      <c r="E12" s="217"/>
      <c r="F12" s="184">
        <f t="shared" si="1"/>
        <v>0</v>
      </c>
    </row>
    <row r="13" spans="1:6" x14ac:dyDescent="0.2">
      <c r="A13" s="213">
        <v>10</v>
      </c>
      <c r="B13" s="206" t="s">
        <v>146</v>
      </c>
      <c r="C13" s="183">
        <v>7</v>
      </c>
      <c r="D13" s="183" t="s">
        <v>103</v>
      </c>
      <c r="E13" s="217"/>
      <c r="F13" s="184">
        <f t="shared" si="1"/>
        <v>0</v>
      </c>
    </row>
    <row r="14" spans="1:6" ht="25.5" x14ac:dyDescent="0.2">
      <c r="A14" s="213">
        <v>11</v>
      </c>
      <c r="B14" s="206" t="s">
        <v>147</v>
      </c>
      <c r="C14" s="183">
        <v>18</v>
      </c>
      <c r="D14" s="183" t="s">
        <v>103</v>
      </c>
      <c r="E14" s="217"/>
      <c r="F14" s="184">
        <f t="shared" si="1"/>
        <v>0</v>
      </c>
    </row>
    <row r="15" spans="1:6" ht="25.5" x14ac:dyDescent="0.2">
      <c r="A15" s="213">
        <v>12</v>
      </c>
      <c r="B15" s="206" t="s">
        <v>108</v>
      </c>
      <c r="C15" s="183">
        <v>18</v>
      </c>
      <c r="D15" s="183" t="s">
        <v>103</v>
      </c>
      <c r="E15" s="217"/>
      <c r="F15" s="184">
        <f t="shared" si="1"/>
        <v>0</v>
      </c>
    </row>
    <row r="16" spans="1:6" ht="25.5" x14ac:dyDescent="0.2">
      <c r="A16" s="213">
        <v>13</v>
      </c>
      <c r="B16" s="206" t="s">
        <v>109</v>
      </c>
      <c r="C16" s="183">
        <v>250</v>
      </c>
      <c r="D16" s="183" t="s">
        <v>110</v>
      </c>
      <c r="E16" s="217"/>
      <c r="F16" s="184">
        <f t="shared" si="1"/>
        <v>0</v>
      </c>
    </row>
    <row r="17" spans="1:6" ht="38.25" x14ac:dyDescent="0.2">
      <c r="A17" s="213">
        <v>14</v>
      </c>
      <c r="B17" s="206" t="s">
        <v>111</v>
      </c>
      <c r="C17" s="183">
        <v>400</v>
      </c>
      <c r="D17" s="183" t="s">
        <v>110</v>
      </c>
      <c r="E17" s="217"/>
      <c r="F17" s="184">
        <f t="shared" si="1"/>
        <v>0</v>
      </c>
    </row>
    <row r="18" spans="1:6" ht="38.25" x14ac:dyDescent="0.2">
      <c r="A18" s="213">
        <v>15</v>
      </c>
      <c r="B18" s="206" t="s">
        <v>112</v>
      </c>
      <c r="C18" s="183">
        <v>300</v>
      </c>
      <c r="D18" s="183" t="s">
        <v>110</v>
      </c>
      <c r="E18" s="217"/>
      <c r="F18" s="184">
        <f t="shared" si="1"/>
        <v>0</v>
      </c>
    </row>
    <row r="19" spans="1:6" ht="25.5" x14ac:dyDescent="0.2">
      <c r="A19" s="213">
        <v>16</v>
      </c>
      <c r="B19" s="206" t="s">
        <v>235</v>
      </c>
      <c r="C19" s="183">
        <v>40</v>
      </c>
      <c r="D19" s="183" t="s">
        <v>103</v>
      </c>
      <c r="E19" s="217"/>
      <c r="F19" s="184">
        <f t="shared" si="1"/>
        <v>0</v>
      </c>
    </row>
    <row r="20" spans="1:6" ht="25.5" x14ac:dyDescent="0.2">
      <c r="A20" s="213">
        <v>17</v>
      </c>
      <c r="B20" s="206" t="s">
        <v>236</v>
      </c>
      <c r="C20" s="183">
        <v>7</v>
      </c>
      <c r="D20" s="183" t="s">
        <v>103</v>
      </c>
      <c r="E20" s="217"/>
      <c r="F20" s="184">
        <f t="shared" si="1"/>
        <v>0</v>
      </c>
    </row>
    <row r="21" spans="1:6" x14ac:dyDescent="0.2">
      <c r="A21" s="213">
        <v>18</v>
      </c>
      <c r="B21" s="206" t="s">
        <v>148</v>
      </c>
      <c r="C21" s="183">
        <v>8</v>
      </c>
      <c r="D21" s="183" t="s">
        <v>149</v>
      </c>
      <c r="E21" s="217"/>
      <c r="F21" s="184">
        <f t="shared" si="1"/>
        <v>0</v>
      </c>
    </row>
    <row r="22" spans="1:6" ht="25.5" x14ac:dyDescent="0.2">
      <c r="A22" s="213">
        <v>19</v>
      </c>
      <c r="B22" s="206" t="s">
        <v>150</v>
      </c>
      <c r="C22" s="183">
        <v>6</v>
      </c>
      <c r="D22" s="183" t="s">
        <v>103</v>
      </c>
      <c r="E22" s="217"/>
      <c r="F22" s="184">
        <f t="shared" si="1"/>
        <v>0</v>
      </c>
    </row>
    <row r="23" spans="1:6" x14ac:dyDescent="0.2">
      <c r="A23" s="213">
        <v>20</v>
      </c>
      <c r="B23" s="206" t="s">
        <v>151</v>
      </c>
      <c r="C23" s="183">
        <v>1</v>
      </c>
      <c r="D23" s="183" t="s">
        <v>141</v>
      </c>
      <c r="E23" s="217"/>
      <c r="F23" s="184">
        <f t="shared" si="1"/>
        <v>0</v>
      </c>
    </row>
    <row r="24" spans="1:6" x14ac:dyDescent="0.2">
      <c r="A24" s="213">
        <v>21</v>
      </c>
      <c r="B24" s="206" t="s">
        <v>237</v>
      </c>
      <c r="C24" s="185">
        <v>8</v>
      </c>
      <c r="D24" s="185" t="s">
        <v>103</v>
      </c>
      <c r="E24" s="218"/>
      <c r="F24" s="184">
        <f t="shared" si="1"/>
        <v>0</v>
      </c>
    </row>
    <row r="25" spans="1:6" x14ac:dyDescent="0.2">
      <c r="A25" s="213">
        <v>22</v>
      </c>
      <c r="B25" s="206" t="s">
        <v>152</v>
      </c>
      <c r="C25" s="185">
        <v>8</v>
      </c>
      <c r="D25" s="185" t="s">
        <v>103</v>
      </c>
      <c r="E25" s="218"/>
      <c r="F25" s="184">
        <f t="shared" si="1"/>
        <v>0</v>
      </c>
    </row>
    <row r="26" spans="1:6" x14ac:dyDescent="0.2">
      <c r="A26" s="213">
        <v>23</v>
      </c>
      <c r="B26" s="206" t="s">
        <v>153</v>
      </c>
      <c r="C26" s="185">
        <v>18</v>
      </c>
      <c r="D26" s="185" t="s">
        <v>103</v>
      </c>
      <c r="E26" s="218"/>
      <c r="F26" s="184">
        <f t="shared" si="1"/>
        <v>0</v>
      </c>
    </row>
    <row r="27" spans="1:6" x14ac:dyDescent="0.2">
      <c r="A27" s="213">
        <v>24</v>
      </c>
      <c r="B27" s="206" t="s">
        <v>154</v>
      </c>
      <c r="C27" s="185">
        <v>550</v>
      </c>
      <c r="D27" s="185" t="s">
        <v>110</v>
      </c>
      <c r="E27" s="218"/>
      <c r="F27" s="184">
        <f t="shared" si="1"/>
        <v>0</v>
      </c>
    </row>
    <row r="28" spans="1:6" x14ac:dyDescent="0.2">
      <c r="A28" s="213"/>
      <c r="B28" s="304" t="s">
        <v>113</v>
      </c>
      <c r="C28" s="304"/>
      <c r="D28" s="304"/>
      <c r="E28" s="304"/>
      <c r="F28" s="304"/>
    </row>
    <row r="29" spans="1:6" ht="25.5" x14ac:dyDescent="0.2">
      <c r="A29" s="213">
        <v>25</v>
      </c>
      <c r="B29" s="206" t="s">
        <v>238</v>
      </c>
      <c r="C29" s="183">
        <v>900</v>
      </c>
      <c r="D29" s="183" t="s">
        <v>110</v>
      </c>
      <c r="E29" s="217"/>
      <c r="F29" s="184">
        <f>E29*C29</f>
        <v>0</v>
      </c>
    </row>
    <row r="30" spans="1:6" ht="25.5" x14ac:dyDescent="0.2">
      <c r="A30" s="213">
        <v>26</v>
      </c>
      <c r="B30" s="206" t="s">
        <v>239</v>
      </c>
      <c r="C30" s="183">
        <v>300</v>
      </c>
      <c r="D30" s="183" t="s">
        <v>110</v>
      </c>
      <c r="E30" s="217"/>
      <c r="F30" s="184">
        <f t="shared" ref="F30:F43" si="2">E30*C30</f>
        <v>0</v>
      </c>
    </row>
    <row r="31" spans="1:6" ht="25.5" x14ac:dyDescent="0.2">
      <c r="A31" s="213">
        <v>27</v>
      </c>
      <c r="B31" s="206" t="s">
        <v>114</v>
      </c>
      <c r="C31" s="183">
        <v>10</v>
      </c>
      <c r="D31" s="183" t="s">
        <v>103</v>
      </c>
      <c r="E31" s="217"/>
      <c r="F31" s="184">
        <f t="shared" si="2"/>
        <v>0</v>
      </c>
    </row>
    <row r="32" spans="1:6" ht="25.5" x14ac:dyDescent="0.2">
      <c r="A32" s="213">
        <v>28</v>
      </c>
      <c r="B32" s="206" t="s">
        <v>115</v>
      </c>
      <c r="C32" s="183">
        <v>5</v>
      </c>
      <c r="D32" s="183" t="s">
        <v>103</v>
      </c>
      <c r="E32" s="217"/>
      <c r="F32" s="184">
        <f t="shared" si="2"/>
        <v>0</v>
      </c>
    </row>
    <row r="33" spans="1:6" ht="25.5" x14ac:dyDescent="0.2">
      <c r="A33" s="213">
        <v>29</v>
      </c>
      <c r="B33" s="206" t="s">
        <v>116</v>
      </c>
      <c r="C33" s="183">
        <v>22</v>
      </c>
      <c r="D33" s="183" t="s">
        <v>103</v>
      </c>
      <c r="E33" s="217"/>
      <c r="F33" s="184">
        <f t="shared" si="2"/>
        <v>0</v>
      </c>
    </row>
    <row r="34" spans="1:6" ht="25.5" x14ac:dyDescent="0.2">
      <c r="A34" s="213">
        <v>30</v>
      </c>
      <c r="B34" s="206" t="s">
        <v>155</v>
      </c>
      <c r="C34" s="183">
        <v>21</v>
      </c>
      <c r="D34" s="183" t="s">
        <v>103</v>
      </c>
      <c r="E34" s="217"/>
      <c r="F34" s="184">
        <f t="shared" si="2"/>
        <v>0</v>
      </c>
    </row>
    <row r="35" spans="1:6" ht="25.5" x14ac:dyDescent="0.2">
      <c r="A35" s="213">
        <v>31</v>
      </c>
      <c r="B35" s="206" t="s">
        <v>118</v>
      </c>
      <c r="C35" s="183">
        <v>15</v>
      </c>
      <c r="D35" s="183" t="s">
        <v>103</v>
      </c>
      <c r="E35" s="217"/>
      <c r="F35" s="184">
        <f t="shared" si="2"/>
        <v>0</v>
      </c>
    </row>
    <row r="36" spans="1:6" ht="25.5" x14ac:dyDescent="0.2">
      <c r="A36" s="213">
        <v>32</v>
      </c>
      <c r="B36" s="206" t="s">
        <v>156</v>
      </c>
      <c r="C36" s="183">
        <v>8</v>
      </c>
      <c r="D36" s="183" t="s">
        <v>103</v>
      </c>
      <c r="E36" s="217"/>
      <c r="F36" s="184">
        <f t="shared" si="2"/>
        <v>0</v>
      </c>
    </row>
    <row r="37" spans="1:6" ht="25.5" x14ac:dyDescent="0.2">
      <c r="A37" s="213">
        <v>33</v>
      </c>
      <c r="B37" s="206" t="s">
        <v>119</v>
      </c>
      <c r="C37" s="183">
        <v>7</v>
      </c>
      <c r="D37" s="183" t="s">
        <v>103</v>
      </c>
      <c r="E37" s="217"/>
      <c r="F37" s="184">
        <f t="shared" si="2"/>
        <v>0</v>
      </c>
    </row>
    <row r="38" spans="1:6" x14ac:dyDescent="0.2">
      <c r="A38" s="213">
        <v>34</v>
      </c>
      <c r="B38" s="204" t="s">
        <v>157</v>
      </c>
      <c r="C38" s="183">
        <v>230</v>
      </c>
      <c r="D38" s="183" t="s">
        <v>110</v>
      </c>
      <c r="E38" s="217"/>
      <c r="F38" s="184">
        <f t="shared" si="2"/>
        <v>0</v>
      </c>
    </row>
    <row r="39" spans="1:6" x14ac:dyDescent="0.2">
      <c r="A39" s="213">
        <v>35</v>
      </c>
      <c r="B39" s="206" t="s">
        <v>158</v>
      </c>
      <c r="C39" s="183">
        <v>1</v>
      </c>
      <c r="D39" s="183" t="s">
        <v>141</v>
      </c>
      <c r="E39" s="217"/>
      <c r="F39" s="184">
        <f t="shared" si="2"/>
        <v>0</v>
      </c>
    </row>
    <row r="40" spans="1:6" x14ac:dyDescent="0.2">
      <c r="A40" s="213">
        <v>36</v>
      </c>
      <c r="B40" s="206" t="s">
        <v>159</v>
      </c>
      <c r="C40" s="185">
        <v>900</v>
      </c>
      <c r="D40" s="185" t="s">
        <v>110</v>
      </c>
      <c r="E40" s="218"/>
      <c r="F40" s="184">
        <f t="shared" si="2"/>
        <v>0</v>
      </c>
    </row>
    <row r="41" spans="1:6" x14ac:dyDescent="0.2">
      <c r="A41" s="213">
        <v>37</v>
      </c>
      <c r="B41" s="206" t="s">
        <v>160</v>
      </c>
      <c r="C41" s="185">
        <v>300</v>
      </c>
      <c r="D41" s="185" t="s">
        <v>110</v>
      </c>
      <c r="E41" s="218"/>
      <c r="F41" s="184">
        <f t="shared" si="2"/>
        <v>0</v>
      </c>
    </row>
    <row r="42" spans="1:6" x14ac:dyDescent="0.2">
      <c r="A42" s="213">
        <v>38</v>
      </c>
      <c r="B42" s="206" t="s">
        <v>161</v>
      </c>
      <c r="C42" s="185">
        <v>850</v>
      </c>
      <c r="D42" s="185" t="s">
        <v>110</v>
      </c>
      <c r="E42" s="218"/>
      <c r="F42" s="184">
        <f t="shared" si="2"/>
        <v>0</v>
      </c>
    </row>
    <row r="43" spans="1:6" x14ac:dyDescent="0.2">
      <c r="A43" s="213">
        <v>39</v>
      </c>
      <c r="B43" s="206" t="s">
        <v>162</v>
      </c>
      <c r="C43" s="185">
        <v>850</v>
      </c>
      <c r="D43" s="185" t="s">
        <v>110</v>
      </c>
      <c r="E43" s="218"/>
      <c r="F43" s="184">
        <f t="shared" si="2"/>
        <v>0</v>
      </c>
    </row>
    <row r="44" spans="1:6" x14ac:dyDescent="0.2">
      <c r="A44" s="213"/>
      <c r="B44" s="304" t="s">
        <v>120</v>
      </c>
      <c r="C44" s="304"/>
      <c r="D44" s="304"/>
      <c r="E44" s="304"/>
      <c r="F44" s="304"/>
    </row>
    <row r="45" spans="1:6" ht="25.5" x14ac:dyDescent="0.2">
      <c r="A45" s="213">
        <v>40</v>
      </c>
      <c r="B45" s="208" t="s">
        <v>240</v>
      </c>
      <c r="C45" s="183">
        <v>67</v>
      </c>
      <c r="D45" s="183" t="s">
        <v>103</v>
      </c>
      <c r="E45" s="217"/>
      <c r="F45" s="184">
        <f>E45*C45</f>
        <v>0</v>
      </c>
    </row>
    <row r="46" spans="1:6" ht="25.5" x14ac:dyDescent="0.2">
      <c r="A46" s="213">
        <v>41</v>
      </c>
      <c r="B46" s="208" t="s">
        <v>241</v>
      </c>
      <c r="C46" s="183">
        <v>16</v>
      </c>
      <c r="D46" s="183" t="s">
        <v>103</v>
      </c>
      <c r="E46" s="217"/>
      <c r="F46" s="184">
        <f t="shared" ref="F46:F60" si="3">E46*C46</f>
        <v>0</v>
      </c>
    </row>
    <row r="47" spans="1:6" ht="25.5" x14ac:dyDescent="0.2">
      <c r="A47" s="213">
        <v>42</v>
      </c>
      <c r="B47" s="206" t="s">
        <v>163</v>
      </c>
      <c r="C47" s="183">
        <v>25</v>
      </c>
      <c r="D47" s="183" t="s">
        <v>103</v>
      </c>
      <c r="E47" s="217"/>
      <c r="F47" s="184">
        <f t="shared" si="3"/>
        <v>0</v>
      </c>
    </row>
    <row r="48" spans="1:6" ht="25.5" x14ac:dyDescent="0.2">
      <c r="A48" s="213">
        <v>43</v>
      </c>
      <c r="B48" s="206" t="s">
        <v>164</v>
      </c>
      <c r="C48" s="183">
        <v>13</v>
      </c>
      <c r="D48" s="183" t="s">
        <v>103</v>
      </c>
      <c r="E48" s="217"/>
      <c r="F48" s="184">
        <f t="shared" si="3"/>
        <v>0</v>
      </c>
    </row>
    <row r="49" spans="1:6" ht="25.5" x14ac:dyDescent="0.2">
      <c r="A49" s="213">
        <v>44</v>
      </c>
      <c r="B49" s="206" t="s">
        <v>165</v>
      </c>
      <c r="C49" s="183">
        <v>3</v>
      </c>
      <c r="D49" s="183" t="s">
        <v>103</v>
      </c>
      <c r="E49" s="217"/>
      <c r="F49" s="184">
        <f t="shared" si="3"/>
        <v>0</v>
      </c>
    </row>
    <row r="50" spans="1:6" ht="25.5" x14ac:dyDescent="0.2">
      <c r="A50" s="213">
        <v>45</v>
      </c>
      <c r="B50" s="206" t="s">
        <v>121</v>
      </c>
      <c r="C50" s="183">
        <v>8</v>
      </c>
      <c r="D50" s="183" t="s">
        <v>103</v>
      </c>
      <c r="E50" s="217"/>
      <c r="F50" s="184">
        <f t="shared" si="3"/>
        <v>0</v>
      </c>
    </row>
    <row r="51" spans="1:6" x14ac:dyDescent="0.2">
      <c r="A51" s="213">
        <v>46</v>
      </c>
      <c r="B51" s="206" t="s">
        <v>242</v>
      </c>
      <c r="C51" s="183">
        <v>9</v>
      </c>
      <c r="D51" s="183" t="s">
        <v>103</v>
      </c>
      <c r="E51" s="217"/>
      <c r="F51" s="184">
        <f t="shared" si="3"/>
        <v>0</v>
      </c>
    </row>
    <row r="52" spans="1:6" x14ac:dyDescent="0.2">
      <c r="A52" s="213">
        <v>47</v>
      </c>
      <c r="B52" s="206" t="s">
        <v>243</v>
      </c>
      <c r="C52" s="183">
        <v>9</v>
      </c>
      <c r="D52" s="183" t="s">
        <v>103</v>
      </c>
      <c r="E52" s="217"/>
      <c r="F52" s="184">
        <f t="shared" si="3"/>
        <v>0</v>
      </c>
    </row>
    <row r="53" spans="1:6" ht="25.5" x14ac:dyDescent="0.2">
      <c r="A53" s="213">
        <v>48</v>
      </c>
      <c r="B53" s="206" t="s">
        <v>166</v>
      </c>
      <c r="C53" s="183">
        <v>16</v>
      </c>
      <c r="D53" s="183" t="s">
        <v>103</v>
      </c>
      <c r="E53" s="217"/>
      <c r="F53" s="184">
        <f t="shared" si="3"/>
        <v>0</v>
      </c>
    </row>
    <row r="54" spans="1:6" ht="27.75" customHeight="1" x14ac:dyDescent="0.2">
      <c r="A54" s="213">
        <v>49</v>
      </c>
      <c r="B54" s="206" t="s">
        <v>167</v>
      </c>
      <c r="C54" s="183">
        <v>57</v>
      </c>
      <c r="D54" s="183" t="s">
        <v>103</v>
      </c>
      <c r="E54" s="217"/>
      <c r="F54" s="184">
        <f t="shared" si="3"/>
        <v>0</v>
      </c>
    </row>
    <row r="55" spans="1:6" x14ac:dyDescent="0.2">
      <c r="A55" s="213">
        <v>50</v>
      </c>
      <c r="B55" s="206" t="s">
        <v>168</v>
      </c>
      <c r="C55" s="183">
        <v>140</v>
      </c>
      <c r="D55" s="183" t="s">
        <v>103</v>
      </c>
      <c r="E55" s="217"/>
      <c r="F55" s="184">
        <f t="shared" si="3"/>
        <v>0</v>
      </c>
    </row>
    <row r="56" spans="1:6" ht="25.5" x14ac:dyDescent="0.2">
      <c r="A56" s="213">
        <v>51</v>
      </c>
      <c r="B56" s="206" t="s">
        <v>244</v>
      </c>
      <c r="C56" s="183">
        <v>140</v>
      </c>
      <c r="D56" s="183" t="s">
        <v>103</v>
      </c>
      <c r="E56" s="217"/>
      <c r="F56" s="184">
        <f t="shared" si="3"/>
        <v>0</v>
      </c>
    </row>
    <row r="57" spans="1:6" ht="25.5" x14ac:dyDescent="0.2">
      <c r="A57" s="213">
        <v>52</v>
      </c>
      <c r="B57" s="206" t="s">
        <v>169</v>
      </c>
      <c r="C57" s="183">
        <v>83</v>
      </c>
      <c r="D57" s="183" t="s">
        <v>103</v>
      </c>
      <c r="E57" s="217"/>
      <c r="F57" s="184">
        <f t="shared" si="3"/>
        <v>0</v>
      </c>
    </row>
    <row r="58" spans="1:6" ht="25.5" x14ac:dyDescent="0.2">
      <c r="A58" s="213">
        <v>53</v>
      </c>
      <c r="B58" s="206" t="s">
        <v>170</v>
      </c>
      <c r="C58" s="183">
        <v>57</v>
      </c>
      <c r="D58" s="183" t="s">
        <v>103</v>
      </c>
      <c r="E58" s="217"/>
      <c r="F58" s="184">
        <f t="shared" si="3"/>
        <v>0</v>
      </c>
    </row>
    <row r="59" spans="1:6" ht="25.5" x14ac:dyDescent="0.2">
      <c r="A59" s="213">
        <v>54</v>
      </c>
      <c r="B59" s="206" t="s">
        <v>171</v>
      </c>
      <c r="C59" s="183">
        <v>5</v>
      </c>
      <c r="D59" s="183" t="s">
        <v>103</v>
      </c>
      <c r="E59" s="217"/>
      <c r="F59" s="184">
        <f t="shared" si="3"/>
        <v>0</v>
      </c>
    </row>
    <row r="60" spans="1:6" x14ac:dyDescent="0.2">
      <c r="A60" s="213">
        <v>55</v>
      </c>
      <c r="B60" s="206" t="s">
        <v>172</v>
      </c>
      <c r="C60" s="185">
        <v>140</v>
      </c>
      <c r="D60" s="185" t="s">
        <v>103</v>
      </c>
      <c r="E60" s="218"/>
      <c r="F60" s="184">
        <f t="shared" si="3"/>
        <v>0</v>
      </c>
    </row>
    <row r="61" spans="1:6" x14ac:dyDescent="0.2">
      <c r="A61" s="213"/>
      <c r="B61" s="305" t="s">
        <v>175</v>
      </c>
      <c r="C61" s="303"/>
      <c r="D61" s="303"/>
      <c r="E61" s="303"/>
      <c r="F61" s="303"/>
    </row>
    <row r="62" spans="1:6" ht="25.5" x14ac:dyDescent="0.2">
      <c r="A62" s="213">
        <v>56</v>
      </c>
      <c r="B62" s="206" t="s">
        <v>117</v>
      </c>
      <c r="C62" s="183">
        <v>4</v>
      </c>
      <c r="D62" s="183" t="s">
        <v>103</v>
      </c>
      <c r="E62" s="217"/>
      <c r="F62" s="184">
        <f>E62*C62</f>
        <v>0</v>
      </c>
    </row>
    <row r="63" spans="1:6" ht="25.5" x14ac:dyDescent="0.2">
      <c r="A63" s="213">
        <v>57</v>
      </c>
      <c r="B63" s="206" t="s">
        <v>156</v>
      </c>
      <c r="C63" s="183">
        <v>9</v>
      </c>
      <c r="D63" s="183" t="s">
        <v>103</v>
      </c>
      <c r="E63" s="217"/>
      <c r="F63" s="184">
        <f t="shared" ref="F63:F72" si="4">E63*C63</f>
        <v>0</v>
      </c>
    </row>
    <row r="64" spans="1:6" ht="25.5" x14ac:dyDescent="0.2">
      <c r="A64" s="213">
        <v>58</v>
      </c>
      <c r="B64" s="206" t="s">
        <v>176</v>
      </c>
      <c r="C64" s="183">
        <v>13</v>
      </c>
      <c r="D64" s="183" t="s">
        <v>103</v>
      </c>
      <c r="E64" s="217"/>
      <c r="F64" s="184">
        <f t="shared" si="4"/>
        <v>0</v>
      </c>
    </row>
    <row r="65" spans="1:6" ht="25.5" x14ac:dyDescent="0.2">
      <c r="A65" s="213">
        <v>59</v>
      </c>
      <c r="B65" s="206" t="s">
        <v>177</v>
      </c>
      <c r="C65" s="183">
        <v>13</v>
      </c>
      <c r="D65" s="183" t="s">
        <v>103</v>
      </c>
      <c r="E65" s="217"/>
      <c r="F65" s="184">
        <f t="shared" si="4"/>
        <v>0</v>
      </c>
    </row>
    <row r="66" spans="1:6" ht="25.5" x14ac:dyDescent="0.2">
      <c r="A66" s="213">
        <v>60</v>
      </c>
      <c r="B66" s="206" t="s">
        <v>178</v>
      </c>
      <c r="C66" s="183">
        <v>800</v>
      </c>
      <c r="D66" s="183" t="s">
        <v>110</v>
      </c>
      <c r="E66" s="217"/>
      <c r="F66" s="184">
        <f t="shared" si="4"/>
        <v>0</v>
      </c>
    </row>
    <row r="67" spans="1:6" x14ac:dyDescent="0.2">
      <c r="A67" s="213">
        <v>61</v>
      </c>
      <c r="B67" s="206" t="s">
        <v>245</v>
      </c>
      <c r="C67" s="183">
        <v>400</v>
      </c>
      <c r="D67" s="183" t="s">
        <v>103</v>
      </c>
      <c r="E67" s="217"/>
      <c r="F67" s="184">
        <f t="shared" si="4"/>
        <v>0</v>
      </c>
    </row>
    <row r="68" spans="1:6" x14ac:dyDescent="0.2">
      <c r="A68" s="213">
        <v>62</v>
      </c>
      <c r="B68" s="206" t="s">
        <v>179</v>
      </c>
      <c r="C68" s="183">
        <v>50</v>
      </c>
      <c r="D68" s="183" t="s">
        <v>103</v>
      </c>
      <c r="E68" s="217"/>
      <c r="F68" s="184">
        <f t="shared" si="4"/>
        <v>0</v>
      </c>
    </row>
    <row r="69" spans="1:6" x14ac:dyDescent="0.2">
      <c r="A69" s="213">
        <v>63</v>
      </c>
      <c r="B69" s="206" t="s">
        <v>180</v>
      </c>
      <c r="C69" s="183">
        <v>50</v>
      </c>
      <c r="D69" s="183" t="s">
        <v>103</v>
      </c>
      <c r="E69" s="217"/>
      <c r="F69" s="184">
        <f t="shared" si="4"/>
        <v>0</v>
      </c>
    </row>
    <row r="70" spans="1:6" ht="25.5" x14ac:dyDescent="0.2">
      <c r="A70" s="213">
        <v>64</v>
      </c>
      <c r="B70" s="206" t="s">
        <v>181</v>
      </c>
      <c r="C70" s="183">
        <v>100</v>
      </c>
      <c r="D70" s="183" t="s">
        <v>103</v>
      </c>
      <c r="E70" s="217"/>
      <c r="F70" s="184">
        <f t="shared" si="4"/>
        <v>0</v>
      </c>
    </row>
    <row r="71" spans="1:6" ht="25.5" x14ac:dyDescent="0.2">
      <c r="A71" s="213">
        <v>65</v>
      </c>
      <c r="B71" s="206" t="s">
        <v>182</v>
      </c>
      <c r="C71" s="183">
        <v>30</v>
      </c>
      <c r="D71" s="183" t="s">
        <v>103</v>
      </c>
      <c r="E71" s="217"/>
      <c r="F71" s="184">
        <f t="shared" si="4"/>
        <v>0</v>
      </c>
    </row>
    <row r="72" spans="1:6" x14ac:dyDescent="0.2">
      <c r="A72" s="213">
        <v>66</v>
      </c>
      <c r="B72" s="206" t="s">
        <v>183</v>
      </c>
      <c r="C72" s="185">
        <v>800</v>
      </c>
      <c r="D72" s="185" t="s">
        <v>110</v>
      </c>
      <c r="E72" s="218"/>
      <c r="F72" s="184">
        <f t="shared" si="4"/>
        <v>0</v>
      </c>
    </row>
    <row r="73" spans="1:6" x14ac:dyDescent="0.2">
      <c r="A73" s="213"/>
      <c r="B73" s="304" t="s">
        <v>122</v>
      </c>
      <c r="C73" s="304"/>
      <c r="D73" s="304"/>
      <c r="E73" s="304"/>
      <c r="F73" s="304"/>
    </row>
    <row r="74" spans="1:6" ht="25.5" x14ac:dyDescent="0.2">
      <c r="A74" s="213">
        <v>67</v>
      </c>
      <c r="B74" s="206" t="s">
        <v>123</v>
      </c>
      <c r="C74" s="183">
        <v>2</v>
      </c>
      <c r="D74" s="183" t="s">
        <v>103</v>
      </c>
      <c r="E74" s="217"/>
      <c r="F74" s="184">
        <f>E74*C74</f>
        <v>0</v>
      </c>
    </row>
    <row r="75" spans="1:6" ht="25.5" x14ac:dyDescent="0.2">
      <c r="A75" s="213">
        <v>68</v>
      </c>
      <c r="B75" s="206" t="s">
        <v>246</v>
      </c>
      <c r="C75" s="183">
        <v>1</v>
      </c>
      <c r="D75" s="183" t="s">
        <v>103</v>
      </c>
      <c r="E75" s="217"/>
      <c r="F75" s="184">
        <f t="shared" ref="F75:F85" si="5">E75*C75</f>
        <v>0</v>
      </c>
    </row>
    <row r="76" spans="1:6" ht="25.5" x14ac:dyDescent="0.2">
      <c r="A76" s="213">
        <v>69</v>
      </c>
      <c r="B76" s="206" t="s">
        <v>124</v>
      </c>
      <c r="C76" s="183">
        <v>2</v>
      </c>
      <c r="D76" s="183" t="s">
        <v>103</v>
      </c>
      <c r="E76" s="217"/>
      <c r="F76" s="184">
        <f t="shared" si="5"/>
        <v>0</v>
      </c>
    </row>
    <row r="77" spans="1:6" x14ac:dyDescent="0.2">
      <c r="A77" s="213">
        <v>70</v>
      </c>
      <c r="B77" s="206" t="s">
        <v>125</v>
      </c>
      <c r="C77" s="183">
        <v>1</v>
      </c>
      <c r="D77" s="183" t="s">
        <v>103</v>
      </c>
      <c r="E77" s="217"/>
      <c r="F77" s="184">
        <f t="shared" si="5"/>
        <v>0</v>
      </c>
    </row>
    <row r="78" spans="1:6" x14ac:dyDescent="0.2">
      <c r="A78" s="213">
        <v>71</v>
      </c>
      <c r="B78" s="206" t="s">
        <v>126</v>
      </c>
      <c r="C78" s="183">
        <v>1</v>
      </c>
      <c r="D78" s="183" t="s">
        <v>103</v>
      </c>
      <c r="E78" s="217"/>
      <c r="F78" s="184">
        <f t="shared" si="5"/>
        <v>0</v>
      </c>
    </row>
    <row r="79" spans="1:6" ht="25.5" x14ac:dyDescent="0.2">
      <c r="A79" s="213">
        <v>72</v>
      </c>
      <c r="B79" s="206" t="s">
        <v>184</v>
      </c>
      <c r="C79" s="183">
        <v>1</v>
      </c>
      <c r="D79" s="183" t="s">
        <v>127</v>
      </c>
      <c r="E79" s="217"/>
      <c r="F79" s="184">
        <f t="shared" si="5"/>
        <v>0</v>
      </c>
    </row>
    <row r="80" spans="1:6" x14ac:dyDescent="0.2">
      <c r="A80" s="213">
        <v>73</v>
      </c>
      <c r="B80" s="206" t="s">
        <v>128</v>
      </c>
      <c r="C80" s="183">
        <v>1</v>
      </c>
      <c r="D80" s="183" t="s">
        <v>103</v>
      </c>
      <c r="E80" s="217"/>
      <c r="F80" s="184">
        <f t="shared" si="5"/>
        <v>0</v>
      </c>
    </row>
    <row r="81" spans="1:6" x14ac:dyDescent="0.2">
      <c r="A81" s="213">
        <v>74</v>
      </c>
      <c r="B81" s="206" t="s">
        <v>129</v>
      </c>
      <c r="C81" s="183">
        <v>1</v>
      </c>
      <c r="D81" s="183" t="s">
        <v>103</v>
      </c>
      <c r="E81" s="217"/>
      <c r="F81" s="184">
        <f t="shared" si="5"/>
        <v>0</v>
      </c>
    </row>
    <row r="82" spans="1:6" x14ac:dyDescent="0.2">
      <c r="A82" s="213">
        <v>75</v>
      </c>
      <c r="B82" s="206" t="s">
        <v>130</v>
      </c>
      <c r="C82" s="183">
        <v>1</v>
      </c>
      <c r="D82" s="183" t="s">
        <v>103</v>
      </c>
      <c r="E82" s="217"/>
      <c r="F82" s="184">
        <f t="shared" si="5"/>
        <v>0</v>
      </c>
    </row>
    <row r="83" spans="1:6" ht="25.5" x14ac:dyDescent="0.2">
      <c r="A83" s="213">
        <v>76</v>
      </c>
      <c r="B83" s="206" t="s">
        <v>185</v>
      </c>
      <c r="C83" s="183">
        <v>1</v>
      </c>
      <c r="D83" s="183" t="s">
        <v>103</v>
      </c>
      <c r="E83" s="217"/>
      <c r="F83" s="184">
        <f t="shared" si="5"/>
        <v>0</v>
      </c>
    </row>
    <row r="84" spans="1:6" x14ac:dyDescent="0.2">
      <c r="A84" s="213">
        <v>77</v>
      </c>
      <c r="B84" s="206" t="s">
        <v>186</v>
      </c>
      <c r="C84" s="183">
        <v>1</v>
      </c>
      <c r="D84" s="183" t="s">
        <v>103</v>
      </c>
      <c r="E84" s="217"/>
      <c r="F84" s="184">
        <f t="shared" si="5"/>
        <v>0</v>
      </c>
    </row>
    <row r="85" spans="1:6" x14ac:dyDescent="0.2">
      <c r="A85" s="213">
        <v>78</v>
      </c>
      <c r="B85" s="206" t="s">
        <v>187</v>
      </c>
      <c r="C85" s="185">
        <v>1</v>
      </c>
      <c r="D85" s="185" t="s">
        <v>141</v>
      </c>
      <c r="E85" s="218"/>
      <c r="F85" s="184">
        <f t="shared" si="5"/>
        <v>0</v>
      </c>
    </row>
    <row r="86" spans="1:6" x14ac:dyDescent="0.2">
      <c r="A86" s="213"/>
      <c r="B86" s="304" t="s">
        <v>131</v>
      </c>
      <c r="C86" s="304"/>
      <c r="D86" s="304"/>
      <c r="E86" s="304"/>
      <c r="F86" s="304"/>
    </row>
    <row r="87" spans="1:6" x14ac:dyDescent="0.2">
      <c r="A87" s="213">
        <v>79</v>
      </c>
      <c r="B87" s="206" t="s">
        <v>188</v>
      </c>
      <c r="C87" s="183">
        <v>1</v>
      </c>
      <c r="D87" s="183" t="s">
        <v>103</v>
      </c>
      <c r="E87" s="217"/>
      <c r="F87" s="184">
        <f>E87*C87</f>
        <v>0</v>
      </c>
    </row>
    <row r="88" spans="1:6" ht="25.5" x14ac:dyDescent="0.2">
      <c r="A88" s="213">
        <v>80</v>
      </c>
      <c r="B88" s="206" t="s">
        <v>132</v>
      </c>
      <c r="C88" s="183">
        <v>1</v>
      </c>
      <c r="D88" s="183" t="s">
        <v>103</v>
      </c>
      <c r="E88" s="217"/>
      <c r="F88" s="184">
        <f t="shared" ref="F88:F99" si="6">E88*C88</f>
        <v>0</v>
      </c>
    </row>
    <row r="89" spans="1:6" ht="25.5" x14ac:dyDescent="0.2">
      <c r="A89" s="213">
        <v>81</v>
      </c>
      <c r="B89" s="206" t="s">
        <v>105</v>
      </c>
      <c r="C89" s="183">
        <v>2</v>
      </c>
      <c r="D89" s="183" t="s">
        <v>103</v>
      </c>
      <c r="E89" s="217"/>
      <c r="F89" s="184">
        <f t="shared" si="6"/>
        <v>0</v>
      </c>
    </row>
    <row r="90" spans="1:6" x14ac:dyDescent="0.2">
      <c r="A90" s="213">
        <v>82</v>
      </c>
      <c r="B90" s="206" t="s">
        <v>247</v>
      </c>
      <c r="C90" s="183">
        <v>1</v>
      </c>
      <c r="D90" s="183" t="s">
        <v>103</v>
      </c>
      <c r="E90" s="217"/>
      <c r="F90" s="184">
        <f t="shared" si="6"/>
        <v>0</v>
      </c>
    </row>
    <row r="91" spans="1:6" ht="25.5" x14ac:dyDescent="0.2">
      <c r="A91" s="213">
        <v>83</v>
      </c>
      <c r="B91" s="206" t="s">
        <v>118</v>
      </c>
      <c r="C91" s="183">
        <v>1</v>
      </c>
      <c r="D91" s="183" t="s">
        <v>103</v>
      </c>
      <c r="E91" s="217"/>
      <c r="F91" s="184">
        <f t="shared" si="6"/>
        <v>0</v>
      </c>
    </row>
    <row r="92" spans="1:6" ht="25.5" x14ac:dyDescent="0.2">
      <c r="A92" s="213">
        <v>84</v>
      </c>
      <c r="B92" s="206" t="s">
        <v>133</v>
      </c>
      <c r="C92" s="183">
        <v>2</v>
      </c>
      <c r="D92" s="183" t="s">
        <v>103</v>
      </c>
      <c r="E92" s="217"/>
      <c r="F92" s="184">
        <f t="shared" si="6"/>
        <v>0</v>
      </c>
    </row>
    <row r="93" spans="1:6" ht="25.5" x14ac:dyDescent="0.2">
      <c r="A93" s="213">
        <v>85</v>
      </c>
      <c r="B93" s="206" t="s">
        <v>134</v>
      </c>
      <c r="C93" s="183">
        <v>1</v>
      </c>
      <c r="D93" s="183" t="s">
        <v>103</v>
      </c>
      <c r="E93" s="217"/>
      <c r="F93" s="184">
        <f t="shared" si="6"/>
        <v>0</v>
      </c>
    </row>
    <row r="94" spans="1:6" ht="25.5" x14ac:dyDescent="0.2">
      <c r="A94" s="213">
        <v>86</v>
      </c>
      <c r="B94" s="206" t="s">
        <v>135</v>
      </c>
      <c r="C94" s="183">
        <v>1</v>
      </c>
      <c r="D94" s="183" t="s">
        <v>103</v>
      </c>
      <c r="E94" s="217"/>
      <c r="F94" s="184">
        <f t="shared" si="6"/>
        <v>0</v>
      </c>
    </row>
    <row r="95" spans="1:6" ht="25.5" x14ac:dyDescent="0.2">
      <c r="A95" s="213">
        <v>87</v>
      </c>
      <c r="B95" s="206" t="s">
        <v>136</v>
      </c>
      <c r="C95" s="183">
        <v>1</v>
      </c>
      <c r="D95" s="183" t="s">
        <v>103</v>
      </c>
      <c r="E95" s="217"/>
      <c r="F95" s="184">
        <f t="shared" si="6"/>
        <v>0</v>
      </c>
    </row>
    <row r="96" spans="1:6" ht="25.5" x14ac:dyDescent="0.2">
      <c r="A96" s="213">
        <v>88</v>
      </c>
      <c r="B96" s="206" t="s">
        <v>137</v>
      </c>
      <c r="C96" s="183">
        <v>1</v>
      </c>
      <c r="D96" s="183" t="s">
        <v>103</v>
      </c>
      <c r="E96" s="217"/>
      <c r="F96" s="184">
        <f t="shared" si="6"/>
        <v>0</v>
      </c>
    </row>
    <row r="97" spans="1:6" ht="25.5" x14ac:dyDescent="0.2">
      <c r="A97" s="213">
        <v>89</v>
      </c>
      <c r="B97" s="206" t="s">
        <v>189</v>
      </c>
      <c r="C97" s="183">
        <v>10</v>
      </c>
      <c r="D97" s="183" t="s">
        <v>138</v>
      </c>
      <c r="E97" s="217"/>
      <c r="F97" s="184">
        <f t="shared" si="6"/>
        <v>0</v>
      </c>
    </row>
    <row r="98" spans="1:6" x14ac:dyDescent="0.2">
      <c r="A98" s="213">
        <v>90</v>
      </c>
      <c r="B98" s="206" t="s">
        <v>190</v>
      </c>
      <c r="C98" s="183">
        <v>1</v>
      </c>
      <c r="D98" s="183" t="s">
        <v>141</v>
      </c>
      <c r="E98" s="217"/>
      <c r="F98" s="184">
        <f t="shared" si="6"/>
        <v>0</v>
      </c>
    </row>
    <row r="99" spans="1:6" x14ac:dyDescent="0.2">
      <c r="A99" s="213">
        <v>91</v>
      </c>
      <c r="B99" s="206" t="s">
        <v>191</v>
      </c>
      <c r="C99" s="185">
        <v>1</v>
      </c>
      <c r="D99" s="185" t="s">
        <v>141</v>
      </c>
      <c r="E99" s="218"/>
      <c r="F99" s="184">
        <f t="shared" si="6"/>
        <v>0</v>
      </c>
    </row>
    <row r="100" spans="1:6" x14ac:dyDescent="0.2">
      <c r="A100" s="213"/>
      <c r="B100" s="305" t="s">
        <v>192</v>
      </c>
      <c r="C100" s="303"/>
      <c r="D100" s="303"/>
      <c r="E100" s="303"/>
      <c r="F100" s="303"/>
    </row>
    <row r="101" spans="1:6" ht="25.5" x14ac:dyDescent="0.2">
      <c r="A101" s="213">
        <v>92</v>
      </c>
      <c r="B101" s="209" t="s">
        <v>193</v>
      </c>
      <c r="C101" s="183">
        <v>1</v>
      </c>
      <c r="D101" s="183" t="s">
        <v>103</v>
      </c>
      <c r="E101" s="217"/>
      <c r="F101" s="184">
        <f>E101*C101</f>
        <v>0</v>
      </c>
    </row>
    <row r="102" spans="1:6" ht="25.5" x14ac:dyDescent="0.2">
      <c r="A102" s="213">
        <v>93</v>
      </c>
      <c r="B102" s="209" t="s">
        <v>248</v>
      </c>
      <c r="C102" s="183">
        <v>1</v>
      </c>
      <c r="D102" s="183" t="s">
        <v>103</v>
      </c>
      <c r="E102" s="217"/>
      <c r="F102" s="184">
        <f t="shared" ref="F102:F108" si="7">E102*C102</f>
        <v>0</v>
      </c>
    </row>
    <row r="103" spans="1:6" ht="25.5" x14ac:dyDescent="0.2">
      <c r="A103" s="213">
        <v>94</v>
      </c>
      <c r="B103" s="209" t="s">
        <v>194</v>
      </c>
      <c r="C103" s="183">
        <v>2</v>
      </c>
      <c r="D103" s="183" t="s">
        <v>103</v>
      </c>
      <c r="E103" s="217"/>
      <c r="F103" s="184">
        <f t="shared" si="7"/>
        <v>0</v>
      </c>
    </row>
    <row r="104" spans="1:6" ht="25.5" x14ac:dyDescent="0.2">
      <c r="A104" s="213">
        <v>95</v>
      </c>
      <c r="B104" s="209" t="s">
        <v>249</v>
      </c>
      <c r="C104" s="183">
        <v>1</v>
      </c>
      <c r="D104" s="183" t="s">
        <v>103</v>
      </c>
      <c r="E104" s="217"/>
      <c r="F104" s="184">
        <f t="shared" si="7"/>
        <v>0</v>
      </c>
    </row>
    <row r="105" spans="1:6" ht="25.5" x14ac:dyDescent="0.2">
      <c r="A105" s="213">
        <v>96</v>
      </c>
      <c r="B105" s="208" t="s">
        <v>250</v>
      </c>
      <c r="C105" s="183">
        <v>2</v>
      </c>
      <c r="D105" s="183" t="s">
        <v>103</v>
      </c>
      <c r="E105" s="217"/>
      <c r="F105" s="184">
        <f t="shared" si="7"/>
        <v>0</v>
      </c>
    </row>
    <row r="106" spans="1:6" x14ac:dyDescent="0.2">
      <c r="A106" s="213">
        <v>97</v>
      </c>
      <c r="B106" s="209" t="s">
        <v>195</v>
      </c>
      <c r="C106" s="183">
        <v>1</v>
      </c>
      <c r="D106" s="183" t="s">
        <v>103</v>
      </c>
      <c r="E106" s="217"/>
      <c r="F106" s="184">
        <f t="shared" si="7"/>
        <v>0</v>
      </c>
    </row>
    <row r="107" spans="1:6" ht="25.5" x14ac:dyDescent="0.2">
      <c r="A107" s="213">
        <v>98</v>
      </c>
      <c r="B107" s="209" t="s">
        <v>196</v>
      </c>
      <c r="C107" s="183">
        <v>2</v>
      </c>
      <c r="D107" s="183" t="s">
        <v>103</v>
      </c>
      <c r="E107" s="217"/>
      <c r="F107" s="184">
        <f t="shared" si="7"/>
        <v>0</v>
      </c>
    </row>
    <row r="108" spans="1:6" x14ac:dyDescent="0.2">
      <c r="A108" s="213">
        <v>99</v>
      </c>
      <c r="B108" s="206" t="s">
        <v>197</v>
      </c>
      <c r="C108" s="185">
        <v>1</v>
      </c>
      <c r="D108" s="185" t="s">
        <v>141</v>
      </c>
      <c r="E108" s="218"/>
      <c r="F108" s="184">
        <f t="shared" si="7"/>
        <v>0</v>
      </c>
    </row>
    <row r="109" spans="1:6" x14ac:dyDescent="0.2">
      <c r="A109" s="213"/>
      <c r="B109" s="305" t="s">
        <v>139</v>
      </c>
      <c r="C109" s="303"/>
      <c r="D109" s="303"/>
      <c r="E109" s="303"/>
      <c r="F109" s="303"/>
    </row>
    <row r="110" spans="1:6" x14ac:dyDescent="0.2">
      <c r="A110" s="213">
        <v>100</v>
      </c>
      <c r="B110" s="211" t="s">
        <v>251</v>
      </c>
      <c r="C110" s="183">
        <v>10</v>
      </c>
      <c r="D110" s="183" t="s">
        <v>103</v>
      </c>
      <c r="E110" s="217"/>
      <c r="F110" s="184">
        <f>E110*C110</f>
        <v>0</v>
      </c>
    </row>
    <row r="111" spans="1:6" x14ac:dyDescent="0.2">
      <c r="A111" s="213">
        <v>101</v>
      </c>
      <c r="B111" s="210" t="s">
        <v>198</v>
      </c>
      <c r="C111" s="183">
        <v>1</v>
      </c>
      <c r="D111" s="183" t="s">
        <v>103</v>
      </c>
      <c r="E111" s="217"/>
      <c r="F111" s="184">
        <f t="shared" ref="F111:F113" si="8">E111*C111</f>
        <v>0</v>
      </c>
    </row>
    <row r="112" spans="1:6" x14ac:dyDescent="0.2">
      <c r="A112" s="213">
        <v>102</v>
      </c>
      <c r="B112" s="210" t="s">
        <v>199</v>
      </c>
      <c r="C112" s="183">
        <v>1</v>
      </c>
      <c r="D112" s="183" t="s">
        <v>103</v>
      </c>
      <c r="E112" s="217"/>
      <c r="F112" s="184">
        <f t="shared" si="8"/>
        <v>0</v>
      </c>
    </row>
    <row r="113" spans="1:6" ht="25.5" x14ac:dyDescent="0.2">
      <c r="A113" s="213">
        <v>103</v>
      </c>
      <c r="B113" s="210" t="s">
        <v>200</v>
      </c>
      <c r="C113" s="183">
        <v>1</v>
      </c>
      <c r="D113" s="183" t="s">
        <v>103</v>
      </c>
      <c r="E113" s="217"/>
      <c r="F113" s="184">
        <f t="shared" si="8"/>
        <v>0</v>
      </c>
    </row>
    <row r="114" spans="1:6" x14ac:dyDescent="0.2">
      <c r="A114" s="213"/>
      <c r="B114" s="305" t="s">
        <v>140</v>
      </c>
      <c r="C114" s="303"/>
      <c r="D114" s="303"/>
      <c r="E114" s="303"/>
      <c r="F114" s="303"/>
    </row>
    <row r="115" spans="1:6" x14ac:dyDescent="0.2">
      <c r="A115" s="213">
        <v>104</v>
      </c>
      <c r="B115" s="210" t="s">
        <v>201</v>
      </c>
      <c r="C115" s="185">
        <v>18</v>
      </c>
      <c r="D115" s="185" t="s">
        <v>202</v>
      </c>
      <c r="E115" s="218"/>
      <c r="F115" s="184">
        <f>E115*C115</f>
        <v>0</v>
      </c>
    </row>
    <row r="116" spans="1:6" x14ac:dyDescent="0.2">
      <c r="A116" s="213">
        <v>105</v>
      </c>
      <c r="B116" s="211" t="s">
        <v>203</v>
      </c>
      <c r="C116" s="185">
        <v>18</v>
      </c>
      <c r="D116" s="185" t="s">
        <v>202</v>
      </c>
      <c r="E116" s="218"/>
      <c r="F116" s="184">
        <f t="shared" ref="F116:F119" si="9">E116*C116</f>
        <v>0</v>
      </c>
    </row>
    <row r="117" spans="1:6" x14ac:dyDescent="0.2">
      <c r="A117" s="213">
        <v>106</v>
      </c>
      <c r="B117" s="211" t="s">
        <v>204</v>
      </c>
      <c r="C117" s="185">
        <v>1</v>
      </c>
      <c r="D117" s="185" t="s">
        <v>141</v>
      </c>
      <c r="E117" s="218"/>
      <c r="F117" s="184">
        <f t="shared" si="9"/>
        <v>0</v>
      </c>
    </row>
    <row r="118" spans="1:6" x14ac:dyDescent="0.2">
      <c r="A118" s="213">
        <v>107</v>
      </c>
      <c r="B118" s="211" t="s">
        <v>205</v>
      </c>
      <c r="C118" s="185">
        <v>1</v>
      </c>
      <c r="D118" s="185" t="s">
        <v>141</v>
      </c>
      <c r="E118" s="218"/>
      <c r="F118" s="184">
        <f t="shared" si="9"/>
        <v>0</v>
      </c>
    </row>
    <row r="119" spans="1:6" x14ac:dyDescent="0.2">
      <c r="A119" s="213">
        <v>108</v>
      </c>
      <c r="B119" s="211" t="s">
        <v>206</v>
      </c>
      <c r="C119" s="185">
        <v>1</v>
      </c>
      <c r="D119" s="185" t="s">
        <v>141</v>
      </c>
      <c r="E119" s="218"/>
      <c r="F119" s="184">
        <f t="shared" si="9"/>
        <v>0</v>
      </c>
    </row>
    <row r="120" spans="1:6" x14ac:dyDescent="0.2">
      <c r="A120" s="214"/>
      <c r="B120" s="214"/>
      <c r="C120" s="214"/>
      <c r="D120" s="214"/>
      <c r="E120" s="214"/>
      <c r="F120" s="214"/>
    </row>
    <row r="121" spans="1:6" x14ac:dyDescent="0.2">
      <c r="A121" s="214"/>
      <c r="B121" s="214"/>
      <c r="C121" s="214"/>
      <c r="D121" s="214"/>
      <c r="E121" s="215" t="s">
        <v>207</v>
      </c>
      <c r="F121" s="216">
        <f>SUM(F115:F119,F110:F113,F101:F108,F87:F99,F74:F85,F62:F72,F45:F60,F29:F43,F8:F27,F3:F6)</f>
        <v>0</v>
      </c>
    </row>
  </sheetData>
  <sheetProtection algorithmName="SHA-512" hashValue="4rjHbjLEYr1uewNBk0oQs9WiivM6NwG59Z8H88KVw1U2UONAymPGCDYidt4U7K7GyHGD1hCQm7xLtO7J1uXBdw==" saltValue="VP8aD4svaF4nswx1l6BOGw==" spinCount="100000" sheet="1" objects="1" scenarios="1"/>
  <mergeCells count="10">
    <mergeCell ref="B2:F2"/>
    <mergeCell ref="B44:F44"/>
    <mergeCell ref="B28:F28"/>
    <mergeCell ref="B7:F7"/>
    <mergeCell ref="B114:F114"/>
    <mergeCell ref="B109:F109"/>
    <mergeCell ref="B86:F86"/>
    <mergeCell ref="B73:F73"/>
    <mergeCell ref="B61:F61"/>
    <mergeCell ref="B100:F100"/>
  </mergeCells>
  <pageMargins left="0.7" right="0.7" top="0.78740157499999996" bottom="0.78740157499999996" header="0.3" footer="0.3"/>
  <pageSetup paperSize="9" scale="87" orientation="landscape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"/>
  <sheetViews>
    <sheetView workbookViewId="0">
      <selection activeCell="I4" sqref="I4"/>
    </sheetView>
  </sheetViews>
  <sheetFormatPr defaultRowHeight="12.75" x14ac:dyDescent="0.2"/>
  <cols>
    <col min="1" max="1" width="10.5703125" customWidth="1"/>
    <col min="2" max="2" width="106.5703125" customWidth="1"/>
    <col min="5" max="5" width="14" customWidth="1"/>
    <col min="6" max="6" width="15.140625" customWidth="1"/>
  </cols>
  <sheetData>
    <row r="1" spans="1:6" ht="40.5" customHeight="1" x14ac:dyDescent="0.2">
      <c r="A1" s="190" t="s">
        <v>233</v>
      </c>
      <c r="B1" s="190" t="s">
        <v>99</v>
      </c>
      <c r="C1" s="190" t="s">
        <v>100</v>
      </c>
      <c r="D1" s="190" t="s">
        <v>101</v>
      </c>
      <c r="E1" s="190" t="s">
        <v>173</v>
      </c>
      <c r="F1" s="190" t="s">
        <v>174</v>
      </c>
    </row>
    <row r="2" spans="1:6" ht="23.25" customHeight="1" x14ac:dyDescent="0.2">
      <c r="B2" s="212" t="s">
        <v>102</v>
      </c>
      <c r="C2" s="203"/>
      <c r="D2" s="203"/>
      <c r="E2" s="203"/>
      <c r="F2" s="203"/>
    </row>
    <row r="3" spans="1:6" ht="26.25" customHeight="1" x14ac:dyDescent="0.2">
      <c r="A3" s="196">
        <v>1</v>
      </c>
      <c r="B3" s="220" t="s">
        <v>234</v>
      </c>
      <c r="C3" s="191">
        <v>1</v>
      </c>
      <c r="D3" s="191" t="s">
        <v>103</v>
      </c>
      <c r="E3" s="225"/>
      <c r="F3" s="192">
        <f>E3*C3</f>
        <v>0</v>
      </c>
    </row>
    <row r="4" spans="1:6" ht="26.25" customHeight="1" x14ac:dyDescent="0.2">
      <c r="A4" s="196">
        <v>2</v>
      </c>
      <c r="B4" s="220" t="s">
        <v>104</v>
      </c>
      <c r="C4" s="191">
        <v>1</v>
      </c>
      <c r="D4" s="191" t="s">
        <v>103</v>
      </c>
      <c r="E4" s="225"/>
      <c r="F4" s="192">
        <f t="shared" ref="F4:F6" si="0">E4*C4</f>
        <v>0</v>
      </c>
    </row>
    <row r="5" spans="1:6" ht="19.5" customHeight="1" x14ac:dyDescent="0.2">
      <c r="A5" s="196">
        <v>3</v>
      </c>
      <c r="B5" s="219" t="s">
        <v>142</v>
      </c>
      <c r="C5" s="193">
        <v>1</v>
      </c>
      <c r="D5" s="193" t="s">
        <v>103</v>
      </c>
      <c r="E5" s="226"/>
      <c r="F5" s="192">
        <f t="shared" si="0"/>
        <v>0</v>
      </c>
    </row>
    <row r="6" spans="1:6" ht="20.25" customHeight="1" x14ac:dyDescent="0.2">
      <c r="A6" s="196">
        <v>4</v>
      </c>
      <c r="B6" s="219" t="s">
        <v>143</v>
      </c>
      <c r="C6" s="193">
        <v>1</v>
      </c>
      <c r="D6" s="193" t="s">
        <v>103</v>
      </c>
      <c r="E6" s="226"/>
      <c r="F6" s="192">
        <f t="shared" si="0"/>
        <v>0</v>
      </c>
    </row>
    <row r="7" spans="1:6" ht="18.75" customHeight="1" x14ac:dyDescent="0.2">
      <c r="A7" s="196"/>
      <c r="B7" s="304" t="s">
        <v>260</v>
      </c>
      <c r="C7" s="304"/>
      <c r="D7" s="304"/>
      <c r="E7" s="304"/>
      <c r="F7" s="304"/>
    </row>
    <row r="8" spans="1:6" ht="16.5" customHeight="1" x14ac:dyDescent="0.2">
      <c r="A8" s="196">
        <v>5</v>
      </c>
      <c r="B8" s="222" t="s">
        <v>145</v>
      </c>
      <c r="C8" s="191">
        <v>3</v>
      </c>
      <c r="D8" s="191" t="s">
        <v>103</v>
      </c>
      <c r="E8" s="225"/>
      <c r="F8" s="192">
        <f>E8*C8</f>
        <v>0</v>
      </c>
    </row>
    <row r="9" spans="1:6" ht="21" customHeight="1" x14ac:dyDescent="0.2">
      <c r="A9" s="196">
        <v>6</v>
      </c>
      <c r="B9" s="220" t="s">
        <v>211</v>
      </c>
      <c r="C9" s="191">
        <v>1</v>
      </c>
      <c r="D9" s="191" t="s">
        <v>103</v>
      </c>
      <c r="E9" s="225"/>
      <c r="F9" s="192">
        <f t="shared" ref="F9:F28" si="1">E9*C9</f>
        <v>0</v>
      </c>
    </row>
    <row r="10" spans="1:6" ht="30" customHeight="1" x14ac:dyDescent="0.2">
      <c r="A10" s="196">
        <v>7</v>
      </c>
      <c r="B10" s="220" t="s">
        <v>212</v>
      </c>
      <c r="C10" s="191">
        <v>4</v>
      </c>
      <c r="D10" s="191" t="s">
        <v>103</v>
      </c>
      <c r="E10" s="225"/>
      <c r="F10" s="192">
        <f t="shared" si="1"/>
        <v>0</v>
      </c>
    </row>
    <row r="11" spans="1:6" ht="24.75" customHeight="1" x14ac:dyDescent="0.2">
      <c r="A11" s="196">
        <v>8</v>
      </c>
      <c r="B11" s="219" t="s">
        <v>213</v>
      </c>
      <c r="C11" s="191">
        <v>4</v>
      </c>
      <c r="D11" s="191" t="s">
        <v>103</v>
      </c>
      <c r="E11" s="225"/>
      <c r="F11" s="192">
        <f t="shared" si="1"/>
        <v>0</v>
      </c>
    </row>
    <row r="12" spans="1:6" ht="30" customHeight="1" x14ac:dyDescent="0.2">
      <c r="A12" s="196">
        <v>9</v>
      </c>
      <c r="B12" s="219" t="s">
        <v>106</v>
      </c>
      <c r="C12" s="191">
        <v>2</v>
      </c>
      <c r="D12" s="191" t="s">
        <v>103</v>
      </c>
      <c r="E12" s="225"/>
      <c r="F12" s="192">
        <f t="shared" si="1"/>
        <v>0</v>
      </c>
    </row>
    <row r="13" spans="1:6" ht="30" customHeight="1" x14ac:dyDescent="0.2">
      <c r="A13" s="196">
        <v>10</v>
      </c>
      <c r="B13" s="219" t="s">
        <v>107</v>
      </c>
      <c r="C13" s="191">
        <v>1</v>
      </c>
      <c r="D13" s="191" t="s">
        <v>103</v>
      </c>
      <c r="E13" s="225"/>
      <c r="F13" s="192">
        <f t="shared" si="1"/>
        <v>0</v>
      </c>
    </row>
    <row r="14" spans="1:6" ht="30" customHeight="1" x14ac:dyDescent="0.2">
      <c r="A14" s="196">
        <v>11</v>
      </c>
      <c r="B14" s="219" t="s">
        <v>214</v>
      </c>
      <c r="C14" s="191">
        <v>1</v>
      </c>
      <c r="D14" s="191" t="s">
        <v>103</v>
      </c>
      <c r="E14" s="225"/>
      <c r="F14" s="192">
        <f t="shared" si="1"/>
        <v>0</v>
      </c>
    </row>
    <row r="15" spans="1:6" ht="30" customHeight="1" x14ac:dyDescent="0.2">
      <c r="A15" s="196">
        <v>12</v>
      </c>
      <c r="B15" s="219" t="s">
        <v>146</v>
      </c>
      <c r="C15" s="191">
        <v>4</v>
      </c>
      <c r="D15" s="191" t="s">
        <v>103</v>
      </c>
      <c r="E15" s="225"/>
      <c r="F15" s="192">
        <f t="shared" si="1"/>
        <v>0</v>
      </c>
    </row>
    <row r="16" spans="1:6" ht="30" customHeight="1" x14ac:dyDescent="0.2">
      <c r="A16" s="196">
        <v>13</v>
      </c>
      <c r="B16" s="222" t="s">
        <v>147</v>
      </c>
      <c r="C16" s="191">
        <v>11</v>
      </c>
      <c r="D16" s="191" t="s">
        <v>103</v>
      </c>
      <c r="E16" s="225"/>
      <c r="F16" s="192">
        <f t="shared" si="1"/>
        <v>0</v>
      </c>
    </row>
    <row r="17" spans="1:6" ht="30" customHeight="1" x14ac:dyDescent="0.2">
      <c r="A17" s="196">
        <v>14</v>
      </c>
      <c r="B17" s="219" t="s">
        <v>108</v>
      </c>
      <c r="C17" s="191">
        <v>11</v>
      </c>
      <c r="D17" s="191" t="s">
        <v>103</v>
      </c>
      <c r="E17" s="225"/>
      <c r="F17" s="192">
        <f t="shared" si="1"/>
        <v>0</v>
      </c>
    </row>
    <row r="18" spans="1:6" ht="30" customHeight="1" x14ac:dyDescent="0.2">
      <c r="A18" s="196">
        <v>15</v>
      </c>
      <c r="B18" s="219" t="s">
        <v>109</v>
      </c>
      <c r="C18" s="191">
        <v>100</v>
      </c>
      <c r="D18" s="191" t="s">
        <v>110</v>
      </c>
      <c r="E18" s="225"/>
      <c r="F18" s="192">
        <f t="shared" si="1"/>
        <v>0</v>
      </c>
    </row>
    <row r="19" spans="1:6" ht="30" customHeight="1" x14ac:dyDescent="0.2">
      <c r="A19" s="196">
        <v>16</v>
      </c>
      <c r="B19" s="219" t="s">
        <v>111</v>
      </c>
      <c r="C19" s="191">
        <v>600</v>
      </c>
      <c r="D19" s="191" t="s">
        <v>110</v>
      </c>
      <c r="E19" s="225"/>
      <c r="F19" s="192">
        <f t="shared" si="1"/>
        <v>0</v>
      </c>
    </row>
    <row r="20" spans="1:6" ht="30" customHeight="1" x14ac:dyDescent="0.2">
      <c r="A20" s="196">
        <v>17</v>
      </c>
      <c r="B20" s="219" t="s">
        <v>112</v>
      </c>
      <c r="C20" s="191">
        <v>300</v>
      </c>
      <c r="D20" s="191" t="s">
        <v>110</v>
      </c>
      <c r="E20" s="225"/>
      <c r="F20" s="192">
        <f t="shared" si="1"/>
        <v>0</v>
      </c>
    </row>
    <row r="21" spans="1:6" ht="30" customHeight="1" x14ac:dyDescent="0.2">
      <c r="A21" s="196">
        <v>18</v>
      </c>
      <c r="B21" s="219" t="s">
        <v>215</v>
      </c>
      <c r="C21" s="191">
        <v>300</v>
      </c>
      <c r="D21" s="191" t="s">
        <v>110</v>
      </c>
      <c r="E21" s="225"/>
      <c r="F21" s="192">
        <f t="shared" si="1"/>
        <v>0</v>
      </c>
    </row>
    <row r="22" spans="1:6" ht="22.5" customHeight="1" x14ac:dyDescent="0.2">
      <c r="A22" s="196">
        <v>19</v>
      </c>
      <c r="B22" s="219" t="s">
        <v>235</v>
      </c>
      <c r="C22" s="191">
        <v>30</v>
      </c>
      <c r="D22" s="191" t="s">
        <v>103</v>
      </c>
      <c r="E22" s="225"/>
      <c r="F22" s="192">
        <f t="shared" si="1"/>
        <v>0</v>
      </c>
    </row>
    <row r="23" spans="1:6" ht="30" customHeight="1" x14ac:dyDescent="0.2">
      <c r="A23" s="196">
        <v>20</v>
      </c>
      <c r="B23" s="219" t="s">
        <v>236</v>
      </c>
      <c r="C23" s="191">
        <v>4</v>
      </c>
      <c r="D23" s="191" t="s">
        <v>103</v>
      </c>
      <c r="E23" s="225"/>
      <c r="F23" s="192">
        <f t="shared" si="1"/>
        <v>0</v>
      </c>
    </row>
    <row r="24" spans="1:6" ht="14.25" customHeight="1" x14ac:dyDescent="0.2">
      <c r="A24" s="196">
        <v>21</v>
      </c>
      <c r="B24" s="219" t="s">
        <v>148</v>
      </c>
      <c r="C24" s="191">
        <v>4</v>
      </c>
      <c r="D24" s="191" t="s">
        <v>149</v>
      </c>
      <c r="E24" s="225"/>
      <c r="F24" s="192">
        <f t="shared" si="1"/>
        <v>0</v>
      </c>
    </row>
    <row r="25" spans="1:6" ht="18" customHeight="1" x14ac:dyDescent="0.2">
      <c r="A25" s="196">
        <v>22</v>
      </c>
      <c r="B25" s="219" t="s">
        <v>151</v>
      </c>
      <c r="C25" s="191">
        <v>1</v>
      </c>
      <c r="D25" s="191" t="s">
        <v>141</v>
      </c>
      <c r="E25" s="225"/>
      <c r="F25" s="192">
        <f t="shared" si="1"/>
        <v>0</v>
      </c>
    </row>
    <row r="26" spans="1:6" ht="21" customHeight="1" x14ac:dyDescent="0.2">
      <c r="A26" s="196">
        <v>23</v>
      </c>
      <c r="B26" s="219" t="s">
        <v>237</v>
      </c>
      <c r="C26" s="193">
        <v>4</v>
      </c>
      <c r="D26" s="193" t="s">
        <v>103</v>
      </c>
      <c r="E26" s="226"/>
      <c r="F26" s="192">
        <f t="shared" si="1"/>
        <v>0</v>
      </c>
    </row>
    <row r="27" spans="1:6" ht="15.75" customHeight="1" x14ac:dyDescent="0.2">
      <c r="A27" s="196">
        <v>24</v>
      </c>
      <c r="B27" s="219" t="s">
        <v>152</v>
      </c>
      <c r="C27" s="193">
        <v>4</v>
      </c>
      <c r="D27" s="193" t="s">
        <v>103</v>
      </c>
      <c r="E27" s="226"/>
      <c r="F27" s="192">
        <f t="shared" si="1"/>
        <v>0</v>
      </c>
    </row>
    <row r="28" spans="1:6" ht="16.5" customHeight="1" x14ac:dyDescent="0.2">
      <c r="A28" s="196">
        <v>25</v>
      </c>
      <c r="B28" s="219" t="s">
        <v>153</v>
      </c>
      <c r="C28" s="193">
        <v>11</v>
      </c>
      <c r="D28" s="193" t="s">
        <v>103</v>
      </c>
      <c r="E28" s="226"/>
      <c r="F28" s="192">
        <f t="shared" si="1"/>
        <v>0</v>
      </c>
    </row>
    <row r="29" spans="1:6" ht="15" customHeight="1" x14ac:dyDescent="0.2">
      <c r="A29" s="196"/>
      <c r="B29" s="304" t="s">
        <v>113</v>
      </c>
      <c r="C29" s="304"/>
      <c r="D29" s="304"/>
      <c r="E29" s="304"/>
      <c r="F29" s="304"/>
    </row>
    <row r="30" spans="1:6" ht="30" customHeight="1" x14ac:dyDescent="0.2">
      <c r="A30" s="196">
        <v>26</v>
      </c>
      <c r="B30" s="208" t="s">
        <v>238</v>
      </c>
      <c r="C30" s="191">
        <v>700</v>
      </c>
      <c r="D30" s="191" t="s">
        <v>110</v>
      </c>
      <c r="E30" s="225"/>
      <c r="F30" s="192">
        <f>E30*C30</f>
        <v>0</v>
      </c>
    </row>
    <row r="31" spans="1:6" ht="30" customHeight="1" x14ac:dyDescent="0.2">
      <c r="A31" s="196">
        <v>27</v>
      </c>
      <c r="B31" s="208" t="s">
        <v>252</v>
      </c>
      <c r="C31" s="191">
        <v>400</v>
      </c>
      <c r="D31" s="191" t="s">
        <v>110</v>
      </c>
      <c r="E31" s="225"/>
      <c r="F31" s="192">
        <f t="shared" ref="F31:F44" si="2">E31*C31</f>
        <v>0</v>
      </c>
    </row>
    <row r="32" spans="1:6" ht="30" customHeight="1" x14ac:dyDescent="0.2">
      <c r="A32" s="196">
        <v>28</v>
      </c>
      <c r="B32" s="209" t="s">
        <v>114</v>
      </c>
      <c r="C32" s="191">
        <v>8</v>
      </c>
      <c r="D32" s="191" t="s">
        <v>103</v>
      </c>
      <c r="E32" s="225"/>
      <c r="F32" s="192">
        <f t="shared" si="2"/>
        <v>0</v>
      </c>
    </row>
    <row r="33" spans="1:6" ht="30" customHeight="1" x14ac:dyDescent="0.2">
      <c r="A33" s="196">
        <v>29</v>
      </c>
      <c r="B33" s="209" t="s">
        <v>216</v>
      </c>
      <c r="C33" s="191">
        <v>6</v>
      </c>
      <c r="D33" s="191" t="s">
        <v>103</v>
      </c>
      <c r="E33" s="225"/>
      <c r="F33" s="192">
        <f t="shared" si="2"/>
        <v>0</v>
      </c>
    </row>
    <row r="34" spans="1:6" ht="30" customHeight="1" x14ac:dyDescent="0.2">
      <c r="A34" s="196">
        <v>30</v>
      </c>
      <c r="B34" s="209" t="s">
        <v>116</v>
      </c>
      <c r="C34" s="191">
        <v>17</v>
      </c>
      <c r="D34" s="191" t="s">
        <v>103</v>
      </c>
      <c r="E34" s="225"/>
      <c r="F34" s="192">
        <f t="shared" si="2"/>
        <v>0</v>
      </c>
    </row>
    <row r="35" spans="1:6" ht="30" customHeight="1" x14ac:dyDescent="0.2">
      <c r="A35" s="196">
        <v>31</v>
      </c>
      <c r="B35" s="209" t="s">
        <v>217</v>
      </c>
      <c r="C35" s="191">
        <v>14</v>
      </c>
      <c r="D35" s="191" t="s">
        <v>103</v>
      </c>
      <c r="E35" s="225"/>
      <c r="F35" s="192">
        <f t="shared" si="2"/>
        <v>0</v>
      </c>
    </row>
    <row r="36" spans="1:6" ht="30" customHeight="1" x14ac:dyDescent="0.2">
      <c r="A36" s="196">
        <v>32</v>
      </c>
      <c r="B36" s="209" t="s">
        <v>117</v>
      </c>
      <c r="C36" s="191">
        <v>10</v>
      </c>
      <c r="D36" s="191" t="s">
        <v>103</v>
      </c>
      <c r="E36" s="225"/>
      <c r="F36" s="192">
        <f t="shared" si="2"/>
        <v>0</v>
      </c>
    </row>
    <row r="37" spans="1:6" ht="30" customHeight="1" x14ac:dyDescent="0.2">
      <c r="A37" s="196">
        <v>33</v>
      </c>
      <c r="B37" s="209" t="s">
        <v>156</v>
      </c>
      <c r="C37" s="191">
        <v>36</v>
      </c>
      <c r="D37" s="191" t="s">
        <v>103</v>
      </c>
      <c r="E37" s="225"/>
      <c r="F37" s="192">
        <f t="shared" si="2"/>
        <v>0</v>
      </c>
    </row>
    <row r="38" spans="1:6" ht="30" customHeight="1" x14ac:dyDescent="0.2">
      <c r="A38" s="196">
        <v>34</v>
      </c>
      <c r="B38" s="209" t="s">
        <v>218</v>
      </c>
      <c r="C38" s="191">
        <v>3</v>
      </c>
      <c r="D38" s="191" t="s">
        <v>103</v>
      </c>
      <c r="E38" s="225"/>
      <c r="F38" s="192">
        <f t="shared" si="2"/>
        <v>0</v>
      </c>
    </row>
    <row r="39" spans="1:6" ht="18.75" customHeight="1" x14ac:dyDescent="0.2">
      <c r="A39" s="196">
        <v>35</v>
      </c>
      <c r="B39" s="207" t="s">
        <v>157</v>
      </c>
      <c r="C39" s="191">
        <v>200</v>
      </c>
      <c r="D39" s="191" t="s">
        <v>110</v>
      </c>
      <c r="E39" s="225"/>
      <c r="F39" s="192">
        <f t="shared" si="2"/>
        <v>0</v>
      </c>
    </row>
    <row r="40" spans="1:6" ht="16.5" customHeight="1" x14ac:dyDescent="0.2">
      <c r="A40" s="196">
        <v>36</v>
      </c>
      <c r="B40" s="208" t="s">
        <v>158</v>
      </c>
      <c r="C40" s="191">
        <v>1</v>
      </c>
      <c r="D40" s="191" t="s">
        <v>141</v>
      </c>
      <c r="E40" s="225"/>
      <c r="F40" s="192">
        <f t="shared" si="2"/>
        <v>0</v>
      </c>
    </row>
    <row r="41" spans="1:6" ht="14.25" customHeight="1" x14ac:dyDescent="0.2">
      <c r="A41" s="196">
        <v>37</v>
      </c>
      <c r="B41" s="208" t="s">
        <v>159</v>
      </c>
      <c r="C41" s="193">
        <v>700</v>
      </c>
      <c r="D41" s="193" t="s">
        <v>110</v>
      </c>
      <c r="E41" s="226"/>
      <c r="F41" s="192">
        <f t="shared" si="2"/>
        <v>0</v>
      </c>
    </row>
    <row r="42" spans="1:6" ht="15" customHeight="1" x14ac:dyDescent="0.2">
      <c r="A42" s="196">
        <v>38</v>
      </c>
      <c r="B42" s="208" t="s">
        <v>219</v>
      </c>
      <c r="C42" s="193">
        <v>400</v>
      </c>
      <c r="D42" s="193" t="s">
        <v>110</v>
      </c>
      <c r="E42" s="226"/>
      <c r="F42" s="192">
        <f t="shared" si="2"/>
        <v>0</v>
      </c>
    </row>
    <row r="43" spans="1:6" ht="17.25" customHeight="1" x14ac:dyDescent="0.2">
      <c r="A43" s="196">
        <v>39</v>
      </c>
      <c r="B43" s="208" t="s">
        <v>220</v>
      </c>
      <c r="C43" s="193">
        <v>700</v>
      </c>
      <c r="D43" s="193" t="s">
        <v>110</v>
      </c>
      <c r="E43" s="226"/>
      <c r="F43" s="192">
        <f t="shared" si="2"/>
        <v>0</v>
      </c>
    </row>
    <row r="44" spans="1:6" ht="15.75" customHeight="1" x14ac:dyDescent="0.2">
      <c r="A44" s="196">
        <v>40</v>
      </c>
      <c r="B44" s="208" t="s">
        <v>162</v>
      </c>
      <c r="C44" s="193">
        <v>700</v>
      </c>
      <c r="D44" s="193" t="s">
        <v>110</v>
      </c>
      <c r="E44" s="226"/>
      <c r="F44" s="192">
        <f t="shared" si="2"/>
        <v>0</v>
      </c>
    </row>
    <row r="45" spans="1:6" ht="15" customHeight="1" x14ac:dyDescent="0.2">
      <c r="A45" s="196"/>
      <c r="B45" s="304" t="s">
        <v>120</v>
      </c>
      <c r="C45" s="304"/>
      <c r="D45" s="304"/>
      <c r="E45" s="304"/>
      <c r="F45" s="304"/>
    </row>
    <row r="46" spans="1:6" ht="36" customHeight="1" x14ac:dyDescent="0.2">
      <c r="A46" s="196">
        <v>41</v>
      </c>
      <c r="B46" s="219" t="s">
        <v>253</v>
      </c>
      <c r="C46" s="191">
        <v>32</v>
      </c>
      <c r="D46" s="191" t="s">
        <v>103</v>
      </c>
      <c r="E46" s="225"/>
      <c r="F46" s="192">
        <f>E46*C46</f>
        <v>0</v>
      </c>
    </row>
    <row r="47" spans="1:6" ht="30" customHeight="1" x14ac:dyDescent="0.2">
      <c r="A47" s="196">
        <v>42</v>
      </c>
      <c r="B47" s="220" t="s">
        <v>166</v>
      </c>
      <c r="C47" s="191">
        <v>2</v>
      </c>
      <c r="D47" s="191" t="s">
        <v>103</v>
      </c>
      <c r="E47" s="225"/>
      <c r="F47" s="192">
        <f t="shared" ref="F47:F59" si="3">E47*C47</f>
        <v>0</v>
      </c>
    </row>
    <row r="48" spans="1:6" ht="30" customHeight="1" x14ac:dyDescent="0.2">
      <c r="A48" s="196">
        <v>43</v>
      </c>
      <c r="B48" s="220" t="s">
        <v>221</v>
      </c>
      <c r="C48" s="191">
        <v>1</v>
      </c>
      <c r="D48" s="191" t="s">
        <v>103</v>
      </c>
      <c r="E48" s="225"/>
      <c r="F48" s="192">
        <f t="shared" si="3"/>
        <v>0</v>
      </c>
    </row>
    <row r="49" spans="1:6" ht="30" customHeight="1" x14ac:dyDescent="0.2">
      <c r="A49" s="196">
        <v>44</v>
      </c>
      <c r="B49" s="220" t="s">
        <v>222</v>
      </c>
      <c r="C49" s="191">
        <v>1</v>
      </c>
      <c r="D49" s="191" t="s">
        <v>103</v>
      </c>
      <c r="E49" s="225"/>
      <c r="F49" s="192">
        <f t="shared" si="3"/>
        <v>0</v>
      </c>
    </row>
    <row r="50" spans="1:6" ht="30" customHeight="1" x14ac:dyDescent="0.2">
      <c r="A50" s="196">
        <v>45</v>
      </c>
      <c r="B50" s="220" t="s">
        <v>223</v>
      </c>
      <c r="C50" s="191">
        <v>20</v>
      </c>
      <c r="D50" s="191" t="s">
        <v>103</v>
      </c>
      <c r="E50" s="225"/>
      <c r="F50" s="192">
        <f t="shared" si="3"/>
        <v>0</v>
      </c>
    </row>
    <row r="51" spans="1:6" ht="30" customHeight="1" x14ac:dyDescent="0.2">
      <c r="A51" s="196">
        <v>46</v>
      </c>
      <c r="B51" s="220" t="s">
        <v>224</v>
      </c>
      <c r="C51" s="191">
        <v>8</v>
      </c>
      <c r="D51" s="191" t="s">
        <v>103</v>
      </c>
      <c r="E51" s="225"/>
      <c r="F51" s="192">
        <f t="shared" si="3"/>
        <v>0</v>
      </c>
    </row>
    <row r="52" spans="1:6" ht="30" customHeight="1" x14ac:dyDescent="0.2">
      <c r="A52" s="196">
        <v>47</v>
      </c>
      <c r="B52" s="220" t="s">
        <v>167</v>
      </c>
      <c r="C52" s="191">
        <v>45</v>
      </c>
      <c r="D52" s="191" t="s">
        <v>103</v>
      </c>
      <c r="E52" s="225"/>
      <c r="F52" s="192">
        <f t="shared" si="3"/>
        <v>0</v>
      </c>
    </row>
    <row r="53" spans="1:6" ht="30" customHeight="1" x14ac:dyDescent="0.2">
      <c r="A53" s="196">
        <v>48</v>
      </c>
      <c r="B53" s="221" t="s">
        <v>261</v>
      </c>
      <c r="C53" s="191">
        <v>1</v>
      </c>
      <c r="D53" s="191" t="s">
        <v>127</v>
      </c>
      <c r="E53" s="225"/>
      <c r="F53" s="192">
        <f t="shared" si="3"/>
        <v>0</v>
      </c>
    </row>
    <row r="54" spans="1:6" ht="30" customHeight="1" x14ac:dyDescent="0.2">
      <c r="A54" s="196">
        <v>49</v>
      </c>
      <c r="B54" s="222" t="s">
        <v>168</v>
      </c>
      <c r="C54" s="191">
        <v>77</v>
      </c>
      <c r="D54" s="191" t="s">
        <v>103</v>
      </c>
      <c r="E54" s="225"/>
      <c r="F54" s="192">
        <f t="shared" si="3"/>
        <v>0</v>
      </c>
    </row>
    <row r="55" spans="1:6" ht="30" customHeight="1" x14ac:dyDescent="0.2">
      <c r="A55" s="196">
        <v>50</v>
      </c>
      <c r="B55" s="220" t="s">
        <v>244</v>
      </c>
      <c r="C55" s="191">
        <v>77</v>
      </c>
      <c r="D55" s="191" t="s">
        <v>103</v>
      </c>
      <c r="E55" s="225"/>
      <c r="F55" s="192">
        <f t="shared" si="3"/>
        <v>0</v>
      </c>
    </row>
    <row r="56" spans="1:6" ht="30" customHeight="1" x14ac:dyDescent="0.2">
      <c r="A56" s="196">
        <v>51</v>
      </c>
      <c r="B56" s="222" t="s">
        <v>169</v>
      </c>
      <c r="C56" s="191">
        <v>32</v>
      </c>
      <c r="D56" s="191" t="s">
        <v>103</v>
      </c>
      <c r="E56" s="225"/>
      <c r="F56" s="192">
        <f t="shared" si="3"/>
        <v>0</v>
      </c>
    </row>
    <row r="57" spans="1:6" ht="30" customHeight="1" x14ac:dyDescent="0.2">
      <c r="A57" s="196">
        <v>52</v>
      </c>
      <c r="B57" s="222" t="s">
        <v>170</v>
      </c>
      <c r="C57" s="191">
        <v>45</v>
      </c>
      <c r="D57" s="191" t="s">
        <v>103</v>
      </c>
      <c r="E57" s="225"/>
      <c r="F57" s="192">
        <f t="shared" si="3"/>
        <v>0</v>
      </c>
    </row>
    <row r="58" spans="1:6" ht="30" customHeight="1" x14ac:dyDescent="0.2">
      <c r="A58" s="196">
        <v>53</v>
      </c>
      <c r="B58" s="222" t="s">
        <v>171</v>
      </c>
      <c r="C58" s="191">
        <v>3</v>
      </c>
      <c r="D58" s="191" t="s">
        <v>103</v>
      </c>
      <c r="E58" s="225"/>
      <c r="F58" s="192">
        <f t="shared" si="3"/>
        <v>0</v>
      </c>
    </row>
    <row r="59" spans="1:6" ht="30" customHeight="1" x14ac:dyDescent="0.2">
      <c r="A59" s="196">
        <v>54</v>
      </c>
      <c r="B59" s="219" t="s">
        <v>172</v>
      </c>
      <c r="C59" s="193">
        <v>77</v>
      </c>
      <c r="D59" s="193" t="s">
        <v>103</v>
      </c>
      <c r="E59" s="226"/>
      <c r="F59" s="192">
        <f t="shared" si="3"/>
        <v>0</v>
      </c>
    </row>
    <row r="60" spans="1:6" ht="28.15" customHeight="1" x14ac:dyDescent="0.2">
      <c r="A60" s="196"/>
      <c r="B60" s="304" t="s">
        <v>122</v>
      </c>
      <c r="C60" s="304"/>
      <c r="D60" s="304"/>
      <c r="E60" s="304"/>
      <c r="F60" s="304"/>
    </row>
    <row r="61" spans="1:6" ht="30" customHeight="1" x14ac:dyDescent="0.2">
      <c r="A61" s="196">
        <v>55</v>
      </c>
      <c r="B61" s="220" t="s">
        <v>212</v>
      </c>
      <c r="C61" s="191">
        <v>2</v>
      </c>
      <c r="D61" s="191" t="s">
        <v>103</v>
      </c>
      <c r="E61" s="225"/>
      <c r="F61" s="192">
        <f>E61*C61</f>
        <v>0</v>
      </c>
    </row>
    <row r="62" spans="1:6" ht="20.25" customHeight="1" x14ac:dyDescent="0.2">
      <c r="A62" s="196">
        <v>56</v>
      </c>
      <c r="B62" s="219" t="s">
        <v>225</v>
      </c>
      <c r="C62" s="191">
        <v>2</v>
      </c>
      <c r="D62" s="191" t="s">
        <v>103</v>
      </c>
      <c r="E62" s="225"/>
      <c r="F62" s="192">
        <f t="shared" ref="F62:F73" si="4">E62*C62</f>
        <v>0</v>
      </c>
    </row>
    <row r="63" spans="1:6" ht="27.75" customHeight="1" x14ac:dyDescent="0.2">
      <c r="A63" s="196">
        <v>57</v>
      </c>
      <c r="B63" s="220" t="s">
        <v>246</v>
      </c>
      <c r="C63" s="191">
        <v>1</v>
      </c>
      <c r="D63" s="191" t="s">
        <v>103</v>
      </c>
      <c r="E63" s="225"/>
      <c r="F63" s="192">
        <f t="shared" si="4"/>
        <v>0</v>
      </c>
    </row>
    <row r="64" spans="1:6" ht="26.25" customHeight="1" x14ac:dyDescent="0.2">
      <c r="A64" s="196">
        <v>58</v>
      </c>
      <c r="B64" s="220" t="s">
        <v>226</v>
      </c>
      <c r="C64" s="191">
        <v>2</v>
      </c>
      <c r="D64" s="191" t="s">
        <v>103</v>
      </c>
      <c r="E64" s="225"/>
      <c r="F64" s="192">
        <f t="shared" si="4"/>
        <v>0</v>
      </c>
    </row>
    <row r="65" spans="1:6" ht="21.75" customHeight="1" x14ac:dyDescent="0.2">
      <c r="A65" s="196">
        <v>59</v>
      </c>
      <c r="B65" s="219" t="s">
        <v>125</v>
      </c>
      <c r="C65" s="191">
        <v>1</v>
      </c>
      <c r="D65" s="191" t="s">
        <v>103</v>
      </c>
      <c r="E65" s="225"/>
      <c r="F65" s="192">
        <f t="shared" si="4"/>
        <v>0</v>
      </c>
    </row>
    <row r="66" spans="1:6" ht="17.25" customHeight="1" x14ac:dyDescent="0.2">
      <c r="A66" s="196">
        <v>60</v>
      </c>
      <c r="B66" s="219" t="s">
        <v>126</v>
      </c>
      <c r="C66" s="191">
        <v>1</v>
      </c>
      <c r="D66" s="191" t="s">
        <v>103</v>
      </c>
      <c r="E66" s="225"/>
      <c r="F66" s="192">
        <f t="shared" si="4"/>
        <v>0</v>
      </c>
    </row>
    <row r="67" spans="1:6" ht="15.75" customHeight="1" x14ac:dyDescent="0.2">
      <c r="A67" s="196">
        <v>61</v>
      </c>
      <c r="B67" s="219" t="s">
        <v>259</v>
      </c>
      <c r="C67" s="191">
        <v>1</v>
      </c>
      <c r="D67" s="191" t="s">
        <v>127</v>
      </c>
      <c r="E67" s="225"/>
      <c r="F67" s="192">
        <f t="shared" si="4"/>
        <v>0</v>
      </c>
    </row>
    <row r="68" spans="1:6" ht="18.75" customHeight="1" x14ac:dyDescent="0.2">
      <c r="A68" s="196">
        <v>62</v>
      </c>
      <c r="B68" s="219" t="s">
        <v>128</v>
      </c>
      <c r="C68" s="191">
        <v>1</v>
      </c>
      <c r="D68" s="191" t="s">
        <v>103</v>
      </c>
      <c r="E68" s="225"/>
      <c r="F68" s="192">
        <f t="shared" si="4"/>
        <v>0</v>
      </c>
    </row>
    <row r="69" spans="1:6" ht="18.75" customHeight="1" x14ac:dyDescent="0.2">
      <c r="A69" s="196">
        <v>63</v>
      </c>
      <c r="B69" s="219" t="s">
        <v>129</v>
      </c>
      <c r="C69" s="191">
        <v>1</v>
      </c>
      <c r="D69" s="191" t="s">
        <v>103</v>
      </c>
      <c r="E69" s="225"/>
      <c r="F69" s="192">
        <f t="shared" si="4"/>
        <v>0</v>
      </c>
    </row>
    <row r="70" spans="1:6" ht="21.75" customHeight="1" x14ac:dyDescent="0.2">
      <c r="A70" s="196">
        <v>64</v>
      </c>
      <c r="B70" s="219" t="s">
        <v>130</v>
      </c>
      <c r="C70" s="191">
        <v>1</v>
      </c>
      <c r="D70" s="191" t="s">
        <v>103</v>
      </c>
      <c r="E70" s="225"/>
      <c r="F70" s="192">
        <f t="shared" si="4"/>
        <v>0</v>
      </c>
    </row>
    <row r="71" spans="1:6" ht="33.75" customHeight="1" x14ac:dyDescent="0.2">
      <c r="A71" s="196">
        <v>65</v>
      </c>
      <c r="B71" s="222" t="s">
        <v>185</v>
      </c>
      <c r="C71" s="191">
        <v>1</v>
      </c>
      <c r="D71" s="191" t="s">
        <v>103</v>
      </c>
      <c r="E71" s="225"/>
      <c r="F71" s="192">
        <f t="shared" si="4"/>
        <v>0</v>
      </c>
    </row>
    <row r="72" spans="1:6" ht="20.25" customHeight="1" x14ac:dyDescent="0.2">
      <c r="A72" s="196">
        <v>66</v>
      </c>
      <c r="B72" s="219" t="s">
        <v>186</v>
      </c>
      <c r="C72" s="191">
        <v>1</v>
      </c>
      <c r="D72" s="191" t="s">
        <v>103</v>
      </c>
      <c r="E72" s="225"/>
      <c r="F72" s="192">
        <f t="shared" si="4"/>
        <v>0</v>
      </c>
    </row>
    <row r="73" spans="1:6" ht="18" customHeight="1" x14ac:dyDescent="0.2">
      <c r="A73" s="196">
        <v>67</v>
      </c>
      <c r="B73" s="219" t="s">
        <v>187</v>
      </c>
      <c r="C73" s="193">
        <v>1</v>
      </c>
      <c r="D73" s="193" t="s">
        <v>141</v>
      </c>
      <c r="E73" s="226"/>
      <c r="F73" s="192">
        <f t="shared" si="4"/>
        <v>0</v>
      </c>
    </row>
    <row r="74" spans="1:6" ht="30" customHeight="1" x14ac:dyDescent="0.2">
      <c r="A74" s="196"/>
      <c r="B74" s="304" t="s">
        <v>131</v>
      </c>
      <c r="C74" s="304"/>
      <c r="D74" s="304"/>
      <c r="E74" s="304"/>
      <c r="F74" s="304"/>
    </row>
    <row r="75" spans="1:6" ht="20.25" customHeight="1" x14ac:dyDescent="0.2">
      <c r="A75" s="196">
        <v>68</v>
      </c>
      <c r="B75" s="220" t="s">
        <v>227</v>
      </c>
      <c r="C75" s="191">
        <v>1</v>
      </c>
      <c r="D75" s="191" t="s">
        <v>103</v>
      </c>
      <c r="E75" s="225"/>
      <c r="F75" s="192">
        <f>E75*C75</f>
        <v>0</v>
      </c>
    </row>
    <row r="76" spans="1:6" ht="30" customHeight="1" x14ac:dyDescent="0.2">
      <c r="A76" s="196">
        <v>69</v>
      </c>
      <c r="B76" s="220" t="s">
        <v>212</v>
      </c>
      <c r="C76" s="191">
        <v>5</v>
      </c>
      <c r="D76" s="191" t="s">
        <v>103</v>
      </c>
      <c r="E76" s="225"/>
      <c r="F76" s="192">
        <f t="shared" ref="F76:F88" si="5">E76*C76</f>
        <v>0</v>
      </c>
    </row>
    <row r="77" spans="1:6" ht="17.25" customHeight="1" x14ac:dyDescent="0.2">
      <c r="A77" s="196">
        <v>70</v>
      </c>
      <c r="B77" s="219" t="s">
        <v>228</v>
      </c>
      <c r="C77" s="191">
        <v>3</v>
      </c>
      <c r="D77" s="191" t="s">
        <v>103</v>
      </c>
      <c r="E77" s="225"/>
      <c r="F77" s="192">
        <f t="shared" si="5"/>
        <v>0</v>
      </c>
    </row>
    <row r="78" spans="1:6" ht="20.25" customHeight="1" x14ac:dyDescent="0.2">
      <c r="A78" s="196">
        <v>71</v>
      </c>
      <c r="B78" s="219" t="s">
        <v>229</v>
      </c>
      <c r="C78" s="191">
        <v>1</v>
      </c>
      <c r="D78" s="191" t="s">
        <v>103</v>
      </c>
      <c r="E78" s="225"/>
      <c r="F78" s="192">
        <f t="shared" si="5"/>
        <v>0</v>
      </c>
    </row>
    <row r="79" spans="1:6" ht="19.5" customHeight="1" x14ac:dyDescent="0.2">
      <c r="A79" s="196">
        <v>72</v>
      </c>
      <c r="B79" s="219" t="s">
        <v>247</v>
      </c>
      <c r="C79" s="191">
        <v>1</v>
      </c>
      <c r="D79" s="191" t="s">
        <v>103</v>
      </c>
      <c r="E79" s="225"/>
      <c r="F79" s="192">
        <f t="shared" si="5"/>
        <v>0</v>
      </c>
    </row>
    <row r="80" spans="1:6" ht="30" customHeight="1" x14ac:dyDescent="0.2">
      <c r="A80" s="196">
        <v>73</v>
      </c>
      <c r="B80" s="220" t="s">
        <v>217</v>
      </c>
      <c r="C80" s="191">
        <v>1</v>
      </c>
      <c r="D80" s="191" t="s">
        <v>103</v>
      </c>
      <c r="E80" s="225"/>
      <c r="F80" s="192">
        <f t="shared" si="5"/>
        <v>0</v>
      </c>
    </row>
    <row r="81" spans="1:6" ht="30" customHeight="1" x14ac:dyDescent="0.2">
      <c r="A81" s="196">
        <v>74</v>
      </c>
      <c r="B81" s="222" t="s">
        <v>134</v>
      </c>
      <c r="C81" s="191">
        <v>1</v>
      </c>
      <c r="D81" s="191" t="s">
        <v>103</v>
      </c>
      <c r="E81" s="225"/>
      <c r="F81" s="192">
        <f t="shared" si="5"/>
        <v>0</v>
      </c>
    </row>
    <row r="82" spans="1:6" ht="30" customHeight="1" x14ac:dyDescent="0.2">
      <c r="A82" s="196">
        <v>75</v>
      </c>
      <c r="B82" s="220" t="s">
        <v>230</v>
      </c>
      <c r="C82" s="191">
        <v>1</v>
      </c>
      <c r="D82" s="191" t="s">
        <v>103</v>
      </c>
      <c r="E82" s="225"/>
      <c r="F82" s="192">
        <f t="shared" si="5"/>
        <v>0</v>
      </c>
    </row>
    <row r="83" spans="1:6" ht="22.5" customHeight="1" x14ac:dyDescent="0.2">
      <c r="A83" s="196">
        <v>76</v>
      </c>
      <c r="B83" s="219" t="s">
        <v>225</v>
      </c>
      <c r="C83" s="191">
        <v>1</v>
      </c>
      <c r="D83" s="191" t="s">
        <v>103</v>
      </c>
      <c r="E83" s="225"/>
      <c r="F83" s="192">
        <f t="shared" si="5"/>
        <v>0</v>
      </c>
    </row>
    <row r="84" spans="1:6" ht="30" customHeight="1" x14ac:dyDescent="0.2">
      <c r="A84" s="196">
        <v>77</v>
      </c>
      <c r="B84" s="219" t="s">
        <v>136</v>
      </c>
      <c r="C84" s="191">
        <v>1</v>
      </c>
      <c r="D84" s="191" t="s">
        <v>103</v>
      </c>
      <c r="E84" s="225"/>
      <c r="F84" s="192">
        <f t="shared" si="5"/>
        <v>0</v>
      </c>
    </row>
    <row r="85" spans="1:6" ht="30" customHeight="1" x14ac:dyDescent="0.2">
      <c r="A85" s="196">
        <v>78</v>
      </c>
      <c r="B85" s="222" t="s">
        <v>137</v>
      </c>
      <c r="C85" s="191">
        <v>1</v>
      </c>
      <c r="D85" s="191" t="s">
        <v>103</v>
      </c>
      <c r="E85" s="225"/>
      <c r="F85" s="192">
        <f t="shared" si="5"/>
        <v>0</v>
      </c>
    </row>
    <row r="86" spans="1:6" ht="30" customHeight="1" x14ac:dyDescent="0.2">
      <c r="A86" s="196">
        <v>79</v>
      </c>
      <c r="B86" s="222" t="s">
        <v>189</v>
      </c>
      <c r="C86" s="191">
        <v>10</v>
      </c>
      <c r="D86" s="191" t="s">
        <v>138</v>
      </c>
      <c r="E86" s="225"/>
      <c r="F86" s="192">
        <f t="shared" si="5"/>
        <v>0</v>
      </c>
    </row>
    <row r="87" spans="1:6" ht="21.75" customHeight="1" x14ac:dyDescent="0.2">
      <c r="A87" s="196">
        <v>80</v>
      </c>
      <c r="B87" s="219" t="s">
        <v>190</v>
      </c>
      <c r="C87" s="191">
        <v>1</v>
      </c>
      <c r="D87" s="191" t="s">
        <v>141</v>
      </c>
      <c r="E87" s="225"/>
      <c r="F87" s="192">
        <f t="shared" si="5"/>
        <v>0</v>
      </c>
    </row>
    <row r="88" spans="1:6" ht="22.5" customHeight="1" x14ac:dyDescent="0.2">
      <c r="A88" s="196">
        <v>81</v>
      </c>
      <c r="B88" s="219" t="s">
        <v>191</v>
      </c>
      <c r="C88" s="193">
        <v>1</v>
      </c>
      <c r="D88" s="193" t="s">
        <v>141</v>
      </c>
      <c r="E88" s="226"/>
      <c r="F88" s="192">
        <f t="shared" si="5"/>
        <v>0</v>
      </c>
    </row>
    <row r="89" spans="1:6" ht="30" customHeight="1" x14ac:dyDescent="0.2">
      <c r="A89" s="196"/>
      <c r="B89" s="304" t="s">
        <v>139</v>
      </c>
      <c r="C89" s="304"/>
      <c r="D89" s="304"/>
      <c r="E89" s="304"/>
      <c r="F89" s="304"/>
    </row>
    <row r="90" spans="1:6" ht="22.5" customHeight="1" x14ac:dyDescent="0.2">
      <c r="A90" s="196">
        <v>82</v>
      </c>
      <c r="B90" s="219" t="s">
        <v>251</v>
      </c>
      <c r="C90" s="191">
        <v>10</v>
      </c>
      <c r="D90" s="191" t="s">
        <v>103</v>
      </c>
      <c r="E90" s="225"/>
      <c r="F90" s="192">
        <f>E90*C90</f>
        <v>0</v>
      </c>
    </row>
    <row r="91" spans="1:6" ht="21.75" customHeight="1" x14ac:dyDescent="0.2">
      <c r="A91" s="196">
        <v>83</v>
      </c>
      <c r="B91" s="222" t="s">
        <v>198</v>
      </c>
      <c r="C91" s="191">
        <v>1</v>
      </c>
      <c r="D91" s="191" t="s">
        <v>103</v>
      </c>
      <c r="E91" s="225"/>
      <c r="F91" s="192">
        <f t="shared" ref="F91:F93" si="6">E91*C91</f>
        <v>0</v>
      </c>
    </row>
    <row r="92" spans="1:6" ht="19.5" customHeight="1" x14ac:dyDescent="0.2">
      <c r="A92" s="196">
        <v>84</v>
      </c>
      <c r="B92" s="222" t="s">
        <v>199</v>
      </c>
      <c r="C92" s="191">
        <v>1</v>
      </c>
      <c r="D92" s="191" t="s">
        <v>103</v>
      </c>
      <c r="E92" s="225"/>
      <c r="F92" s="192">
        <f t="shared" si="6"/>
        <v>0</v>
      </c>
    </row>
    <row r="93" spans="1:6" ht="30" customHeight="1" x14ac:dyDescent="0.2">
      <c r="A93" s="196">
        <v>85</v>
      </c>
      <c r="B93" s="222" t="s">
        <v>200</v>
      </c>
      <c r="C93" s="191">
        <v>1</v>
      </c>
      <c r="D93" s="191" t="s">
        <v>103</v>
      </c>
      <c r="E93" s="225"/>
      <c r="F93" s="192">
        <f t="shared" si="6"/>
        <v>0</v>
      </c>
    </row>
    <row r="94" spans="1:6" ht="30" customHeight="1" x14ac:dyDescent="0.2">
      <c r="A94" s="196"/>
      <c r="B94" s="304" t="s">
        <v>140</v>
      </c>
      <c r="C94" s="304"/>
      <c r="D94" s="304"/>
      <c r="E94" s="304"/>
      <c r="F94" s="304"/>
    </row>
    <row r="95" spans="1:6" ht="20.25" customHeight="1" x14ac:dyDescent="0.2">
      <c r="A95" s="196">
        <v>86</v>
      </c>
      <c r="B95" s="223" t="s">
        <v>201</v>
      </c>
      <c r="C95" s="193">
        <v>11</v>
      </c>
      <c r="D95" s="193" t="s">
        <v>202</v>
      </c>
      <c r="E95" s="226"/>
      <c r="F95" s="192">
        <f>E95*C95</f>
        <v>0</v>
      </c>
    </row>
    <row r="96" spans="1:6" ht="21" customHeight="1" x14ac:dyDescent="0.2">
      <c r="A96" s="196">
        <v>87</v>
      </c>
      <c r="B96" s="224" t="s">
        <v>203</v>
      </c>
      <c r="C96" s="193">
        <v>11</v>
      </c>
      <c r="D96" s="193" t="s">
        <v>202</v>
      </c>
      <c r="E96" s="226"/>
      <c r="F96" s="192">
        <f t="shared" ref="F96:F98" si="7">E96*C96</f>
        <v>0</v>
      </c>
    </row>
    <row r="97" spans="1:6" ht="23.25" customHeight="1" x14ac:dyDescent="0.2">
      <c r="A97" s="196">
        <v>88</v>
      </c>
      <c r="B97" s="224" t="s">
        <v>204</v>
      </c>
      <c r="C97" s="193">
        <v>1</v>
      </c>
      <c r="D97" s="193" t="s">
        <v>141</v>
      </c>
      <c r="E97" s="226"/>
      <c r="F97" s="192">
        <f t="shared" si="7"/>
        <v>0</v>
      </c>
    </row>
    <row r="98" spans="1:6" ht="21" customHeight="1" x14ac:dyDescent="0.2">
      <c r="A98" s="196">
        <v>89</v>
      </c>
      <c r="B98" s="224" t="s">
        <v>206</v>
      </c>
      <c r="C98" s="193">
        <v>1</v>
      </c>
      <c r="D98" s="193" t="s">
        <v>141</v>
      </c>
      <c r="E98" s="226"/>
      <c r="F98" s="192">
        <f t="shared" si="7"/>
        <v>0</v>
      </c>
    </row>
    <row r="100" spans="1:6" x14ac:dyDescent="0.2">
      <c r="E100" s="186" t="s">
        <v>207</v>
      </c>
      <c r="F100" s="187">
        <f>SUM(F95:F98,F90:F93,F75:F88,F61:F73,F46:F59,F30:F44,F8:F28,F3:F6)</f>
        <v>0</v>
      </c>
    </row>
  </sheetData>
  <sheetProtection algorithmName="SHA-512" hashValue="sXK0HmnRaKjVW+EjD2eEOkRfedGEpPNY3ENTlixg2Dm4sRtbqYxrRJ2GfQIDxjvVpm1rotaMCOSjI/0FLsLkqQ==" saltValue="CL3GZ4vyNxurwr7cHKZx4Q==" spinCount="100000" sheet="1" objects="1" scenarios="1"/>
  <mergeCells count="7">
    <mergeCell ref="B74:F74"/>
    <mergeCell ref="B89:F89"/>
    <mergeCell ref="B94:F94"/>
    <mergeCell ref="B7:F7"/>
    <mergeCell ref="B29:F29"/>
    <mergeCell ref="B45:F45"/>
    <mergeCell ref="B60:F60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48</vt:i4>
      </vt:variant>
    </vt:vector>
  </HeadingPairs>
  <TitlesOfParts>
    <vt:vector size="53" baseType="lpstr">
      <vt:lpstr>Stavba</vt:lpstr>
      <vt:lpstr>VzorPolozky</vt:lpstr>
      <vt:lpstr>SO 33 Rekapitulace</vt:lpstr>
      <vt:lpstr>SO 33 Rozpočetv SZOč.1</vt:lpstr>
      <vt:lpstr>SO 33 Roupočet SZOč.2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33 Rekapitulace'!Názvy_tisku</vt:lpstr>
      <vt:lpstr>oadresa</vt:lpstr>
      <vt:lpstr>Stavba!Objednatel</vt:lpstr>
      <vt:lpstr>Stavba!Objekt</vt:lpstr>
      <vt:lpstr>'SO 33 Rekapitulace'!Oblast_tisku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Libuse</dc:creator>
  <cp:lastModifiedBy>Nevoralová Jana, Ing.</cp:lastModifiedBy>
  <cp:lastPrinted>2019-03-19T12:27:02Z</cp:lastPrinted>
  <dcterms:created xsi:type="dcterms:W3CDTF">2009-04-08T07:15:50Z</dcterms:created>
  <dcterms:modified xsi:type="dcterms:W3CDTF">2023-11-21T11:33:50Z</dcterms:modified>
</cp:coreProperties>
</file>