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71-20-0 - Vedlejší a ost..." sheetId="2" r:id="rId2"/>
    <sheet name="771-20-1 - SO 103 Stezka" sheetId="3" r:id="rId3"/>
    <sheet name="771-20-2 - SO 202 Lávka" sheetId="4" r:id="rId4"/>
    <sheet name="771-20-3 - SO 802 Sadové ..." sheetId="5" r:id="rId5"/>
    <sheet name="771-20-4 - SO 802 - násle..." sheetId="6" r:id="rId6"/>
    <sheet name="771-20-5 - SO 802 - násle..." sheetId="7" r:id="rId7"/>
    <sheet name="771-20-6 - SO 802 - násle..." sheetId="8" r:id="rId8"/>
    <sheet name="771-20-7 - SO 802 - násle..." sheetId="9" r:id="rId9"/>
    <sheet name="771-20-8 - SO 802 - násle..." sheetId="10" r:id="rId10"/>
    <sheet name="Seznam figur" sheetId="11" r:id="rId11"/>
    <sheet name="Pokyny pro vyplnění" sheetId="12" r:id="rId12"/>
  </sheets>
  <definedNames>
    <definedName name="_xlnm.Print_Area" localSheetId="0">'Rekapitulace stavby'!$D$4:$AO$36,'Rekapitulace stavby'!$C$42:$AQ$64</definedName>
    <definedName name="_xlnm._FilterDatabase" localSheetId="1" hidden="1">'771-20-0 - Vedlejší a ost...'!$C$83:$K$121</definedName>
    <definedName name="_xlnm.Print_Area" localSheetId="1">'771-20-0 - Vedlejší a ost...'!$C$4:$J$39,'771-20-0 - Vedlejší a ost...'!$C$45:$J$65,'771-20-0 - Vedlejší a ost...'!$C$71:$K$121</definedName>
    <definedName name="_xlnm._FilterDatabase" localSheetId="2" hidden="1">'771-20-1 - SO 103 Stezka'!$C$89:$K$415</definedName>
    <definedName name="_xlnm.Print_Area" localSheetId="2">'771-20-1 - SO 103 Stezka'!$C$4:$J$39,'771-20-1 - SO 103 Stezka'!$C$45:$J$71,'771-20-1 - SO 103 Stezka'!$C$77:$K$415</definedName>
    <definedName name="_xlnm._FilterDatabase" localSheetId="3" hidden="1">'771-20-2 - SO 202 Lávka'!$C$93:$K$318</definedName>
    <definedName name="_xlnm.Print_Area" localSheetId="3">'771-20-2 - SO 202 Lávka'!$C$4:$J$39,'771-20-2 - SO 202 Lávka'!$C$45:$J$75,'771-20-2 - SO 202 Lávka'!$C$81:$K$318</definedName>
    <definedName name="_xlnm._FilterDatabase" localSheetId="4" hidden="1">'771-20-3 - SO 802 Sadové ...'!$C$81:$K$225</definedName>
    <definedName name="_xlnm.Print_Area" localSheetId="4">'771-20-3 - SO 802 Sadové ...'!$C$4:$J$39,'771-20-3 - SO 802 Sadové ...'!$C$45:$J$63,'771-20-3 - SO 802 Sadové ...'!$C$69:$K$225</definedName>
    <definedName name="_xlnm._FilterDatabase" localSheetId="5" hidden="1">'771-20-4 - SO 802 - násle...'!$C$80:$K$132</definedName>
    <definedName name="_xlnm.Print_Area" localSheetId="5">'771-20-4 - SO 802 - násle...'!$C$4:$J$39,'771-20-4 - SO 802 - násle...'!$C$45:$J$62,'771-20-4 - SO 802 - násle...'!$C$68:$K$132</definedName>
    <definedName name="_xlnm._FilterDatabase" localSheetId="6" hidden="1">'771-20-5 - SO 802 - násle...'!$C$80:$K$131</definedName>
    <definedName name="_xlnm.Print_Area" localSheetId="6">'771-20-5 - SO 802 - násle...'!$C$4:$J$39,'771-20-5 - SO 802 - násle...'!$C$45:$J$62,'771-20-5 - SO 802 - násle...'!$C$68:$K$131</definedName>
    <definedName name="_xlnm._FilterDatabase" localSheetId="7" hidden="1">'771-20-6 - SO 802 - násle...'!$C$80:$K$128</definedName>
    <definedName name="_xlnm.Print_Area" localSheetId="7">'771-20-6 - SO 802 - násle...'!$C$4:$J$39,'771-20-6 - SO 802 - násle...'!$C$45:$J$62,'771-20-6 - SO 802 - násle...'!$C$68:$K$128</definedName>
    <definedName name="_xlnm._FilterDatabase" localSheetId="8" hidden="1">'771-20-7 - SO 802 - násle...'!$C$80:$K$124</definedName>
    <definedName name="_xlnm.Print_Area" localSheetId="8">'771-20-7 - SO 802 - násle...'!$C$4:$J$39,'771-20-7 - SO 802 - násle...'!$C$45:$J$62,'771-20-7 - SO 802 - násle...'!$C$68:$K$124</definedName>
    <definedName name="_xlnm._FilterDatabase" localSheetId="9" hidden="1">'771-20-8 - SO 802 - násle...'!$C$80:$K$121</definedName>
    <definedName name="_xlnm.Print_Area" localSheetId="9">'771-20-8 - SO 802 - násle...'!$C$4:$J$39,'771-20-8 - SO 802 - násle...'!$C$45:$J$62,'771-20-8 - SO 802 - násle...'!$C$68:$K$121</definedName>
    <definedName name="_xlnm.Print_Area" localSheetId="10">'Seznam figur'!$C$4:$G$205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'771-20-0 - Vedlejší a ost...'!$83:$83</definedName>
    <definedName name="_xlnm.Print_Titles" localSheetId="2">'771-20-1 - SO 103 Stezka'!$89:$89</definedName>
    <definedName name="_xlnm.Print_Titles" localSheetId="3">'771-20-2 - SO 202 Lávka'!$93:$93</definedName>
    <definedName name="_xlnm.Print_Titles" localSheetId="4">'771-20-3 - SO 802 Sadové ...'!$81:$81</definedName>
    <definedName name="_xlnm.Print_Titles" localSheetId="5">'771-20-4 - SO 802 - násle...'!$80:$80</definedName>
    <definedName name="_xlnm.Print_Titles" localSheetId="6">'771-20-5 - SO 802 - násle...'!$80:$80</definedName>
    <definedName name="_xlnm.Print_Titles" localSheetId="7">'771-20-6 - SO 802 - násle...'!$80:$80</definedName>
    <definedName name="_xlnm.Print_Titles" localSheetId="8">'771-20-7 - SO 802 - násle...'!$80:$80</definedName>
    <definedName name="_xlnm.Print_Titles" localSheetId="9">'771-20-8 - SO 802 - násle...'!$80:$80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<sst xmlns="http://schemas.openxmlformats.org/spreadsheetml/2006/main" count="10256" uniqueCount="1535">
  <si>
    <t>Export Komplet</t>
  </si>
  <si>
    <t>VZ</t>
  </si>
  <si>
    <t>2.0</t>
  </si>
  <si>
    <t/>
  </si>
  <si>
    <t>False</t>
  </si>
  <si>
    <t>{fa1c4d92-5596-4de8-b103-714d9bba4bd0}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</si>
  <si>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</si>
  <si>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</si>
  <si>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</si>
  <si>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</si>
  <si>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</si>
  <si>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</si>
  <si>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</si>
  <si>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</si>
  <si>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</si>
  <si>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771/20-1-1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</si>
  <si>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</si>
  <si>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</si>
  <si>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Cyklostezka Třebíč - Vladislav, I.Etapa</t>
  </si>
  <si>
    <t>KSO:</t>
  </si>
  <si>
    <t>CC-CZ:</t>
  </si>
  <si>
    <t>Místo:</t>
  </si>
  <si>
    <t xml:space="preserve"> </t>
  </si>
  <si>
    <t>Datum:</t>
  </si>
  <si>
    <t>22. 11. 2022</t>
  </si>
  <si>
    <t>Zadavatel:</t>
  </si>
  <si>
    <t>IČ:</t>
  </si>
  <si>
    <t>Město Třebíč</t>
  </si>
  <si>
    <t>DIČ:</t>
  </si>
  <si>
    <t>Uchazeč:</t>
  </si>
  <si>
    <t>Vyplň údaj</t>
  </si>
  <si>
    <t>Projektant:</t>
  </si>
  <si>
    <t>NDCon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</si>
  <si>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</si>
  <si>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</si>
  <si>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</si>
  <si>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</si>
  <si>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</si>
  <si>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</si>
  <si>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</si>
  <si>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</si>
  <si>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</si>
  <si>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</si>
  <si>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</si>
  <si>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</si>
  <si>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</si>
  <si>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</si>
  <si>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</si>
  <si>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</si>
  <si>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</si>
  <si>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</si>
  <si>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</si>
  <si>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</si>
  <si>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</si>
  <si>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</si>
  <si>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</si>
  <si>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</si>
  <si>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</si>
  <si>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</si>
  <si>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</si>
  <si>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</si>
  <si>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</si>
  <si>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</si>
  <si>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</si>
  <si>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</si>
  <si>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</si>
  <si>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</si>
  <si>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</si>
  <si>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</si>
  <si>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</si>
  <si>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</si>
  <si>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</si>
  <si>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</si>
  <si>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</si>
  <si>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</si>
  <si>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</si>
  <si>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771/20-0</t>
  </si>
  <si>
    <t>Vedlejší a ostatní rozpočtové náklady</t>
  </si>
  <si>
    <t>VON</t>
  </si>
  <si>
    <t>1</t>
  </si>
  <si>
    <t>{edb19037-434c-4b15-a2a2-a52af5435b30}</t>
  </si>
  <si>
    <t>2</t>
  </si>
  <si>
    <t>771/20-1</t>
  </si>
  <si>
    <t>SO 103 Stezka</t>
  </si>
  <si>
    <t>STA</t>
  </si>
  <si>
    <t>{44366bb6-3406-4a72-998d-a20b7a289fa1}</t>
  </si>
  <si>
    <t>771/20-2</t>
  </si>
  <si>
    <t>SO 202 Lávka</t>
  </si>
  <si>
    <t>{6468e838-b410-4bfe-bc65-59c4da460cc1}</t>
  </si>
  <si>
    <t>771/20-3</t>
  </si>
  <si>
    <t>SO 802 Sadové úpravy</t>
  </si>
  <si>
    <t>{d7ab8b65-ff69-4fbc-91b0-9d597168d42d}</t>
  </si>
  <si>
    <t>771/20-4</t>
  </si>
  <si>
    <t>SO 802 - následná péče 1.rok</t>
  </si>
  <si>
    <t>{91ee82b4-a139-43d2-9f31-4705e87df430}</t>
  </si>
  <si>
    <t>771/20-5</t>
  </si>
  <si>
    <t>SO 802 - následná péče 2.rok</t>
  </si>
  <si>
    <t>{13d6ed22-f65a-4a21-a0f1-a97c23c89fc7}</t>
  </si>
  <si>
    <t>771/20-6</t>
  </si>
  <si>
    <t>SO 802 - následná péče 3.rok</t>
  </si>
  <si>
    <t>{a0ecd96f-c939-4941-b754-c2ad5040d2b9}</t>
  </si>
  <si>
    <t>771/20-7</t>
  </si>
  <si>
    <t>SO 802 - následná péče 4.rok</t>
  </si>
  <si>
    <t>{4cb379e8-6d26-46c6-9754-83d18d6c4c8f}</t>
  </si>
  <si>
    <t>771/20-8</t>
  </si>
  <si>
    <t>SO 802 - následná péče 5.rok</t>
  </si>
  <si>
    <t>{db3d6e02-b15c-48a2-82ed-ab1deb6ed298}</t>
  </si>
  <si>
    <t>KRYCÍ LIST SOUPISU PRACÍ</t>
  </si>
  <si>
    <t>Objekt:</t>
  </si>
  <si>
    <t>771/20-0 - Vedlejší a ostatní rozpočtové náklady</t>
  </si>
  <si>
    <t>k.ú. Ptáčov, k.ú. Vladislav</t>
  </si>
  <si>
    <t>NDCon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</si>
  <si>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</si>
  <si>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</si>
  <si>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</si>
  <si>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</si>
  <si>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</si>
  <si>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</si>
  <si>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</si>
  <si>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</si>
  <si>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</si>
  <si>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</si>
  <si>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</si>
  <si>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</si>
  <si>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</si>
  <si>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</si>
  <si>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</si>
  <si>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</si>
  <si>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</si>
  <si>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</si>
  <si>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</si>
  <si>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</si>
  <si>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</si>
  <si>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</si>
  <si>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</si>
  <si>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</si>
  <si>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</si>
  <si>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</si>
  <si>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</si>
  <si>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</si>
  <si>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</si>
  <si>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</si>
  <si>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 - archeologický dohled</t>
  </si>
  <si>
    <t>soubor</t>
  </si>
  <si>
    <t>1024</t>
  </si>
  <si>
    <t>1311203884</t>
  </si>
  <si>
    <t>PP</t>
  </si>
  <si>
    <t>zajištění archeologického dohledu organizací s oprávněním včetně dokladu ke kolaudaci, vyhotovení nálezové zprávy</t>
  </si>
  <si>
    <t>011114000</t>
  </si>
  <si>
    <t>Geologické a statické práce během stavby</t>
  </si>
  <si>
    <t>1074221750</t>
  </si>
  <si>
    <t xml:space="preserve">Účast geologa/geotechnika/statika během stavby. Včetně upřesňujících rozborů zemin pro určení dávkování pojiva dle aktuální stavu staveniště a zhodnocení základové spáry.
</t>
  </si>
  <si>
    <t>3</t>
  </si>
  <si>
    <t>012002000</t>
  </si>
  <si>
    <t>Geodetické práce</t>
  </si>
  <si>
    <t>-793133096</t>
  </si>
  <si>
    <t>Vytyčení stavby a geodetické práce během stavby</t>
  </si>
  <si>
    <t>4</t>
  </si>
  <si>
    <t>01325400R</t>
  </si>
  <si>
    <t>Realizační dokumentace stavby</t>
  </si>
  <si>
    <t>-521015197</t>
  </si>
  <si>
    <t>Realizační/výrobní dokumentace stavby</t>
  </si>
  <si>
    <t>VRN3</t>
  </si>
  <si>
    <t>Zařízení staveniště</t>
  </si>
  <si>
    <t>030001000</t>
  </si>
  <si>
    <t>-592018213</t>
  </si>
  <si>
    <t>zařízení staveniště - zřízení, udržování, odstranění.</t>
  </si>
  <si>
    <t>6</t>
  </si>
  <si>
    <t>031203000</t>
  </si>
  <si>
    <t>Terénní úpravy pro zařízení staveniště</t>
  </si>
  <si>
    <t>CS ÚRS 2021 02</t>
  </si>
  <si>
    <t>1389529201</t>
  </si>
  <si>
    <t>Online PSC</t>
  </si>
  <si>
    <t>https://podminky.urs.cz/item/CS_URS_2021_02/031203000</t>
  </si>
  <si>
    <t>7</t>
  </si>
  <si>
    <t>039203000</t>
  </si>
  <si>
    <t>Úprava terénu po zrušení zařízení staveniště</t>
  </si>
  <si>
    <t>-269606442</t>
  </si>
  <si>
    <t>https://podminky.urs.cz/item/CS_URS_2021_02/039203000</t>
  </si>
  <si>
    <t>8</t>
  </si>
  <si>
    <t>R6</t>
  </si>
  <si>
    <t>DIO</t>
  </si>
  <si>
    <t>1465532431</t>
  </si>
  <si>
    <t>DIO - Zpracování, projednání, montáž a demontáž dočasných dopravních značek. Udržování po celou dobu stavby. Včetně dopravních značek. Zejména označení výjezdů ze staveniště na silnici.</t>
  </si>
  <si>
    <t>VRN4</t>
  </si>
  <si>
    <t>Inženýrská činnost</t>
  </si>
  <si>
    <t>9</t>
  </si>
  <si>
    <t>012303000</t>
  </si>
  <si>
    <t>Geodetické práce po výstavbě</t>
  </si>
  <si>
    <t>-533790204</t>
  </si>
  <si>
    <t>zaměření skutečného provedení stavby. Včetně vydání potřebného počtu výtisků.</t>
  </si>
  <si>
    <t>10</t>
  </si>
  <si>
    <t>013254000</t>
  </si>
  <si>
    <t>Dokumentace skutečného provedení stavby</t>
  </si>
  <si>
    <t>souborparé</t>
  </si>
  <si>
    <t>488678334</t>
  </si>
  <si>
    <t>Dokumentace skutečného provedení stavby (4x paré + 1xCD)</t>
  </si>
  <si>
    <t>11</t>
  </si>
  <si>
    <t>043002000</t>
  </si>
  <si>
    <t>Zkoušky a ostatní měření - hutnící zkoušky</t>
  </si>
  <si>
    <t>-2146928240</t>
  </si>
  <si>
    <t>hutnící zkoušky na pláni a štěrkových vrstvách, základová spára</t>
  </si>
  <si>
    <t>P</t>
  </si>
  <si>
    <t>Poznámka k položce:
předpokládán rozsah 1 zkouška na 1000 m2 pláně a každé nestmelené konstrukční vrstvy vozovky</t>
  </si>
  <si>
    <t>12</t>
  </si>
  <si>
    <t>049002000</t>
  </si>
  <si>
    <t>Ostatní inženýrská činnost</t>
  </si>
  <si>
    <t>-376460247</t>
  </si>
  <si>
    <t>Ostatní inženýrská činnost - aktualizace existencí sítí, jednání s DOSS a dalšími dotčenými subjekty pro potřeby provádění stavby.</t>
  </si>
  <si>
    <t>VRN7</t>
  </si>
  <si>
    <t>Provozní vlivy</t>
  </si>
  <si>
    <t>13</t>
  </si>
  <si>
    <t>075103000</t>
  </si>
  <si>
    <t>Ochranná pásma elektrického vedení</t>
  </si>
  <si>
    <t>784111469</t>
  </si>
  <si>
    <t>Ochranné pásmo sdělovacího vedení ČD-T</t>
  </si>
  <si>
    <t>VV</t>
  </si>
  <si>
    <t>14</t>
  </si>
  <si>
    <t>075603000</t>
  </si>
  <si>
    <t>Jiná ochranná pásma</t>
  </si>
  <si>
    <t>357544336</t>
  </si>
  <si>
    <t>Jiná ochranná pásma - práce v OP silnice I. třídy a železnice.</t>
  </si>
  <si>
    <t>ACL16</t>
  </si>
  <si>
    <t>33,284</t>
  </si>
  <si>
    <t>ACO11</t>
  </si>
  <si>
    <t>Obrusná vrstva ACO11</t>
  </si>
  <si>
    <t>6884,53</t>
  </si>
  <si>
    <t>ACP16</t>
  </si>
  <si>
    <t>Podkladní vrstva ACP16</t>
  </si>
  <si>
    <t>7092,966</t>
  </si>
  <si>
    <t>ACP16_50</t>
  </si>
  <si>
    <t>34,98</t>
  </si>
  <si>
    <t>hydroosev</t>
  </si>
  <si>
    <t>Hydroosev</t>
  </si>
  <si>
    <t>2412,04</t>
  </si>
  <si>
    <t>krajnice</t>
  </si>
  <si>
    <t>62,5</t>
  </si>
  <si>
    <t>násyp</t>
  </si>
  <si>
    <t>1496,22</t>
  </si>
  <si>
    <t>771/20-1 - SO 103 Stezka</t>
  </si>
  <si>
    <t>odkopávka</t>
  </si>
  <si>
    <t>994,05</t>
  </si>
  <si>
    <t>ohumus</t>
  </si>
  <si>
    <t>Ohumusování</t>
  </si>
  <si>
    <t>pláň</t>
  </si>
  <si>
    <t>8500,944</t>
  </si>
  <si>
    <t>podklad_ŠD150</t>
  </si>
  <si>
    <t>podkladní vrstva ŠD 0/32 150mm</t>
  </si>
  <si>
    <t>7723,987</t>
  </si>
  <si>
    <t>skrývka</t>
  </si>
  <si>
    <t>sejmutá ornice/kulturní vrstva</t>
  </si>
  <si>
    <t>11029,37</t>
  </si>
  <si>
    <t>ŠD150_063</t>
  </si>
  <si>
    <t>ochranná vrstva Šd 0-63</t>
  </si>
  <si>
    <t>urovnání</t>
  </si>
  <si>
    <t>plošná úprava okolního terénu</t>
  </si>
  <si>
    <t>3498</t>
  </si>
  <si>
    <t>zásyp</t>
  </si>
  <si>
    <t>zásyp zeminou</t>
  </si>
  <si>
    <t>30,66</t>
  </si>
  <si>
    <t>ryha800</t>
  </si>
  <si>
    <t>Rýha š800</t>
  </si>
  <si>
    <t>12,06</t>
  </si>
  <si>
    <t>hydroosev_hlus</t>
  </si>
  <si>
    <t>Hydroosev hlušina</t>
  </si>
  <si>
    <t>394,92</t>
  </si>
  <si>
    <t>HSV - Práce a dodávky HSV</t>
  </si>
  <si>
    <t xml:space="preserve">    1 - Zemní práce</t>
  </si>
  <si>
    <t xml:space="preserve">    1.1 - Doprovodná část projektu - Zemní práce</t>
  </si>
  <si>
    <t xml:space="preserve">    2 - Zakládání</t>
  </si>
  <si>
    <t xml:space="preserve">    4 - Vodorovné konstrukce</t>
  </si>
  <si>
    <t xml:space="preserve">    5 - Komunikace</t>
  </si>
  <si>
    <t xml:space="preserve">    5.1 - Doprovodná část projektu - Komunikace</t>
  </si>
  <si>
    <t xml:space="preserve">    9 - Ostatní konstrukce a práce, bourání</t>
  </si>
  <si>
    <t xml:space="preserve">    9.1 - Doprovodná část projektu - Ostatní konstrukce a práce, bourání</t>
  </si>
  <si>
    <t xml:space="preserve">    99 - Přesuny hmot a suti</t>
  </si>
  <si>
    <t xml:space="preserve">    997 - Doprovodná část projektu - Přesun sutě</t>
  </si>
  <si>
    <t>HSV</t>
  </si>
  <si>
    <t>Práce a dodávky HSV</t>
  </si>
  <si>
    <t>Zemní práce</t>
  </si>
  <si>
    <t>121151124</t>
  </si>
  <si>
    <t>Sejmutí ornice plochy přes 500 m2 tl vrstvy přes 200 do 250 mm strojně</t>
  </si>
  <si>
    <t>m2</t>
  </si>
  <si>
    <t>CS ÚRS 2023 01</t>
  </si>
  <si>
    <t>-875198403</t>
  </si>
  <si>
    <t>Sejmutí ornice strojně při souvislé ploše přes 500 m2, tl. vrstvy přes 200 do 250 mm</t>
  </si>
  <si>
    <t>https://podminky.urs.cz/item/CS_URS_2023_01/121151124</t>
  </si>
  <si>
    <t>Poznámka k položce:
Sejmutí ornice a kulturní vrtsvy.</t>
  </si>
  <si>
    <t>změřeno v elektronické PD</t>
  </si>
  <si>
    <t>122252205</t>
  </si>
  <si>
    <t>Odkopávky a prokopávky nezapažené pro silnice a dálnice v hornině třídy těžitelnosti I objem do 1000 m3 strojně</t>
  </si>
  <si>
    <t>m3</t>
  </si>
  <si>
    <t>-1198950986</t>
  </si>
  <si>
    <t>Odkopávky a prokopávky nezapažené pro silnice a dálnice strojně v hornině třídy těžitelnosti I přes 500 do 1 000 m3</t>
  </si>
  <si>
    <t>https://podminky.urs.cz/item/CS_URS_2023_01/122252205</t>
  </si>
  <si>
    <t>Změřeno v elektronické PD</t>
  </si>
  <si>
    <t>132251101</t>
  </si>
  <si>
    <t>Hloubení rýh nezapažených š do 800 mm v hornině třídy těžitelnosti I skupiny 3 objem do 20 m3 strojně</t>
  </si>
  <si>
    <t>202158815</t>
  </si>
  <si>
    <t>Hloubení nezapažených rýh šířky do 800 mm strojně s urovnáním dna do předepsaného profilu a spádu v hornině třídy těžitelnosti I skupiny 3 do 20 m3</t>
  </si>
  <si>
    <t>https://podminky.urs.cz/item/CS_URS_2023_01/132251101</t>
  </si>
  <si>
    <t>171151131</t>
  </si>
  <si>
    <t>Uložení sypaniny z hornin nesoudržných a soudržných střídavě do násypů zhutněných strojně</t>
  </si>
  <si>
    <t>-1831024027</t>
  </si>
  <si>
    <t>Uložení sypanin do násypů strojně s rozprostřením sypaniny ve vrstvách a s hrubým urovnáním zhutněných z hornin nesoudržných a soudržných střídavě ukládaných</t>
  </si>
  <si>
    <t>https://podminky.urs.cz/item/CS_URS_2023_01/171151131</t>
  </si>
  <si>
    <t>174151101</t>
  </si>
  <si>
    <t>Zásyp jam, šachet rýh nebo kolem objektů sypaninou se zhutněním</t>
  </si>
  <si>
    <t>-1113841547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</si>
  <si>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</si>
  <si>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</si>
  <si>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zásypy a dosypy mimo vozovku v rámci pozemku</t>
  </si>
  <si>
    <t>181151331R</t>
  </si>
  <si>
    <t>Plošná úprava terénu přes 500 m2 zemina skupiny 1 až 4 nerovnosti přes 150 do 200 mm v rovinně a svahu do 1:5</t>
  </si>
  <si>
    <t>1078564203</t>
  </si>
  <si>
    <t>Plošná úprava terénu v zemině skupiny 1 až 4 s urovnáním povrchu bez doplnění ornice souvislé plochy přes 500 m2 při nerovnostech terénu přes 150 do 200 mm v rovině nebo na svahu do 1:5</t>
  </si>
  <si>
    <t>https://podminky.urs.cz/item/CS_URS_2023_01/181151331R</t>
  </si>
  <si>
    <t>urovnání zasaženého terénu okolo stezky</t>
  </si>
  <si>
    <t>181152302R</t>
  </si>
  <si>
    <t>Úprava pláně pro silnice a dálnice se zhutněním</t>
  </si>
  <si>
    <t>1592499594</t>
  </si>
  <si>
    <t>Úprava pláně na stavbách silnic a dálnic se zhutněním</t>
  </si>
  <si>
    <t>plocha pláně = plocha ochranné vrstvy</t>
  </si>
  <si>
    <t>181006121</t>
  </si>
  <si>
    <t>Rozprostření zemin tl vrstvy do 0,1 m schopných zúrodnění ve sklonu přes 1:5</t>
  </si>
  <si>
    <t>-1340769029</t>
  </si>
  <si>
    <t>Rozprostření zemin schopných zúrodnění ve sklonu přes 1:5, tloušťka vrstvy do 0,10 m</t>
  </si>
  <si>
    <t>https://podminky.urs.cz/item/CS_URS_2023_01/181006121</t>
  </si>
  <si>
    <t>ohumusování</t>
  </si>
  <si>
    <t>183405211</t>
  </si>
  <si>
    <t>Výsev trávníku hydroosevem na ornici</t>
  </si>
  <si>
    <t>-237124320</t>
  </si>
  <si>
    <t>https://podminky.urs.cz/item/CS_URS_2023_01/183405211</t>
  </si>
  <si>
    <t>zatravněné plochy</t>
  </si>
  <si>
    <t>M</t>
  </si>
  <si>
    <t>58344197</t>
  </si>
  <si>
    <t>štěrkodrť frakce 0/63</t>
  </si>
  <si>
    <t>t</t>
  </si>
  <si>
    <t>-1346477770</t>
  </si>
  <si>
    <t>násypový materiál, přepočet z m3 na t</t>
  </si>
  <si>
    <t>(násyp-odkopávka-ryha800+zásyp)*2</t>
  </si>
  <si>
    <t>00572474</t>
  </si>
  <si>
    <t>osivo směs travní krajinná-svahová</t>
  </si>
  <si>
    <t>kg</t>
  </si>
  <si>
    <t>655275230</t>
  </si>
  <si>
    <t>zatravněná plocha</t>
  </si>
  <si>
    <t>(hydroosev+hydroosev_hlus)*0,05</t>
  </si>
  <si>
    <t>183405212</t>
  </si>
  <si>
    <t>Výsev trávníku hydroosevem na hlušinu</t>
  </si>
  <si>
    <t>-780121978</t>
  </si>
  <si>
    <t>https://podminky.urs.cz/item/CS_URS_2023_01/183405212</t>
  </si>
  <si>
    <t>příkop</t>
  </si>
  <si>
    <t>AG.R-2</t>
  </si>
  <si>
    <t>Likvidace ornice dle platné legislativy</t>
  </si>
  <si>
    <t>715644882</t>
  </si>
  <si>
    <t>Vodorovné přemístění přebytečné ornice/kulturní vrstvy po suchu na místo trvalého uložení určené investorem, vč. všech souvisejících činností (naložení, odvoz do 10 km, urovnání na místě trvalého uložení atd.). V příapdě skládkování zaopočítat poplatky.</t>
  </si>
  <si>
    <t>skrývka*0,2-ohumus*0,1</t>
  </si>
  <si>
    <t>1.1</t>
  </si>
  <si>
    <t>Doprovodná část projektu - Zemní práce</t>
  </si>
  <si>
    <t>113107162</t>
  </si>
  <si>
    <t>Odstranění podkladu z kameniva drceného tl přes 100 do 200 mm strojně pl přes 50 do 200 m2</t>
  </si>
  <si>
    <t>-923236597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</si>
  <si>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</si>
  <si>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https://podminky.urs.cz/item/CS_URS_2023_01/113107162</t>
  </si>
  <si>
    <t>stávající konstrukce vozovky</t>
  </si>
  <si>
    <t>86</t>
  </si>
  <si>
    <t>113107182</t>
  </si>
  <si>
    <t>Odstranění podkladu živičného tl přes 50 do 100 mm strojně pl přes 50 do 200 m2</t>
  </si>
  <si>
    <t>-3261836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</si>
  <si>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</si>
  <si>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https://podminky.urs.cz/item/CS_URS_2023_01/113107182</t>
  </si>
  <si>
    <t>stávající vozovka</t>
  </si>
  <si>
    <t>16</t>
  </si>
  <si>
    <t>462511370</t>
  </si>
  <si>
    <t>Zához z lomového kamene bez proštěrkování z terénu hmotnost přes 200 do 500 kg</t>
  </si>
  <si>
    <t>914506463</t>
  </si>
  <si>
    <t>Zához z lomového kamene neupraveného záhozového bez proštěrkování z terénu, hmotnosti jednotlivých kamenů přes 200 do 500 kg</t>
  </si>
  <si>
    <t>https://podminky.urs.cz/item/CS_URS_2023_01/462511370</t>
  </si>
  <si>
    <t>150</t>
  </si>
  <si>
    <t>Zakládání</t>
  </si>
  <si>
    <t>17</t>
  </si>
  <si>
    <t>271572211</t>
  </si>
  <si>
    <t>Podsyp pod základové konstrukce se zhutněním z netříděného štěrkopísku</t>
  </si>
  <si>
    <t>7996542</t>
  </si>
  <si>
    <t>Podsyp pod základové konstrukce se zhutněním a urovnáním povrchu ze štěrkopísku netříděného</t>
  </si>
  <si>
    <t>https://podminky.urs.cz/item/CS_URS_2023_01/271572211</t>
  </si>
  <si>
    <t>lože propustek</t>
  </si>
  <si>
    <t>10,53</t>
  </si>
  <si>
    <t>18</t>
  </si>
  <si>
    <t>274313811</t>
  </si>
  <si>
    <t>Základové pásy z betonu tř. C 25/30</t>
  </si>
  <si>
    <t>404254192</t>
  </si>
  <si>
    <t>Základy z betonu prostého pasy betonu kamenem neprokládaného tř. C 25/30</t>
  </si>
  <si>
    <t>https://podminky.urs.cz/item/CS_URS_2023_01/274313811</t>
  </si>
  <si>
    <t>6,96</t>
  </si>
  <si>
    <t>19</t>
  </si>
  <si>
    <t>274351111</t>
  </si>
  <si>
    <t>Bednění základových pasů tradiční oboustranné</t>
  </si>
  <si>
    <t>-900511497</t>
  </si>
  <si>
    <t>Bednění základových konstrukcí pasů tradiční oboustranné</t>
  </si>
  <si>
    <t>https://podminky.urs.cz/item/CS_URS_2023_01/274351111</t>
  </si>
  <si>
    <t>Poznámka k položce:
bednění základů propustku</t>
  </si>
  <si>
    <t>52,14</t>
  </si>
  <si>
    <t>Vodorovné konstrukce</t>
  </si>
  <si>
    <t>20</t>
  </si>
  <si>
    <t>4632111R</t>
  </si>
  <si>
    <t>Rovnanina z lomového kamene neopracovaného - úkryt pro hady</t>
  </si>
  <si>
    <t>2130037696</t>
  </si>
  <si>
    <t xml:space="preserve">Rovnanina z lomového kamene neopracovaného - úkryt pro had. Skládáné zídky z rovnaniny popř. zakomponování rovnaniny do násypového svahu. </t>
  </si>
  <si>
    <t>22,5</t>
  </si>
  <si>
    <t>463215111</t>
  </si>
  <si>
    <t>Rovnanina z lomového kamene netříděného</t>
  </si>
  <si>
    <t>-1978394066</t>
  </si>
  <si>
    <t>Rovnanina z lomového kamene neupraveného, netříděného</t>
  </si>
  <si>
    <t>https://podminky.urs.cz/item/CS_URS_2023_01/463215111</t>
  </si>
  <si>
    <t>17,45</t>
  </si>
  <si>
    <t>Komunikace</t>
  </si>
  <si>
    <t>22</t>
  </si>
  <si>
    <t>561081131</t>
  </si>
  <si>
    <t>Zřízení podkladu ze zeminy upravené vápnem, cementem, směsnými pojivy tl přes 450 do 500 mm pl přes 5000 m2</t>
  </si>
  <si>
    <t>1436477415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</si>
  <si>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450 do 500 mm</t>
  </si>
  <si>
    <t>https://podminky.urs.cz/item/CS_URS_2023_01/561081131</t>
  </si>
  <si>
    <t>plocha pláně</t>
  </si>
  <si>
    <t>23</t>
  </si>
  <si>
    <t>58591003</t>
  </si>
  <si>
    <t>pojivo hydraulické pro stabilizaci zeminy 70% vápna</t>
  </si>
  <si>
    <t>-242815813</t>
  </si>
  <si>
    <t>plocha * množství na m2</t>
  </si>
  <si>
    <t>pláň*39,75/1000</t>
  </si>
  <si>
    <t>24</t>
  </si>
  <si>
    <t>564851111</t>
  </si>
  <si>
    <t>Podklad ze štěrkodrtě ŠD plochy přes 100 m2 tl 150 mm</t>
  </si>
  <si>
    <t>433225780</t>
  </si>
  <si>
    <t>Podklad ze štěrkodrti ŠD s rozprostřením a zhutněním plochy přes 100 m2, po zhutnění tl. 150 mm</t>
  </si>
  <si>
    <t>https://podminky.urs.cz/item/CS_URS_2023_01/564851111</t>
  </si>
  <si>
    <t>Poznámka k položce:
ŠD fr. 0-32</t>
  </si>
  <si>
    <t>ACO11+krajnice+1726,57*2*0,225</t>
  </si>
  <si>
    <t>plocha podkladní vrstvy = plocha ACO + plocha krajnic + rozšíření vrstvy</t>
  </si>
  <si>
    <t>25</t>
  </si>
  <si>
    <t>564851111-1</t>
  </si>
  <si>
    <t>267334133</t>
  </si>
  <si>
    <t>https://podminky.urs.cz/item/CS_URS_2023_01/564851111-1</t>
  </si>
  <si>
    <t>Poznámka k položce:
ŠD fr. 0-63</t>
  </si>
  <si>
    <t>podklad_ŠD150+1726,57*2*0,225</t>
  </si>
  <si>
    <t>plocha ochranné vrstvy = plochaŠD 0-32 + rozšíření vrstvy</t>
  </si>
  <si>
    <t>26</t>
  </si>
  <si>
    <t>565135111</t>
  </si>
  <si>
    <t>Asfaltový beton vrstva podkladní ACP 16 (obalované kamenivo OKS) tl 50 mm š do 3 m</t>
  </si>
  <si>
    <t>-148787886</t>
  </si>
  <si>
    <t>Asfaltový beton vrstva podkladní ACP 16 (obalované kamenivo střednězrnné - OKS) s rozprostřením a zhutněním v pruhu šířky přes 1,5 do 3 m, po zhutnění tl. 50 mm</t>
  </si>
  <si>
    <t>https://podminky.urs.cz/item/CS_URS_2023_01/565135111</t>
  </si>
  <si>
    <t>33,284+10,6*2*0,08</t>
  </si>
  <si>
    <t>ACL16 + rozšíření vrstvy</t>
  </si>
  <si>
    <t>27</t>
  </si>
  <si>
    <t>565155121</t>
  </si>
  <si>
    <t>Asfaltový beton vrstva podkladní ACP 16 (obalované kamenivo OKS) tl 70 mm š přes 3 m</t>
  </si>
  <si>
    <t>1509988666</t>
  </si>
  <si>
    <t>Asfaltový beton vrstva podkladní ACP 16 (obalované kamenivo střednězrnné - OKS) s rozprostřením a zhutněním v pruhu šířky přes 3 m, po zhutnění tl. 70 mm</t>
  </si>
  <si>
    <t>https://podminky.urs.cz/item/CS_URS_2023_01/565155121</t>
  </si>
  <si>
    <t>Poznámka k položce:
ACP16+</t>
  </si>
  <si>
    <t>ACO11-31,8+1715,97*2*0,07</t>
  </si>
  <si>
    <t>plocha podkladní asfaltové vrstvy = plocha ACO - konstrukce B + rozšíření vrstvy</t>
  </si>
  <si>
    <t>28</t>
  </si>
  <si>
    <t>569831111</t>
  </si>
  <si>
    <t>Zpevnění krajnic štěrkodrtí tl 100 mm</t>
  </si>
  <si>
    <t>1506481705</t>
  </si>
  <si>
    <t>Zpevnění krajnic nebo komunikací pro pěší s rozprostřením a zhutněním, po zhutnění štěrkodrtí tl. 100 mm</t>
  </si>
  <si>
    <t>https://podminky.urs.cz/item/CS_URS_2023_01/569831111</t>
  </si>
  <si>
    <t>krajnice_asfR</t>
  </si>
  <si>
    <t>1726,10</t>
  </si>
  <si>
    <t>29</t>
  </si>
  <si>
    <t>573211107</t>
  </si>
  <si>
    <t>Postřik živičný spojovací z asfaltu v množství 0,30 kg/m2</t>
  </si>
  <si>
    <t>1122900602</t>
  </si>
  <si>
    <t>Postřik spojovací PS bez posypu kamenivem z asfaltu silničního, v množství 0,30 kg/m2</t>
  </si>
  <si>
    <t>https://podminky.urs.cz/item/CS_URS_2023_01/573211107</t>
  </si>
  <si>
    <t>ACO11+ACL16</t>
  </si>
  <si>
    <t>plocha spojovacího postřiku = plocha obrudné a ložné asfaltové vrstvy</t>
  </si>
  <si>
    <t>30</t>
  </si>
  <si>
    <t>573211108</t>
  </si>
  <si>
    <t>Postřik živičný spojovací z asfaltu v množství 0,40 kg/m2</t>
  </si>
  <si>
    <t>374371048</t>
  </si>
  <si>
    <t>Postřik spojovací PS bez posypu kamenivem z asfaltu silničního, v množství 0,40 kg/m2</t>
  </si>
  <si>
    <t>https://podminky.urs.cz/item/CS_URS_2023_01/573211108</t>
  </si>
  <si>
    <t>ACP16_50+ACP16</t>
  </si>
  <si>
    <t>plocha infiltračního postřiku = plocha podkladní asfaltové vrstvy</t>
  </si>
  <si>
    <t>31</t>
  </si>
  <si>
    <t>577134121</t>
  </si>
  <si>
    <t>Asfaltový beton vrstva obrusná ACO 11 (ABS) tř. I tl 40 mm š přes 3 m z nemodifikovaného asfaltu</t>
  </si>
  <si>
    <t>1509560647</t>
  </si>
  <si>
    <t>Asfaltový beton vrstva obrusná ACO 11 (ABS) s rozprostřením a se zhutněním z nemodifikovaného asfaltu v pruhu šířky přes 3 m tř. I, po zhutnění tl. 40 mm</t>
  </si>
  <si>
    <t>https://podminky.urs.cz/item/CS_URS_2023_01/577134121</t>
  </si>
  <si>
    <t>Poznámka k položce:
ACO 11 +</t>
  </si>
  <si>
    <t>plocha obrusné vrstvy - změřeno v elektronické PD</t>
  </si>
  <si>
    <t>32</t>
  </si>
  <si>
    <t>577155112</t>
  </si>
  <si>
    <t>Asfaltový beton vrstva ložní ACL 16 (ABH) tl 60 mm š do 3 m z nemodifikovaného asfaltu</t>
  </si>
  <si>
    <t>-1165890305</t>
  </si>
  <si>
    <t>Asfaltový beton vrstva ložní ACL 16 (ABH) s rozprostřením a zhutněním z nemodifikovaného asfaltu v pruhu šířky do 3 m, po zhutnění tl. 60 mm</t>
  </si>
  <si>
    <t>https://podminky.urs.cz/item/CS_URS_2023_01/577155112</t>
  </si>
  <si>
    <t>31,8+10,6*0,07*2</t>
  </si>
  <si>
    <t>konstrukce B + rozšíření vrstvy</t>
  </si>
  <si>
    <t>33</t>
  </si>
  <si>
    <t>594511111</t>
  </si>
  <si>
    <t>Dlažba z lomového kamene s provedením lože z betonu</t>
  </si>
  <si>
    <t>CS ÚRS 2022 01</t>
  </si>
  <si>
    <t>1835783389</t>
  </si>
  <si>
    <t>Dlažba nebo přídlažba z lomového kamene lomařsky upraveného rigolového v ploše vodorovné nebo ve sklonu tl. do 250 mm, bez vyplnění spár, s provedením lože tl. 50 mm z betonu</t>
  </si>
  <si>
    <t>https://podminky.urs.cz/item/CS_URS_2022_01/594511111</t>
  </si>
  <si>
    <t>34</t>
  </si>
  <si>
    <t>596212210</t>
  </si>
  <si>
    <t>Kladení zámkové dlažby pozemních komunikací ručně tl 80 mm skupiny A pl do 50 m2</t>
  </si>
  <si>
    <t>-497148522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</si>
  <si>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</si>
  <si>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https://podminky.urs.cz/item/CS_URS_2023_01/596212210</t>
  </si>
  <si>
    <t>Poznámka k položce:
varovné pásy</t>
  </si>
  <si>
    <t>35</t>
  </si>
  <si>
    <t>59245226</t>
  </si>
  <si>
    <t>dlažba tvar obdélník betonová pro nevidomé 200x100x80mm barevná</t>
  </si>
  <si>
    <t>-1435924376</t>
  </si>
  <si>
    <t>plocha dlažby + ztratné</t>
  </si>
  <si>
    <t>6*1,05</t>
  </si>
  <si>
    <t>36</t>
  </si>
  <si>
    <t>R.3</t>
  </si>
  <si>
    <t>Sanace výměnou materiálu</t>
  </si>
  <si>
    <t>383393796</t>
  </si>
  <si>
    <t>Odkopávka do 0,75m, likvidace výkopku, nový materiál (LK vrtsva 0,45m, 0/63 vrstva 0,2m), uložení, zhutnění.</t>
  </si>
  <si>
    <t>rozsah do 10% plochy pláně</t>
  </si>
  <si>
    <t>8500,944/10*0,75</t>
  </si>
  <si>
    <t>5.1</t>
  </si>
  <si>
    <t>Doprovodná část projektu - Komunikace</t>
  </si>
  <si>
    <t>37</t>
  </si>
  <si>
    <t>564851111-1-5.1</t>
  </si>
  <si>
    <t>701268936</t>
  </si>
  <si>
    <t>https://podminky.urs.cz/item/CS_URS_2023_01/564851111-1-5.1</t>
  </si>
  <si>
    <t>Poznámka k položce:
ŠD fr. 0-63
Rekonstrukce napojení stávající účelové komunikace</t>
  </si>
  <si>
    <t>156,596+7,356</t>
  </si>
  <si>
    <t>38</t>
  </si>
  <si>
    <t>564851111-5.1</t>
  </si>
  <si>
    <t>-934530004</t>
  </si>
  <si>
    <t>https://podminky.urs.cz/item/CS_URS_2023_01/564851111-5.1</t>
  </si>
  <si>
    <t>Poznámka k položce:
ŠD fr. 0-32
Rekonstrukce napojení stávající účelové komunikace</t>
  </si>
  <si>
    <t>149,24+7,356</t>
  </si>
  <si>
    <t>plocha podkladní vrstvy = plocha ACP + rozšíření vrstvy</t>
  </si>
  <si>
    <t>39</t>
  </si>
  <si>
    <t>565155121-5.1</t>
  </si>
  <si>
    <t>-1450656864</t>
  </si>
  <si>
    <t>https://podminky.urs.cz/item/CS_URS_2023_01/565155121-5.1</t>
  </si>
  <si>
    <t>Poznámka k položce:
ACP16+
Rekonstrukce napojení stávající účelové komunikace</t>
  </si>
  <si>
    <t>145,8+3,44</t>
  </si>
  <si>
    <t>plocha podkladní asfaltové vrstvy = plocha ACO + rozšíření vrstvy</t>
  </si>
  <si>
    <t>40</t>
  </si>
  <si>
    <t>573211107-5.1</t>
  </si>
  <si>
    <t>1236353362</t>
  </si>
  <si>
    <t>https://podminky.urs.cz/item/CS_URS_2023_01/573211107-5.1</t>
  </si>
  <si>
    <t>Poznámka k položce:
Rekonstrukce napojení stávající účelové komunikace</t>
  </si>
  <si>
    <t>145,8</t>
  </si>
  <si>
    <t>plocha spojovacího postřiku = plocha obrusné</t>
  </si>
  <si>
    <t>41</t>
  </si>
  <si>
    <t>573211108-5.1</t>
  </si>
  <si>
    <t>476062236</t>
  </si>
  <si>
    <t>https://podminky.urs.cz/item/CS_URS_2023_01/573211108-5.1</t>
  </si>
  <si>
    <t>149,24</t>
  </si>
  <si>
    <t>42</t>
  </si>
  <si>
    <t>577134121-5.1</t>
  </si>
  <si>
    <t>1437811892</t>
  </si>
  <si>
    <t>https://podminky.urs.cz/item/CS_URS_2023_01/577134121-5.1</t>
  </si>
  <si>
    <t>Poznámka k položce:
ACO 11 +
Rekonstrukce napojení stávající účelové komunikace</t>
  </si>
  <si>
    <t>145,80</t>
  </si>
  <si>
    <t>43</t>
  </si>
  <si>
    <t>181152302-5.1</t>
  </si>
  <si>
    <t>Úprava pláně pro silnice a dálnice v zářezech se zhutněním</t>
  </si>
  <si>
    <t>-1054164075</t>
  </si>
  <si>
    <t>Úprava pláně na stavbách silnic a dálnic strojně v zářezech mimo skalních se zhutněním</t>
  </si>
  <si>
    <t>https://podminky.urs.cz/item/CS_URS_2023_01/181152302-5.1</t>
  </si>
  <si>
    <t>163,952</t>
  </si>
  <si>
    <t>Ostatní konstrukce a práce, bourání</t>
  </si>
  <si>
    <t>44</t>
  </si>
  <si>
    <t>914111111</t>
  </si>
  <si>
    <t>Montáž svislé dopravní značky do velikosti 1 m2 objímkami na sloupek nebo konzolu</t>
  </si>
  <si>
    <t>kus</t>
  </si>
  <si>
    <t>99620782</t>
  </si>
  <si>
    <t>Montáž svislé dopravní značky základní velikosti do 1 m2 objímkami na sloupky nebo konzoly</t>
  </si>
  <si>
    <t>https://podminky.urs.cz/item/CS_URS_2023_01/914111111</t>
  </si>
  <si>
    <t>45</t>
  </si>
  <si>
    <t>914511111</t>
  </si>
  <si>
    <t>Montáž sloupku dopravních značek délky do 3,5 m s betonovým základem</t>
  </si>
  <si>
    <t>966188978</t>
  </si>
  <si>
    <t>Montáž sloupku dopravních značek délky do 3,5 m do betonového základu</t>
  </si>
  <si>
    <t>https://podminky.urs.cz/item/CS_URS_2023_01/914511111</t>
  </si>
  <si>
    <t>46</t>
  </si>
  <si>
    <t>40445620</t>
  </si>
  <si>
    <t>zákazové, příkazové dopravní značky B1-B34, C1-15 700mm</t>
  </si>
  <si>
    <t>-187315720</t>
  </si>
  <si>
    <t>Poznámka k položce:
C9a a C9b</t>
  </si>
  <si>
    <t>C9a</t>
  </si>
  <si>
    <t>C9b</t>
  </si>
  <si>
    <t>B13</t>
  </si>
  <si>
    <t>Součet</t>
  </si>
  <si>
    <t>47</t>
  </si>
  <si>
    <t>40445650</t>
  </si>
  <si>
    <t>dodatkové tabulky E7, E12, E13 500x300mm</t>
  </si>
  <si>
    <t>-627195261</t>
  </si>
  <si>
    <t>E13</t>
  </si>
  <si>
    <t>48</t>
  </si>
  <si>
    <t>40445225</t>
  </si>
  <si>
    <t>sloupek pro dopravní značku Zn D 60mm v 3,5m</t>
  </si>
  <si>
    <t>364895504</t>
  </si>
  <si>
    <t>49</t>
  </si>
  <si>
    <t>40445253</t>
  </si>
  <si>
    <t>víčko plastové na sloupek D 60mm</t>
  </si>
  <si>
    <t>-674770310</t>
  </si>
  <si>
    <t>50</t>
  </si>
  <si>
    <t>915111121</t>
  </si>
  <si>
    <t>Vodorovné dopravní značení dělící čáry přerušované š 125 mm základní bílá barva</t>
  </si>
  <si>
    <t>m</t>
  </si>
  <si>
    <t>-1473350386</t>
  </si>
  <si>
    <t>Vodorovné dopravní značení stříkané barvou dělící čára šířky 125 mm přerušovaná bílá základní</t>
  </si>
  <si>
    <t>https://podminky.urs.cz/item/CS_URS_2023_01/915111121</t>
  </si>
  <si>
    <t>1749</t>
  </si>
  <si>
    <t>51</t>
  </si>
  <si>
    <t>915611111</t>
  </si>
  <si>
    <t>Předznačení vodorovného liniového značení</t>
  </si>
  <si>
    <t>684479891</t>
  </si>
  <si>
    <t>Předznačení pro vodorovné značení stříkané barvou nebo prováděné z nátěrových hmot liniové dělicí čáry, vodicí proužky</t>
  </si>
  <si>
    <t>https://podminky.urs.cz/item/CS_URS_2023_01/915611111</t>
  </si>
  <si>
    <t>52</t>
  </si>
  <si>
    <t>916131213</t>
  </si>
  <si>
    <t>Osazení silničního obrubníku betonového stojatého s boční opěrou do lože z betonu prostého</t>
  </si>
  <si>
    <t>-1054546532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</si>
  <si>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</si>
  <si>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</si>
  <si>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změřeno v digitální formě PD</t>
  </si>
  <si>
    <t>53</t>
  </si>
  <si>
    <t>59217016</t>
  </si>
  <si>
    <t>obrubník betonový chodníkový 1000x80x250mm</t>
  </si>
  <si>
    <t>866486649</t>
  </si>
  <si>
    <t>54</t>
  </si>
  <si>
    <t>919441221</t>
  </si>
  <si>
    <t>Čelo propustku z lomového kamene pro propustek z trub DN 600 až 800</t>
  </si>
  <si>
    <t>271141509</t>
  </si>
  <si>
    <t>Čelo propustku včetně římsy ze zdiva z lomového kamene, pro propustek z trub DN 600 až 800 mm</t>
  </si>
  <si>
    <t>https://podminky.urs.cz/item/CS_URS_2023_01/919441221</t>
  </si>
  <si>
    <t>55</t>
  </si>
  <si>
    <t>919521140</t>
  </si>
  <si>
    <t>Zřízení silničního propustku z trub betonových nebo ŽB DN 600</t>
  </si>
  <si>
    <t>-361574254</t>
  </si>
  <si>
    <t>Zřízení silničního propustku z trub betonových nebo železobetonových DN 600 mm</t>
  </si>
  <si>
    <t>https://podminky.urs.cz/item/CS_URS_2023_01/919521140</t>
  </si>
  <si>
    <t>10,5+9,8</t>
  </si>
  <si>
    <t>56</t>
  </si>
  <si>
    <t>938909311</t>
  </si>
  <si>
    <t>Čištění vozovek metením strojně podkladu nebo krytu betonového nebo živičného</t>
  </si>
  <si>
    <t>-556528184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</si>
  <si>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</si>
  <si>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https://podminky.urs.cz/item/CS_URS_2023_01/938909311</t>
  </si>
  <si>
    <t>Poznámka k položce:
čištění nových i stávajících vozovek</t>
  </si>
  <si>
    <t>57</t>
  </si>
  <si>
    <t>59222001</t>
  </si>
  <si>
    <t>trouba ŽB hrdlová DN 600</t>
  </si>
  <si>
    <t>1592998583</t>
  </si>
  <si>
    <t>9.1</t>
  </si>
  <si>
    <t>Doprovodná část projektu - Ostatní konstrukce a práce, bourání</t>
  </si>
  <si>
    <t>58</t>
  </si>
  <si>
    <t>919112213</t>
  </si>
  <si>
    <t>Řezání spár pro vytvoření komůrky š 10 mm hl 25 mm pro těsnící zálivku v živičném krytu</t>
  </si>
  <si>
    <t>2102859433</t>
  </si>
  <si>
    <t>Řezání dilatačních spár v živičném krytu vytvoření komůrky pro těsnící zálivku šířky 10 mm, hloubky 25 mm</t>
  </si>
  <si>
    <t>https://podminky.urs.cz/item/CS_URS_2023_01/919112213</t>
  </si>
  <si>
    <t>Poznámka k položce:
proříznutí spáry na stávající účelové komunikaci</t>
  </si>
  <si>
    <t>59</t>
  </si>
  <si>
    <t>919122112</t>
  </si>
  <si>
    <t>Těsnění spár zálivkou za tepla pro komůrky š 10 mm hl 25 mm s těsnicím profilem</t>
  </si>
  <si>
    <t>-1820117940</t>
  </si>
  <si>
    <t>Utěsnění dilatačních spár zálivkou za tepla v cementobetonovém nebo živičném krytu včetně adhezního nátěru s těsnicím profilem pod zálivkou, pro komůrky šířky 10 mm, hloubky 25 mm</t>
  </si>
  <si>
    <t>https://podminky.urs.cz/item/CS_URS_2023_01/919122112</t>
  </si>
  <si>
    <t>Poznámka k položce:
zalití spáry v místě napojení nového krytu na stávající asfaltový povrch na účelové komunikaci</t>
  </si>
  <si>
    <t>60</t>
  </si>
  <si>
    <t>919735112</t>
  </si>
  <si>
    <t>Řezání stávajícího živičného krytu hl přes 50 do 100 mm</t>
  </si>
  <si>
    <t>1496898425</t>
  </si>
  <si>
    <t>Řezání stávajícího živičného krytu nebo podkladu hloubky přes 50 do 100 mm</t>
  </si>
  <si>
    <t>https://podminky.urs.cz/item/CS_URS_2023_01/919735112</t>
  </si>
  <si>
    <t>Poznámka k položce:
zaříznutí asfaltu na stávající účelové komunikaci a u varovných pásů</t>
  </si>
  <si>
    <t>změřeno v digitální verzi PD - funkce měření délek</t>
  </si>
  <si>
    <t>61</t>
  </si>
  <si>
    <t>938906R</t>
  </si>
  <si>
    <t>Pročištění stavojícího zatrubnění</t>
  </si>
  <si>
    <t>-1379047688</t>
  </si>
  <si>
    <t>Čištění usazenin, pročištění stávajícího potrubí. V případě neprůchodnosti odkrytí potrubí a oprava.</t>
  </si>
  <si>
    <t>95</t>
  </si>
  <si>
    <t>99</t>
  </si>
  <si>
    <t>Přesuny hmot a suti</t>
  </si>
  <si>
    <t>62</t>
  </si>
  <si>
    <t>998225111</t>
  </si>
  <si>
    <t>Přesun hmot pro pozemní komunikace s krytem z kamene, monolitickým betonovým nebo živičným</t>
  </si>
  <si>
    <t>648634552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</si>
  <si>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</si>
  <si>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</si>
  <si>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997</t>
  </si>
  <si>
    <t>Doprovodná část projektu - Přesun sutě</t>
  </si>
  <si>
    <t>63</t>
  </si>
  <si>
    <t>997221571</t>
  </si>
  <si>
    <t>Vodorovná doprava vybouraných hmot do 1 km</t>
  </si>
  <si>
    <t>-1669327060</t>
  </si>
  <si>
    <t>Vodorovná doprava vybouraných hmot bez naložení, ale se složením a s hrubým urovnáním na vzdálenost do 1 km</t>
  </si>
  <si>
    <t>https://podminky.urs.cz/item/CS_URS_2023_01/997221571</t>
  </si>
  <si>
    <t>48,86</t>
  </si>
  <si>
    <t>64</t>
  </si>
  <si>
    <t>997221579</t>
  </si>
  <si>
    <t>Příplatek ZKD 1 km u vodorovné dopravy vybouraných hmot</t>
  </si>
  <si>
    <t>-1574094795</t>
  </si>
  <si>
    <t>Vodorovná doprava vybouraných hmot bez naložení, ale se složením a s hrubým urovnáním na vzdálenost Příplatek k ceně za každý další i započatý 1 km přes 1 km</t>
  </si>
  <si>
    <t>https://podminky.urs.cz/item/CS_URS_2023_01/997221579</t>
  </si>
  <si>
    <t>48,86*29</t>
  </si>
  <si>
    <t>65</t>
  </si>
  <si>
    <t>997221611</t>
  </si>
  <si>
    <t>Nakládání suti na dopravní prostředky pro vodorovnou dopravu</t>
  </si>
  <si>
    <t>-789587443</t>
  </si>
  <si>
    <t>Nakládání na dopravní prostředky pro vodorovnou dopravu suti</t>
  </si>
  <si>
    <t>https://podminky.urs.cz/item/CS_URS_2023_01/997221611</t>
  </si>
  <si>
    <t>odstraněné konstrukce</t>
  </si>
  <si>
    <t>29,94+18,92</t>
  </si>
  <si>
    <t>66</t>
  </si>
  <si>
    <t>997221873</t>
  </si>
  <si>
    <t>Poplatek za uložení stavebního odpadu na recyklační skládce (skládkovné) zeminy a kamení zatříděného do Katalogu odpadů pod kódem 17 05 04</t>
  </si>
  <si>
    <t>-103263016</t>
  </si>
  <si>
    <t>https://podminky.urs.cz/item/CS_URS_2023_01/997221873</t>
  </si>
  <si>
    <t>29,94</t>
  </si>
  <si>
    <t>67</t>
  </si>
  <si>
    <t>997221875</t>
  </si>
  <si>
    <t>Poplatek za uložení stavebního odpadu na recyklační skládce (skládkovné) asfaltového bez obsahu dehtu zatříděného do Katalogu odpadů pod kódem 17 03 02</t>
  </si>
  <si>
    <t>1933365560</t>
  </si>
  <si>
    <t>https://podminky.urs.cz/item/CS_URS_2023_01/997221875</t>
  </si>
  <si>
    <t>18,92</t>
  </si>
  <si>
    <t>771/20-2 - SO 202 Lávka</t>
  </si>
  <si>
    <t>k.ú. Ptáčov</t>
  </si>
  <si>
    <t xml:space="preserve">    2.1 - Doprovodná část projektu - Zakládání</t>
  </si>
  <si>
    <t xml:space="preserve">    3 - Svislé a kompletní konstrukce</t>
  </si>
  <si>
    <t xml:space="preserve">    4.1. - Doprovodná část projektu - Vodorovné konstrukce</t>
  </si>
  <si>
    <t xml:space="preserve">    998 - Přesun hmot</t>
  </si>
  <si>
    <t xml:space="preserve">    998.1 - Doprovodná část projektu - Přesun hmot</t>
  </si>
  <si>
    <t>PSV - Práce a dodávky PSV</t>
  </si>
  <si>
    <t xml:space="preserve">    762 - Konstrukce tesařské</t>
  </si>
  <si>
    <t xml:space="preserve">    783 - Dokončovací práce - nátěry</t>
  </si>
  <si>
    <t xml:space="preserve">    789 - Povrchové úpravy ocelových konstrukcí a technologických zařízení</t>
  </si>
  <si>
    <t>122251103</t>
  </si>
  <si>
    <t>Odkopávky a prokopávky nezapažené v hornině třídy těžitelnosti I skupiny 3 objem do 100 m3 strojně</t>
  </si>
  <si>
    <t>-1349413140</t>
  </si>
  <si>
    <t>Odkopávky a prokopávky nezapažené strojně v hornině třídy těžitelnosti I skupiny 3 přes 50 do 100 m3</t>
  </si>
  <si>
    <t>https://podminky.urs.cz/item/CS_URS_2023_01/122251103</t>
  </si>
  <si>
    <t>167151101</t>
  </si>
  <si>
    <t>Nakládání výkopku z hornin třídy těžitelnosti I skupiny 1 až 3 do 100 m3</t>
  </si>
  <si>
    <t>-609408263</t>
  </si>
  <si>
    <t>Nakládání, skládání a překládání neulehlého výkopku nebo sypaniny strojně nakládání, množství do 100 m3, z horniny třídy těžitelnosti I, skupiny 1 až 3</t>
  </si>
  <si>
    <t>https://podminky.urs.cz/item/CS_URS_2023_01/167151101</t>
  </si>
  <si>
    <t>výkop - zásyp</t>
  </si>
  <si>
    <t>65-40</t>
  </si>
  <si>
    <t>162451106</t>
  </si>
  <si>
    <t>Vodorovné přemístění přes 1 500 do 2000 m výkopku/sypaniny z horniny třídy těžitelnosti I skupiny 1 až 3</t>
  </si>
  <si>
    <t>31321797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</si>
  <si>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</si>
  <si>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https://podminky.urs.cz/item/CS_URS_2023_01/162451106</t>
  </si>
  <si>
    <t>naložený výkopek</t>
  </si>
  <si>
    <t>174151102</t>
  </si>
  <si>
    <t>Zásyp v prostoru s omezeným pohybem stroje sypaninou se zhutněním</t>
  </si>
  <si>
    <t>-479731481</t>
  </si>
  <si>
    <t>Zásyp sypaninou z jakékoliv horniny strojně s uložením výkopku ve vrstvách se zhutněním v prostorách s omezeným pohybem stroje s urovnáním povrchu zásypu</t>
  </si>
  <si>
    <t>https://podminky.urs.cz/item/CS_URS_2023_01/174151102</t>
  </si>
  <si>
    <t>124253100</t>
  </si>
  <si>
    <t>Vykopávky pro koryta vodotečí v hornině třídy těžitelnosti I skupiny 3 objem do 100 m3 strojně</t>
  </si>
  <si>
    <t>953219370</t>
  </si>
  <si>
    <t>Vykopávky pro koryta vodotečí strojně v hornině třídy těžitelnosti I skupiny 3 do 100 m3</t>
  </si>
  <si>
    <t>https://podminky.urs.cz/item/CS_URS_2023_01/124253100</t>
  </si>
  <si>
    <t>167151101-1.1.</t>
  </si>
  <si>
    <t>-1015297761</t>
  </si>
  <si>
    <t>https://podminky.urs.cz/item/CS_URS_2023_01/167151101-1.1.</t>
  </si>
  <si>
    <t>výkopek</t>
  </si>
  <si>
    <t>162451106-1.1.</t>
  </si>
  <si>
    <t>-717892030</t>
  </si>
  <si>
    <t>https://podminky.urs.cz/item/CS_URS_2023_01/162451106-1.1.</t>
  </si>
  <si>
    <t>115001105</t>
  </si>
  <si>
    <t>Převedení vody potrubím DN přes 300 do 600</t>
  </si>
  <si>
    <t>820556277</t>
  </si>
  <si>
    <t>Převedení vody potrubím průměru DN přes 300 do 600</t>
  </si>
  <si>
    <t>https://podminky.urs.cz/item/CS_URS_2023_01/115001105</t>
  </si>
  <si>
    <t>Poznámka k položce:
elastická hadice PVC DN 400</t>
  </si>
  <si>
    <t>1150011R1</t>
  </si>
  <si>
    <t>Zřízení hrázky z pytlů</t>
  </si>
  <si>
    <t>43345166</t>
  </si>
  <si>
    <t>Zřízení hrázky z pytlů výškyx 0,8m, šířka ve dbně 3m. objem hrázky 6,4m3. včetně veškerého materiálu a nezbytných terénních úprav.</t>
  </si>
  <si>
    <t>1150011R2</t>
  </si>
  <si>
    <t>Sorpční had</t>
  </si>
  <si>
    <t>-2088777641</t>
  </si>
  <si>
    <t>115101201</t>
  </si>
  <si>
    <t>Čerpání vody na dopravní výšku do 10 m průměrný přítok do 500 l/min</t>
  </si>
  <si>
    <t>hod</t>
  </si>
  <si>
    <t>-42158826</t>
  </si>
  <si>
    <t>Čerpání vody na dopravní výšku do 10 m s uvažovaným průměrným přítokem do 500 l/min</t>
  </si>
  <si>
    <t>https://podminky.urs.cz/item/CS_URS_2023_01/115101201</t>
  </si>
  <si>
    <t>273321118</t>
  </si>
  <si>
    <t>Základové desky mostních konstrukcí ze ŽB C 30/37</t>
  </si>
  <si>
    <t>1758949320</t>
  </si>
  <si>
    <t>Základové konstrukce z betonu železového desky ve výkopu nebo na hlavách pilot C 30/37</t>
  </si>
  <si>
    <t>https://podminky.urs.cz/item/CS_URS_2023_01/273321118</t>
  </si>
  <si>
    <t>21,41</t>
  </si>
  <si>
    <t>273354111</t>
  </si>
  <si>
    <t>Bednění základových desek - zřízení</t>
  </si>
  <si>
    <t>1777768036</t>
  </si>
  <si>
    <t>Bednění základových konstrukcí desek zřízení</t>
  </si>
  <si>
    <t>https://podminky.urs.cz/item/CS_URS_2023_01/273354111</t>
  </si>
  <si>
    <t>273354211</t>
  </si>
  <si>
    <t>Bednění základových desek - odstranění</t>
  </si>
  <si>
    <t>897358790</t>
  </si>
  <si>
    <t>Bednění základových konstrukcí desek odstranění bednění</t>
  </si>
  <si>
    <t>https://podminky.urs.cz/item/CS_URS_2023_01/273354211</t>
  </si>
  <si>
    <t>273361116</t>
  </si>
  <si>
    <t>Výztuž základových desek z betonářské oceli 10 505</t>
  </si>
  <si>
    <t>-1736776145</t>
  </si>
  <si>
    <t>Výztuž základových konstrukcí desek z betonářské oceli 10 505 (R) nebo BSt 500</t>
  </si>
  <si>
    <t>https://podminky.urs.cz/item/CS_URS_2023_01/273361116</t>
  </si>
  <si>
    <t>3,22</t>
  </si>
  <si>
    <t>2.1</t>
  </si>
  <si>
    <t>Doprovodná část projektu - Zakládání</t>
  </si>
  <si>
    <t>-363331770</t>
  </si>
  <si>
    <t>Poznámka k položce:
podsyp pod lože dlažby a práh</t>
  </si>
  <si>
    <t>podsyp pod lože dlažby a práh</t>
  </si>
  <si>
    <t>0,6*0,1*5,4+90,7*0,1</t>
  </si>
  <si>
    <t>Svislé a kompletní konstrukce</t>
  </si>
  <si>
    <t>334323118</t>
  </si>
  <si>
    <t>Mostní opěry a úložné prahy ze ŽB C 30/37</t>
  </si>
  <si>
    <t>2026883768</t>
  </si>
  <si>
    <t>Mostní opěry a úložné prahy z betonu železového C 30/37</t>
  </si>
  <si>
    <t>https://podminky.urs.cz/item/CS_URS_2023_01/334323118</t>
  </si>
  <si>
    <t>18,36</t>
  </si>
  <si>
    <t>334323218</t>
  </si>
  <si>
    <t>Mostní křídla a závěrné zídky ze ŽB C 30/37</t>
  </si>
  <si>
    <t>22581917</t>
  </si>
  <si>
    <t>Mostní křídla a závěrné zídky z betonu železového C 30/37</t>
  </si>
  <si>
    <t>https://podminky.urs.cz/item/CS_URS_2023_01/334323218</t>
  </si>
  <si>
    <t>26,74</t>
  </si>
  <si>
    <t>334351112</t>
  </si>
  <si>
    <t>Bednění systémové mostních opěr a úložných prahů z překližek pro ŽB - zřízení</t>
  </si>
  <si>
    <t>-318562980</t>
  </si>
  <si>
    <t>Bednění mostních opěr a úložných prahů ze systémového bednění zřízení z překližek, pro železobeton</t>
  </si>
  <si>
    <t>https://podminky.urs.cz/item/CS_URS_2023_01/334351112</t>
  </si>
  <si>
    <t>78,362</t>
  </si>
  <si>
    <t>334351211</t>
  </si>
  <si>
    <t>Bednění systémové mostních opěr a úložných prahů z překližek - odstranění</t>
  </si>
  <si>
    <t>-831445773</t>
  </si>
  <si>
    <t>Bednění mostních opěr a úložných prahů ze systémového bednění odstranění z překližek</t>
  </si>
  <si>
    <t>https://podminky.urs.cz/item/CS_URS_2023_01/334351211</t>
  </si>
  <si>
    <t>334352111</t>
  </si>
  <si>
    <t>Bednění mostních křídel a závěrných zídek ze systémového bednění s výplní z překližek - zřízení</t>
  </si>
  <si>
    <t>-525895497</t>
  </si>
  <si>
    <t>Bednění mostních křídel a závěrných zídek ze systémového bednění zřízení z překližek</t>
  </si>
  <si>
    <t>https://podminky.urs.cz/item/CS_URS_2023_01/334352111</t>
  </si>
  <si>
    <t>91,84</t>
  </si>
  <si>
    <t>334352211</t>
  </si>
  <si>
    <t>Bednění mostních křídel a závěrných zídek ze systémového bednění s výplní z překližek - odstranění</t>
  </si>
  <si>
    <t>-456370288</t>
  </si>
  <si>
    <t>Bednění mostních křídel a závěrných zídek ze systémového bednění odstranění z překližek</t>
  </si>
  <si>
    <t>https://podminky.urs.cz/item/CS_URS_2023_01/334352211</t>
  </si>
  <si>
    <t>334361216</t>
  </si>
  <si>
    <t>Výztuž dříků opěr z betonářské oceli 10 505</t>
  </si>
  <si>
    <t>206168522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</si>
  <si>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</si>
  <si>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https://podminky.urs.cz/item/CS_URS_2023_01/334361216</t>
  </si>
  <si>
    <t>2,754</t>
  </si>
  <si>
    <t>334361226</t>
  </si>
  <si>
    <t>Výztuž křídel, závěrných zdí z betonářské oceli 10 505</t>
  </si>
  <si>
    <t>-1312655520</t>
  </si>
  <si>
    <t>Výztuž betonářská mostních konstrukcí opěr, úložných prahů, křídel, závěrných zídek, bloků ložisek, pilířů a sloupů z oceli 10 505 (R) nebo BSt 500 křídel, závěrných zdí</t>
  </si>
  <si>
    <t>https://podminky.urs.cz/item/CS_URS_2023_01/334361226</t>
  </si>
  <si>
    <t>421953311</t>
  </si>
  <si>
    <t>Dřevěné mostní podlahy trvalé z fošen a hranolů - výroba</t>
  </si>
  <si>
    <t>653361137</t>
  </si>
  <si>
    <t>Dřevěné mostní podlahy z fošen a hranolů trvalé výroba</t>
  </si>
  <si>
    <t>https://podminky.urs.cz/item/CS_URS_2023_01/421953311</t>
  </si>
  <si>
    <t>42,5</t>
  </si>
  <si>
    <t>60512142</t>
  </si>
  <si>
    <t>hranol stavební řezivo průřezu do 450cm2 přes dl 8m</t>
  </si>
  <si>
    <t>-934617147</t>
  </si>
  <si>
    <t>Poznámka k položce:
Tlakově impregnováno</t>
  </si>
  <si>
    <t>0,679</t>
  </si>
  <si>
    <t>60512140</t>
  </si>
  <si>
    <t>hranol stavební řezivo průřezu do 450cm2 do dl 6m</t>
  </si>
  <si>
    <t>-377887711</t>
  </si>
  <si>
    <t>Poznámka k položce:
 Tlakově impregnováno</t>
  </si>
  <si>
    <t>7,433</t>
  </si>
  <si>
    <t>421953321</t>
  </si>
  <si>
    <t>Dřevěné mostní podlahy trvalé z fošen a hranolů - montáž</t>
  </si>
  <si>
    <t>53084071</t>
  </si>
  <si>
    <t>Dřevěné mostní podlahy z fošen a hranolů trvalé montáž. Včetně spojovacího materiálu</t>
  </si>
  <si>
    <t>https://podminky.urs.cz/item/CS_URS_2023_01/421953321</t>
  </si>
  <si>
    <t>4231</t>
  </si>
  <si>
    <t>Montáž ocelové mostovky š přes 2,4 do 4,2 m, v přes 3 do 3,6 m most o 1 poli rozpětí do 13 m</t>
  </si>
  <si>
    <t>-1903814078</t>
  </si>
  <si>
    <t>Montáž ocelové mostovky montované na místě šířky přes 2,4 do 4,2 m, výšky přes 3 do 3,6 m mostu o jednom poli, rozpětí pole do 13 m</t>
  </si>
  <si>
    <t>3,686</t>
  </si>
  <si>
    <t>13010762</t>
  </si>
  <si>
    <t>ocel profilová jakost S235JR (11 375) průřez IPE 330</t>
  </si>
  <si>
    <t>-1498022095</t>
  </si>
  <si>
    <t>2,748</t>
  </si>
  <si>
    <t>13010938</t>
  </si>
  <si>
    <t>ocel profilová jakost S235JR (11 375) průřez UPE 200</t>
  </si>
  <si>
    <t>87706920</t>
  </si>
  <si>
    <t>0,424</t>
  </si>
  <si>
    <t>13010434</t>
  </si>
  <si>
    <t>úhelník ocelový rovnostranný jakost S235JR (11 375) 80x80x8mm</t>
  </si>
  <si>
    <t>-2015649849</t>
  </si>
  <si>
    <t>0,339</t>
  </si>
  <si>
    <t>136112R1</t>
  </si>
  <si>
    <t xml:space="preserve">plech ocelový hladký jakost S235JR tl 10mm </t>
  </si>
  <si>
    <t>959943951</t>
  </si>
  <si>
    <t>plech ocelový hladký jakost S235JR tl 10mm včetně výroby prvku potřebného rozměru</t>
  </si>
  <si>
    <t>0,1216</t>
  </si>
  <si>
    <t>136112R2</t>
  </si>
  <si>
    <t>plech ocelový hladký jakost S235JR tl 12mm</t>
  </si>
  <si>
    <t>-262607412</t>
  </si>
  <si>
    <t>plech ocelový hladký jakost S235JR tl 12mm. Včetně výroby prvku potřebného rozměru.</t>
  </si>
  <si>
    <t>0,308</t>
  </si>
  <si>
    <t>428941R</t>
  </si>
  <si>
    <t>Osazení mostního ložiska</t>
  </si>
  <si>
    <t>-1581823710</t>
  </si>
  <si>
    <t>Osazení mostního ložiska včetně dodání ložiska</t>
  </si>
  <si>
    <t>451577121</t>
  </si>
  <si>
    <t>Podkladní a výplňová vrstva z kameniva drceného tl do 200 mm</t>
  </si>
  <si>
    <t>-465049927</t>
  </si>
  <si>
    <t>Podkladní a výplňová vrstva z kameniva tloušťky do 200 mm z kameniva drceného</t>
  </si>
  <si>
    <t>https://podminky.urs.cz/item/CS_URS_2023_01/451577121</t>
  </si>
  <si>
    <t>32,62</t>
  </si>
  <si>
    <t>4.1.</t>
  </si>
  <si>
    <t>Doprovodná část projektu - Vodorovné konstrukce</t>
  </si>
  <si>
    <t>451317777</t>
  </si>
  <si>
    <t>Podklad nebo lože pod dlažbu vodorovný nebo do sklonu 1:5 z betonu prostého tl přes 50 do 100 mm</t>
  </si>
  <si>
    <t>-2002456705</t>
  </si>
  <si>
    <t>Podklad nebo lože pod dlažbu (přídlažbu) v ploše vodorovné nebo ve sklonu do 1:5, tloušťky od 50 do 100 mm z betonu prostého</t>
  </si>
  <si>
    <t>https://podminky.urs.cz/item/CS_URS_2023_01/451317777</t>
  </si>
  <si>
    <t>Poznámka k položce:
beton C25/30 XC4 XF3</t>
  </si>
  <si>
    <t>podklad pod dlažbu</t>
  </si>
  <si>
    <t>162,6</t>
  </si>
  <si>
    <t>451319777</t>
  </si>
  <si>
    <t>Příplatek ZKD 10 mm tl u podkladu nebo lože pod dlažbu z betonu</t>
  </si>
  <si>
    <t>-323169701</t>
  </si>
  <si>
    <t>Podklad nebo lože pod dlažbu (přídlažbu) Příplatek k cenám za každých dalších i započatých 10 mm tloušťky podkladu nebo lože z betonu prostého</t>
  </si>
  <si>
    <t>https://podminky.urs.cz/item/CS_URS_2023_01/451319777</t>
  </si>
  <si>
    <t>příplatek za 50mm</t>
  </si>
  <si>
    <t>5*162,6</t>
  </si>
  <si>
    <t>452318510</t>
  </si>
  <si>
    <t>Zajišťovací práh z betonu prostého se zvýšenými nároky na prostředí</t>
  </si>
  <si>
    <t>-416038097</t>
  </si>
  <si>
    <t>Zajišťovací práh z betonu prostého se zvýšenými nároky na prostředí na dně a ve svahu melioračních kanálů s patkami nebo bez patek</t>
  </si>
  <si>
    <t>https://podminky.urs.cz/item/CS_URS_2023_01/452318510</t>
  </si>
  <si>
    <t>2,2</t>
  </si>
  <si>
    <t>465513227</t>
  </si>
  <si>
    <t>Dlažba z lomového kamene na cementovou maltu s vyspárováním tl 250 mm pro hráze</t>
  </si>
  <si>
    <t>-409830410</t>
  </si>
  <si>
    <t>Dlažba z lomového kamene lomařsky upraveného na cementovou maltu, s vyspárováním cementovou maltou, tl. kamene 250 mm</t>
  </si>
  <si>
    <t>https://podminky.urs.cz/item/CS_URS_2023_01/465513227</t>
  </si>
  <si>
    <t>opevnění koryta</t>
  </si>
  <si>
    <t>941321111</t>
  </si>
  <si>
    <t>Montáž lešení řadového modulového těžkého zatížení do 300 kg/m2 š od 0,9 do 1,2 m v do 10 m</t>
  </si>
  <si>
    <t>-672112353</t>
  </si>
  <si>
    <t>Montáž lešení řadového modulového těžkého pracovního s podlahami s provozním zatížením tř. 4 do 300 kg/m2 šířky tř. SW09 od 0,9 do 1,2 m, výšky do 10 m</t>
  </si>
  <si>
    <t>https://podminky.urs.cz/item/CS_URS_2023_01/941321111</t>
  </si>
  <si>
    <t>941321211</t>
  </si>
  <si>
    <t>Příplatek k lešení řadovému modulovému těžkému š 1,2 m v přes 10 do 25 m za první a ZKD den použití</t>
  </si>
  <si>
    <t>-456842926</t>
  </si>
  <si>
    <t>Montáž lešení řadového modulového těžkého pracovního s podlahami s provozním zatížením tř. 4 do 300 kg/m2 Příplatek za první a každý další den použití lešení k ceně -1111 nebo -1112</t>
  </si>
  <si>
    <t>https://podminky.urs.cz/item/CS_URS_2023_01/941321211</t>
  </si>
  <si>
    <t>60*10</t>
  </si>
  <si>
    <t>998</t>
  </si>
  <si>
    <t>Přesun hmot</t>
  </si>
  <si>
    <t>998212111</t>
  </si>
  <si>
    <t>Přesun hmot pro mosty zděné, monolitické betonové nebo ocelové v do 20 m</t>
  </si>
  <si>
    <t>-1498976343</t>
  </si>
  <si>
    <t>Přesun hmot pro mosty zděné, betonové monolitické, spřažené ocelobetonové nebo kovové vodorovná dopravní vzdálenost do 100 m výška mostu do 20 m</t>
  </si>
  <si>
    <t>https://podminky.urs.cz/item/CS_URS_2023_01/998212111</t>
  </si>
  <si>
    <t>998218111</t>
  </si>
  <si>
    <t>Přesun hmot pro mosty dřevěné v do 10 m</t>
  </si>
  <si>
    <t>2031620985</t>
  </si>
  <si>
    <t>Přesun hmot pro mosty dřevěné vodorovná dopravní vzdálenost do 100 m výška mostu do 10 m</t>
  </si>
  <si>
    <t>https://podminky.urs.cz/item/CS_URS_2023_01/998218111</t>
  </si>
  <si>
    <t>998.1</t>
  </si>
  <si>
    <t>Doprovodná část projektu - Přesun hmot</t>
  </si>
  <si>
    <t>998332011</t>
  </si>
  <si>
    <t>Přesun hmot pro úpravy vodních toků a kanály</t>
  </si>
  <si>
    <t>-1089420975</t>
  </si>
  <si>
    <t>Přesun hmot pro úpravy vodních toků a kanály, hráze rybníků apod. dopravní vzdálenost do 500 m</t>
  </si>
  <si>
    <t>https://podminky.urs.cz/item/CS_URS_2023_01/998332011</t>
  </si>
  <si>
    <t>PSV</t>
  </si>
  <si>
    <t>Práce a dodávky PSV</t>
  </si>
  <si>
    <t>762</t>
  </si>
  <si>
    <t>Konstrukce tesařské</t>
  </si>
  <si>
    <t>R.1</t>
  </si>
  <si>
    <t xml:space="preserve">Montáž zábradlí </t>
  </si>
  <si>
    <t>-1641422958</t>
  </si>
  <si>
    <t>Montáž zábradlí včetně spojovacího materiálu.</t>
  </si>
  <si>
    <t>45,4</t>
  </si>
  <si>
    <t>60512127</t>
  </si>
  <si>
    <t>hranol stavební řezivo průřezu do 120cm2 přes dl 8m</t>
  </si>
  <si>
    <t>107917802</t>
  </si>
  <si>
    <t>0,261</t>
  </si>
  <si>
    <t>60512125</t>
  </si>
  <si>
    <t>hranol stavební řezivo průřezu do 120cm2 do dl 6m</t>
  </si>
  <si>
    <t>1490127914</t>
  </si>
  <si>
    <t>1,92</t>
  </si>
  <si>
    <t>r.2</t>
  </si>
  <si>
    <t>Výroba zábradlí</t>
  </si>
  <si>
    <t>-1996986623</t>
  </si>
  <si>
    <t>Výroba zábradlí včetně spojovacího materiálu</t>
  </si>
  <si>
    <t>783</t>
  </si>
  <si>
    <t>Dokončovací práce - nátěry</t>
  </si>
  <si>
    <t>783268111</t>
  </si>
  <si>
    <t>Lazurovací dvojnásobný olejový nátěr tesařských konstrukcí</t>
  </si>
  <si>
    <t>-848716429</t>
  </si>
  <si>
    <t>Lazurovací nátěr tesařských konstrukcí dvojnásobný olejový</t>
  </si>
  <si>
    <t>https://podminky.urs.cz/item/CS_URS_2023_01/783268111</t>
  </si>
  <si>
    <t>262</t>
  </si>
  <si>
    <t>783344201</t>
  </si>
  <si>
    <t>Základní antikorozní jednonásobný polyuretanový nátěr zámečnických konstrukcí</t>
  </si>
  <si>
    <t>-840281770</t>
  </si>
  <si>
    <t>Základní antikorozní nátěr zámečnických konstrukcí jednonásobný polyuretanový</t>
  </si>
  <si>
    <t>https://podminky.urs.cz/item/CS_URS_2023_01/783344201</t>
  </si>
  <si>
    <t>783347101</t>
  </si>
  <si>
    <t>Krycí jednonásobný polyuretanový nátěr zámečnických konstrukcí</t>
  </si>
  <si>
    <t>16568209</t>
  </si>
  <si>
    <t>Krycí nátěr (email) zámečnických konstrukcí jednonásobný polyuretanový</t>
  </si>
  <si>
    <t>https://podminky.urs.cz/item/CS_URS_2023_01/783347101</t>
  </si>
  <si>
    <t>789</t>
  </si>
  <si>
    <t>Povrchové úpravy ocelových konstrukcí a technologických zařízení</t>
  </si>
  <si>
    <t>789121153</t>
  </si>
  <si>
    <t>Čištění ručním nářadím ocelových konstrukcí třídy I stupeň přípravy St 2 stupeň zrezivění D</t>
  </si>
  <si>
    <t>19053527</t>
  </si>
  <si>
    <t>Úpravy povrchů pod nátěry ocelových konstrukcí třídy I odstranění rzi a nečistot pomocí ručního nářadí stupeň přípravy St 2, stupeň zrezivění D</t>
  </si>
  <si>
    <t>https://podminky.urs.cz/item/CS_URS_2023_01/789121153</t>
  </si>
  <si>
    <t>stromy</t>
  </si>
  <si>
    <t>voda</t>
  </si>
  <si>
    <t>3,8</t>
  </si>
  <si>
    <t>771/20-3 - SO 802 Sadové úpravy</t>
  </si>
  <si>
    <t>111251103</t>
  </si>
  <si>
    <t>Odstranění křovin a stromů průměru kmene do 100 mm i s kořeny sklonu terénu do 1:5 z celkové plochy přes 500 m2 strojně</t>
  </si>
  <si>
    <t>-984494395</t>
  </si>
  <si>
    <t>Odstranění křovin a stromů s odstraněním kořenů strojně průměru kmene do 100 mm v rovině nebo ve svahu sklonu terénu do 1:5, při celkové ploše přes 500 m2</t>
  </si>
  <si>
    <t>https://podminky.urs.cz/item/CS_URS_2023_01/111251103</t>
  </si>
  <si>
    <t>1062</t>
  </si>
  <si>
    <t>112101101</t>
  </si>
  <si>
    <t>Odstranění stromů listnatých průměru kmene přes 100 do 300 mm</t>
  </si>
  <si>
    <t>-1866629258</t>
  </si>
  <si>
    <t>Odstranění stromů s odřezáním kmene a s odvětvením listnatých, průměru kmene přes 100 do 300 mm</t>
  </si>
  <si>
    <t>https://podminky.urs.cz/item/CS_URS_2023_01/112101101</t>
  </si>
  <si>
    <t>4+7</t>
  </si>
  <si>
    <t>112101102</t>
  </si>
  <si>
    <t>Odstranění stromů listnatých průměru kmene přes 300 do 500 mm</t>
  </si>
  <si>
    <t>-1761848997</t>
  </si>
  <si>
    <t>Odstranění stromů s odřezáním kmene a s odvětvením listnatých, průměru kmene přes 300 do 500 mm</t>
  </si>
  <si>
    <t>https://podminky.urs.cz/item/CS_URS_2023_01/112101102</t>
  </si>
  <si>
    <t>5+1</t>
  </si>
  <si>
    <t>112101103</t>
  </si>
  <si>
    <t>Odstranění stromů listnatých průměru kmene přes 500 do 700 mm</t>
  </si>
  <si>
    <t>1606522031</t>
  </si>
  <si>
    <t>Odstranění stromů s odřezáním kmene a s odvětvením listnatých, průměru kmene přes 500 do 700 mm</t>
  </si>
  <si>
    <t>https://podminky.urs.cz/item/CS_URS_2023_01/112101103</t>
  </si>
  <si>
    <t>4+1</t>
  </si>
  <si>
    <t>112101104</t>
  </si>
  <si>
    <t>Odstranění stromů listnatých průměru kmene přes 700 do 900 mm</t>
  </si>
  <si>
    <t>346094221</t>
  </si>
  <si>
    <t>Odstranění stromů s odřezáním kmene a s odvětvením listnatých, průměru kmene přes 700 do 900 mm</t>
  </si>
  <si>
    <t>https://podminky.urs.cz/item/CS_URS_2023_01/112101104</t>
  </si>
  <si>
    <t>1+2</t>
  </si>
  <si>
    <t>112101105</t>
  </si>
  <si>
    <t>Odstranění stromů listnatých průměru kmene přes 900 do 1100 mm</t>
  </si>
  <si>
    <t>1668959474</t>
  </si>
  <si>
    <t>Odstranění stromů s odřezáním kmene a s odvětvením listnatých, průměru kmene přes 900 do 1100 mm</t>
  </si>
  <si>
    <t>https://podminky.urs.cz/item/CS_URS_2023_01/112101105</t>
  </si>
  <si>
    <t>112101106</t>
  </si>
  <si>
    <t>Odstranění stromů listnatých průměru kmene přes 1100 do 1300 mm</t>
  </si>
  <si>
    <t>-75121757</t>
  </si>
  <si>
    <t>Odstranění stromů s odřezáním kmene a s odvětvením listnatých, průměru kmene přes 1100 do 1300 mm</t>
  </si>
  <si>
    <t>https://podminky.urs.cz/item/CS_URS_2023_01/112101106</t>
  </si>
  <si>
    <t>112101122</t>
  </si>
  <si>
    <t>Odstranění stromů jehličnatých průměru kmene přes 300 do 500 mm</t>
  </si>
  <si>
    <t>-1280312021</t>
  </si>
  <si>
    <t>Odstranění stromů s odřezáním kmene a s odvětvením jehličnatých bez odkornění, průměru kmene přes 300 do 500 mm</t>
  </si>
  <si>
    <t>https://podminky.urs.cz/item/CS_URS_2023_01/112101122</t>
  </si>
  <si>
    <t>112251101</t>
  </si>
  <si>
    <t>Odstranění pařezů průměru přes 100 do 300 mm</t>
  </si>
  <si>
    <t>-1299137505</t>
  </si>
  <si>
    <t>Odstranění pařezů strojně s jejich vykopáním nebo vytrháním průměru přes 100 do 300 mm</t>
  </si>
  <si>
    <t>https://podminky.urs.cz/item/CS_URS_2023_01/112251101</t>
  </si>
  <si>
    <t>5+7</t>
  </si>
  <si>
    <t>112251102</t>
  </si>
  <si>
    <t>Odstranění pařezů průměru přes 300 do 500 mm</t>
  </si>
  <si>
    <t>-366091202</t>
  </si>
  <si>
    <t>Odstranění pařezů strojně s jejich vykopáním nebo vytrháním průměru přes 300 do 500 mm</t>
  </si>
  <si>
    <t>https://podminky.urs.cz/item/CS_URS_2023_01/112251102</t>
  </si>
  <si>
    <t>112251103</t>
  </si>
  <si>
    <t>Odstranění pařezů průměru přes 500 do 700 mm</t>
  </si>
  <si>
    <t>-761449192</t>
  </si>
  <si>
    <t>Odstranění pařezů strojně s jejich vykopáním nebo vytrháním průměru přes 500 do 700 mm</t>
  </si>
  <si>
    <t>https://podminky.urs.cz/item/CS_URS_2023_01/112251103</t>
  </si>
  <si>
    <t>112251104</t>
  </si>
  <si>
    <t>Odstranění pařezů průměru přes 700 do 900 mm</t>
  </si>
  <si>
    <t>-1719105552</t>
  </si>
  <si>
    <t>Odstranění pařezů strojně s jejich vykopáním nebo vytrháním průměru přes 700 do 900 mm</t>
  </si>
  <si>
    <t>https://podminky.urs.cz/item/CS_URS_2023_01/112251104</t>
  </si>
  <si>
    <t>112251105</t>
  </si>
  <si>
    <t>Odstranění pařezů průměru přes 900 do 1100 mm</t>
  </si>
  <si>
    <t>1677034781</t>
  </si>
  <si>
    <t>Odstranění pařezů strojně s jejich vykopáním nebo vytrháním průměru přes 900 do 1100 mm</t>
  </si>
  <si>
    <t>https://podminky.urs.cz/item/CS_URS_2023_01/112251105</t>
  </si>
  <si>
    <t>112251107</t>
  </si>
  <si>
    <t>Odstranění pařezů průměru přes 1100 do 1300 mm</t>
  </si>
  <si>
    <t>523533269</t>
  </si>
  <si>
    <t>Odstranění pařezů strojně s jejich vykopáním nebo vytrháním průměru přes 1100 do 1300 mm</t>
  </si>
  <si>
    <t>https://podminky.urs.cz/item/CS_URS_2023_01/112251107</t>
  </si>
  <si>
    <t>183101215</t>
  </si>
  <si>
    <t>Jamky pro výsadbu s výměnou 50 % půdy zeminy skupiny 1 až 4 obj přes 0,125 do 0,4 m3 v rovině a svahu do 1:5</t>
  </si>
  <si>
    <t>1560761648</t>
  </si>
  <si>
    <t>Hloubení jamek pro vysazování rostlin v zemině skupiny 1 až 4 s výměnou půdy z 50% v rovině nebo na svahu do 1:5, objemu přes 0,125 do 0,40 m3</t>
  </si>
  <si>
    <t>https://podminky.urs.cz/item/CS_URS_2023_01/183101215</t>
  </si>
  <si>
    <t>14+24</t>
  </si>
  <si>
    <t>103211000</t>
  </si>
  <si>
    <t>zahradní substrát pro výsadbu VL</t>
  </si>
  <si>
    <t>1796682174</t>
  </si>
  <si>
    <t>stromy*0,2</t>
  </si>
  <si>
    <t>184102114</t>
  </si>
  <si>
    <t>Výsadba dřeviny s balem D přes 0,4 do 0,5 m do jamky se zalitím v rovině a svahu do 1:5</t>
  </si>
  <si>
    <t>1341106134</t>
  </si>
  <si>
    <t>Výsadba dřeviny s balem do předem vyhloubené jamky se zalitím v rovině nebo na svahu do 1:5, při průměru balu přes 400 do 500 mm</t>
  </si>
  <si>
    <t>https://podminky.urs.cz/item/CS_URS_2023_01/184102114</t>
  </si>
  <si>
    <t>026R105</t>
  </si>
  <si>
    <t>Javor, obvod kmene 10-12 cm, výška min. 230 cm</t>
  </si>
  <si>
    <t>777336659</t>
  </si>
  <si>
    <t>sazenice stromu s balem, obvod kmene 10-12 cm, výška nasazení koruny  min. 230 cm</t>
  </si>
  <si>
    <t>počet kusů dle PD</t>
  </si>
  <si>
    <t>026R107</t>
  </si>
  <si>
    <t>Dub letní, obvod kmene 10-12 cm, výška min. 230 cm</t>
  </si>
  <si>
    <t>-561331089</t>
  </si>
  <si>
    <t>184215133</t>
  </si>
  <si>
    <t>Ukotvení kmene dřevin v rovině nebo na svahu do 1:5 třemi kůly D do 0,1 m dl přes 2 do 3 m</t>
  </si>
  <si>
    <t>1925487324</t>
  </si>
  <si>
    <t>Ukotvení dřeviny kůly v rovině nebo na svahu do 1:5 třemi kůly, délky přes 2 do 3 m</t>
  </si>
  <si>
    <t>https://podminky.urs.cz/item/CS_URS_2023_01/184215133</t>
  </si>
  <si>
    <t>605912550</t>
  </si>
  <si>
    <t>kůl vyvazovací dřevěný impregnovaný D 8cm dl 2,5m</t>
  </si>
  <si>
    <t>1813313993</t>
  </si>
  <si>
    <t>stromy*3</t>
  </si>
  <si>
    <t>605912550-1</t>
  </si>
  <si>
    <t>Vyvazovací příčka, půlkuláč</t>
  </si>
  <si>
    <t>976505860</t>
  </si>
  <si>
    <t>605912550-2</t>
  </si>
  <si>
    <t>Vyvazovací popruh</t>
  </si>
  <si>
    <t>1436803833</t>
  </si>
  <si>
    <t>18480611.R1</t>
  </si>
  <si>
    <t xml:space="preserve">Povýsadbový řez stromů </t>
  </si>
  <si>
    <t>-1879212153</t>
  </si>
  <si>
    <t>184813121</t>
  </si>
  <si>
    <t>Ochrana dřevin před okusem ručně pletivem v rovině a svahu do 1:5</t>
  </si>
  <si>
    <t>65613169</t>
  </si>
  <si>
    <t>Ochrana dřevin před okusem zvěří ručně v rovině nebo ve svahu do 1:5, pletivem, výšky do 2 m</t>
  </si>
  <si>
    <t>https://podminky.urs.cz/item/CS_URS_2023_01/184813121</t>
  </si>
  <si>
    <t>Poznámka k položce:
plastová chránička</t>
  </si>
  <si>
    <t>184813133R</t>
  </si>
  <si>
    <t>Ochrana listnatých dřevin nátěrem proti korní spále v rovině a svahu do 1:5</t>
  </si>
  <si>
    <t>-1810319210</t>
  </si>
  <si>
    <t>Ochrana listnatých dřevin nátěrem proti korní spále v rovině a svahu do 1:5, včetně přípravku.</t>
  </si>
  <si>
    <t>184816111</t>
  </si>
  <si>
    <t>Hnojení sazenic průmyslovými hnojivy do 0,25 kg k jedné sazenici</t>
  </si>
  <si>
    <t>393850534</t>
  </si>
  <si>
    <t>Hnojení sazenic průmyslovými hnojivy v množství do 0,25 kg k jedné sazenici</t>
  </si>
  <si>
    <t>https://podminky.urs.cz/item/CS_URS_2023_01/184816111</t>
  </si>
  <si>
    <t>2519115R1</t>
  </si>
  <si>
    <t>mykorhizní přípravek</t>
  </si>
  <si>
    <t>-966663582</t>
  </si>
  <si>
    <t>(stromy*75)/1000</t>
  </si>
  <si>
    <t>(počet stromů * 75 g ke každé sazenici</t>
  </si>
  <si>
    <t>2519115R2</t>
  </si>
  <si>
    <t>půdní kondicionér</t>
  </si>
  <si>
    <t>1705246298</t>
  </si>
  <si>
    <t>(stromy*2000*0,4)/1000</t>
  </si>
  <si>
    <t>(počet stromů * 2 kg na 1m3</t>
  </si>
  <si>
    <t>184818232</t>
  </si>
  <si>
    <t>Ochrana kmene průměru přes 300 do 500 mm bedněním výšky do 2 m</t>
  </si>
  <si>
    <t>2142952110</t>
  </si>
  <si>
    <t>Ochrana kmene bedněním před poškozením stavebním provozem zřízení včetně odstranění výšky bednění do 2 m průměru kmene přes 300 do 500 mm</t>
  </si>
  <si>
    <t>https://podminky.urs.cz/item/CS_URS_2023_01/184818232</t>
  </si>
  <si>
    <t>184911432</t>
  </si>
  <si>
    <t>Mulčování rostlin kůrou tl přes 0,1 do 0,15 m ve svahu přes 1:5 do 1:2</t>
  </si>
  <si>
    <t>-1725699971</t>
  </si>
  <si>
    <t>Mulčování vysazených rostlin mulčovací kůrou, tl. přes 100 do 150 mm na svahu přes 1:5 do 1:2</t>
  </si>
  <si>
    <t>https://podminky.urs.cz/item/CS_URS_2023_01/184911432</t>
  </si>
  <si>
    <t>stromy*1</t>
  </si>
  <si>
    <t>103911000</t>
  </si>
  <si>
    <t>kůra mulčovací VL</t>
  </si>
  <si>
    <t>1192138444</t>
  </si>
  <si>
    <t>stromy*0,15</t>
  </si>
  <si>
    <t>185804311</t>
  </si>
  <si>
    <t>Zalití rostlin vodou plocha do 20 m2</t>
  </si>
  <si>
    <t>575298941</t>
  </si>
  <si>
    <t>Zalití rostlin vodou plochy záhonů jednotlivě do 20 m2</t>
  </si>
  <si>
    <t>https://podminky.urs.cz/item/CS_URS_2023_01/185804311</t>
  </si>
  <si>
    <t>stromy*0,1</t>
  </si>
  <si>
    <t>185851121</t>
  </si>
  <si>
    <t>Dovoz vody pro zálivku rostlin za vzdálenost do 1000 m</t>
  </si>
  <si>
    <t>-1588171478</t>
  </si>
  <si>
    <t>Dovoz vody pro zálivku rostlin na vzdálenost do 1000 m</t>
  </si>
  <si>
    <t>https://podminky.urs.cz/item/CS_URS_2023_01/185851121</t>
  </si>
  <si>
    <t>185851129</t>
  </si>
  <si>
    <t>Příplatek k dovozu vody pro zálivku rostlin do 1000 m ZKD 1000 m</t>
  </si>
  <si>
    <t>2108711608</t>
  </si>
  <si>
    <t>Dovoz vody pro zálivku rostlin Příplatek k ceně za každých dalších i započatých 1000 m</t>
  </si>
  <si>
    <t>https://podminky.urs.cz/item/CS_URS_2023_01/185851129</t>
  </si>
  <si>
    <t>voda*9</t>
  </si>
  <si>
    <t>příplatek k dovozu vody za další 9 km</t>
  </si>
  <si>
    <t>Likvidace dřevní hmoty odstraněných křovin a stromů dle platné legislativy</t>
  </si>
  <si>
    <t>2049798077</t>
  </si>
  <si>
    <t>Likvidace dřevní hmoty odstraněných křovin a stromů dle platné legislativy včetně všech souvisejících činností</t>
  </si>
  <si>
    <t>Poznámka k položce:
1. Likvidovány budou pouze drobné porosty, větve a pařezy, které zůstávají k dispozici zhotoviteli - vše bude likvidováno dle platné legislativy.
2. Kmeny stromů zůstanou k dispozici městu Třebíč resp. městyse Vladislav, přemístění zhotovitelem do 10 km dle jejich pokynů.
3. V případě štěpkování do kalkulace zahrnout zapůjčení štěpkovače na určitou dobu, dovoz a odvoz (km) štěpkovače, samotné štěpkování a následný odvoz štěpky do kompostárny.</t>
  </si>
  <si>
    <t>998231311</t>
  </si>
  <si>
    <t>Přesun hmot pro sadovnické a krajinářské úpravy vodorovně do 5000 m</t>
  </si>
  <si>
    <t>376430733</t>
  </si>
  <si>
    <t>Přesun hmot pro sadovnické a krajinářské úpravy - strojně dopravní vzdálenost do 5000 m</t>
  </si>
  <si>
    <t>https://podminky.urs.cz/item/CS_URS_2023_01/998231311</t>
  </si>
  <si>
    <t>30,4</t>
  </si>
  <si>
    <t>771/20-4 - SO 802 - následná péče 1.rok</t>
  </si>
  <si>
    <t>Třebíč</t>
  </si>
  <si>
    <t>111151131R</t>
  </si>
  <si>
    <t>Pokosení trávníku lučního pl do 1000 m2 s odvozem do 20 km v rovině a svahu do 1:5</t>
  </si>
  <si>
    <t>1466068758</t>
  </si>
  <si>
    <t>Pokosení trávníku při souvislé ploše do 1000 m2 lučního v rovině nebo svahu do 1:5. vč. odvozu a likvidace</t>
  </si>
  <si>
    <t>trava</t>
  </si>
  <si>
    <t>1300*3</t>
  </si>
  <si>
    <t>kosení travnaté plochy kolem stromů 3x za rok</t>
  </si>
  <si>
    <t>1848522R</t>
  </si>
  <si>
    <t xml:space="preserve">Řez stromu zdravotní </t>
  </si>
  <si>
    <t>1145572552</t>
  </si>
  <si>
    <t xml:space="preserve">Řez stromů zdravotní </t>
  </si>
  <si>
    <t>1848523R</t>
  </si>
  <si>
    <t>Řez stromu výchovný</t>
  </si>
  <si>
    <t>-657043467</t>
  </si>
  <si>
    <t xml:space="preserve">Řez stromů výchovný </t>
  </si>
  <si>
    <t>184911421</t>
  </si>
  <si>
    <t>Mulčování rostlin kůrou tl do 0,1 m v rovině a svahu do 1:5</t>
  </si>
  <si>
    <t>CS ÚRS 2022 02</t>
  </si>
  <si>
    <t>1660246123</t>
  </si>
  <si>
    <t>Mulčování vysazených rostlin mulčovací kůrou, tl. do 100 mm v rovině nebo na svahu do 1:5</t>
  </si>
  <si>
    <t>https://podminky.urs.cz/item/CS_URS_2022_02/184911421</t>
  </si>
  <si>
    <t>doplnění kůry 1x za rok</t>
  </si>
  <si>
    <t>-1610097234</t>
  </si>
  <si>
    <t>38*0,1</t>
  </si>
  <si>
    <t>185804213</t>
  </si>
  <si>
    <t>Vypletí záhonu dřevin soliterních s naložením a odvozem odpadu do 20 km v rovině a svahu do 1:5</t>
  </si>
  <si>
    <t>-1086727654</t>
  </si>
  <si>
    <t>Vypletí v rovině nebo na svahu do 1:5 dřevin solitérních</t>
  </si>
  <si>
    <t>https://podminky.urs.cz/item/CS_URS_2022_02/185804213</t>
  </si>
  <si>
    <t>38*2</t>
  </si>
  <si>
    <t>vypletí závlahové mísy</t>
  </si>
  <si>
    <t>2x za rok</t>
  </si>
  <si>
    <t>-2054888046</t>
  </si>
  <si>
    <t>https://podminky.urs.cz/item/CS_URS_2022_02/185804311</t>
  </si>
  <si>
    <t>38*8*100/1000</t>
  </si>
  <si>
    <t>zalití 8x ročně - stromy 100 l vody</t>
  </si>
  <si>
    <t>-1500623254</t>
  </si>
  <si>
    <t>https://podminky.urs.cz/item/CS_URS_2022_02/185851121</t>
  </si>
  <si>
    <t>-1440069187</t>
  </si>
  <si>
    <t>https://podminky.urs.cz/item/CS_URS_2022_02/185851129</t>
  </si>
  <si>
    <t>R1</t>
  </si>
  <si>
    <t>Kontrola kůlování, příp. oprava</t>
  </si>
  <si>
    <t>1945932324</t>
  </si>
  <si>
    <t>Kontrola kůlování 2x ročně, příp. oprava. Včetně případného dodání nových kůlů, příček, popruhů. Předpoklad poškození do 25%</t>
  </si>
  <si>
    <t xml:space="preserve">Poznámka k položce:
2x ročně
</t>
  </si>
  <si>
    <t>R2</t>
  </si>
  <si>
    <t>Kontrola rostlin, odstranění odumřelých a napadených jedinců a jejich náhrada 2x ročně</t>
  </si>
  <si>
    <t>436755680</t>
  </si>
  <si>
    <t>Kontrola rostlin, odstranění odumřelých a napadených jedinců a jejich náhrada. 2x ročně</t>
  </si>
  <si>
    <t>Předpoklad do 10% rostlin</t>
  </si>
  <si>
    <t>R3</t>
  </si>
  <si>
    <t>Kontrola chrániček, příp. oprava/výměna</t>
  </si>
  <si>
    <t>-411491865</t>
  </si>
  <si>
    <t xml:space="preserve">Kontrola chrániček, příp. oprava. </t>
  </si>
  <si>
    <t>předpoklad do 25%</t>
  </si>
  <si>
    <t>771/20-5 - SO 802 - následná péče 2.rok</t>
  </si>
  <si>
    <t>18,24</t>
  </si>
  <si>
    <t>771/20-6 - SO 802 - následná péče 3.rok</t>
  </si>
  <si>
    <t>1300*2</t>
  </si>
  <si>
    <t>1842151R</t>
  </si>
  <si>
    <t>Odstranění ukotvení kmene dřevin třemi kůly D do 0,1 m dl přes 2 do 3 m</t>
  </si>
  <si>
    <t>-687063172</t>
  </si>
  <si>
    <t>Odstranění ukotvení dřeviny kůly třemi kůly, délky přes 2 do 3 m, včetně odvozu a likvidace všech prvků kotvení.</t>
  </si>
  <si>
    <t>Poznámka k položce:
1ks=1 strom</t>
  </si>
  <si>
    <t>1848131R</t>
  </si>
  <si>
    <t>Ochrana dřevin před poškozením plastovou chráničkou v rovině a svahu do 1:5</t>
  </si>
  <si>
    <t>-687649643</t>
  </si>
  <si>
    <t>193348323</t>
  </si>
  <si>
    <t>38*6*80/1000</t>
  </si>
  <si>
    <t>zalití 6x ročně - stromy 80 l vody</t>
  </si>
  <si>
    <t>Kontrola rostlin, odstranění odumřelých a napadených jedinců a jejich náhrada. 1x ročně</t>
  </si>
  <si>
    <t>Předpoklad do 5% rostlin</t>
  </si>
  <si>
    <t>12,16</t>
  </si>
  <si>
    <t>stromy_2</t>
  </si>
  <si>
    <t>771/20-7 - SO 802 - následná péče 4.rok</t>
  </si>
  <si>
    <t>kosení travnaté plochy kolem stromů 2x za rok</t>
  </si>
  <si>
    <t>1124980287</t>
  </si>
  <si>
    <t>-564159467</t>
  </si>
  <si>
    <t>38*4*80/1000</t>
  </si>
  <si>
    <t>zalití 4x ročně - stromy 80 l vody</t>
  </si>
  <si>
    <t>6,08</t>
  </si>
  <si>
    <t>771/20-8 - SO 802 - následná péče 5.rok</t>
  </si>
  <si>
    <t>38*2*80/1000</t>
  </si>
  <si>
    <t>zalití 2x ročně - stromy 80 l vody</t>
  </si>
  <si>
    <t>SEZNAM FIGUR</t>
  </si>
  <si>
    <t>Výměra</t>
  </si>
  <si>
    <t xml:space="preserve"> 771/20-1</t>
  </si>
  <si>
    <t>Použití figury:</t>
  </si>
  <si>
    <t>CB_kryt</t>
  </si>
  <si>
    <t>Cementobetonový kryt</t>
  </si>
  <si>
    <t>dlazbaLK</t>
  </si>
  <si>
    <t>geotextilie</t>
  </si>
  <si>
    <t>HDK_160</t>
  </si>
  <si>
    <t>HDK 32-63 160mm</t>
  </si>
  <si>
    <t>jámy</t>
  </si>
  <si>
    <t>výkop jam</t>
  </si>
  <si>
    <t>Krajnice - asfaltový recyklát</t>
  </si>
  <si>
    <t>ochranná_ŠD150</t>
  </si>
  <si>
    <t>ochranná vrstva ŠD0 /63 150mm</t>
  </si>
  <si>
    <t>ochranná_Šd200</t>
  </si>
  <si>
    <t>ochranná vrstva ze ŠD250</t>
  </si>
  <si>
    <t>ornice</t>
  </si>
  <si>
    <t>sejmutá ornice</t>
  </si>
  <si>
    <t>podklad_ŠD110</t>
  </si>
  <si>
    <t>podkaldní vrstva ŠD 110mm</t>
  </si>
  <si>
    <t>posyp_krytu</t>
  </si>
  <si>
    <t>Lomové výsivky</t>
  </si>
  <si>
    <t>rýha800</t>
  </si>
  <si>
    <t>rýha pro drenáž</t>
  </si>
  <si>
    <t>sut_beton</t>
  </si>
  <si>
    <t>zatravněná_vozovka</t>
  </si>
  <si>
    <t>zatravněná vozovka</t>
  </si>
  <si>
    <t xml:space="preserve"> 771/20-3</t>
  </si>
  <si>
    <t>kere</t>
  </si>
  <si>
    <t xml:space="preserve"> 771/20-4</t>
  </si>
  <si>
    <t>stromy25p</t>
  </si>
  <si>
    <t xml:space="preserve"> 771/20-5</t>
  </si>
  <si>
    <t xml:space="preserve"> 771/20-6</t>
  </si>
  <si>
    <t>stromy_1</t>
  </si>
  <si>
    <t xml:space="preserve"> 771/20-7</t>
  </si>
  <si>
    <t xml:space="preserve"> 771/20-8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</si>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</sst>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1" fillId="0" borderId="22" xfId="0" applyFont="1" applyBorder="1" applyAlignment="1" applyProtection="1">
      <alignment horizontal="center" vertical="center"/>
      <protection locked="0"/>
    </xf>
    <xf numFmtId="49" fontId="41" fillId="0" borderId="22" xfId="0" applyNumberFormat="1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7" fontId="41" fillId="0" borderId="22" xfId="0" applyNumberFormat="1" applyFont="1" applyBorder="1" applyAlignment="1" applyProtection="1">
      <alignment vertical="center"/>
      <protection locked="0"/>
    </xf>
    <xf numFmtId="4" fontId="41" fillId="3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 locked="0"/>
    </xf>
    <xf numFmtId="0" fontId="42" fillId="0" borderId="3" xfId="0" applyFont="1" applyBorder="1" applyAlignment="1">
      <alignment vertical="center"/>
    </xf>
    <xf numFmtId="0" fontId="41" fillId="3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911421" TargetMode="External" /><Relationship Id="rId2" Type="http://schemas.openxmlformats.org/officeDocument/2006/relationships/hyperlink" Target="https://podminky.urs.cz/item/CS_URS_2022_02/185804213" TargetMode="External" /><Relationship Id="rId3" Type="http://schemas.openxmlformats.org/officeDocument/2006/relationships/hyperlink" Target="https://podminky.urs.cz/item/CS_URS_2022_02/185804311" TargetMode="External" /><Relationship Id="rId4" Type="http://schemas.openxmlformats.org/officeDocument/2006/relationships/hyperlink" Target="https://podminky.urs.cz/item/CS_URS_2022_02/185851121" TargetMode="External" /><Relationship Id="rId5" Type="http://schemas.openxmlformats.org/officeDocument/2006/relationships/hyperlink" Target="https://podminky.urs.cz/item/CS_URS_2022_02/185851129" TargetMode="External" /><Relationship Id="rId6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31203000" TargetMode="External" /><Relationship Id="rId2" Type="http://schemas.openxmlformats.org/officeDocument/2006/relationships/hyperlink" Target="https://podminky.urs.cz/item/CS_URS_2021_02/039203000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24" TargetMode="External" /><Relationship Id="rId2" Type="http://schemas.openxmlformats.org/officeDocument/2006/relationships/hyperlink" Target="https://podminky.urs.cz/item/CS_URS_2023_01/122252205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71151131" TargetMode="External" /><Relationship Id="rId5" Type="http://schemas.openxmlformats.org/officeDocument/2006/relationships/hyperlink" Target="https://podminky.urs.cz/item/CS_URS_2023_01/174151101" TargetMode="External" /><Relationship Id="rId6" Type="http://schemas.openxmlformats.org/officeDocument/2006/relationships/hyperlink" Target="https://podminky.urs.cz/item/CS_URS_2023_01/181151331R" TargetMode="External" /><Relationship Id="rId7" Type="http://schemas.openxmlformats.org/officeDocument/2006/relationships/hyperlink" Target="https://podminky.urs.cz/item/CS_URS_2023_01/181006121" TargetMode="External" /><Relationship Id="rId8" Type="http://schemas.openxmlformats.org/officeDocument/2006/relationships/hyperlink" Target="https://podminky.urs.cz/item/CS_URS_2023_01/183405211" TargetMode="External" /><Relationship Id="rId9" Type="http://schemas.openxmlformats.org/officeDocument/2006/relationships/hyperlink" Target="https://podminky.urs.cz/item/CS_URS_2023_01/183405212" TargetMode="External" /><Relationship Id="rId10" Type="http://schemas.openxmlformats.org/officeDocument/2006/relationships/hyperlink" Target="https://podminky.urs.cz/item/CS_URS_2023_01/113107162" TargetMode="External" /><Relationship Id="rId11" Type="http://schemas.openxmlformats.org/officeDocument/2006/relationships/hyperlink" Target="https://podminky.urs.cz/item/CS_URS_2023_01/113107182" TargetMode="External" /><Relationship Id="rId12" Type="http://schemas.openxmlformats.org/officeDocument/2006/relationships/hyperlink" Target="https://podminky.urs.cz/item/CS_URS_2023_01/462511370" TargetMode="External" /><Relationship Id="rId13" Type="http://schemas.openxmlformats.org/officeDocument/2006/relationships/hyperlink" Target="https://podminky.urs.cz/item/CS_URS_2023_01/271572211" TargetMode="External" /><Relationship Id="rId14" Type="http://schemas.openxmlformats.org/officeDocument/2006/relationships/hyperlink" Target="https://podminky.urs.cz/item/CS_URS_2023_01/274313811" TargetMode="External" /><Relationship Id="rId15" Type="http://schemas.openxmlformats.org/officeDocument/2006/relationships/hyperlink" Target="https://podminky.urs.cz/item/CS_URS_2023_01/274351111" TargetMode="External" /><Relationship Id="rId16" Type="http://schemas.openxmlformats.org/officeDocument/2006/relationships/hyperlink" Target="https://podminky.urs.cz/item/CS_URS_2023_01/463215111" TargetMode="External" /><Relationship Id="rId17" Type="http://schemas.openxmlformats.org/officeDocument/2006/relationships/hyperlink" Target="https://podminky.urs.cz/item/CS_URS_2023_01/561081131" TargetMode="External" /><Relationship Id="rId18" Type="http://schemas.openxmlformats.org/officeDocument/2006/relationships/hyperlink" Target="https://podminky.urs.cz/item/CS_URS_2023_01/564851111" TargetMode="External" /><Relationship Id="rId19" Type="http://schemas.openxmlformats.org/officeDocument/2006/relationships/hyperlink" Target="https://podminky.urs.cz/item/CS_URS_2023_01/564851111-1" TargetMode="External" /><Relationship Id="rId20" Type="http://schemas.openxmlformats.org/officeDocument/2006/relationships/hyperlink" Target="https://podminky.urs.cz/item/CS_URS_2023_01/565135111" TargetMode="External" /><Relationship Id="rId21" Type="http://schemas.openxmlformats.org/officeDocument/2006/relationships/hyperlink" Target="https://podminky.urs.cz/item/CS_URS_2023_01/565155121" TargetMode="External" /><Relationship Id="rId22" Type="http://schemas.openxmlformats.org/officeDocument/2006/relationships/hyperlink" Target="https://podminky.urs.cz/item/CS_URS_2023_01/569831111" TargetMode="External" /><Relationship Id="rId23" Type="http://schemas.openxmlformats.org/officeDocument/2006/relationships/hyperlink" Target="https://podminky.urs.cz/item/CS_URS_2023_01/573211107" TargetMode="External" /><Relationship Id="rId24" Type="http://schemas.openxmlformats.org/officeDocument/2006/relationships/hyperlink" Target="https://podminky.urs.cz/item/CS_URS_2023_01/573211108" TargetMode="External" /><Relationship Id="rId25" Type="http://schemas.openxmlformats.org/officeDocument/2006/relationships/hyperlink" Target="https://podminky.urs.cz/item/CS_URS_2023_01/577134121" TargetMode="External" /><Relationship Id="rId26" Type="http://schemas.openxmlformats.org/officeDocument/2006/relationships/hyperlink" Target="https://podminky.urs.cz/item/CS_URS_2023_01/577155112" TargetMode="External" /><Relationship Id="rId27" Type="http://schemas.openxmlformats.org/officeDocument/2006/relationships/hyperlink" Target="https://podminky.urs.cz/item/CS_URS_2022_01/594511111" TargetMode="External" /><Relationship Id="rId28" Type="http://schemas.openxmlformats.org/officeDocument/2006/relationships/hyperlink" Target="https://podminky.urs.cz/item/CS_URS_2023_01/596212210" TargetMode="External" /><Relationship Id="rId29" Type="http://schemas.openxmlformats.org/officeDocument/2006/relationships/hyperlink" Target="https://podminky.urs.cz/item/CS_URS_2023_01/564851111-1-5.1" TargetMode="External" /><Relationship Id="rId30" Type="http://schemas.openxmlformats.org/officeDocument/2006/relationships/hyperlink" Target="https://podminky.urs.cz/item/CS_URS_2023_01/564851111-5.1" TargetMode="External" /><Relationship Id="rId31" Type="http://schemas.openxmlformats.org/officeDocument/2006/relationships/hyperlink" Target="https://podminky.urs.cz/item/CS_URS_2023_01/565155121-5.1" TargetMode="External" /><Relationship Id="rId32" Type="http://schemas.openxmlformats.org/officeDocument/2006/relationships/hyperlink" Target="https://podminky.urs.cz/item/CS_URS_2023_01/573211107-5.1" TargetMode="External" /><Relationship Id="rId33" Type="http://schemas.openxmlformats.org/officeDocument/2006/relationships/hyperlink" Target="https://podminky.urs.cz/item/CS_URS_2023_01/573211108-5.1" TargetMode="External" /><Relationship Id="rId34" Type="http://schemas.openxmlformats.org/officeDocument/2006/relationships/hyperlink" Target="https://podminky.urs.cz/item/CS_URS_2023_01/577134121-5.1" TargetMode="External" /><Relationship Id="rId35" Type="http://schemas.openxmlformats.org/officeDocument/2006/relationships/hyperlink" Target="https://podminky.urs.cz/item/CS_URS_2023_01/181152302-5.1" TargetMode="External" /><Relationship Id="rId36" Type="http://schemas.openxmlformats.org/officeDocument/2006/relationships/hyperlink" Target="https://podminky.urs.cz/item/CS_URS_2023_01/914111111" TargetMode="External" /><Relationship Id="rId37" Type="http://schemas.openxmlformats.org/officeDocument/2006/relationships/hyperlink" Target="https://podminky.urs.cz/item/CS_URS_2023_01/914511111" TargetMode="External" /><Relationship Id="rId38" Type="http://schemas.openxmlformats.org/officeDocument/2006/relationships/hyperlink" Target="https://podminky.urs.cz/item/CS_URS_2023_01/915111121" TargetMode="External" /><Relationship Id="rId39" Type="http://schemas.openxmlformats.org/officeDocument/2006/relationships/hyperlink" Target="https://podminky.urs.cz/item/CS_URS_2023_01/915611111" TargetMode="External" /><Relationship Id="rId40" Type="http://schemas.openxmlformats.org/officeDocument/2006/relationships/hyperlink" Target="https://podminky.urs.cz/item/CS_URS_2023_01/916131213" TargetMode="External" /><Relationship Id="rId41" Type="http://schemas.openxmlformats.org/officeDocument/2006/relationships/hyperlink" Target="https://podminky.urs.cz/item/CS_URS_2023_01/919441221" TargetMode="External" /><Relationship Id="rId42" Type="http://schemas.openxmlformats.org/officeDocument/2006/relationships/hyperlink" Target="https://podminky.urs.cz/item/CS_URS_2023_01/919521140" TargetMode="External" /><Relationship Id="rId43" Type="http://schemas.openxmlformats.org/officeDocument/2006/relationships/hyperlink" Target="https://podminky.urs.cz/item/CS_URS_2023_01/938909311" TargetMode="External" /><Relationship Id="rId44" Type="http://schemas.openxmlformats.org/officeDocument/2006/relationships/hyperlink" Target="https://podminky.urs.cz/item/CS_URS_2023_01/919112213" TargetMode="External" /><Relationship Id="rId45" Type="http://schemas.openxmlformats.org/officeDocument/2006/relationships/hyperlink" Target="https://podminky.urs.cz/item/CS_URS_2023_01/919122112" TargetMode="External" /><Relationship Id="rId46" Type="http://schemas.openxmlformats.org/officeDocument/2006/relationships/hyperlink" Target="https://podminky.urs.cz/item/CS_URS_2023_01/919735112" TargetMode="External" /><Relationship Id="rId47" Type="http://schemas.openxmlformats.org/officeDocument/2006/relationships/hyperlink" Target="https://podminky.urs.cz/item/CS_URS_2023_01/998225111" TargetMode="External" /><Relationship Id="rId48" Type="http://schemas.openxmlformats.org/officeDocument/2006/relationships/hyperlink" Target="https://podminky.urs.cz/item/CS_URS_2023_01/997221571" TargetMode="External" /><Relationship Id="rId49" Type="http://schemas.openxmlformats.org/officeDocument/2006/relationships/hyperlink" Target="https://podminky.urs.cz/item/CS_URS_2023_01/997221579" TargetMode="External" /><Relationship Id="rId50" Type="http://schemas.openxmlformats.org/officeDocument/2006/relationships/hyperlink" Target="https://podminky.urs.cz/item/CS_URS_2023_01/997221611" TargetMode="External" /><Relationship Id="rId51" Type="http://schemas.openxmlformats.org/officeDocument/2006/relationships/hyperlink" Target="https://podminky.urs.cz/item/CS_URS_2023_01/997221873" TargetMode="External" /><Relationship Id="rId52" Type="http://schemas.openxmlformats.org/officeDocument/2006/relationships/hyperlink" Target="https://podminky.urs.cz/item/CS_URS_2023_01/997221875" TargetMode="External" /><Relationship Id="rId5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3" TargetMode="External" /><Relationship Id="rId2" Type="http://schemas.openxmlformats.org/officeDocument/2006/relationships/hyperlink" Target="https://podminky.urs.cz/item/CS_URS_2023_01/167151101" TargetMode="External" /><Relationship Id="rId3" Type="http://schemas.openxmlformats.org/officeDocument/2006/relationships/hyperlink" Target="https://podminky.urs.cz/item/CS_URS_2023_01/162451106" TargetMode="External" /><Relationship Id="rId4" Type="http://schemas.openxmlformats.org/officeDocument/2006/relationships/hyperlink" Target="https://podminky.urs.cz/item/CS_URS_2023_01/174151102" TargetMode="External" /><Relationship Id="rId5" Type="http://schemas.openxmlformats.org/officeDocument/2006/relationships/hyperlink" Target="https://podminky.urs.cz/item/CS_URS_2023_01/124253100" TargetMode="External" /><Relationship Id="rId6" Type="http://schemas.openxmlformats.org/officeDocument/2006/relationships/hyperlink" Target="https://podminky.urs.cz/item/CS_URS_2023_01/167151101-1.1." TargetMode="External" /><Relationship Id="rId7" Type="http://schemas.openxmlformats.org/officeDocument/2006/relationships/hyperlink" Target="https://podminky.urs.cz/item/CS_URS_2023_01/162451106-1.1." TargetMode="External" /><Relationship Id="rId8" Type="http://schemas.openxmlformats.org/officeDocument/2006/relationships/hyperlink" Target="https://podminky.urs.cz/item/CS_URS_2023_01/115001105" TargetMode="External" /><Relationship Id="rId9" Type="http://schemas.openxmlformats.org/officeDocument/2006/relationships/hyperlink" Target="https://podminky.urs.cz/item/CS_URS_2023_01/115101201" TargetMode="External" /><Relationship Id="rId10" Type="http://schemas.openxmlformats.org/officeDocument/2006/relationships/hyperlink" Target="https://podminky.urs.cz/item/CS_URS_2023_01/273321118" TargetMode="External" /><Relationship Id="rId11" Type="http://schemas.openxmlformats.org/officeDocument/2006/relationships/hyperlink" Target="https://podminky.urs.cz/item/CS_URS_2023_01/273354111" TargetMode="External" /><Relationship Id="rId12" Type="http://schemas.openxmlformats.org/officeDocument/2006/relationships/hyperlink" Target="https://podminky.urs.cz/item/CS_URS_2023_01/273354211" TargetMode="External" /><Relationship Id="rId13" Type="http://schemas.openxmlformats.org/officeDocument/2006/relationships/hyperlink" Target="https://podminky.urs.cz/item/CS_URS_2023_01/273361116" TargetMode="External" /><Relationship Id="rId14" Type="http://schemas.openxmlformats.org/officeDocument/2006/relationships/hyperlink" Target="https://podminky.urs.cz/item/CS_URS_2023_01/271572211" TargetMode="External" /><Relationship Id="rId15" Type="http://schemas.openxmlformats.org/officeDocument/2006/relationships/hyperlink" Target="https://podminky.urs.cz/item/CS_URS_2023_01/334323118" TargetMode="External" /><Relationship Id="rId16" Type="http://schemas.openxmlformats.org/officeDocument/2006/relationships/hyperlink" Target="https://podminky.urs.cz/item/CS_URS_2023_01/334323218" TargetMode="External" /><Relationship Id="rId17" Type="http://schemas.openxmlformats.org/officeDocument/2006/relationships/hyperlink" Target="https://podminky.urs.cz/item/CS_URS_2023_01/334351112" TargetMode="External" /><Relationship Id="rId18" Type="http://schemas.openxmlformats.org/officeDocument/2006/relationships/hyperlink" Target="https://podminky.urs.cz/item/CS_URS_2023_01/334351211" TargetMode="External" /><Relationship Id="rId19" Type="http://schemas.openxmlformats.org/officeDocument/2006/relationships/hyperlink" Target="https://podminky.urs.cz/item/CS_URS_2023_01/334352111" TargetMode="External" /><Relationship Id="rId20" Type="http://schemas.openxmlformats.org/officeDocument/2006/relationships/hyperlink" Target="https://podminky.urs.cz/item/CS_URS_2023_01/334352211" TargetMode="External" /><Relationship Id="rId21" Type="http://schemas.openxmlformats.org/officeDocument/2006/relationships/hyperlink" Target="https://podminky.urs.cz/item/CS_URS_2023_01/334361216" TargetMode="External" /><Relationship Id="rId22" Type="http://schemas.openxmlformats.org/officeDocument/2006/relationships/hyperlink" Target="https://podminky.urs.cz/item/CS_URS_2023_01/334361226" TargetMode="External" /><Relationship Id="rId23" Type="http://schemas.openxmlformats.org/officeDocument/2006/relationships/hyperlink" Target="https://podminky.urs.cz/item/CS_URS_2023_01/421953311" TargetMode="External" /><Relationship Id="rId24" Type="http://schemas.openxmlformats.org/officeDocument/2006/relationships/hyperlink" Target="https://podminky.urs.cz/item/CS_URS_2023_01/421953321" TargetMode="External" /><Relationship Id="rId25" Type="http://schemas.openxmlformats.org/officeDocument/2006/relationships/hyperlink" Target="https://podminky.urs.cz/item/CS_URS_2023_01/451577121" TargetMode="External" /><Relationship Id="rId26" Type="http://schemas.openxmlformats.org/officeDocument/2006/relationships/hyperlink" Target="https://podminky.urs.cz/item/CS_URS_2023_01/451317777" TargetMode="External" /><Relationship Id="rId27" Type="http://schemas.openxmlformats.org/officeDocument/2006/relationships/hyperlink" Target="https://podminky.urs.cz/item/CS_URS_2023_01/451319777" TargetMode="External" /><Relationship Id="rId28" Type="http://schemas.openxmlformats.org/officeDocument/2006/relationships/hyperlink" Target="https://podminky.urs.cz/item/CS_URS_2023_01/452318510" TargetMode="External" /><Relationship Id="rId29" Type="http://schemas.openxmlformats.org/officeDocument/2006/relationships/hyperlink" Target="https://podminky.urs.cz/item/CS_URS_2023_01/465513227" TargetMode="External" /><Relationship Id="rId30" Type="http://schemas.openxmlformats.org/officeDocument/2006/relationships/hyperlink" Target="https://podminky.urs.cz/item/CS_URS_2023_01/941321111" TargetMode="External" /><Relationship Id="rId31" Type="http://schemas.openxmlformats.org/officeDocument/2006/relationships/hyperlink" Target="https://podminky.urs.cz/item/CS_URS_2023_01/941321211" TargetMode="External" /><Relationship Id="rId32" Type="http://schemas.openxmlformats.org/officeDocument/2006/relationships/hyperlink" Target="https://podminky.urs.cz/item/CS_URS_2023_01/998212111" TargetMode="External" /><Relationship Id="rId33" Type="http://schemas.openxmlformats.org/officeDocument/2006/relationships/hyperlink" Target="https://podminky.urs.cz/item/CS_URS_2023_01/998218111" TargetMode="External" /><Relationship Id="rId34" Type="http://schemas.openxmlformats.org/officeDocument/2006/relationships/hyperlink" Target="https://podminky.urs.cz/item/CS_URS_2023_01/998332011" TargetMode="External" /><Relationship Id="rId35" Type="http://schemas.openxmlformats.org/officeDocument/2006/relationships/hyperlink" Target="https://podminky.urs.cz/item/CS_URS_2023_01/783268111" TargetMode="External" /><Relationship Id="rId36" Type="http://schemas.openxmlformats.org/officeDocument/2006/relationships/hyperlink" Target="https://podminky.urs.cz/item/CS_URS_2023_01/783344201" TargetMode="External" /><Relationship Id="rId37" Type="http://schemas.openxmlformats.org/officeDocument/2006/relationships/hyperlink" Target="https://podminky.urs.cz/item/CS_URS_2023_01/783347101" TargetMode="External" /><Relationship Id="rId38" Type="http://schemas.openxmlformats.org/officeDocument/2006/relationships/hyperlink" Target="https://podminky.urs.cz/item/CS_URS_2023_01/789121153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3" TargetMode="External" /><Relationship Id="rId2" Type="http://schemas.openxmlformats.org/officeDocument/2006/relationships/hyperlink" Target="https://podminky.urs.cz/item/CS_URS_2023_01/112101101" TargetMode="External" /><Relationship Id="rId3" Type="http://schemas.openxmlformats.org/officeDocument/2006/relationships/hyperlink" Target="https://podminky.urs.cz/item/CS_URS_2023_01/112101102" TargetMode="External" /><Relationship Id="rId4" Type="http://schemas.openxmlformats.org/officeDocument/2006/relationships/hyperlink" Target="https://podminky.urs.cz/item/CS_URS_2023_01/112101103" TargetMode="External" /><Relationship Id="rId5" Type="http://schemas.openxmlformats.org/officeDocument/2006/relationships/hyperlink" Target="https://podminky.urs.cz/item/CS_URS_2023_01/112101104" TargetMode="External" /><Relationship Id="rId6" Type="http://schemas.openxmlformats.org/officeDocument/2006/relationships/hyperlink" Target="https://podminky.urs.cz/item/CS_URS_2023_01/112101105" TargetMode="External" /><Relationship Id="rId7" Type="http://schemas.openxmlformats.org/officeDocument/2006/relationships/hyperlink" Target="https://podminky.urs.cz/item/CS_URS_2023_01/112101106" TargetMode="External" /><Relationship Id="rId8" Type="http://schemas.openxmlformats.org/officeDocument/2006/relationships/hyperlink" Target="https://podminky.urs.cz/item/CS_URS_2023_01/112101122" TargetMode="External" /><Relationship Id="rId9" Type="http://schemas.openxmlformats.org/officeDocument/2006/relationships/hyperlink" Target="https://podminky.urs.cz/item/CS_URS_2023_01/112251101" TargetMode="External" /><Relationship Id="rId10" Type="http://schemas.openxmlformats.org/officeDocument/2006/relationships/hyperlink" Target="https://podminky.urs.cz/item/CS_URS_2023_01/112251102" TargetMode="External" /><Relationship Id="rId11" Type="http://schemas.openxmlformats.org/officeDocument/2006/relationships/hyperlink" Target="https://podminky.urs.cz/item/CS_URS_2023_01/112251103" TargetMode="External" /><Relationship Id="rId12" Type="http://schemas.openxmlformats.org/officeDocument/2006/relationships/hyperlink" Target="https://podminky.urs.cz/item/CS_URS_2023_01/112251104" TargetMode="External" /><Relationship Id="rId13" Type="http://schemas.openxmlformats.org/officeDocument/2006/relationships/hyperlink" Target="https://podminky.urs.cz/item/CS_URS_2023_01/112251105" TargetMode="External" /><Relationship Id="rId14" Type="http://schemas.openxmlformats.org/officeDocument/2006/relationships/hyperlink" Target="https://podminky.urs.cz/item/CS_URS_2023_01/112251107" TargetMode="External" /><Relationship Id="rId15" Type="http://schemas.openxmlformats.org/officeDocument/2006/relationships/hyperlink" Target="https://podminky.urs.cz/item/CS_URS_2023_01/183101215" TargetMode="External" /><Relationship Id="rId16" Type="http://schemas.openxmlformats.org/officeDocument/2006/relationships/hyperlink" Target="https://podminky.urs.cz/item/CS_URS_2023_01/184102114" TargetMode="External" /><Relationship Id="rId17" Type="http://schemas.openxmlformats.org/officeDocument/2006/relationships/hyperlink" Target="https://podminky.urs.cz/item/CS_URS_2023_01/184215133" TargetMode="External" /><Relationship Id="rId18" Type="http://schemas.openxmlformats.org/officeDocument/2006/relationships/hyperlink" Target="https://podminky.urs.cz/item/CS_URS_2023_01/184813121" TargetMode="External" /><Relationship Id="rId19" Type="http://schemas.openxmlformats.org/officeDocument/2006/relationships/hyperlink" Target="https://podminky.urs.cz/item/CS_URS_2023_01/184816111" TargetMode="External" /><Relationship Id="rId20" Type="http://schemas.openxmlformats.org/officeDocument/2006/relationships/hyperlink" Target="https://podminky.urs.cz/item/CS_URS_2023_01/184818232" TargetMode="External" /><Relationship Id="rId21" Type="http://schemas.openxmlformats.org/officeDocument/2006/relationships/hyperlink" Target="https://podminky.urs.cz/item/CS_URS_2023_01/184911432" TargetMode="External" /><Relationship Id="rId22" Type="http://schemas.openxmlformats.org/officeDocument/2006/relationships/hyperlink" Target="https://podminky.urs.cz/item/CS_URS_2023_01/185804311" TargetMode="External" /><Relationship Id="rId23" Type="http://schemas.openxmlformats.org/officeDocument/2006/relationships/hyperlink" Target="https://podminky.urs.cz/item/CS_URS_2023_01/185851121" TargetMode="External" /><Relationship Id="rId24" Type="http://schemas.openxmlformats.org/officeDocument/2006/relationships/hyperlink" Target="https://podminky.urs.cz/item/CS_URS_2023_01/185851129" TargetMode="External" /><Relationship Id="rId25" Type="http://schemas.openxmlformats.org/officeDocument/2006/relationships/hyperlink" Target="https://podminky.urs.cz/item/CS_URS_2023_01/998231311" TargetMode="External" /><Relationship Id="rId2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911421" TargetMode="External" /><Relationship Id="rId2" Type="http://schemas.openxmlformats.org/officeDocument/2006/relationships/hyperlink" Target="https://podminky.urs.cz/item/CS_URS_2022_02/185804213" TargetMode="External" /><Relationship Id="rId3" Type="http://schemas.openxmlformats.org/officeDocument/2006/relationships/hyperlink" Target="https://podminky.urs.cz/item/CS_URS_2022_02/185804311" TargetMode="External" /><Relationship Id="rId4" Type="http://schemas.openxmlformats.org/officeDocument/2006/relationships/hyperlink" Target="https://podminky.urs.cz/item/CS_URS_2022_02/185851121" TargetMode="External" /><Relationship Id="rId5" Type="http://schemas.openxmlformats.org/officeDocument/2006/relationships/hyperlink" Target="https://podminky.urs.cz/item/CS_URS_2022_02/185851129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911421" TargetMode="External" /><Relationship Id="rId2" Type="http://schemas.openxmlformats.org/officeDocument/2006/relationships/hyperlink" Target="https://podminky.urs.cz/item/CS_URS_2022_02/185804213" TargetMode="External" /><Relationship Id="rId3" Type="http://schemas.openxmlformats.org/officeDocument/2006/relationships/hyperlink" Target="https://podminky.urs.cz/item/CS_URS_2022_02/185804311" TargetMode="External" /><Relationship Id="rId4" Type="http://schemas.openxmlformats.org/officeDocument/2006/relationships/hyperlink" Target="https://podminky.urs.cz/item/CS_URS_2022_02/185851121" TargetMode="External" /><Relationship Id="rId5" Type="http://schemas.openxmlformats.org/officeDocument/2006/relationships/hyperlink" Target="https://podminky.urs.cz/item/CS_URS_2022_02/185851129" TargetMode="External" /><Relationship Id="rId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911421" TargetMode="External" /><Relationship Id="rId2" Type="http://schemas.openxmlformats.org/officeDocument/2006/relationships/hyperlink" Target="https://podminky.urs.cz/item/CS_URS_2022_02/185804213" TargetMode="External" /><Relationship Id="rId3" Type="http://schemas.openxmlformats.org/officeDocument/2006/relationships/hyperlink" Target="https://podminky.urs.cz/item/CS_URS_2022_02/185804311" TargetMode="External" /><Relationship Id="rId4" Type="http://schemas.openxmlformats.org/officeDocument/2006/relationships/hyperlink" Target="https://podminky.urs.cz/item/CS_URS_2022_02/185851121" TargetMode="External" /><Relationship Id="rId5" Type="http://schemas.openxmlformats.org/officeDocument/2006/relationships/hyperlink" Target="https://podminky.urs.cz/item/CS_URS_2022_02/185851129" TargetMode="External" /><Relationship Id="rId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4911421" TargetMode="External" /><Relationship Id="rId2" Type="http://schemas.openxmlformats.org/officeDocument/2006/relationships/hyperlink" Target="https://podminky.urs.cz/item/CS_URS_2022_02/185804213" TargetMode="External" /><Relationship Id="rId3" Type="http://schemas.openxmlformats.org/officeDocument/2006/relationships/hyperlink" Target="https://podminky.urs.cz/item/CS_URS_2022_02/185804311" TargetMode="External" /><Relationship Id="rId4" Type="http://schemas.openxmlformats.org/officeDocument/2006/relationships/hyperlink" Target="https://podminky.urs.cz/item/CS_URS_2022_02/185851121" TargetMode="External" /><Relationship Id="rId5" Type="http://schemas.openxmlformats.org/officeDocument/2006/relationships/hyperlink" Target="https://podminky.urs.cz/item/CS_URS_2022_02/185851129" TargetMode="External" /><Relationship Id="rId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29</v>
      </c>
      <c r="AK13" s="32" t="s">
        <v>26</v>
      </c>
      <c r="AN13" s="34" t="s">
        <v>30</v>
      </c>
      <c r="AR13" s="22"/>
      <c r="BE13" s="31"/>
      <c r="BS13" s="19" t="s">
        <v>7</v>
      </c>
    </row>
    <row r="14" spans="2:71" ht="12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31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32</v>
      </c>
      <c r="AK17" s="32" t="s">
        <v>28</v>
      </c>
      <c r="AN17" s="27" t="s">
        <v>3</v>
      </c>
      <c r="AR17" s="22"/>
      <c r="BE17" s="31"/>
      <c r="BS17" s="19" t="s">
        <v>33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34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22</v>
      </c>
      <c r="AK20" s="32" t="s">
        <v>28</v>
      </c>
      <c r="AN20" s="27" t="s">
        <v>3</v>
      </c>
      <c r="AR20" s="22"/>
      <c r="BE20" s="31"/>
      <c r="BS20" s="19" t="s">
        <v>33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35</v>
      </c>
      <c r="AR22" s="22"/>
      <c r="BE22" s="31"/>
    </row>
    <row r="23" spans="2:57" s="1" customFormat="1" ht="47.25" customHeight="1">
      <c r="B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41</v>
      </c>
      <c r="E29" s="3"/>
      <c r="F29" s="32" t="s">
        <v>42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43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44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45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46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47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48</v>
      </c>
      <c r="U35" s="50"/>
      <c r="V35" s="50"/>
      <c r="W35" s="50"/>
      <c r="X35" s="52" t="s">
        <v>49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50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771/20-1-1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Cyklostezka Třebíč - Vladislav, I.Etapa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22. 11. 2022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>Město Třebíč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31</v>
      </c>
      <c r="AJ49" s="38"/>
      <c r="AK49" s="38"/>
      <c r="AL49" s="38"/>
      <c r="AM49" s="65" t="str">
        <f>IF(E17="","",E17)</f>
        <v>NDCon s.r.o.</v>
      </c>
      <c r="AN49" s="4"/>
      <c r="AO49" s="4"/>
      <c r="AP49" s="4"/>
      <c r="AQ49" s="38"/>
      <c r="AR49" s="39"/>
      <c r="AS49" s="66" t="s">
        <v>51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15" customHeight="1">
      <c r="A50" s="38"/>
      <c r="B50" s="39"/>
      <c r="C50" s="32" t="s">
        <v>29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34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52</v>
      </c>
      <c r="D52" s="75"/>
      <c r="E52" s="75"/>
      <c r="F52" s="75"/>
      <c r="G52" s="75"/>
      <c r="H52" s="76"/>
      <c r="I52" s="77" t="s">
        <v>53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54</v>
      </c>
      <c r="AH52" s="75"/>
      <c r="AI52" s="75"/>
      <c r="AJ52" s="75"/>
      <c r="AK52" s="75"/>
      <c r="AL52" s="75"/>
      <c r="AM52" s="75"/>
      <c r="AN52" s="77" t="s">
        <v>55</v>
      </c>
      <c r="AO52" s="75"/>
      <c r="AP52" s="75"/>
      <c r="AQ52" s="79" t="s">
        <v>56</v>
      </c>
      <c r="AR52" s="39"/>
      <c r="AS52" s="80" t="s">
        <v>57</v>
      </c>
      <c r="AT52" s="81" t="s">
        <v>58</v>
      </c>
      <c r="AU52" s="81" t="s">
        <v>59</v>
      </c>
      <c r="AV52" s="81" t="s">
        <v>60</v>
      </c>
      <c r="AW52" s="81" t="s">
        <v>61</v>
      </c>
      <c r="AX52" s="81" t="s">
        <v>62</v>
      </c>
      <c r="AY52" s="81" t="s">
        <v>63</v>
      </c>
      <c r="AZ52" s="81" t="s">
        <v>64</v>
      </c>
      <c r="BA52" s="81" t="s">
        <v>65</v>
      </c>
      <c r="BB52" s="81" t="s">
        <v>66</v>
      </c>
      <c r="BC52" s="81" t="s">
        <v>67</v>
      </c>
      <c r="BD52" s="82" t="s">
        <v>68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69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ROUND(SUM(AG55:AG63),2)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ROUND(SUM(AS55:AS63),2)</f>
        <v>0</v>
      </c>
      <c r="AT54" s="93">
        <f>ROUND(SUM(AV54:AW54),2)</f>
        <v>0</v>
      </c>
      <c r="AU54" s="94">
        <f>ROUND(SUM(AU55:AU63),5)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ROUND(SUM(AZ55:AZ63),2)</f>
        <v>0</v>
      </c>
      <c r="BA54" s="93">
        <f>ROUND(SUM(BA55:BA63),2)</f>
        <v>0</v>
      </c>
      <c r="BB54" s="93">
        <f>ROUND(SUM(BB55:BB63),2)</f>
        <v>0</v>
      </c>
      <c r="BC54" s="93">
        <f>ROUND(SUM(BC55:BC63),2)</f>
        <v>0</v>
      </c>
      <c r="BD54" s="95">
        <f>ROUND(SUM(BD55:BD63),2)</f>
        <v>0</v>
      </c>
      <c r="BE54" s="6"/>
      <c r="BS54" s="96" t="s">
        <v>70</v>
      </c>
      <c r="BT54" s="96" t="s">
        <v>71</v>
      </c>
      <c r="BU54" s="97" t="s">
        <v>72</v>
      </c>
      <c r="BV54" s="96" t="s">
        <v>73</v>
      </c>
      <c r="BW54" s="96" t="s">
        <v>5</v>
      </c>
      <c r="BX54" s="96" t="s">
        <v>74</v>
      </c>
      <c r="CL54" s="96" t="s">
        <v>3</v>
      </c>
    </row>
    <row r="55" spans="1:91" s="7" customFormat="1" ht="16.5" customHeight="1">
      <c r="A55" s="98" t="s">
        <v>75</v>
      </c>
      <c r="B55" s="99"/>
      <c r="C55" s="100"/>
      <c r="D55" s="101" t="s">
        <v>76</v>
      </c>
      <c r="E55" s="101"/>
      <c r="F55" s="101"/>
      <c r="G55" s="101"/>
      <c r="H55" s="101"/>
      <c r="I55" s="102"/>
      <c r="J55" s="101" t="s">
        <v>77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'771-20-0 - Vedlejší a ost...'!J30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78</v>
      </c>
      <c r="AR55" s="99"/>
      <c r="AS55" s="105">
        <v>0</v>
      </c>
      <c r="AT55" s="106">
        <f>ROUND(SUM(AV55:AW55),2)</f>
        <v>0</v>
      </c>
      <c r="AU55" s="107">
        <f>'771-20-0 - Vedlejší a ost...'!P84</f>
        <v>0</v>
      </c>
      <c r="AV55" s="106">
        <f>'771-20-0 - Vedlejší a ost...'!J33</f>
        <v>0</v>
      </c>
      <c r="AW55" s="106">
        <f>'771-20-0 - Vedlejší a ost...'!J34</f>
        <v>0</v>
      </c>
      <c r="AX55" s="106">
        <f>'771-20-0 - Vedlejší a ost...'!J35</f>
        <v>0</v>
      </c>
      <c r="AY55" s="106">
        <f>'771-20-0 - Vedlejší a ost...'!J36</f>
        <v>0</v>
      </c>
      <c r="AZ55" s="106">
        <f>'771-20-0 - Vedlejší a ost...'!F33</f>
        <v>0</v>
      </c>
      <c r="BA55" s="106">
        <f>'771-20-0 - Vedlejší a ost...'!F34</f>
        <v>0</v>
      </c>
      <c r="BB55" s="106">
        <f>'771-20-0 - Vedlejší a ost...'!F35</f>
        <v>0</v>
      </c>
      <c r="BC55" s="106">
        <f>'771-20-0 - Vedlejší a ost...'!F36</f>
        <v>0</v>
      </c>
      <c r="BD55" s="108">
        <f>'771-20-0 - Vedlejší a ost...'!F37</f>
        <v>0</v>
      </c>
      <c r="BE55" s="7"/>
      <c r="BT55" s="109" t="s">
        <v>79</v>
      </c>
      <c r="BV55" s="109" t="s">
        <v>73</v>
      </c>
      <c r="BW55" s="109" t="s">
        <v>80</v>
      </c>
      <c r="BX55" s="109" t="s">
        <v>5</v>
      </c>
      <c r="CL55" s="109" t="s">
        <v>3</v>
      </c>
      <c r="CM55" s="109" t="s">
        <v>81</v>
      </c>
    </row>
    <row r="56" spans="1:91" s="7" customFormat="1" ht="16.5" customHeight="1">
      <c r="A56" s="98" t="s">
        <v>75</v>
      </c>
      <c r="B56" s="99"/>
      <c r="C56" s="100"/>
      <c r="D56" s="101" t="s">
        <v>82</v>
      </c>
      <c r="E56" s="101"/>
      <c r="F56" s="101"/>
      <c r="G56" s="101"/>
      <c r="H56" s="101"/>
      <c r="I56" s="102"/>
      <c r="J56" s="101" t="s">
        <v>83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'771-20-1 - SO 103 Stezka'!J30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84</v>
      </c>
      <c r="AR56" s="99"/>
      <c r="AS56" s="105">
        <v>0</v>
      </c>
      <c r="AT56" s="106">
        <f>ROUND(SUM(AV56:AW56),2)</f>
        <v>0</v>
      </c>
      <c r="AU56" s="107">
        <f>'771-20-1 - SO 103 Stezka'!P90</f>
        <v>0</v>
      </c>
      <c r="AV56" s="106">
        <f>'771-20-1 - SO 103 Stezka'!J33</f>
        <v>0</v>
      </c>
      <c r="AW56" s="106">
        <f>'771-20-1 - SO 103 Stezka'!J34</f>
        <v>0</v>
      </c>
      <c r="AX56" s="106">
        <f>'771-20-1 - SO 103 Stezka'!J35</f>
        <v>0</v>
      </c>
      <c r="AY56" s="106">
        <f>'771-20-1 - SO 103 Stezka'!J36</f>
        <v>0</v>
      </c>
      <c r="AZ56" s="106">
        <f>'771-20-1 - SO 103 Stezka'!F33</f>
        <v>0</v>
      </c>
      <c r="BA56" s="106">
        <f>'771-20-1 - SO 103 Stezka'!F34</f>
        <v>0</v>
      </c>
      <c r="BB56" s="106">
        <f>'771-20-1 - SO 103 Stezka'!F35</f>
        <v>0</v>
      </c>
      <c r="BC56" s="106">
        <f>'771-20-1 - SO 103 Stezka'!F36</f>
        <v>0</v>
      </c>
      <c r="BD56" s="108">
        <f>'771-20-1 - SO 103 Stezka'!F37</f>
        <v>0</v>
      </c>
      <c r="BE56" s="7"/>
      <c r="BT56" s="109" t="s">
        <v>79</v>
      </c>
      <c r="BV56" s="109" t="s">
        <v>73</v>
      </c>
      <c r="BW56" s="109" t="s">
        <v>85</v>
      </c>
      <c r="BX56" s="109" t="s">
        <v>5</v>
      </c>
      <c r="CL56" s="109" t="s">
        <v>3</v>
      </c>
      <c r="CM56" s="109" t="s">
        <v>81</v>
      </c>
    </row>
    <row r="57" spans="1:91" s="7" customFormat="1" ht="16.5" customHeight="1">
      <c r="A57" s="98" t="s">
        <v>75</v>
      </c>
      <c r="B57" s="99"/>
      <c r="C57" s="100"/>
      <c r="D57" s="101" t="s">
        <v>86</v>
      </c>
      <c r="E57" s="101"/>
      <c r="F57" s="101"/>
      <c r="G57" s="101"/>
      <c r="H57" s="101"/>
      <c r="I57" s="102"/>
      <c r="J57" s="101" t="s">
        <v>87</v>
      </c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3">
        <f>'771-20-2 - SO 202 Lávka'!J30</f>
        <v>0</v>
      </c>
      <c r="AH57" s="102"/>
      <c r="AI57" s="102"/>
      <c r="AJ57" s="102"/>
      <c r="AK57" s="102"/>
      <c r="AL57" s="102"/>
      <c r="AM57" s="102"/>
      <c r="AN57" s="103">
        <f>SUM(AG57,AT57)</f>
        <v>0</v>
      </c>
      <c r="AO57" s="102"/>
      <c r="AP57" s="102"/>
      <c r="AQ57" s="104" t="s">
        <v>84</v>
      </c>
      <c r="AR57" s="99"/>
      <c r="AS57" s="105">
        <v>0</v>
      </c>
      <c r="AT57" s="106">
        <f>ROUND(SUM(AV57:AW57),2)</f>
        <v>0</v>
      </c>
      <c r="AU57" s="107">
        <f>'771-20-2 - SO 202 Lávka'!P94</f>
        <v>0</v>
      </c>
      <c r="AV57" s="106">
        <f>'771-20-2 - SO 202 Lávka'!J33</f>
        <v>0</v>
      </c>
      <c r="AW57" s="106">
        <f>'771-20-2 - SO 202 Lávka'!J34</f>
        <v>0</v>
      </c>
      <c r="AX57" s="106">
        <f>'771-20-2 - SO 202 Lávka'!J35</f>
        <v>0</v>
      </c>
      <c r="AY57" s="106">
        <f>'771-20-2 - SO 202 Lávka'!J36</f>
        <v>0</v>
      </c>
      <c r="AZ57" s="106">
        <f>'771-20-2 - SO 202 Lávka'!F33</f>
        <v>0</v>
      </c>
      <c r="BA57" s="106">
        <f>'771-20-2 - SO 202 Lávka'!F34</f>
        <v>0</v>
      </c>
      <c r="BB57" s="106">
        <f>'771-20-2 - SO 202 Lávka'!F35</f>
        <v>0</v>
      </c>
      <c r="BC57" s="106">
        <f>'771-20-2 - SO 202 Lávka'!F36</f>
        <v>0</v>
      </c>
      <c r="BD57" s="108">
        <f>'771-20-2 - SO 202 Lávka'!F37</f>
        <v>0</v>
      </c>
      <c r="BE57" s="7"/>
      <c r="BT57" s="109" t="s">
        <v>79</v>
      </c>
      <c r="BV57" s="109" t="s">
        <v>73</v>
      </c>
      <c r="BW57" s="109" t="s">
        <v>88</v>
      </c>
      <c r="BX57" s="109" t="s">
        <v>5</v>
      </c>
      <c r="CL57" s="109" t="s">
        <v>3</v>
      </c>
      <c r="CM57" s="109" t="s">
        <v>81</v>
      </c>
    </row>
    <row r="58" spans="1:91" s="7" customFormat="1" ht="16.5" customHeight="1">
      <c r="A58" s="98" t="s">
        <v>75</v>
      </c>
      <c r="B58" s="99"/>
      <c r="C58" s="100"/>
      <c r="D58" s="101" t="s">
        <v>89</v>
      </c>
      <c r="E58" s="101"/>
      <c r="F58" s="101"/>
      <c r="G58" s="101"/>
      <c r="H58" s="101"/>
      <c r="I58" s="102"/>
      <c r="J58" s="101" t="s">
        <v>90</v>
      </c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3">
        <f>'771-20-3 - SO 802 Sadové ...'!J30</f>
        <v>0</v>
      </c>
      <c r="AH58" s="102"/>
      <c r="AI58" s="102"/>
      <c r="AJ58" s="102"/>
      <c r="AK58" s="102"/>
      <c r="AL58" s="102"/>
      <c r="AM58" s="102"/>
      <c r="AN58" s="103">
        <f>SUM(AG58,AT58)</f>
        <v>0</v>
      </c>
      <c r="AO58" s="102"/>
      <c r="AP58" s="102"/>
      <c r="AQ58" s="104" t="s">
        <v>84</v>
      </c>
      <c r="AR58" s="99"/>
      <c r="AS58" s="105">
        <v>0</v>
      </c>
      <c r="AT58" s="106">
        <f>ROUND(SUM(AV58:AW58),2)</f>
        <v>0</v>
      </c>
      <c r="AU58" s="107">
        <f>'771-20-3 - SO 802 Sadové ...'!P82</f>
        <v>0</v>
      </c>
      <c r="AV58" s="106">
        <f>'771-20-3 - SO 802 Sadové ...'!J33</f>
        <v>0</v>
      </c>
      <c r="AW58" s="106">
        <f>'771-20-3 - SO 802 Sadové ...'!J34</f>
        <v>0</v>
      </c>
      <c r="AX58" s="106">
        <f>'771-20-3 - SO 802 Sadové ...'!J35</f>
        <v>0</v>
      </c>
      <c r="AY58" s="106">
        <f>'771-20-3 - SO 802 Sadové ...'!J36</f>
        <v>0</v>
      </c>
      <c r="AZ58" s="106">
        <f>'771-20-3 - SO 802 Sadové ...'!F33</f>
        <v>0</v>
      </c>
      <c r="BA58" s="106">
        <f>'771-20-3 - SO 802 Sadové ...'!F34</f>
        <v>0</v>
      </c>
      <c r="BB58" s="106">
        <f>'771-20-3 - SO 802 Sadové ...'!F35</f>
        <v>0</v>
      </c>
      <c r="BC58" s="106">
        <f>'771-20-3 - SO 802 Sadové ...'!F36</f>
        <v>0</v>
      </c>
      <c r="BD58" s="108">
        <f>'771-20-3 - SO 802 Sadové ...'!F37</f>
        <v>0</v>
      </c>
      <c r="BE58" s="7"/>
      <c r="BT58" s="109" t="s">
        <v>79</v>
      </c>
      <c r="BV58" s="109" t="s">
        <v>73</v>
      </c>
      <c r="BW58" s="109" t="s">
        <v>91</v>
      </c>
      <c r="BX58" s="109" t="s">
        <v>5</v>
      </c>
      <c r="CL58" s="109" t="s">
        <v>3</v>
      </c>
      <c r="CM58" s="109" t="s">
        <v>81</v>
      </c>
    </row>
    <row r="59" spans="1:91" s="7" customFormat="1" ht="16.5" customHeight="1">
      <c r="A59" s="98" t="s">
        <v>75</v>
      </c>
      <c r="B59" s="99"/>
      <c r="C59" s="100"/>
      <c r="D59" s="101" t="s">
        <v>92</v>
      </c>
      <c r="E59" s="101"/>
      <c r="F59" s="101"/>
      <c r="G59" s="101"/>
      <c r="H59" s="101"/>
      <c r="I59" s="102"/>
      <c r="J59" s="101" t="s">
        <v>93</v>
      </c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3">
        <f>'771-20-4 - SO 802 - násle...'!J30</f>
        <v>0</v>
      </c>
      <c r="AH59" s="102"/>
      <c r="AI59" s="102"/>
      <c r="AJ59" s="102"/>
      <c r="AK59" s="102"/>
      <c r="AL59" s="102"/>
      <c r="AM59" s="102"/>
      <c r="AN59" s="103">
        <f>SUM(AG59,AT59)</f>
        <v>0</v>
      </c>
      <c r="AO59" s="102"/>
      <c r="AP59" s="102"/>
      <c r="AQ59" s="104" t="s">
        <v>84</v>
      </c>
      <c r="AR59" s="99"/>
      <c r="AS59" s="105">
        <v>0</v>
      </c>
      <c r="AT59" s="106">
        <f>ROUND(SUM(AV59:AW59),2)</f>
        <v>0</v>
      </c>
      <c r="AU59" s="107">
        <f>'771-20-4 - SO 802 - násle...'!P81</f>
        <v>0</v>
      </c>
      <c r="AV59" s="106">
        <f>'771-20-4 - SO 802 - násle...'!J33</f>
        <v>0</v>
      </c>
      <c r="AW59" s="106">
        <f>'771-20-4 - SO 802 - násle...'!J34</f>
        <v>0</v>
      </c>
      <c r="AX59" s="106">
        <f>'771-20-4 - SO 802 - násle...'!J35</f>
        <v>0</v>
      </c>
      <c r="AY59" s="106">
        <f>'771-20-4 - SO 802 - násle...'!J36</f>
        <v>0</v>
      </c>
      <c r="AZ59" s="106">
        <f>'771-20-4 - SO 802 - násle...'!F33</f>
        <v>0</v>
      </c>
      <c r="BA59" s="106">
        <f>'771-20-4 - SO 802 - násle...'!F34</f>
        <v>0</v>
      </c>
      <c r="BB59" s="106">
        <f>'771-20-4 - SO 802 - násle...'!F35</f>
        <v>0</v>
      </c>
      <c r="BC59" s="106">
        <f>'771-20-4 - SO 802 - násle...'!F36</f>
        <v>0</v>
      </c>
      <c r="BD59" s="108">
        <f>'771-20-4 - SO 802 - násle...'!F37</f>
        <v>0</v>
      </c>
      <c r="BE59" s="7"/>
      <c r="BT59" s="109" t="s">
        <v>79</v>
      </c>
      <c r="BV59" s="109" t="s">
        <v>73</v>
      </c>
      <c r="BW59" s="109" t="s">
        <v>94</v>
      </c>
      <c r="BX59" s="109" t="s">
        <v>5</v>
      </c>
      <c r="CL59" s="109" t="s">
        <v>3</v>
      </c>
      <c r="CM59" s="109" t="s">
        <v>81</v>
      </c>
    </row>
    <row r="60" spans="1:91" s="7" customFormat="1" ht="16.5" customHeight="1">
      <c r="A60" s="98" t="s">
        <v>75</v>
      </c>
      <c r="B60" s="99"/>
      <c r="C60" s="100"/>
      <c r="D60" s="101" t="s">
        <v>95</v>
      </c>
      <c r="E60" s="101"/>
      <c r="F60" s="101"/>
      <c r="G60" s="101"/>
      <c r="H60" s="101"/>
      <c r="I60" s="102"/>
      <c r="J60" s="101" t="s">
        <v>96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3">
        <f>'771-20-5 - SO 802 - násle...'!J30</f>
        <v>0</v>
      </c>
      <c r="AH60" s="102"/>
      <c r="AI60" s="102"/>
      <c r="AJ60" s="102"/>
      <c r="AK60" s="102"/>
      <c r="AL60" s="102"/>
      <c r="AM60" s="102"/>
      <c r="AN60" s="103">
        <f>SUM(AG60,AT60)</f>
        <v>0</v>
      </c>
      <c r="AO60" s="102"/>
      <c r="AP60" s="102"/>
      <c r="AQ60" s="104" t="s">
        <v>84</v>
      </c>
      <c r="AR60" s="99"/>
      <c r="AS60" s="105">
        <v>0</v>
      </c>
      <c r="AT60" s="106">
        <f>ROUND(SUM(AV60:AW60),2)</f>
        <v>0</v>
      </c>
      <c r="AU60" s="107">
        <f>'771-20-5 - SO 802 - násle...'!P81</f>
        <v>0</v>
      </c>
      <c r="AV60" s="106">
        <f>'771-20-5 - SO 802 - násle...'!J33</f>
        <v>0</v>
      </c>
      <c r="AW60" s="106">
        <f>'771-20-5 - SO 802 - násle...'!J34</f>
        <v>0</v>
      </c>
      <c r="AX60" s="106">
        <f>'771-20-5 - SO 802 - násle...'!J35</f>
        <v>0</v>
      </c>
      <c r="AY60" s="106">
        <f>'771-20-5 - SO 802 - násle...'!J36</f>
        <v>0</v>
      </c>
      <c r="AZ60" s="106">
        <f>'771-20-5 - SO 802 - násle...'!F33</f>
        <v>0</v>
      </c>
      <c r="BA60" s="106">
        <f>'771-20-5 - SO 802 - násle...'!F34</f>
        <v>0</v>
      </c>
      <c r="BB60" s="106">
        <f>'771-20-5 - SO 802 - násle...'!F35</f>
        <v>0</v>
      </c>
      <c r="BC60" s="106">
        <f>'771-20-5 - SO 802 - násle...'!F36</f>
        <v>0</v>
      </c>
      <c r="BD60" s="108">
        <f>'771-20-5 - SO 802 - násle...'!F37</f>
        <v>0</v>
      </c>
      <c r="BE60" s="7"/>
      <c r="BT60" s="109" t="s">
        <v>79</v>
      </c>
      <c r="BV60" s="109" t="s">
        <v>73</v>
      </c>
      <c r="BW60" s="109" t="s">
        <v>97</v>
      </c>
      <c r="BX60" s="109" t="s">
        <v>5</v>
      </c>
      <c r="CL60" s="109" t="s">
        <v>3</v>
      </c>
      <c r="CM60" s="109" t="s">
        <v>81</v>
      </c>
    </row>
    <row r="61" spans="1:91" s="7" customFormat="1" ht="16.5" customHeight="1">
      <c r="A61" s="98" t="s">
        <v>75</v>
      </c>
      <c r="B61" s="99"/>
      <c r="C61" s="100"/>
      <c r="D61" s="101" t="s">
        <v>98</v>
      </c>
      <c r="E61" s="101"/>
      <c r="F61" s="101"/>
      <c r="G61" s="101"/>
      <c r="H61" s="101"/>
      <c r="I61" s="102"/>
      <c r="J61" s="101" t="s">
        <v>99</v>
      </c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3">
        <f>'771-20-6 - SO 802 - násle...'!J30</f>
        <v>0</v>
      </c>
      <c r="AH61" s="102"/>
      <c r="AI61" s="102"/>
      <c r="AJ61" s="102"/>
      <c r="AK61" s="102"/>
      <c r="AL61" s="102"/>
      <c r="AM61" s="102"/>
      <c r="AN61" s="103">
        <f>SUM(AG61,AT61)</f>
        <v>0</v>
      </c>
      <c r="AO61" s="102"/>
      <c r="AP61" s="102"/>
      <c r="AQ61" s="104" t="s">
        <v>84</v>
      </c>
      <c r="AR61" s="99"/>
      <c r="AS61" s="105">
        <v>0</v>
      </c>
      <c r="AT61" s="106">
        <f>ROUND(SUM(AV61:AW61),2)</f>
        <v>0</v>
      </c>
      <c r="AU61" s="107">
        <f>'771-20-6 - SO 802 - násle...'!P81</f>
        <v>0</v>
      </c>
      <c r="AV61" s="106">
        <f>'771-20-6 - SO 802 - násle...'!J33</f>
        <v>0</v>
      </c>
      <c r="AW61" s="106">
        <f>'771-20-6 - SO 802 - násle...'!J34</f>
        <v>0</v>
      </c>
      <c r="AX61" s="106">
        <f>'771-20-6 - SO 802 - násle...'!J35</f>
        <v>0</v>
      </c>
      <c r="AY61" s="106">
        <f>'771-20-6 - SO 802 - násle...'!J36</f>
        <v>0</v>
      </c>
      <c r="AZ61" s="106">
        <f>'771-20-6 - SO 802 - násle...'!F33</f>
        <v>0</v>
      </c>
      <c r="BA61" s="106">
        <f>'771-20-6 - SO 802 - násle...'!F34</f>
        <v>0</v>
      </c>
      <c r="BB61" s="106">
        <f>'771-20-6 - SO 802 - násle...'!F35</f>
        <v>0</v>
      </c>
      <c r="BC61" s="106">
        <f>'771-20-6 - SO 802 - násle...'!F36</f>
        <v>0</v>
      </c>
      <c r="BD61" s="108">
        <f>'771-20-6 - SO 802 - násle...'!F37</f>
        <v>0</v>
      </c>
      <c r="BE61" s="7"/>
      <c r="BT61" s="109" t="s">
        <v>79</v>
      </c>
      <c r="BV61" s="109" t="s">
        <v>73</v>
      </c>
      <c r="BW61" s="109" t="s">
        <v>100</v>
      </c>
      <c r="BX61" s="109" t="s">
        <v>5</v>
      </c>
      <c r="CL61" s="109" t="s">
        <v>3</v>
      </c>
      <c r="CM61" s="109" t="s">
        <v>81</v>
      </c>
    </row>
    <row r="62" spans="1:91" s="7" customFormat="1" ht="16.5" customHeight="1">
      <c r="A62" s="98" t="s">
        <v>75</v>
      </c>
      <c r="B62" s="99"/>
      <c r="C62" s="100"/>
      <c r="D62" s="101" t="s">
        <v>101</v>
      </c>
      <c r="E62" s="101"/>
      <c r="F62" s="101"/>
      <c r="G62" s="101"/>
      <c r="H62" s="101"/>
      <c r="I62" s="102"/>
      <c r="J62" s="101" t="s">
        <v>102</v>
      </c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3">
        <f>'771-20-7 - SO 802 - násle...'!J30</f>
        <v>0</v>
      </c>
      <c r="AH62" s="102"/>
      <c r="AI62" s="102"/>
      <c r="AJ62" s="102"/>
      <c r="AK62" s="102"/>
      <c r="AL62" s="102"/>
      <c r="AM62" s="102"/>
      <c r="AN62" s="103">
        <f>SUM(AG62,AT62)</f>
        <v>0</v>
      </c>
      <c r="AO62" s="102"/>
      <c r="AP62" s="102"/>
      <c r="AQ62" s="104" t="s">
        <v>84</v>
      </c>
      <c r="AR62" s="99"/>
      <c r="AS62" s="105">
        <v>0</v>
      </c>
      <c r="AT62" s="106">
        <f>ROUND(SUM(AV62:AW62),2)</f>
        <v>0</v>
      </c>
      <c r="AU62" s="107">
        <f>'771-20-7 - SO 802 - násle...'!P81</f>
        <v>0</v>
      </c>
      <c r="AV62" s="106">
        <f>'771-20-7 - SO 802 - násle...'!J33</f>
        <v>0</v>
      </c>
      <c r="AW62" s="106">
        <f>'771-20-7 - SO 802 - násle...'!J34</f>
        <v>0</v>
      </c>
      <c r="AX62" s="106">
        <f>'771-20-7 - SO 802 - násle...'!J35</f>
        <v>0</v>
      </c>
      <c r="AY62" s="106">
        <f>'771-20-7 - SO 802 - násle...'!J36</f>
        <v>0</v>
      </c>
      <c r="AZ62" s="106">
        <f>'771-20-7 - SO 802 - násle...'!F33</f>
        <v>0</v>
      </c>
      <c r="BA62" s="106">
        <f>'771-20-7 - SO 802 - násle...'!F34</f>
        <v>0</v>
      </c>
      <c r="BB62" s="106">
        <f>'771-20-7 - SO 802 - násle...'!F35</f>
        <v>0</v>
      </c>
      <c r="BC62" s="106">
        <f>'771-20-7 - SO 802 - násle...'!F36</f>
        <v>0</v>
      </c>
      <c r="BD62" s="108">
        <f>'771-20-7 - SO 802 - násle...'!F37</f>
        <v>0</v>
      </c>
      <c r="BE62" s="7"/>
      <c r="BT62" s="109" t="s">
        <v>79</v>
      </c>
      <c r="BV62" s="109" t="s">
        <v>73</v>
      </c>
      <c r="BW62" s="109" t="s">
        <v>103</v>
      </c>
      <c r="BX62" s="109" t="s">
        <v>5</v>
      </c>
      <c r="CL62" s="109" t="s">
        <v>3</v>
      </c>
      <c r="CM62" s="109" t="s">
        <v>81</v>
      </c>
    </row>
    <row r="63" spans="1:91" s="7" customFormat="1" ht="16.5" customHeight="1">
      <c r="A63" s="98" t="s">
        <v>75</v>
      </c>
      <c r="B63" s="99"/>
      <c r="C63" s="100"/>
      <c r="D63" s="101" t="s">
        <v>104</v>
      </c>
      <c r="E63" s="101"/>
      <c r="F63" s="101"/>
      <c r="G63" s="101"/>
      <c r="H63" s="101"/>
      <c r="I63" s="102"/>
      <c r="J63" s="101" t="s">
        <v>105</v>
      </c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3">
        <f>'771-20-8 - SO 802 - násle...'!J30</f>
        <v>0</v>
      </c>
      <c r="AH63" s="102"/>
      <c r="AI63" s="102"/>
      <c r="AJ63" s="102"/>
      <c r="AK63" s="102"/>
      <c r="AL63" s="102"/>
      <c r="AM63" s="102"/>
      <c r="AN63" s="103">
        <f>SUM(AG63,AT63)</f>
        <v>0</v>
      </c>
      <c r="AO63" s="102"/>
      <c r="AP63" s="102"/>
      <c r="AQ63" s="104" t="s">
        <v>84</v>
      </c>
      <c r="AR63" s="99"/>
      <c r="AS63" s="110">
        <v>0</v>
      </c>
      <c r="AT63" s="111">
        <f>ROUND(SUM(AV63:AW63),2)</f>
        <v>0</v>
      </c>
      <c r="AU63" s="112">
        <f>'771-20-8 - SO 802 - násle...'!P81</f>
        <v>0</v>
      </c>
      <c r="AV63" s="111">
        <f>'771-20-8 - SO 802 - násle...'!J33</f>
        <v>0</v>
      </c>
      <c r="AW63" s="111">
        <f>'771-20-8 - SO 802 - násle...'!J34</f>
        <v>0</v>
      </c>
      <c r="AX63" s="111">
        <f>'771-20-8 - SO 802 - násle...'!J35</f>
        <v>0</v>
      </c>
      <c r="AY63" s="111">
        <f>'771-20-8 - SO 802 - násle...'!J36</f>
        <v>0</v>
      </c>
      <c r="AZ63" s="111">
        <f>'771-20-8 - SO 802 - násle...'!F33</f>
        <v>0</v>
      </c>
      <c r="BA63" s="111">
        <f>'771-20-8 - SO 802 - násle...'!F34</f>
        <v>0</v>
      </c>
      <c r="BB63" s="111">
        <f>'771-20-8 - SO 802 - násle...'!F35</f>
        <v>0</v>
      </c>
      <c r="BC63" s="111">
        <f>'771-20-8 - SO 802 - násle...'!F36</f>
        <v>0</v>
      </c>
      <c r="BD63" s="113">
        <f>'771-20-8 - SO 802 - násle...'!F37</f>
        <v>0</v>
      </c>
      <c r="BE63" s="7"/>
      <c r="BT63" s="109" t="s">
        <v>79</v>
      </c>
      <c r="BV63" s="109" t="s">
        <v>73</v>
      </c>
      <c r="BW63" s="109" t="s">
        <v>106</v>
      </c>
      <c r="BX63" s="109" t="s">
        <v>5</v>
      </c>
      <c r="CL63" s="109" t="s">
        <v>3</v>
      </c>
      <c r="CM63" s="109" t="s">
        <v>81</v>
      </c>
    </row>
    <row r="64" spans="1:57" s="2" customFormat="1" ht="30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9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s="2" customFormat="1" ht="6.95" customHeight="1">
      <c r="A65" s="38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39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</sheetData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771-20-0 - Vedlejší a ost...'!C2" display="/"/>
    <hyperlink ref="A56" location="'771-20-1 - SO 103 Stezka'!C2" display="/"/>
    <hyperlink ref="A57" location="'771-20-2 - SO 202 Lávka'!C2" display="/"/>
    <hyperlink ref="A58" location="'771-20-3 - SO 802 Sadové ...'!C2" display="/"/>
    <hyperlink ref="A59" location="'771-20-4 - SO 802 - násle...'!C2" display="/"/>
    <hyperlink ref="A60" location="'771-20-5 - SO 802 - násle...'!C2" display="/"/>
    <hyperlink ref="A61" location="'771-20-6 - SO 802 - násle...'!C2" display="/"/>
    <hyperlink ref="A62" location="'771-20-7 - SO 802 - násle...'!C2" display="/"/>
    <hyperlink ref="A63" location="'771-20-8 - SO 802 - násl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  <c r="AZ2" s="198" t="s">
        <v>1038</v>
      </c>
      <c r="BA2" s="198" t="s">
        <v>3</v>
      </c>
      <c r="BB2" s="198" t="s">
        <v>3</v>
      </c>
      <c r="BC2" s="198" t="s">
        <v>71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1309</v>
      </c>
      <c r="BD3" s="198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1310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1228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ROUND((SUM(BE81:BE121)),2)</f>
        <v>0</v>
      </c>
      <c r="G33" s="38"/>
      <c r="H33" s="38"/>
      <c r="I33" s="123">
        <v>0.21</v>
      </c>
      <c r="J33" s="122">
        <f>ROUND(((SUM(BE81:BE121))*I33),2)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ROUND((SUM(BF81:BF121)),2)</f>
        <v>0</v>
      </c>
      <c r="G34" s="38"/>
      <c r="H34" s="38"/>
      <c r="I34" s="123">
        <v>0.15</v>
      </c>
      <c r="J34" s="122">
        <f>ROUND(((SUM(BF81:BF121))*I34),2)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ROUND((SUM(BG81:BG121)),2)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ROUND((SUM(BH81:BH121)),2)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ROUND((SUM(BI81:BI121)),2)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771/20-8 - SO 802 - následná péče 5.rok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Třebíč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Cyklostezka Třebíč - Vladislav, I.Etapa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771/20-8 - SO 802 - následná péče 5.rok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>Třebíč</v>
      </c>
      <c r="G75" s="38"/>
      <c r="H75" s="38"/>
      <c r="I75" s="32" t="s">
        <v>23</v>
      </c>
      <c r="J75" s="64" t="str">
        <f>IF(J12="","",J12)</f>
        <v>22. 11. 2022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>Město Třebíč</v>
      </c>
      <c r="G77" s="38"/>
      <c r="H77" s="38"/>
      <c r="I77" s="32" t="s">
        <v>31</v>
      </c>
      <c r="J77" s="36" t="str">
        <f>E21</f>
        <v>NDCon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38"/>
      <c r="E78" s="38"/>
      <c r="F78" s="27" t="str">
        <f>IF(E18="","",E18)</f>
        <v>Vyplň údaj</v>
      </c>
      <c r="G78" s="38"/>
      <c r="H78" s="38"/>
      <c r="I78" s="32" t="s">
        <v>34</v>
      </c>
      <c r="J78" s="36" t="str">
        <f>E24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122</v>
      </c>
      <c r="D80" s="144" t="s">
        <v>56</v>
      </c>
      <c r="E80" s="144" t="s">
        <v>52</v>
      </c>
      <c r="F80" s="144" t="s">
        <v>53</v>
      </c>
      <c r="G80" s="144" t="s">
        <v>123</v>
      </c>
      <c r="H80" s="144" t="s">
        <v>124</v>
      </c>
      <c r="I80" s="144" t="s">
        <v>125</v>
      </c>
      <c r="J80" s="144" t="s">
        <v>114</v>
      </c>
      <c r="K80" s="145" t="s">
        <v>126</v>
      </c>
      <c r="L80" s="146"/>
      <c r="M80" s="80" t="s">
        <v>3</v>
      </c>
      <c r="N80" s="81" t="s">
        <v>41</v>
      </c>
      <c r="O80" s="81" t="s">
        <v>127</v>
      </c>
      <c r="P80" s="81" t="s">
        <v>128</v>
      </c>
      <c r="Q80" s="81" t="s">
        <v>129</v>
      </c>
      <c r="R80" s="81" t="s">
        <v>130</v>
      </c>
      <c r="S80" s="81" t="s">
        <v>131</v>
      </c>
      <c r="T80" s="82" t="s">
        <v>132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133</v>
      </c>
      <c r="D81" s="38"/>
      <c r="E81" s="38"/>
      <c r="F81" s="38"/>
      <c r="G81" s="38"/>
      <c r="H81" s="38"/>
      <c r="I81" s="38"/>
      <c r="J81" s="147">
        <f>BK81</f>
        <v>0</v>
      </c>
      <c r="K81" s="38"/>
      <c r="L81" s="39"/>
      <c r="M81" s="83"/>
      <c r="N81" s="68"/>
      <c r="O81" s="84"/>
      <c r="P81" s="148">
        <f>P82</f>
        <v>0</v>
      </c>
      <c r="Q81" s="84"/>
      <c r="R81" s="148">
        <f>R82</f>
        <v>0.76</v>
      </c>
      <c r="S81" s="84"/>
      <c r="T81" s="149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70</v>
      </c>
      <c r="AU81" s="19" t="s">
        <v>115</v>
      </c>
      <c r="BK81" s="150">
        <f>BK82</f>
        <v>0</v>
      </c>
    </row>
    <row r="82" spans="1:63" s="12" customFormat="1" ht="25.9" customHeight="1">
      <c r="A82" s="12"/>
      <c r="B82" s="151"/>
      <c r="C82" s="12"/>
      <c r="D82" s="152" t="s">
        <v>70</v>
      </c>
      <c r="E82" s="153" t="s">
        <v>277</v>
      </c>
      <c r="F82" s="153" t="s">
        <v>278</v>
      </c>
      <c r="G82" s="12"/>
      <c r="H82" s="12"/>
      <c r="I82" s="154"/>
      <c r="J82" s="155">
        <f>BK82</f>
        <v>0</v>
      </c>
      <c r="K82" s="12"/>
      <c r="L82" s="151"/>
      <c r="M82" s="156"/>
      <c r="N82" s="157"/>
      <c r="O82" s="157"/>
      <c r="P82" s="158">
        <f>P83</f>
        <v>0</v>
      </c>
      <c r="Q82" s="157"/>
      <c r="R82" s="158">
        <f>R83</f>
        <v>0.76</v>
      </c>
      <c r="S82" s="157"/>
      <c r="T82" s="15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2" t="s">
        <v>79</v>
      </c>
      <c r="AT82" s="160" t="s">
        <v>70</v>
      </c>
      <c r="AU82" s="160" t="s">
        <v>71</v>
      </c>
      <c r="AY82" s="152" t="s">
        <v>137</v>
      </c>
      <c r="BK82" s="161">
        <f>BK83</f>
        <v>0</v>
      </c>
    </row>
    <row r="83" spans="1:63" s="12" customFormat="1" ht="22.8" customHeight="1">
      <c r="A83" s="12"/>
      <c r="B83" s="151"/>
      <c r="C83" s="12"/>
      <c r="D83" s="152" t="s">
        <v>70</v>
      </c>
      <c r="E83" s="162" t="s">
        <v>79</v>
      </c>
      <c r="F83" s="162" t="s">
        <v>279</v>
      </c>
      <c r="G83" s="12"/>
      <c r="H83" s="12"/>
      <c r="I83" s="154"/>
      <c r="J83" s="163">
        <f>BK83</f>
        <v>0</v>
      </c>
      <c r="K83" s="12"/>
      <c r="L83" s="151"/>
      <c r="M83" s="156"/>
      <c r="N83" s="157"/>
      <c r="O83" s="157"/>
      <c r="P83" s="158">
        <f>SUM(P84:P121)</f>
        <v>0</v>
      </c>
      <c r="Q83" s="157"/>
      <c r="R83" s="158">
        <f>SUM(R84:R121)</f>
        <v>0.76</v>
      </c>
      <c r="S83" s="157"/>
      <c r="T83" s="159">
        <f>SUM(T84:T121)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79</v>
      </c>
      <c r="AY83" s="152" t="s">
        <v>137</v>
      </c>
      <c r="BK83" s="161">
        <f>SUM(BK84:BK121)</f>
        <v>0</v>
      </c>
    </row>
    <row r="84" spans="1:65" s="2" customFormat="1" ht="16.5" customHeight="1">
      <c r="A84" s="38"/>
      <c r="B84" s="164"/>
      <c r="C84" s="165" t="s">
        <v>79</v>
      </c>
      <c r="D84" s="165" t="s">
        <v>140</v>
      </c>
      <c r="E84" s="166" t="s">
        <v>1229</v>
      </c>
      <c r="F84" s="167" t="s">
        <v>1230</v>
      </c>
      <c r="G84" s="168" t="s">
        <v>282</v>
      </c>
      <c r="H84" s="169">
        <v>2600</v>
      </c>
      <c r="I84" s="170"/>
      <c r="J84" s="171">
        <f>ROUND(I84*H84,2)</f>
        <v>0</v>
      </c>
      <c r="K84" s="167" t="s">
        <v>3</v>
      </c>
      <c r="L84" s="39"/>
      <c r="M84" s="172" t="s">
        <v>3</v>
      </c>
      <c r="N84" s="173" t="s">
        <v>42</v>
      </c>
      <c r="O84" s="72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6" t="s">
        <v>157</v>
      </c>
      <c r="AT84" s="176" t="s">
        <v>140</v>
      </c>
      <c r="AU84" s="176" t="s">
        <v>81</v>
      </c>
      <c r="AY84" s="19" t="s">
        <v>137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9" t="s">
        <v>79</v>
      </c>
      <c r="BK84" s="177">
        <f>ROUND(I84*H84,2)</f>
        <v>0</v>
      </c>
      <c r="BL84" s="19" t="s">
        <v>157</v>
      </c>
      <c r="BM84" s="176" t="s">
        <v>1231</v>
      </c>
    </row>
    <row r="85" spans="1:47" s="2" customFormat="1" ht="12">
      <c r="A85" s="38"/>
      <c r="B85" s="39"/>
      <c r="C85" s="38"/>
      <c r="D85" s="178" t="s">
        <v>146</v>
      </c>
      <c r="E85" s="38"/>
      <c r="F85" s="179" t="s">
        <v>1232</v>
      </c>
      <c r="G85" s="38"/>
      <c r="H85" s="38"/>
      <c r="I85" s="180"/>
      <c r="J85" s="38"/>
      <c r="K85" s="38"/>
      <c r="L85" s="39"/>
      <c r="M85" s="181"/>
      <c r="N85" s="182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146</v>
      </c>
      <c r="AU85" s="19" t="s">
        <v>81</v>
      </c>
    </row>
    <row r="86" spans="1:51" s="13" customFormat="1" ht="12">
      <c r="A86" s="13"/>
      <c r="B86" s="186"/>
      <c r="C86" s="13"/>
      <c r="D86" s="178" t="s">
        <v>216</v>
      </c>
      <c r="E86" s="187" t="s">
        <v>1233</v>
      </c>
      <c r="F86" s="188" t="s">
        <v>1287</v>
      </c>
      <c r="G86" s="13"/>
      <c r="H86" s="189">
        <v>2600</v>
      </c>
      <c r="I86" s="190"/>
      <c r="J86" s="13"/>
      <c r="K86" s="13"/>
      <c r="L86" s="186"/>
      <c r="M86" s="191"/>
      <c r="N86" s="192"/>
      <c r="O86" s="192"/>
      <c r="P86" s="192"/>
      <c r="Q86" s="192"/>
      <c r="R86" s="192"/>
      <c r="S86" s="192"/>
      <c r="T86" s="19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216</v>
      </c>
      <c r="AU86" s="187" t="s">
        <v>81</v>
      </c>
      <c r="AV86" s="13" t="s">
        <v>81</v>
      </c>
      <c r="AW86" s="13" t="s">
        <v>33</v>
      </c>
      <c r="AX86" s="13" t="s">
        <v>79</v>
      </c>
      <c r="AY86" s="187" t="s">
        <v>137</v>
      </c>
    </row>
    <row r="87" spans="1:51" s="14" customFormat="1" ht="12">
      <c r="A87" s="14"/>
      <c r="B87" s="199"/>
      <c r="C87" s="14"/>
      <c r="D87" s="178" t="s">
        <v>216</v>
      </c>
      <c r="E87" s="200" t="s">
        <v>3</v>
      </c>
      <c r="F87" s="201" t="s">
        <v>1304</v>
      </c>
      <c r="G87" s="14"/>
      <c r="H87" s="200" t="s">
        <v>3</v>
      </c>
      <c r="I87" s="202"/>
      <c r="J87" s="14"/>
      <c r="K87" s="14"/>
      <c r="L87" s="199"/>
      <c r="M87" s="203"/>
      <c r="N87" s="204"/>
      <c r="O87" s="204"/>
      <c r="P87" s="204"/>
      <c r="Q87" s="204"/>
      <c r="R87" s="204"/>
      <c r="S87" s="204"/>
      <c r="T87" s="20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00" t="s">
        <v>216</v>
      </c>
      <c r="AU87" s="200" t="s">
        <v>81</v>
      </c>
      <c r="AV87" s="14" t="s">
        <v>79</v>
      </c>
      <c r="AW87" s="14" t="s">
        <v>33</v>
      </c>
      <c r="AX87" s="14" t="s">
        <v>71</v>
      </c>
      <c r="AY87" s="200" t="s">
        <v>137</v>
      </c>
    </row>
    <row r="88" spans="1:65" s="2" customFormat="1" ht="16.5" customHeight="1">
      <c r="A88" s="38"/>
      <c r="B88" s="164"/>
      <c r="C88" s="165" t="s">
        <v>81</v>
      </c>
      <c r="D88" s="165" t="s">
        <v>140</v>
      </c>
      <c r="E88" s="166" t="s">
        <v>1240</v>
      </c>
      <c r="F88" s="167" t="s">
        <v>1241</v>
      </c>
      <c r="G88" s="168" t="s">
        <v>581</v>
      </c>
      <c r="H88" s="169">
        <v>10</v>
      </c>
      <c r="I88" s="170"/>
      <c r="J88" s="171">
        <f>ROUND(I88*H88,2)</f>
        <v>0</v>
      </c>
      <c r="K88" s="167" t="s">
        <v>3</v>
      </c>
      <c r="L88" s="39"/>
      <c r="M88" s="172" t="s">
        <v>3</v>
      </c>
      <c r="N88" s="173" t="s">
        <v>42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157</v>
      </c>
      <c r="AT88" s="176" t="s">
        <v>140</v>
      </c>
      <c r="AU88" s="176" t="s">
        <v>81</v>
      </c>
      <c r="AY88" s="19" t="s">
        <v>137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79</v>
      </c>
      <c r="BK88" s="177">
        <f>ROUND(I88*H88,2)</f>
        <v>0</v>
      </c>
      <c r="BL88" s="19" t="s">
        <v>157</v>
      </c>
      <c r="BM88" s="176" t="s">
        <v>1306</v>
      </c>
    </row>
    <row r="89" spans="1:47" s="2" customFormat="1" ht="12">
      <c r="A89" s="38"/>
      <c r="B89" s="39"/>
      <c r="C89" s="38"/>
      <c r="D89" s="178" t="s">
        <v>146</v>
      </c>
      <c r="E89" s="38"/>
      <c r="F89" s="179" t="s">
        <v>1243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146</v>
      </c>
      <c r="AU89" s="19" t="s">
        <v>81</v>
      </c>
    </row>
    <row r="90" spans="1:51" s="13" customFormat="1" ht="12">
      <c r="A90" s="13"/>
      <c r="B90" s="186"/>
      <c r="C90" s="13"/>
      <c r="D90" s="178" t="s">
        <v>216</v>
      </c>
      <c r="E90" s="187" t="s">
        <v>3</v>
      </c>
      <c r="F90" s="188" t="s">
        <v>191</v>
      </c>
      <c r="G90" s="13"/>
      <c r="H90" s="189">
        <v>10</v>
      </c>
      <c r="I90" s="190"/>
      <c r="J90" s="13"/>
      <c r="K90" s="13"/>
      <c r="L90" s="186"/>
      <c r="M90" s="191"/>
      <c r="N90" s="192"/>
      <c r="O90" s="192"/>
      <c r="P90" s="192"/>
      <c r="Q90" s="192"/>
      <c r="R90" s="192"/>
      <c r="S90" s="192"/>
      <c r="T90" s="19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7" t="s">
        <v>216</v>
      </c>
      <c r="AU90" s="187" t="s">
        <v>81</v>
      </c>
      <c r="AV90" s="13" t="s">
        <v>81</v>
      </c>
      <c r="AW90" s="13" t="s">
        <v>33</v>
      </c>
      <c r="AX90" s="13" t="s">
        <v>79</v>
      </c>
      <c r="AY90" s="187" t="s">
        <v>137</v>
      </c>
    </row>
    <row r="91" spans="1:65" s="2" customFormat="1" ht="16.5" customHeight="1">
      <c r="A91" s="38"/>
      <c r="B91" s="164"/>
      <c r="C91" s="165" t="s">
        <v>152</v>
      </c>
      <c r="D91" s="165" t="s">
        <v>140</v>
      </c>
      <c r="E91" s="166" t="s">
        <v>1244</v>
      </c>
      <c r="F91" s="167" t="s">
        <v>1245</v>
      </c>
      <c r="G91" s="168" t="s">
        <v>282</v>
      </c>
      <c r="H91" s="169">
        <v>38</v>
      </c>
      <c r="I91" s="170"/>
      <c r="J91" s="171">
        <f>ROUND(I91*H91,2)</f>
        <v>0</v>
      </c>
      <c r="K91" s="167" t="s">
        <v>1246</v>
      </c>
      <c r="L91" s="39"/>
      <c r="M91" s="172" t="s">
        <v>3</v>
      </c>
      <c r="N91" s="173" t="s">
        <v>42</v>
      </c>
      <c r="O91" s="72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6" t="s">
        <v>157</v>
      </c>
      <c r="AT91" s="176" t="s">
        <v>140</v>
      </c>
      <c r="AU91" s="176" t="s">
        <v>81</v>
      </c>
      <c r="AY91" s="19" t="s">
        <v>137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9" t="s">
        <v>79</v>
      </c>
      <c r="BK91" s="177">
        <f>ROUND(I91*H91,2)</f>
        <v>0</v>
      </c>
      <c r="BL91" s="19" t="s">
        <v>157</v>
      </c>
      <c r="BM91" s="176" t="s">
        <v>1247</v>
      </c>
    </row>
    <row r="92" spans="1:47" s="2" customFormat="1" ht="12">
      <c r="A92" s="38"/>
      <c r="B92" s="39"/>
      <c r="C92" s="38"/>
      <c r="D92" s="178" t="s">
        <v>146</v>
      </c>
      <c r="E92" s="38"/>
      <c r="F92" s="179" t="s">
        <v>1248</v>
      </c>
      <c r="G92" s="38"/>
      <c r="H92" s="38"/>
      <c r="I92" s="180"/>
      <c r="J92" s="38"/>
      <c r="K92" s="38"/>
      <c r="L92" s="39"/>
      <c r="M92" s="181"/>
      <c r="N92" s="182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146</v>
      </c>
      <c r="AU92" s="19" t="s">
        <v>81</v>
      </c>
    </row>
    <row r="93" spans="1:47" s="2" customFormat="1" ht="12">
      <c r="A93" s="38"/>
      <c r="B93" s="39"/>
      <c r="C93" s="38"/>
      <c r="D93" s="183" t="s">
        <v>172</v>
      </c>
      <c r="E93" s="38"/>
      <c r="F93" s="184" t="s">
        <v>1249</v>
      </c>
      <c r="G93" s="38"/>
      <c r="H93" s="38"/>
      <c r="I93" s="180"/>
      <c r="J93" s="38"/>
      <c r="K93" s="38"/>
      <c r="L93" s="39"/>
      <c r="M93" s="181"/>
      <c r="N93" s="182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172</v>
      </c>
      <c r="AU93" s="19" t="s">
        <v>81</v>
      </c>
    </row>
    <row r="94" spans="1:51" s="13" customFormat="1" ht="12">
      <c r="A94" s="13"/>
      <c r="B94" s="186"/>
      <c r="C94" s="13"/>
      <c r="D94" s="178" t="s">
        <v>216</v>
      </c>
      <c r="E94" s="187" t="s">
        <v>3</v>
      </c>
      <c r="F94" s="188" t="s">
        <v>538</v>
      </c>
      <c r="G94" s="13"/>
      <c r="H94" s="189">
        <v>38</v>
      </c>
      <c r="I94" s="190"/>
      <c r="J94" s="13"/>
      <c r="K94" s="13"/>
      <c r="L94" s="186"/>
      <c r="M94" s="191"/>
      <c r="N94" s="192"/>
      <c r="O94" s="192"/>
      <c r="P94" s="192"/>
      <c r="Q94" s="192"/>
      <c r="R94" s="192"/>
      <c r="S94" s="192"/>
      <c r="T94" s="19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7" t="s">
        <v>216</v>
      </c>
      <c r="AU94" s="187" t="s">
        <v>81</v>
      </c>
      <c r="AV94" s="13" t="s">
        <v>81</v>
      </c>
      <c r="AW94" s="13" t="s">
        <v>33</v>
      </c>
      <c r="AX94" s="13" t="s">
        <v>79</v>
      </c>
      <c r="AY94" s="187" t="s">
        <v>137</v>
      </c>
    </row>
    <row r="95" spans="1:51" s="14" customFormat="1" ht="12">
      <c r="A95" s="14"/>
      <c r="B95" s="199"/>
      <c r="C95" s="14"/>
      <c r="D95" s="178" t="s">
        <v>216</v>
      </c>
      <c r="E95" s="200" t="s">
        <v>3</v>
      </c>
      <c r="F95" s="201" t="s">
        <v>1250</v>
      </c>
      <c r="G95" s="14"/>
      <c r="H95" s="200" t="s">
        <v>3</v>
      </c>
      <c r="I95" s="202"/>
      <c r="J95" s="14"/>
      <c r="K95" s="14"/>
      <c r="L95" s="199"/>
      <c r="M95" s="203"/>
      <c r="N95" s="204"/>
      <c r="O95" s="204"/>
      <c r="P95" s="204"/>
      <c r="Q95" s="204"/>
      <c r="R95" s="204"/>
      <c r="S95" s="204"/>
      <c r="T95" s="20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00" t="s">
        <v>216</v>
      </c>
      <c r="AU95" s="200" t="s">
        <v>81</v>
      </c>
      <c r="AV95" s="14" t="s">
        <v>79</v>
      </c>
      <c r="AW95" s="14" t="s">
        <v>33</v>
      </c>
      <c r="AX95" s="14" t="s">
        <v>71</v>
      </c>
      <c r="AY95" s="200" t="s">
        <v>137</v>
      </c>
    </row>
    <row r="96" spans="1:65" s="2" customFormat="1" ht="16.5" customHeight="1">
      <c r="A96" s="38"/>
      <c r="B96" s="164"/>
      <c r="C96" s="206" t="s">
        <v>157</v>
      </c>
      <c r="D96" s="206" t="s">
        <v>334</v>
      </c>
      <c r="E96" s="207" t="s">
        <v>1195</v>
      </c>
      <c r="F96" s="208" t="s">
        <v>1196</v>
      </c>
      <c r="G96" s="209" t="s">
        <v>291</v>
      </c>
      <c r="H96" s="210">
        <v>3.8</v>
      </c>
      <c r="I96" s="211"/>
      <c r="J96" s="212">
        <f>ROUND(I96*H96,2)</f>
        <v>0</v>
      </c>
      <c r="K96" s="208" t="s">
        <v>1246</v>
      </c>
      <c r="L96" s="213"/>
      <c r="M96" s="214" t="s">
        <v>3</v>
      </c>
      <c r="N96" s="215" t="s">
        <v>42</v>
      </c>
      <c r="O96" s="72"/>
      <c r="P96" s="174">
        <f>O96*H96</f>
        <v>0</v>
      </c>
      <c r="Q96" s="174">
        <v>0.2</v>
      </c>
      <c r="R96" s="174">
        <f>Q96*H96</f>
        <v>0.76</v>
      </c>
      <c r="S96" s="174">
        <v>0</v>
      </c>
      <c r="T96" s="17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6" t="s">
        <v>179</v>
      </c>
      <c r="AT96" s="176" t="s">
        <v>334</v>
      </c>
      <c r="AU96" s="176" t="s">
        <v>81</v>
      </c>
      <c r="AY96" s="19" t="s">
        <v>137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9" t="s">
        <v>79</v>
      </c>
      <c r="BK96" s="177">
        <f>ROUND(I96*H96,2)</f>
        <v>0</v>
      </c>
      <c r="BL96" s="19" t="s">
        <v>157</v>
      </c>
      <c r="BM96" s="176" t="s">
        <v>1251</v>
      </c>
    </row>
    <row r="97" spans="1:47" s="2" customFormat="1" ht="12">
      <c r="A97" s="38"/>
      <c r="B97" s="39"/>
      <c r="C97" s="38"/>
      <c r="D97" s="178" t="s">
        <v>146</v>
      </c>
      <c r="E97" s="38"/>
      <c r="F97" s="179" t="s">
        <v>1196</v>
      </c>
      <c r="G97" s="38"/>
      <c r="H97" s="38"/>
      <c r="I97" s="180"/>
      <c r="J97" s="38"/>
      <c r="K97" s="38"/>
      <c r="L97" s="39"/>
      <c r="M97" s="181"/>
      <c r="N97" s="182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146</v>
      </c>
      <c r="AU97" s="19" t="s">
        <v>81</v>
      </c>
    </row>
    <row r="98" spans="1:51" s="13" customFormat="1" ht="12">
      <c r="A98" s="13"/>
      <c r="B98" s="186"/>
      <c r="C98" s="13"/>
      <c r="D98" s="178" t="s">
        <v>216</v>
      </c>
      <c r="E98" s="187" t="s">
        <v>3</v>
      </c>
      <c r="F98" s="188" t="s">
        <v>1252</v>
      </c>
      <c r="G98" s="13"/>
      <c r="H98" s="189">
        <v>3.8</v>
      </c>
      <c r="I98" s="190"/>
      <c r="J98" s="13"/>
      <c r="K98" s="13"/>
      <c r="L98" s="186"/>
      <c r="M98" s="191"/>
      <c r="N98" s="192"/>
      <c r="O98" s="192"/>
      <c r="P98" s="192"/>
      <c r="Q98" s="192"/>
      <c r="R98" s="192"/>
      <c r="S98" s="192"/>
      <c r="T98" s="19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7" t="s">
        <v>216</v>
      </c>
      <c r="AU98" s="187" t="s">
        <v>81</v>
      </c>
      <c r="AV98" s="13" t="s">
        <v>81</v>
      </c>
      <c r="AW98" s="13" t="s">
        <v>33</v>
      </c>
      <c r="AX98" s="13" t="s">
        <v>79</v>
      </c>
      <c r="AY98" s="187" t="s">
        <v>137</v>
      </c>
    </row>
    <row r="99" spans="1:65" s="2" customFormat="1" ht="21.75" customHeight="1">
      <c r="A99" s="38"/>
      <c r="B99" s="164"/>
      <c r="C99" s="165" t="s">
        <v>136</v>
      </c>
      <c r="D99" s="165" t="s">
        <v>140</v>
      </c>
      <c r="E99" s="166" t="s">
        <v>1253</v>
      </c>
      <c r="F99" s="167" t="s">
        <v>1254</v>
      </c>
      <c r="G99" s="168" t="s">
        <v>282</v>
      </c>
      <c r="H99" s="169">
        <v>76</v>
      </c>
      <c r="I99" s="170"/>
      <c r="J99" s="171">
        <f>ROUND(I99*H99,2)</f>
        <v>0</v>
      </c>
      <c r="K99" s="167" t="s">
        <v>1246</v>
      </c>
      <c r="L99" s="39"/>
      <c r="M99" s="172" t="s">
        <v>3</v>
      </c>
      <c r="N99" s="173" t="s">
        <v>42</v>
      </c>
      <c r="O99" s="72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157</v>
      </c>
      <c r="AT99" s="176" t="s">
        <v>140</v>
      </c>
      <c r="AU99" s="176" t="s">
        <v>81</v>
      </c>
      <c r="AY99" s="19" t="s">
        <v>137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79</v>
      </c>
      <c r="BK99" s="177">
        <f>ROUND(I99*H99,2)</f>
        <v>0</v>
      </c>
      <c r="BL99" s="19" t="s">
        <v>157</v>
      </c>
      <c r="BM99" s="176" t="s">
        <v>1255</v>
      </c>
    </row>
    <row r="100" spans="1:47" s="2" customFormat="1" ht="12">
      <c r="A100" s="38"/>
      <c r="B100" s="39"/>
      <c r="C100" s="38"/>
      <c r="D100" s="178" t="s">
        <v>146</v>
      </c>
      <c r="E100" s="38"/>
      <c r="F100" s="179" t="s">
        <v>1256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146</v>
      </c>
      <c r="AU100" s="19" t="s">
        <v>81</v>
      </c>
    </row>
    <row r="101" spans="1:47" s="2" customFormat="1" ht="12">
      <c r="A101" s="38"/>
      <c r="B101" s="39"/>
      <c r="C101" s="38"/>
      <c r="D101" s="183" t="s">
        <v>172</v>
      </c>
      <c r="E101" s="38"/>
      <c r="F101" s="184" t="s">
        <v>1257</v>
      </c>
      <c r="G101" s="38"/>
      <c r="H101" s="38"/>
      <c r="I101" s="180"/>
      <c r="J101" s="38"/>
      <c r="K101" s="38"/>
      <c r="L101" s="39"/>
      <c r="M101" s="181"/>
      <c r="N101" s="182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172</v>
      </c>
      <c r="AU101" s="19" t="s">
        <v>81</v>
      </c>
    </row>
    <row r="102" spans="1:51" s="13" customFormat="1" ht="12">
      <c r="A102" s="13"/>
      <c r="B102" s="186"/>
      <c r="C102" s="13"/>
      <c r="D102" s="178" t="s">
        <v>216</v>
      </c>
      <c r="E102" s="187" t="s">
        <v>3</v>
      </c>
      <c r="F102" s="188" t="s">
        <v>1258</v>
      </c>
      <c r="G102" s="13"/>
      <c r="H102" s="189">
        <v>76</v>
      </c>
      <c r="I102" s="190"/>
      <c r="J102" s="13"/>
      <c r="K102" s="13"/>
      <c r="L102" s="186"/>
      <c r="M102" s="191"/>
      <c r="N102" s="192"/>
      <c r="O102" s="192"/>
      <c r="P102" s="192"/>
      <c r="Q102" s="192"/>
      <c r="R102" s="192"/>
      <c r="S102" s="192"/>
      <c r="T102" s="19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216</v>
      </c>
      <c r="AU102" s="187" t="s">
        <v>81</v>
      </c>
      <c r="AV102" s="13" t="s">
        <v>81</v>
      </c>
      <c r="AW102" s="13" t="s">
        <v>33</v>
      </c>
      <c r="AX102" s="13" t="s">
        <v>79</v>
      </c>
      <c r="AY102" s="187" t="s">
        <v>137</v>
      </c>
    </row>
    <row r="103" spans="1:51" s="14" customFormat="1" ht="12">
      <c r="A103" s="14"/>
      <c r="B103" s="199"/>
      <c r="C103" s="14"/>
      <c r="D103" s="178" t="s">
        <v>216</v>
      </c>
      <c r="E103" s="200" t="s">
        <v>3</v>
      </c>
      <c r="F103" s="201" t="s">
        <v>1259</v>
      </c>
      <c r="G103" s="14"/>
      <c r="H103" s="200" t="s">
        <v>3</v>
      </c>
      <c r="I103" s="202"/>
      <c r="J103" s="14"/>
      <c r="K103" s="14"/>
      <c r="L103" s="199"/>
      <c r="M103" s="203"/>
      <c r="N103" s="204"/>
      <c r="O103" s="204"/>
      <c r="P103" s="204"/>
      <c r="Q103" s="204"/>
      <c r="R103" s="204"/>
      <c r="S103" s="204"/>
      <c r="T103" s="20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00" t="s">
        <v>216</v>
      </c>
      <c r="AU103" s="200" t="s">
        <v>81</v>
      </c>
      <c r="AV103" s="14" t="s">
        <v>79</v>
      </c>
      <c r="AW103" s="14" t="s">
        <v>33</v>
      </c>
      <c r="AX103" s="14" t="s">
        <v>71</v>
      </c>
      <c r="AY103" s="200" t="s">
        <v>137</v>
      </c>
    </row>
    <row r="104" spans="1:51" s="14" customFormat="1" ht="12">
      <c r="A104" s="14"/>
      <c r="B104" s="199"/>
      <c r="C104" s="14"/>
      <c r="D104" s="178" t="s">
        <v>216</v>
      </c>
      <c r="E104" s="200" t="s">
        <v>3</v>
      </c>
      <c r="F104" s="201" t="s">
        <v>1260</v>
      </c>
      <c r="G104" s="14"/>
      <c r="H104" s="200" t="s">
        <v>3</v>
      </c>
      <c r="I104" s="202"/>
      <c r="J104" s="14"/>
      <c r="K104" s="14"/>
      <c r="L104" s="199"/>
      <c r="M104" s="203"/>
      <c r="N104" s="204"/>
      <c r="O104" s="204"/>
      <c r="P104" s="204"/>
      <c r="Q104" s="204"/>
      <c r="R104" s="204"/>
      <c r="S104" s="204"/>
      <c r="T104" s="20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00" t="s">
        <v>216</v>
      </c>
      <c r="AU104" s="200" t="s">
        <v>81</v>
      </c>
      <c r="AV104" s="14" t="s">
        <v>79</v>
      </c>
      <c r="AW104" s="14" t="s">
        <v>33</v>
      </c>
      <c r="AX104" s="14" t="s">
        <v>71</v>
      </c>
      <c r="AY104" s="200" t="s">
        <v>137</v>
      </c>
    </row>
    <row r="105" spans="1:65" s="2" customFormat="1" ht="16.5" customHeight="1">
      <c r="A105" s="38"/>
      <c r="B105" s="164"/>
      <c r="C105" s="165" t="s">
        <v>167</v>
      </c>
      <c r="D105" s="165" t="s">
        <v>140</v>
      </c>
      <c r="E105" s="166" t="s">
        <v>1199</v>
      </c>
      <c r="F105" s="167" t="s">
        <v>1200</v>
      </c>
      <c r="G105" s="168" t="s">
        <v>291</v>
      </c>
      <c r="H105" s="169">
        <v>6.08</v>
      </c>
      <c r="I105" s="170"/>
      <c r="J105" s="171">
        <f>ROUND(I105*H105,2)</f>
        <v>0</v>
      </c>
      <c r="K105" s="167" t="s">
        <v>1246</v>
      </c>
      <c r="L105" s="39"/>
      <c r="M105" s="172" t="s">
        <v>3</v>
      </c>
      <c r="N105" s="173" t="s">
        <v>42</v>
      </c>
      <c r="O105" s="72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6" t="s">
        <v>157</v>
      </c>
      <c r="AT105" s="176" t="s">
        <v>140</v>
      </c>
      <c r="AU105" s="176" t="s">
        <v>81</v>
      </c>
      <c r="AY105" s="19" t="s">
        <v>137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9" t="s">
        <v>79</v>
      </c>
      <c r="BK105" s="177">
        <f>ROUND(I105*H105,2)</f>
        <v>0</v>
      </c>
      <c r="BL105" s="19" t="s">
        <v>157</v>
      </c>
      <c r="BM105" s="176" t="s">
        <v>1261</v>
      </c>
    </row>
    <row r="106" spans="1:47" s="2" customFormat="1" ht="12">
      <c r="A106" s="38"/>
      <c r="B106" s="39"/>
      <c r="C106" s="38"/>
      <c r="D106" s="178" t="s">
        <v>146</v>
      </c>
      <c r="E106" s="38"/>
      <c r="F106" s="179" t="s">
        <v>1202</v>
      </c>
      <c r="G106" s="38"/>
      <c r="H106" s="38"/>
      <c r="I106" s="180"/>
      <c r="J106" s="38"/>
      <c r="K106" s="38"/>
      <c r="L106" s="39"/>
      <c r="M106" s="181"/>
      <c r="N106" s="182"/>
      <c r="O106" s="72"/>
      <c r="P106" s="72"/>
      <c r="Q106" s="72"/>
      <c r="R106" s="72"/>
      <c r="S106" s="72"/>
      <c r="T106" s="73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9" t="s">
        <v>146</v>
      </c>
      <c r="AU106" s="19" t="s">
        <v>81</v>
      </c>
    </row>
    <row r="107" spans="1:47" s="2" customFormat="1" ht="12">
      <c r="A107" s="38"/>
      <c r="B107" s="39"/>
      <c r="C107" s="38"/>
      <c r="D107" s="183" t="s">
        <v>172</v>
      </c>
      <c r="E107" s="38"/>
      <c r="F107" s="184" t="s">
        <v>1262</v>
      </c>
      <c r="G107" s="38"/>
      <c r="H107" s="38"/>
      <c r="I107" s="180"/>
      <c r="J107" s="38"/>
      <c r="K107" s="38"/>
      <c r="L107" s="39"/>
      <c r="M107" s="181"/>
      <c r="N107" s="182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172</v>
      </c>
      <c r="AU107" s="19" t="s">
        <v>81</v>
      </c>
    </row>
    <row r="108" spans="1:51" s="13" customFormat="1" ht="12">
      <c r="A108" s="13"/>
      <c r="B108" s="186"/>
      <c r="C108" s="13"/>
      <c r="D108" s="178" t="s">
        <v>216</v>
      </c>
      <c r="E108" s="187" t="s">
        <v>1039</v>
      </c>
      <c r="F108" s="188" t="s">
        <v>1311</v>
      </c>
      <c r="G108" s="13"/>
      <c r="H108" s="189">
        <v>6.08</v>
      </c>
      <c r="I108" s="190"/>
      <c r="J108" s="13"/>
      <c r="K108" s="13"/>
      <c r="L108" s="186"/>
      <c r="M108" s="191"/>
      <c r="N108" s="192"/>
      <c r="O108" s="192"/>
      <c r="P108" s="192"/>
      <c r="Q108" s="192"/>
      <c r="R108" s="192"/>
      <c r="S108" s="192"/>
      <c r="T108" s="19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7" t="s">
        <v>216</v>
      </c>
      <c r="AU108" s="187" t="s">
        <v>81</v>
      </c>
      <c r="AV108" s="13" t="s">
        <v>81</v>
      </c>
      <c r="AW108" s="13" t="s">
        <v>33</v>
      </c>
      <c r="AX108" s="13" t="s">
        <v>79</v>
      </c>
      <c r="AY108" s="187" t="s">
        <v>137</v>
      </c>
    </row>
    <row r="109" spans="1:51" s="14" customFormat="1" ht="12">
      <c r="A109" s="14"/>
      <c r="B109" s="199"/>
      <c r="C109" s="14"/>
      <c r="D109" s="178" t="s">
        <v>216</v>
      </c>
      <c r="E109" s="200" t="s">
        <v>3</v>
      </c>
      <c r="F109" s="201" t="s">
        <v>1312</v>
      </c>
      <c r="G109" s="14"/>
      <c r="H109" s="200" t="s">
        <v>3</v>
      </c>
      <c r="I109" s="202"/>
      <c r="J109" s="14"/>
      <c r="K109" s="14"/>
      <c r="L109" s="199"/>
      <c r="M109" s="203"/>
      <c r="N109" s="204"/>
      <c r="O109" s="204"/>
      <c r="P109" s="204"/>
      <c r="Q109" s="204"/>
      <c r="R109" s="204"/>
      <c r="S109" s="204"/>
      <c r="T109" s="20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00" t="s">
        <v>216</v>
      </c>
      <c r="AU109" s="200" t="s">
        <v>81</v>
      </c>
      <c r="AV109" s="14" t="s">
        <v>79</v>
      </c>
      <c r="AW109" s="14" t="s">
        <v>33</v>
      </c>
      <c r="AX109" s="14" t="s">
        <v>71</v>
      </c>
      <c r="AY109" s="200" t="s">
        <v>137</v>
      </c>
    </row>
    <row r="110" spans="1:65" s="2" customFormat="1" ht="16.5" customHeight="1">
      <c r="A110" s="38"/>
      <c r="B110" s="164"/>
      <c r="C110" s="165" t="s">
        <v>174</v>
      </c>
      <c r="D110" s="165" t="s">
        <v>140</v>
      </c>
      <c r="E110" s="166" t="s">
        <v>1205</v>
      </c>
      <c r="F110" s="167" t="s">
        <v>1206</v>
      </c>
      <c r="G110" s="168" t="s">
        <v>291</v>
      </c>
      <c r="H110" s="169">
        <v>6.08</v>
      </c>
      <c r="I110" s="170"/>
      <c r="J110" s="171">
        <f>ROUND(I110*H110,2)</f>
        <v>0</v>
      </c>
      <c r="K110" s="167" t="s">
        <v>1246</v>
      </c>
      <c r="L110" s="39"/>
      <c r="M110" s="172" t="s">
        <v>3</v>
      </c>
      <c r="N110" s="173" t="s">
        <v>42</v>
      </c>
      <c r="O110" s="72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6" t="s">
        <v>157</v>
      </c>
      <c r="AT110" s="176" t="s">
        <v>140</v>
      </c>
      <c r="AU110" s="176" t="s">
        <v>81</v>
      </c>
      <c r="AY110" s="19" t="s">
        <v>137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9" t="s">
        <v>79</v>
      </c>
      <c r="BK110" s="177">
        <f>ROUND(I110*H110,2)</f>
        <v>0</v>
      </c>
      <c r="BL110" s="19" t="s">
        <v>157</v>
      </c>
      <c r="BM110" s="176" t="s">
        <v>1265</v>
      </c>
    </row>
    <row r="111" spans="1:47" s="2" customFormat="1" ht="12">
      <c r="A111" s="38"/>
      <c r="B111" s="39"/>
      <c r="C111" s="38"/>
      <c r="D111" s="178" t="s">
        <v>146</v>
      </c>
      <c r="E111" s="38"/>
      <c r="F111" s="179" t="s">
        <v>1208</v>
      </c>
      <c r="G111" s="38"/>
      <c r="H111" s="38"/>
      <c r="I111" s="180"/>
      <c r="J111" s="38"/>
      <c r="K111" s="38"/>
      <c r="L111" s="39"/>
      <c r="M111" s="181"/>
      <c r="N111" s="182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146</v>
      </c>
      <c r="AU111" s="19" t="s">
        <v>81</v>
      </c>
    </row>
    <row r="112" spans="1:47" s="2" customFormat="1" ht="12">
      <c r="A112" s="38"/>
      <c r="B112" s="39"/>
      <c r="C112" s="38"/>
      <c r="D112" s="183" t="s">
        <v>172</v>
      </c>
      <c r="E112" s="38"/>
      <c r="F112" s="184" t="s">
        <v>1266</v>
      </c>
      <c r="G112" s="38"/>
      <c r="H112" s="38"/>
      <c r="I112" s="180"/>
      <c r="J112" s="38"/>
      <c r="K112" s="38"/>
      <c r="L112" s="39"/>
      <c r="M112" s="181"/>
      <c r="N112" s="182"/>
      <c r="O112" s="72"/>
      <c r="P112" s="72"/>
      <c r="Q112" s="72"/>
      <c r="R112" s="72"/>
      <c r="S112" s="72"/>
      <c r="T112" s="73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9" t="s">
        <v>172</v>
      </c>
      <c r="AU112" s="19" t="s">
        <v>81</v>
      </c>
    </row>
    <row r="113" spans="1:51" s="13" customFormat="1" ht="12">
      <c r="A113" s="13"/>
      <c r="B113" s="186"/>
      <c r="C113" s="13"/>
      <c r="D113" s="178" t="s">
        <v>216</v>
      </c>
      <c r="E113" s="187" t="s">
        <v>3</v>
      </c>
      <c r="F113" s="188" t="s">
        <v>1039</v>
      </c>
      <c r="G113" s="13"/>
      <c r="H113" s="189">
        <v>6.08</v>
      </c>
      <c r="I113" s="190"/>
      <c r="J113" s="13"/>
      <c r="K113" s="13"/>
      <c r="L113" s="186"/>
      <c r="M113" s="191"/>
      <c r="N113" s="192"/>
      <c r="O113" s="192"/>
      <c r="P113" s="192"/>
      <c r="Q113" s="192"/>
      <c r="R113" s="192"/>
      <c r="S113" s="192"/>
      <c r="T113" s="19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7" t="s">
        <v>216</v>
      </c>
      <c r="AU113" s="187" t="s">
        <v>81</v>
      </c>
      <c r="AV113" s="13" t="s">
        <v>81</v>
      </c>
      <c r="AW113" s="13" t="s">
        <v>33</v>
      </c>
      <c r="AX113" s="13" t="s">
        <v>79</v>
      </c>
      <c r="AY113" s="187" t="s">
        <v>137</v>
      </c>
    </row>
    <row r="114" spans="1:65" s="2" customFormat="1" ht="16.5" customHeight="1">
      <c r="A114" s="38"/>
      <c r="B114" s="164"/>
      <c r="C114" s="165" t="s">
        <v>179</v>
      </c>
      <c r="D114" s="165" t="s">
        <v>140</v>
      </c>
      <c r="E114" s="166" t="s">
        <v>1210</v>
      </c>
      <c r="F114" s="167" t="s">
        <v>1211</v>
      </c>
      <c r="G114" s="168" t="s">
        <v>291</v>
      </c>
      <c r="H114" s="169">
        <v>54.72</v>
      </c>
      <c r="I114" s="170"/>
      <c r="J114" s="171">
        <f>ROUND(I114*H114,2)</f>
        <v>0</v>
      </c>
      <c r="K114" s="167" t="s">
        <v>1246</v>
      </c>
      <c r="L114" s="39"/>
      <c r="M114" s="172" t="s">
        <v>3</v>
      </c>
      <c r="N114" s="173" t="s">
        <v>42</v>
      </c>
      <c r="O114" s="72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6" t="s">
        <v>157</v>
      </c>
      <c r="AT114" s="176" t="s">
        <v>140</v>
      </c>
      <c r="AU114" s="176" t="s">
        <v>81</v>
      </c>
      <c r="AY114" s="19" t="s">
        <v>137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9" t="s">
        <v>79</v>
      </c>
      <c r="BK114" s="177">
        <f>ROUND(I114*H114,2)</f>
        <v>0</v>
      </c>
      <c r="BL114" s="19" t="s">
        <v>157</v>
      </c>
      <c r="BM114" s="176" t="s">
        <v>1267</v>
      </c>
    </row>
    <row r="115" spans="1:47" s="2" customFormat="1" ht="12">
      <c r="A115" s="38"/>
      <c r="B115" s="39"/>
      <c r="C115" s="38"/>
      <c r="D115" s="178" t="s">
        <v>146</v>
      </c>
      <c r="E115" s="38"/>
      <c r="F115" s="179" t="s">
        <v>1213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146</v>
      </c>
      <c r="AU115" s="19" t="s">
        <v>81</v>
      </c>
    </row>
    <row r="116" spans="1:47" s="2" customFormat="1" ht="12">
      <c r="A116" s="38"/>
      <c r="B116" s="39"/>
      <c r="C116" s="38"/>
      <c r="D116" s="183" t="s">
        <v>172</v>
      </c>
      <c r="E116" s="38"/>
      <c r="F116" s="184" t="s">
        <v>1268</v>
      </c>
      <c r="G116" s="38"/>
      <c r="H116" s="38"/>
      <c r="I116" s="180"/>
      <c r="J116" s="38"/>
      <c r="K116" s="38"/>
      <c r="L116" s="39"/>
      <c r="M116" s="181"/>
      <c r="N116" s="182"/>
      <c r="O116" s="72"/>
      <c r="P116" s="72"/>
      <c r="Q116" s="72"/>
      <c r="R116" s="72"/>
      <c r="S116" s="72"/>
      <c r="T116" s="73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172</v>
      </c>
      <c r="AU116" s="19" t="s">
        <v>81</v>
      </c>
    </row>
    <row r="117" spans="1:51" s="13" customFormat="1" ht="12">
      <c r="A117" s="13"/>
      <c r="B117" s="186"/>
      <c r="C117" s="13"/>
      <c r="D117" s="178" t="s">
        <v>216</v>
      </c>
      <c r="E117" s="187" t="s">
        <v>3</v>
      </c>
      <c r="F117" s="188" t="s">
        <v>1215</v>
      </c>
      <c r="G117" s="13"/>
      <c r="H117" s="189">
        <v>54.72</v>
      </c>
      <c r="I117" s="190"/>
      <c r="J117" s="13"/>
      <c r="K117" s="13"/>
      <c r="L117" s="186"/>
      <c r="M117" s="191"/>
      <c r="N117" s="192"/>
      <c r="O117" s="192"/>
      <c r="P117" s="192"/>
      <c r="Q117" s="192"/>
      <c r="R117" s="192"/>
      <c r="S117" s="192"/>
      <c r="T117" s="19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216</v>
      </c>
      <c r="AU117" s="187" t="s">
        <v>81</v>
      </c>
      <c r="AV117" s="13" t="s">
        <v>81</v>
      </c>
      <c r="AW117" s="13" t="s">
        <v>33</v>
      </c>
      <c r="AX117" s="13" t="s">
        <v>79</v>
      </c>
      <c r="AY117" s="187" t="s">
        <v>137</v>
      </c>
    </row>
    <row r="118" spans="1:65" s="2" customFormat="1" ht="16.5" customHeight="1">
      <c r="A118" s="38"/>
      <c r="B118" s="164"/>
      <c r="C118" s="165" t="s">
        <v>186</v>
      </c>
      <c r="D118" s="165" t="s">
        <v>140</v>
      </c>
      <c r="E118" s="166" t="s">
        <v>1274</v>
      </c>
      <c r="F118" s="167" t="s">
        <v>1275</v>
      </c>
      <c r="G118" s="168" t="s">
        <v>143</v>
      </c>
      <c r="H118" s="169">
        <v>1</v>
      </c>
      <c r="I118" s="170"/>
      <c r="J118" s="171">
        <f>ROUND(I118*H118,2)</f>
        <v>0</v>
      </c>
      <c r="K118" s="167" t="s">
        <v>3</v>
      </c>
      <c r="L118" s="39"/>
      <c r="M118" s="172" t="s">
        <v>3</v>
      </c>
      <c r="N118" s="173" t="s">
        <v>42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157</v>
      </c>
      <c r="AT118" s="176" t="s">
        <v>140</v>
      </c>
      <c r="AU118" s="176" t="s">
        <v>81</v>
      </c>
      <c r="AY118" s="19" t="s">
        <v>137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79</v>
      </c>
      <c r="BK118" s="177">
        <f>ROUND(I118*H118,2)</f>
        <v>0</v>
      </c>
      <c r="BL118" s="19" t="s">
        <v>157</v>
      </c>
      <c r="BM118" s="176" t="s">
        <v>1276</v>
      </c>
    </row>
    <row r="119" spans="1:47" s="2" customFormat="1" ht="12">
      <c r="A119" s="38"/>
      <c r="B119" s="39"/>
      <c r="C119" s="38"/>
      <c r="D119" s="178" t="s">
        <v>146</v>
      </c>
      <c r="E119" s="38"/>
      <c r="F119" s="179" t="s">
        <v>1299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146</v>
      </c>
      <c r="AU119" s="19" t="s">
        <v>81</v>
      </c>
    </row>
    <row r="120" spans="1:51" s="14" customFormat="1" ht="12">
      <c r="A120" s="14"/>
      <c r="B120" s="199"/>
      <c r="C120" s="14"/>
      <c r="D120" s="178" t="s">
        <v>216</v>
      </c>
      <c r="E120" s="200" t="s">
        <v>3</v>
      </c>
      <c r="F120" s="201" t="s">
        <v>1300</v>
      </c>
      <c r="G120" s="14"/>
      <c r="H120" s="200" t="s">
        <v>3</v>
      </c>
      <c r="I120" s="202"/>
      <c r="J120" s="14"/>
      <c r="K120" s="14"/>
      <c r="L120" s="199"/>
      <c r="M120" s="203"/>
      <c r="N120" s="204"/>
      <c r="O120" s="204"/>
      <c r="P120" s="204"/>
      <c r="Q120" s="204"/>
      <c r="R120" s="204"/>
      <c r="S120" s="204"/>
      <c r="T120" s="20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00" t="s">
        <v>216</v>
      </c>
      <c r="AU120" s="200" t="s">
        <v>81</v>
      </c>
      <c r="AV120" s="14" t="s">
        <v>79</v>
      </c>
      <c r="AW120" s="14" t="s">
        <v>33</v>
      </c>
      <c r="AX120" s="14" t="s">
        <v>71</v>
      </c>
      <c r="AY120" s="200" t="s">
        <v>137</v>
      </c>
    </row>
    <row r="121" spans="1:51" s="13" customFormat="1" ht="12">
      <c r="A121" s="13"/>
      <c r="B121" s="186"/>
      <c r="C121" s="13"/>
      <c r="D121" s="178" t="s">
        <v>216</v>
      </c>
      <c r="E121" s="187" t="s">
        <v>3</v>
      </c>
      <c r="F121" s="188" t="s">
        <v>79</v>
      </c>
      <c r="G121" s="13"/>
      <c r="H121" s="189">
        <v>1</v>
      </c>
      <c r="I121" s="190"/>
      <c r="J121" s="13"/>
      <c r="K121" s="13"/>
      <c r="L121" s="186"/>
      <c r="M121" s="224"/>
      <c r="N121" s="225"/>
      <c r="O121" s="225"/>
      <c r="P121" s="225"/>
      <c r="Q121" s="225"/>
      <c r="R121" s="225"/>
      <c r="S121" s="225"/>
      <c r="T121" s="22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216</v>
      </c>
      <c r="AU121" s="187" t="s">
        <v>81</v>
      </c>
      <c r="AV121" s="13" t="s">
        <v>81</v>
      </c>
      <c r="AW121" s="13" t="s">
        <v>33</v>
      </c>
      <c r="AX121" s="13" t="s">
        <v>79</v>
      </c>
      <c r="AY121" s="187" t="s">
        <v>137</v>
      </c>
    </row>
    <row r="122" spans="1:31" s="2" customFormat="1" ht="6.95" customHeight="1">
      <c r="A122" s="38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39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autoFilter ref="C80:K12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3" r:id="rId1" display="https://podminky.urs.cz/item/CS_URS_2022_02/184911421"/>
    <hyperlink ref="F101" r:id="rId2" display="https://podminky.urs.cz/item/CS_URS_2022_02/185804213"/>
    <hyperlink ref="F107" r:id="rId3" display="https://podminky.urs.cz/item/CS_URS_2022_02/185804311"/>
    <hyperlink ref="F112" r:id="rId4" display="https://podminky.urs.cz/item/CS_URS_2022_02/185851121"/>
    <hyperlink ref="F116" r:id="rId5" display="https://podminky.urs.cz/item/CS_URS_2022_02/185851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1313</v>
      </c>
      <c r="H4" s="22"/>
    </row>
    <row r="5" spans="2:8" s="1" customFormat="1" ht="12" customHeight="1">
      <c r="B5" s="22"/>
      <c r="C5" s="26" t="s">
        <v>14</v>
      </c>
      <c r="D5" s="36" t="s">
        <v>15</v>
      </c>
      <c r="E5" s="1"/>
      <c r="F5" s="1"/>
      <c r="H5" s="22"/>
    </row>
    <row r="6" spans="2:8" s="1" customFormat="1" ht="36.95" customHeight="1">
      <c r="B6" s="22"/>
      <c r="C6" s="29" t="s">
        <v>17</v>
      </c>
      <c r="D6" s="30" t="s">
        <v>18</v>
      </c>
      <c r="E6" s="1"/>
      <c r="F6" s="1"/>
      <c r="H6" s="22"/>
    </row>
    <row r="7" spans="2:8" s="1" customFormat="1" ht="16.5" customHeight="1">
      <c r="B7" s="22"/>
      <c r="C7" s="32" t="s">
        <v>23</v>
      </c>
      <c r="D7" s="64" t="str">
        <f>'Rekapitulace stavby'!AN8</f>
        <v>22. 11. 2022</v>
      </c>
      <c r="H7" s="22"/>
    </row>
    <row r="8" spans="1:8" s="2" customFormat="1" ht="10.8" customHeight="1">
      <c r="A8" s="38"/>
      <c r="B8" s="39"/>
      <c r="C8" s="38"/>
      <c r="D8" s="38"/>
      <c r="E8" s="38"/>
      <c r="F8" s="38"/>
      <c r="G8" s="38"/>
      <c r="H8" s="39"/>
    </row>
    <row r="9" spans="1:8" s="11" customFormat="1" ht="29.25" customHeight="1">
      <c r="A9" s="141"/>
      <c r="B9" s="142"/>
      <c r="C9" s="143" t="s">
        <v>52</v>
      </c>
      <c r="D9" s="144" t="s">
        <v>53</v>
      </c>
      <c r="E9" s="144" t="s">
        <v>123</v>
      </c>
      <c r="F9" s="145" t="s">
        <v>1314</v>
      </c>
      <c r="G9" s="141"/>
      <c r="H9" s="142"/>
    </row>
    <row r="10" spans="1:8" s="2" customFormat="1" ht="26.4" customHeight="1">
      <c r="A10" s="38"/>
      <c r="B10" s="39"/>
      <c r="C10" s="227" t="s">
        <v>1315</v>
      </c>
      <c r="D10" s="227" t="s">
        <v>83</v>
      </c>
      <c r="E10" s="38"/>
      <c r="F10" s="38"/>
      <c r="G10" s="38"/>
      <c r="H10" s="39"/>
    </row>
    <row r="11" spans="1:8" s="2" customFormat="1" ht="16.8" customHeight="1">
      <c r="A11" s="38"/>
      <c r="B11" s="39"/>
      <c r="C11" s="228" t="s">
        <v>222</v>
      </c>
      <c r="D11" s="229" t="s">
        <v>222</v>
      </c>
      <c r="E11" s="230" t="s">
        <v>3</v>
      </c>
      <c r="F11" s="231">
        <v>33.284</v>
      </c>
      <c r="G11" s="38"/>
      <c r="H11" s="39"/>
    </row>
    <row r="12" spans="1:8" s="2" customFormat="1" ht="16.8" customHeight="1">
      <c r="A12" s="38"/>
      <c r="B12" s="39"/>
      <c r="C12" s="232" t="s">
        <v>222</v>
      </c>
      <c r="D12" s="232" t="s">
        <v>501</v>
      </c>
      <c r="E12" s="19" t="s">
        <v>3</v>
      </c>
      <c r="F12" s="233">
        <v>33.284</v>
      </c>
      <c r="G12" s="38"/>
      <c r="H12" s="39"/>
    </row>
    <row r="13" spans="1:8" s="2" customFormat="1" ht="16.8" customHeight="1">
      <c r="A13" s="38"/>
      <c r="B13" s="39"/>
      <c r="C13" s="234" t="s">
        <v>1316</v>
      </c>
      <c r="D13" s="38"/>
      <c r="E13" s="38"/>
      <c r="F13" s="38"/>
      <c r="G13" s="38"/>
      <c r="H13" s="39"/>
    </row>
    <row r="14" spans="1:8" s="2" customFormat="1" ht="16.8" customHeight="1">
      <c r="A14" s="38"/>
      <c r="B14" s="39"/>
      <c r="C14" s="232" t="s">
        <v>496</v>
      </c>
      <c r="D14" s="232" t="s">
        <v>497</v>
      </c>
      <c r="E14" s="19" t="s">
        <v>282</v>
      </c>
      <c r="F14" s="233">
        <v>33.284</v>
      </c>
      <c r="G14" s="38"/>
      <c r="H14" s="39"/>
    </row>
    <row r="15" spans="1:8" s="2" customFormat="1" ht="16.8" customHeight="1">
      <c r="A15" s="38"/>
      <c r="B15" s="39"/>
      <c r="C15" s="232" t="s">
        <v>472</v>
      </c>
      <c r="D15" s="232" t="s">
        <v>473</v>
      </c>
      <c r="E15" s="19" t="s">
        <v>282</v>
      </c>
      <c r="F15" s="233">
        <v>6917.814</v>
      </c>
      <c r="G15" s="38"/>
      <c r="H15" s="39"/>
    </row>
    <row r="16" spans="1:8" s="2" customFormat="1" ht="16.8" customHeight="1">
      <c r="A16" s="38"/>
      <c r="B16" s="39"/>
      <c r="C16" s="228" t="s">
        <v>224</v>
      </c>
      <c r="D16" s="229" t="s">
        <v>225</v>
      </c>
      <c r="E16" s="230" t="s">
        <v>3</v>
      </c>
      <c r="F16" s="231">
        <v>6884.53</v>
      </c>
      <c r="G16" s="38"/>
      <c r="H16" s="39"/>
    </row>
    <row r="17" spans="1:8" s="2" customFormat="1" ht="16.8" customHeight="1">
      <c r="A17" s="38"/>
      <c r="B17" s="39"/>
      <c r="C17" s="232" t="s">
        <v>224</v>
      </c>
      <c r="D17" s="232" t="s">
        <v>226</v>
      </c>
      <c r="E17" s="19" t="s">
        <v>3</v>
      </c>
      <c r="F17" s="233">
        <v>6884.53</v>
      </c>
      <c r="G17" s="38"/>
      <c r="H17" s="39"/>
    </row>
    <row r="18" spans="1:8" s="2" customFormat="1" ht="16.8" customHeight="1">
      <c r="A18" s="38"/>
      <c r="B18" s="39"/>
      <c r="C18" s="234" t="s">
        <v>1316</v>
      </c>
      <c r="D18" s="38"/>
      <c r="E18" s="38"/>
      <c r="F18" s="38"/>
      <c r="G18" s="38"/>
      <c r="H18" s="39"/>
    </row>
    <row r="19" spans="1:8" s="2" customFormat="1" ht="16.8" customHeight="1">
      <c r="A19" s="38"/>
      <c r="B19" s="39"/>
      <c r="C19" s="232" t="s">
        <v>488</v>
      </c>
      <c r="D19" s="232" t="s">
        <v>489</v>
      </c>
      <c r="E19" s="19" t="s">
        <v>282</v>
      </c>
      <c r="F19" s="233">
        <v>6884.53</v>
      </c>
      <c r="G19" s="38"/>
      <c r="H19" s="39"/>
    </row>
    <row r="20" spans="1:8" s="2" customFormat="1" ht="16.8" customHeight="1">
      <c r="A20" s="38"/>
      <c r="B20" s="39"/>
      <c r="C20" s="232" t="s">
        <v>431</v>
      </c>
      <c r="D20" s="232" t="s">
        <v>432</v>
      </c>
      <c r="E20" s="19" t="s">
        <v>282</v>
      </c>
      <c r="F20" s="233">
        <v>7723.987</v>
      </c>
      <c r="G20" s="38"/>
      <c r="H20" s="39"/>
    </row>
    <row r="21" spans="1:8" s="2" customFormat="1" ht="16.8" customHeight="1">
      <c r="A21" s="38"/>
      <c r="B21" s="39"/>
      <c r="C21" s="232" t="s">
        <v>455</v>
      </c>
      <c r="D21" s="232" t="s">
        <v>456</v>
      </c>
      <c r="E21" s="19" t="s">
        <v>282</v>
      </c>
      <c r="F21" s="233">
        <v>7092.966</v>
      </c>
      <c r="G21" s="38"/>
      <c r="H21" s="39"/>
    </row>
    <row r="22" spans="1:8" s="2" customFormat="1" ht="16.8" customHeight="1">
      <c r="A22" s="38"/>
      <c r="B22" s="39"/>
      <c r="C22" s="232" t="s">
        <v>472</v>
      </c>
      <c r="D22" s="232" t="s">
        <v>473</v>
      </c>
      <c r="E22" s="19" t="s">
        <v>282</v>
      </c>
      <c r="F22" s="233">
        <v>6917.814</v>
      </c>
      <c r="G22" s="38"/>
      <c r="H22" s="39"/>
    </row>
    <row r="23" spans="1:8" s="2" customFormat="1" ht="16.8" customHeight="1">
      <c r="A23" s="38"/>
      <c r="B23" s="39"/>
      <c r="C23" s="228" t="s">
        <v>227</v>
      </c>
      <c r="D23" s="229" t="s">
        <v>228</v>
      </c>
      <c r="E23" s="230" t="s">
        <v>3</v>
      </c>
      <c r="F23" s="231">
        <v>7092.966</v>
      </c>
      <c r="G23" s="38"/>
      <c r="H23" s="39"/>
    </row>
    <row r="24" spans="1:8" s="2" customFormat="1" ht="16.8" customHeight="1">
      <c r="A24" s="38"/>
      <c r="B24" s="39"/>
      <c r="C24" s="232" t="s">
        <v>227</v>
      </c>
      <c r="D24" s="232" t="s">
        <v>461</v>
      </c>
      <c r="E24" s="19" t="s">
        <v>3</v>
      </c>
      <c r="F24" s="233">
        <v>7092.966</v>
      </c>
      <c r="G24" s="38"/>
      <c r="H24" s="39"/>
    </row>
    <row r="25" spans="1:8" s="2" customFormat="1" ht="16.8" customHeight="1">
      <c r="A25" s="38"/>
      <c r="B25" s="39"/>
      <c r="C25" s="234" t="s">
        <v>1316</v>
      </c>
      <c r="D25" s="38"/>
      <c r="E25" s="38"/>
      <c r="F25" s="38"/>
      <c r="G25" s="38"/>
      <c r="H25" s="39"/>
    </row>
    <row r="26" spans="1:8" s="2" customFormat="1" ht="16.8" customHeight="1">
      <c r="A26" s="38"/>
      <c r="B26" s="39"/>
      <c r="C26" s="232" t="s">
        <v>455</v>
      </c>
      <c r="D26" s="232" t="s">
        <v>456</v>
      </c>
      <c r="E26" s="19" t="s">
        <v>282</v>
      </c>
      <c r="F26" s="233">
        <v>7092.966</v>
      </c>
      <c r="G26" s="38"/>
      <c r="H26" s="39"/>
    </row>
    <row r="27" spans="1:8" s="2" customFormat="1" ht="16.8" customHeight="1">
      <c r="A27" s="38"/>
      <c r="B27" s="39"/>
      <c r="C27" s="232" t="s">
        <v>480</v>
      </c>
      <c r="D27" s="232" t="s">
        <v>481</v>
      </c>
      <c r="E27" s="19" t="s">
        <v>282</v>
      </c>
      <c r="F27" s="233">
        <v>7127.946</v>
      </c>
      <c r="G27" s="38"/>
      <c r="H27" s="39"/>
    </row>
    <row r="28" spans="1:8" s="2" customFormat="1" ht="16.8" customHeight="1">
      <c r="A28" s="38"/>
      <c r="B28" s="39"/>
      <c r="C28" s="228" t="s">
        <v>230</v>
      </c>
      <c r="D28" s="229" t="s">
        <v>230</v>
      </c>
      <c r="E28" s="230" t="s">
        <v>3</v>
      </c>
      <c r="F28" s="231">
        <v>34.98</v>
      </c>
      <c r="G28" s="38"/>
      <c r="H28" s="39"/>
    </row>
    <row r="29" spans="1:8" s="2" customFormat="1" ht="16.8" customHeight="1">
      <c r="A29" s="38"/>
      <c r="B29" s="39"/>
      <c r="C29" s="232" t="s">
        <v>230</v>
      </c>
      <c r="D29" s="232" t="s">
        <v>452</v>
      </c>
      <c r="E29" s="19" t="s">
        <v>3</v>
      </c>
      <c r="F29" s="233">
        <v>34.98</v>
      </c>
      <c r="G29" s="38"/>
      <c r="H29" s="39"/>
    </row>
    <row r="30" spans="1:8" s="2" customFormat="1" ht="16.8" customHeight="1">
      <c r="A30" s="38"/>
      <c r="B30" s="39"/>
      <c r="C30" s="234" t="s">
        <v>1316</v>
      </c>
      <c r="D30" s="38"/>
      <c r="E30" s="38"/>
      <c r="F30" s="38"/>
      <c r="G30" s="38"/>
      <c r="H30" s="39"/>
    </row>
    <row r="31" spans="1:8" s="2" customFormat="1" ht="16.8" customHeight="1">
      <c r="A31" s="38"/>
      <c r="B31" s="39"/>
      <c r="C31" s="232" t="s">
        <v>447</v>
      </c>
      <c r="D31" s="232" t="s">
        <v>448</v>
      </c>
      <c r="E31" s="19" t="s">
        <v>282</v>
      </c>
      <c r="F31" s="233">
        <v>34.98</v>
      </c>
      <c r="G31" s="38"/>
      <c r="H31" s="39"/>
    </row>
    <row r="32" spans="1:8" s="2" customFormat="1" ht="16.8" customHeight="1">
      <c r="A32" s="38"/>
      <c r="B32" s="39"/>
      <c r="C32" s="232" t="s">
        <v>480</v>
      </c>
      <c r="D32" s="232" t="s">
        <v>481</v>
      </c>
      <c r="E32" s="19" t="s">
        <v>282</v>
      </c>
      <c r="F32" s="233">
        <v>7127.946</v>
      </c>
      <c r="G32" s="38"/>
      <c r="H32" s="39"/>
    </row>
    <row r="33" spans="1:8" s="2" customFormat="1" ht="16.8" customHeight="1">
      <c r="A33" s="38"/>
      <c r="B33" s="39"/>
      <c r="C33" s="228" t="s">
        <v>1317</v>
      </c>
      <c r="D33" s="229" t="s">
        <v>1318</v>
      </c>
      <c r="E33" s="230" t="s">
        <v>3</v>
      </c>
      <c r="F33" s="231">
        <v>1707.649</v>
      </c>
      <c r="G33" s="38"/>
      <c r="H33" s="39"/>
    </row>
    <row r="34" spans="1:8" s="2" customFormat="1" ht="16.8" customHeight="1">
      <c r="A34" s="38"/>
      <c r="B34" s="39"/>
      <c r="C34" s="228" t="s">
        <v>1319</v>
      </c>
      <c r="D34" s="229" t="s">
        <v>3</v>
      </c>
      <c r="E34" s="230" t="s">
        <v>3</v>
      </c>
      <c r="F34" s="231">
        <v>0</v>
      </c>
      <c r="G34" s="38"/>
      <c r="H34" s="39"/>
    </row>
    <row r="35" spans="1:8" s="2" customFormat="1" ht="16.8" customHeight="1">
      <c r="A35" s="38"/>
      <c r="B35" s="39"/>
      <c r="C35" s="228" t="s">
        <v>1320</v>
      </c>
      <c r="D35" s="229" t="s">
        <v>3</v>
      </c>
      <c r="E35" s="230" t="s">
        <v>3</v>
      </c>
      <c r="F35" s="231">
        <v>2013.799</v>
      </c>
      <c r="G35" s="38"/>
      <c r="H35" s="39"/>
    </row>
    <row r="36" spans="1:8" s="2" customFormat="1" ht="16.8" customHeight="1">
      <c r="A36" s="38"/>
      <c r="B36" s="39"/>
      <c r="C36" s="228" t="s">
        <v>1321</v>
      </c>
      <c r="D36" s="229" t="s">
        <v>1322</v>
      </c>
      <c r="E36" s="230" t="s">
        <v>3</v>
      </c>
      <c r="F36" s="231">
        <v>30.88</v>
      </c>
      <c r="G36" s="38"/>
      <c r="H36" s="39"/>
    </row>
    <row r="37" spans="1:8" s="2" customFormat="1" ht="16.8" customHeight="1">
      <c r="A37" s="38"/>
      <c r="B37" s="39"/>
      <c r="C37" s="228" t="s">
        <v>232</v>
      </c>
      <c r="D37" s="229" t="s">
        <v>233</v>
      </c>
      <c r="E37" s="230" t="s">
        <v>3</v>
      </c>
      <c r="F37" s="231">
        <v>2412.04</v>
      </c>
      <c r="G37" s="38"/>
      <c r="H37" s="39"/>
    </row>
    <row r="38" spans="1:8" s="2" customFormat="1" ht="16.8" customHeight="1">
      <c r="A38" s="38"/>
      <c r="B38" s="39"/>
      <c r="C38" s="232" t="s">
        <v>3</v>
      </c>
      <c r="D38" s="232" t="s">
        <v>333</v>
      </c>
      <c r="E38" s="19" t="s">
        <v>3</v>
      </c>
      <c r="F38" s="233">
        <v>0</v>
      </c>
      <c r="G38" s="38"/>
      <c r="H38" s="39"/>
    </row>
    <row r="39" spans="1:8" s="2" customFormat="1" ht="16.8" customHeight="1">
      <c r="A39" s="38"/>
      <c r="B39" s="39"/>
      <c r="C39" s="232" t="s">
        <v>232</v>
      </c>
      <c r="D39" s="232" t="s">
        <v>242</v>
      </c>
      <c r="E39" s="19" t="s">
        <v>3</v>
      </c>
      <c r="F39" s="233">
        <v>2412.04</v>
      </c>
      <c r="G39" s="38"/>
      <c r="H39" s="39"/>
    </row>
    <row r="40" spans="1:8" s="2" customFormat="1" ht="16.8" customHeight="1">
      <c r="A40" s="38"/>
      <c r="B40" s="39"/>
      <c r="C40" s="234" t="s">
        <v>1316</v>
      </c>
      <c r="D40" s="38"/>
      <c r="E40" s="38"/>
      <c r="F40" s="38"/>
      <c r="G40" s="38"/>
      <c r="H40" s="39"/>
    </row>
    <row r="41" spans="1:8" s="2" customFormat="1" ht="16.8" customHeight="1">
      <c r="A41" s="38"/>
      <c r="B41" s="39"/>
      <c r="C41" s="232" t="s">
        <v>329</v>
      </c>
      <c r="D41" s="232" t="s">
        <v>330</v>
      </c>
      <c r="E41" s="19" t="s">
        <v>282</v>
      </c>
      <c r="F41" s="233">
        <v>2412.04</v>
      </c>
      <c r="G41" s="38"/>
      <c r="H41" s="39"/>
    </row>
    <row r="42" spans="1:8" s="2" customFormat="1" ht="16.8" customHeight="1">
      <c r="A42" s="38"/>
      <c r="B42" s="39"/>
      <c r="C42" s="232" t="s">
        <v>341</v>
      </c>
      <c r="D42" s="232" t="s">
        <v>342</v>
      </c>
      <c r="E42" s="19" t="s">
        <v>343</v>
      </c>
      <c r="F42" s="233">
        <v>140.348</v>
      </c>
      <c r="G42" s="38"/>
      <c r="H42" s="39"/>
    </row>
    <row r="43" spans="1:8" s="2" customFormat="1" ht="16.8" customHeight="1">
      <c r="A43" s="38"/>
      <c r="B43" s="39"/>
      <c r="C43" s="228" t="s">
        <v>263</v>
      </c>
      <c r="D43" s="229" t="s">
        <v>264</v>
      </c>
      <c r="E43" s="230" t="s">
        <v>3</v>
      </c>
      <c r="F43" s="231">
        <v>394.92</v>
      </c>
      <c r="G43" s="38"/>
      <c r="H43" s="39"/>
    </row>
    <row r="44" spans="1:8" s="2" customFormat="1" ht="16.8" customHeight="1">
      <c r="A44" s="38"/>
      <c r="B44" s="39"/>
      <c r="C44" s="232" t="s">
        <v>3</v>
      </c>
      <c r="D44" s="232" t="s">
        <v>351</v>
      </c>
      <c r="E44" s="19" t="s">
        <v>3</v>
      </c>
      <c r="F44" s="233">
        <v>0</v>
      </c>
      <c r="G44" s="38"/>
      <c r="H44" s="39"/>
    </row>
    <row r="45" spans="1:8" s="2" customFormat="1" ht="16.8" customHeight="1">
      <c r="A45" s="38"/>
      <c r="B45" s="39"/>
      <c r="C45" s="232" t="s">
        <v>263</v>
      </c>
      <c r="D45" s="232" t="s">
        <v>265</v>
      </c>
      <c r="E45" s="19" t="s">
        <v>3</v>
      </c>
      <c r="F45" s="233">
        <v>394.92</v>
      </c>
      <c r="G45" s="38"/>
      <c r="H45" s="39"/>
    </row>
    <row r="46" spans="1:8" s="2" customFormat="1" ht="16.8" customHeight="1">
      <c r="A46" s="38"/>
      <c r="B46" s="39"/>
      <c r="C46" s="234" t="s">
        <v>1316</v>
      </c>
      <c r="D46" s="38"/>
      <c r="E46" s="38"/>
      <c r="F46" s="38"/>
      <c r="G46" s="38"/>
      <c r="H46" s="39"/>
    </row>
    <row r="47" spans="1:8" s="2" customFormat="1" ht="16.8" customHeight="1">
      <c r="A47" s="38"/>
      <c r="B47" s="39"/>
      <c r="C47" s="232" t="s">
        <v>347</v>
      </c>
      <c r="D47" s="232" t="s">
        <v>348</v>
      </c>
      <c r="E47" s="19" t="s">
        <v>282</v>
      </c>
      <c r="F47" s="233">
        <v>394.92</v>
      </c>
      <c r="G47" s="38"/>
      <c r="H47" s="39"/>
    </row>
    <row r="48" spans="1:8" s="2" customFormat="1" ht="16.8" customHeight="1">
      <c r="A48" s="38"/>
      <c r="B48" s="39"/>
      <c r="C48" s="232" t="s">
        <v>341</v>
      </c>
      <c r="D48" s="232" t="s">
        <v>342</v>
      </c>
      <c r="E48" s="19" t="s">
        <v>343</v>
      </c>
      <c r="F48" s="233">
        <v>140.348</v>
      </c>
      <c r="G48" s="38"/>
      <c r="H48" s="39"/>
    </row>
    <row r="49" spans="1:8" s="2" customFormat="1" ht="16.8" customHeight="1">
      <c r="A49" s="38"/>
      <c r="B49" s="39"/>
      <c r="C49" s="228" t="s">
        <v>1323</v>
      </c>
      <c r="D49" s="229" t="s">
        <v>1324</v>
      </c>
      <c r="E49" s="230" t="s">
        <v>3</v>
      </c>
      <c r="F49" s="231">
        <v>0</v>
      </c>
      <c r="G49" s="38"/>
      <c r="H49" s="39"/>
    </row>
    <row r="50" spans="1:8" s="2" customFormat="1" ht="16.8" customHeight="1">
      <c r="A50" s="38"/>
      <c r="B50" s="39"/>
      <c r="C50" s="228" t="s">
        <v>235</v>
      </c>
      <c r="D50" s="229" t="s">
        <v>235</v>
      </c>
      <c r="E50" s="230" t="s">
        <v>3</v>
      </c>
      <c r="F50" s="231">
        <v>62.5</v>
      </c>
      <c r="G50" s="38"/>
      <c r="H50" s="39"/>
    </row>
    <row r="51" spans="1:8" s="2" customFormat="1" ht="16.8" customHeight="1">
      <c r="A51" s="38"/>
      <c r="B51" s="39"/>
      <c r="C51" s="234" t="s">
        <v>1316</v>
      </c>
      <c r="D51" s="38"/>
      <c r="E51" s="38"/>
      <c r="F51" s="38"/>
      <c r="G51" s="38"/>
      <c r="H51" s="39"/>
    </row>
    <row r="52" spans="1:8" s="2" customFormat="1" ht="16.8" customHeight="1">
      <c r="A52" s="38"/>
      <c r="B52" s="39"/>
      <c r="C52" s="232" t="s">
        <v>431</v>
      </c>
      <c r="D52" s="232" t="s">
        <v>432</v>
      </c>
      <c r="E52" s="19" t="s">
        <v>282</v>
      </c>
      <c r="F52" s="233">
        <v>7723.987</v>
      </c>
      <c r="G52" s="38"/>
      <c r="H52" s="39"/>
    </row>
    <row r="53" spans="1:8" s="2" customFormat="1" ht="16.8" customHeight="1">
      <c r="A53" s="38"/>
      <c r="B53" s="39"/>
      <c r="C53" s="228" t="s">
        <v>469</v>
      </c>
      <c r="D53" s="229" t="s">
        <v>1325</v>
      </c>
      <c r="E53" s="230" t="s">
        <v>3</v>
      </c>
      <c r="F53" s="231">
        <v>0</v>
      </c>
      <c r="G53" s="38"/>
      <c r="H53" s="39"/>
    </row>
    <row r="54" spans="1:8" s="2" customFormat="1" ht="16.8" customHeight="1">
      <c r="A54" s="38"/>
      <c r="B54" s="39"/>
      <c r="C54" s="232" t="s">
        <v>469</v>
      </c>
      <c r="D54" s="232" t="s">
        <v>288</v>
      </c>
      <c r="E54" s="19" t="s">
        <v>3</v>
      </c>
      <c r="F54" s="233">
        <v>0</v>
      </c>
      <c r="G54" s="38"/>
      <c r="H54" s="39"/>
    </row>
    <row r="55" spans="1:8" s="2" customFormat="1" ht="16.8" customHeight="1">
      <c r="A55" s="38"/>
      <c r="B55" s="39"/>
      <c r="C55" s="228" t="s">
        <v>237</v>
      </c>
      <c r="D55" s="229" t="s">
        <v>237</v>
      </c>
      <c r="E55" s="230" t="s">
        <v>3</v>
      </c>
      <c r="F55" s="231">
        <v>1496.22</v>
      </c>
      <c r="G55" s="38"/>
      <c r="H55" s="39"/>
    </row>
    <row r="56" spans="1:8" s="2" customFormat="1" ht="16.8" customHeight="1">
      <c r="A56" s="38"/>
      <c r="B56" s="39"/>
      <c r="C56" s="232" t="s">
        <v>3</v>
      </c>
      <c r="D56" s="232" t="s">
        <v>288</v>
      </c>
      <c r="E56" s="19" t="s">
        <v>3</v>
      </c>
      <c r="F56" s="233">
        <v>0</v>
      </c>
      <c r="G56" s="38"/>
      <c r="H56" s="39"/>
    </row>
    <row r="57" spans="1:8" s="2" customFormat="1" ht="16.8" customHeight="1">
      <c r="A57" s="38"/>
      <c r="B57" s="39"/>
      <c r="C57" s="232" t="s">
        <v>237</v>
      </c>
      <c r="D57" s="232" t="s">
        <v>238</v>
      </c>
      <c r="E57" s="19" t="s">
        <v>3</v>
      </c>
      <c r="F57" s="233">
        <v>1496.22</v>
      </c>
      <c r="G57" s="38"/>
      <c r="H57" s="39"/>
    </row>
    <row r="58" spans="1:8" s="2" customFormat="1" ht="16.8" customHeight="1">
      <c r="A58" s="38"/>
      <c r="B58" s="39"/>
      <c r="C58" s="234" t="s">
        <v>1316</v>
      </c>
      <c r="D58" s="38"/>
      <c r="E58" s="38"/>
      <c r="F58" s="38"/>
      <c r="G58" s="38"/>
      <c r="H58" s="39"/>
    </row>
    <row r="59" spans="1:8" s="2" customFormat="1" ht="16.8" customHeight="1">
      <c r="A59" s="38"/>
      <c r="B59" s="39"/>
      <c r="C59" s="232" t="s">
        <v>301</v>
      </c>
      <c r="D59" s="232" t="s">
        <v>302</v>
      </c>
      <c r="E59" s="19" t="s">
        <v>291</v>
      </c>
      <c r="F59" s="233">
        <v>1496.22</v>
      </c>
      <c r="G59" s="38"/>
      <c r="H59" s="39"/>
    </row>
    <row r="60" spans="1:8" s="2" customFormat="1" ht="16.8" customHeight="1">
      <c r="A60" s="38"/>
      <c r="B60" s="39"/>
      <c r="C60" s="232" t="s">
        <v>335</v>
      </c>
      <c r="D60" s="232" t="s">
        <v>336</v>
      </c>
      <c r="E60" s="19" t="s">
        <v>337</v>
      </c>
      <c r="F60" s="233">
        <v>1041.54</v>
      </c>
      <c r="G60" s="38"/>
      <c r="H60" s="39"/>
    </row>
    <row r="61" spans="1:8" s="2" customFormat="1" ht="16.8" customHeight="1">
      <c r="A61" s="38"/>
      <c r="B61" s="39"/>
      <c r="C61" s="228" t="s">
        <v>240</v>
      </c>
      <c r="D61" s="229" t="s">
        <v>240</v>
      </c>
      <c r="E61" s="230" t="s">
        <v>3</v>
      </c>
      <c r="F61" s="231">
        <v>994.05</v>
      </c>
      <c r="G61" s="38"/>
      <c r="H61" s="39"/>
    </row>
    <row r="62" spans="1:8" s="2" customFormat="1" ht="16.8" customHeight="1">
      <c r="A62" s="38"/>
      <c r="B62" s="39"/>
      <c r="C62" s="232" t="s">
        <v>240</v>
      </c>
      <c r="D62" s="232" t="s">
        <v>241</v>
      </c>
      <c r="E62" s="19" t="s">
        <v>3</v>
      </c>
      <c r="F62" s="233">
        <v>994.05</v>
      </c>
      <c r="G62" s="38"/>
      <c r="H62" s="39"/>
    </row>
    <row r="63" spans="1:8" s="2" customFormat="1" ht="16.8" customHeight="1">
      <c r="A63" s="38"/>
      <c r="B63" s="39"/>
      <c r="C63" s="234" t="s">
        <v>1316</v>
      </c>
      <c r="D63" s="38"/>
      <c r="E63" s="38"/>
      <c r="F63" s="38"/>
      <c r="G63" s="38"/>
      <c r="H63" s="39"/>
    </row>
    <row r="64" spans="1:8" s="2" customFormat="1" ht="16.8" customHeight="1">
      <c r="A64" s="38"/>
      <c r="B64" s="39"/>
      <c r="C64" s="232" t="s">
        <v>289</v>
      </c>
      <c r="D64" s="232" t="s">
        <v>290</v>
      </c>
      <c r="E64" s="19" t="s">
        <v>291</v>
      </c>
      <c r="F64" s="233">
        <v>994.05</v>
      </c>
      <c r="G64" s="38"/>
      <c r="H64" s="39"/>
    </row>
    <row r="65" spans="1:8" s="2" customFormat="1" ht="16.8" customHeight="1">
      <c r="A65" s="38"/>
      <c r="B65" s="39"/>
      <c r="C65" s="232" t="s">
        <v>335</v>
      </c>
      <c r="D65" s="232" t="s">
        <v>336</v>
      </c>
      <c r="E65" s="19" t="s">
        <v>337</v>
      </c>
      <c r="F65" s="233">
        <v>1041.54</v>
      </c>
      <c r="G65" s="38"/>
      <c r="H65" s="39"/>
    </row>
    <row r="66" spans="1:8" s="2" customFormat="1" ht="16.8" customHeight="1">
      <c r="A66" s="38"/>
      <c r="B66" s="39"/>
      <c r="C66" s="228" t="s">
        <v>242</v>
      </c>
      <c r="D66" s="229" t="s">
        <v>243</v>
      </c>
      <c r="E66" s="230" t="s">
        <v>3</v>
      </c>
      <c r="F66" s="231">
        <v>2412.04</v>
      </c>
      <c r="G66" s="38"/>
      <c r="H66" s="39"/>
    </row>
    <row r="67" spans="1:8" s="2" customFormat="1" ht="16.8" customHeight="1">
      <c r="A67" s="38"/>
      <c r="B67" s="39"/>
      <c r="C67" s="232" t="s">
        <v>242</v>
      </c>
      <c r="D67" s="232" t="s">
        <v>234</v>
      </c>
      <c r="E67" s="19" t="s">
        <v>3</v>
      </c>
      <c r="F67" s="233">
        <v>2412.04</v>
      </c>
      <c r="G67" s="38"/>
      <c r="H67" s="39"/>
    </row>
    <row r="68" spans="1:8" s="2" customFormat="1" ht="16.8" customHeight="1">
      <c r="A68" s="38"/>
      <c r="B68" s="39"/>
      <c r="C68" s="234" t="s">
        <v>1316</v>
      </c>
      <c r="D68" s="38"/>
      <c r="E68" s="38"/>
      <c r="F68" s="38"/>
      <c r="G68" s="38"/>
      <c r="H68" s="39"/>
    </row>
    <row r="69" spans="1:8" s="2" customFormat="1" ht="16.8" customHeight="1">
      <c r="A69" s="38"/>
      <c r="B69" s="39"/>
      <c r="C69" s="232" t="s">
        <v>323</v>
      </c>
      <c r="D69" s="232" t="s">
        <v>324</v>
      </c>
      <c r="E69" s="19" t="s">
        <v>282</v>
      </c>
      <c r="F69" s="233">
        <v>2412.04</v>
      </c>
      <c r="G69" s="38"/>
      <c r="H69" s="39"/>
    </row>
    <row r="70" spans="1:8" s="2" customFormat="1" ht="16.8" customHeight="1">
      <c r="A70" s="38"/>
      <c r="B70" s="39"/>
      <c r="C70" s="232" t="s">
        <v>329</v>
      </c>
      <c r="D70" s="232" t="s">
        <v>330</v>
      </c>
      <c r="E70" s="19" t="s">
        <v>282</v>
      </c>
      <c r="F70" s="233">
        <v>2412.04</v>
      </c>
      <c r="G70" s="38"/>
      <c r="H70" s="39"/>
    </row>
    <row r="71" spans="1:8" s="2" customFormat="1" ht="16.8" customHeight="1">
      <c r="A71" s="38"/>
      <c r="B71" s="39"/>
      <c r="C71" s="232" t="s">
        <v>352</v>
      </c>
      <c r="D71" s="232" t="s">
        <v>353</v>
      </c>
      <c r="E71" s="19" t="s">
        <v>291</v>
      </c>
      <c r="F71" s="233">
        <v>1964.67</v>
      </c>
      <c r="G71" s="38"/>
      <c r="H71" s="39"/>
    </row>
    <row r="72" spans="1:8" s="2" customFormat="1" ht="16.8" customHeight="1">
      <c r="A72" s="38"/>
      <c r="B72" s="39"/>
      <c r="C72" s="228" t="s">
        <v>1326</v>
      </c>
      <c r="D72" s="229" t="s">
        <v>1327</v>
      </c>
      <c r="E72" s="230" t="s">
        <v>3</v>
      </c>
      <c r="F72" s="231">
        <v>602.464</v>
      </c>
      <c r="G72" s="38"/>
      <c r="H72" s="39"/>
    </row>
    <row r="73" spans="1:8" s="2" customFormat="1" ht="16.8" customHeight="1">
      <c r="A73" s="38"/>
      <c r="B73" s="39"/>
      <c r="C73" s="228" t="s">
        <v>1328</v>
      </c>
      <c r="D73" s="229" t="s">
        <v>1329</v>
      </c>
      <c r="E73" s="230" t="s">
        <v>3</v>
      </c>
      <c r="F73" s="231">
        <v>7858.515</v>
      </c>
      <c r="G73" s="38"/>
      <c r="H73" s="39"/>
    </row>
    <row r="74" spans="1:8" s="2" customFormat="1" ht="16.8" customHeight="1">
      <c r="A74" s="38"/>
      <c r="B74" s="39"/>
      <c r="C74" s="228" t="s">
        <v>1330</v>
      </c>
      <c r="D74" s="229" t="s">
        <v>1331</v>
      </c>
      <c r="E74" s="230" t="s">
        <v>3</v>
      </c>
      <c r="F74" s="231">
        <v>1125</v>
      </c>
      <c r="G74" s="38"/>
      <c r="H74" s="39"/>
    </row>
    <row r="75" spans="1:8" s="2" customFormat="1" ht="16.8" customHeight="1">
      <c r="A75" s="38"/>
      <c r="B75" s="39"/>
      <c r="C75" s="228" t="s">
        <v>244</v>
      </c>
      <c r="D75" s="229" t="s">
        <v>244</v>
      </c>
      <c r="E75" s="230" t="s">
        <v>3</v>
      </c>
      <c r="F75" s="231">
        <v>8500.944</v>
      </c>
      <c r="G75" s="38"/>
      <c r="H75" s="39"/>
    </row>
    <row r="76" spans="1:8" s="2" customFormat="1" ht="16.8" customHeight="1">
      <c r="A76" s="38"/>
      <c r="B76" s="39"/>
      <c r="C76" s="232" t="s">
        <v>244</v>
      </c>
      <c r="D76" s="232" t="s">
        <v>252</v>
      </c>
      <c r="E76" s="19" t="s">
        <v>3</v>
      </c>
      <c r="F76" s="233">
        <v>8500.944</v>
      </c>
      <c r="G76" s="38"/>
      <c r="H76" s="39"/>
    </row>
    <row r="77" spans="1:8" s="2" customFormat="1" ht="16.8" customHeight="1">
      <c r="A77" s="38"/>
      <c r="B77" s="39"/>
      <c r="C77" s="234" t="s">
        <v>1316</v>
      </c>
      <c r="D77" s="38"/>
      <c r="E77" s="38"/>
      <c r="F77" s="38"/>
      <c r="G77" s="38"/>
      <c r="H77" s="39"/>
    </row>
    <row r="78" spans="1:8" s="2" customFormat="1" ht="16.8" customHeight="1">
      <c r="A78" s="38"/>
      <c r="B78" s="39"/>
      <c r="C78" s="232" t="s">
        <v>318</v>
      </c>
      <c r="D78" s="232" t="s">
        <v>319</v>
      </c>
      <c r="E78" s="19" t="s">
        <v>282</v>
      </c>
      <c r="F78" s="233">
        <v>8500.944</v>
      </c>
      <c r="G78" s="38"/>
      <c r="H78" s="39"/>
    </row>
    <row r="79" spans="1:8" s="2" customFormat="1" ht="16.8" customHeight="1">
      <c r="A79" s="38"/>
      <c r="B79" s="39"/>
      <c r="C79" s="232" t="s">
        <v>418</v>
      </c>
      <c r="D79" s="232" t="s">
        <v>419</v>
      </c>
      <c r="E79" s="19" t="s">
        <v>282</v>
      </c>
      <c r="F79" s="233">
        <v>8500.944</v>
      </c>
      <c r="G79" s="38"/>
      <c r="H79" s="39"/>
    </row>
    <row r="80" spans="1:8" s="2" customFormat="1" ht="16.8" customHeight="1">
      <c r="A80" s="38"/>
      <c r="B80" s="39"/>
      <c r="C80" s="232" t="s">
        <v>425</v>
      </c>
      <c r="D80" s="232" t="s">
        <v>426</v>
      </c>
      <c r="E80" s="19" t="s">
        <v>337</v>
      </c>
      <c r="F80" s="233">
        <v>337.913</v>
      </c>
      <c r="G80" s="38"/>
      <c r="H80" s="39"/>
    </row>
    <row r="81" spans="1:8" s="2" customFormat="1" ht="16.8" customHeight="1">
      <c r="A81" s="38"/>
      <c r="B81" s="39"/>
      <c r="C81" s="228" t="s">
        <v>1332</v>
      </c>
      <c r="D81" s="229" t="s">
        <v>1333</v>
      </c>
      <c r="E81" s="230" t="s">
        <v>3</v>
      </c>
      <c r="F81" s="231">
        <v>1690.209</v>
      </c>
      <c r="G81" s="38"/>
      <c r="H81" s="39"/>
    </row>
    <row r="82" spans="1:8" s="2" customFormat="1" ht="16.8" customHeight="1">
      <c r="A82" s="38"/>
      <c r="B82" s="39"/>
      <c r="C82" s="228" t="s">
        <v>246</v>
      </c>
      <c r="D82" s="229" t="s">
        <v>247</v>
      </c>
      <c r="E82" s="230" t="s">
        <v>3</v>
      </c>
      <c r="F82" s="231">
        <v>7723.987</v>
      </c>
      <c r="G82" s="38"/>
      <c r="H82" s="39"/>
    </row>
    <row r="83" spans="1:8" s="2" customFormat="1" ht="16.8" customHeight="1">
      <c r="A83" s="38"/>
      <c r="B83" s="39"/>
      <c r="C83" s="232" t="s">
        <v>246</v>
      </c>
      <c r="D83" s="232" t="s">
        <v>437</v>
      </c>
      <c r="E83" s="19" t="s">
        <v>3</v>
      </c>
      <c r="F83" s="233">
        <v>7723.987</v>
      </c>
      <c r="G83" s="38"/>
      <c r="H83" s="39"/>
    </row>
    <row r="84" spans="1:8" s="2" customFormat="1" ht="16.8" customHeight="1">
      <c r="A84" s="38"/>
      <c r="B84" s="39"/>
      <c r="C84" s="234" t="s">
        <v>1316</v>
      </c>
      <c r="D84" s="38"/>
      <c r="E84" s="38"/>
      <c r="F84" s="38"/>
      <c r="G84" s="38"/>
      <c r="H84" s="39"/>
    </row>
    <row r="85" spans="1:8" s="2" customFormat="1" ht="16.8" customHeight="1">
      <c r="A85" s="38"/>
      <c r="B85" s="39"/>
      <c r="C85" s="232" t="s">
        <v>431</v>
      </c>
      <c r="D85" s="232" t="s">
        <v>432</v>
      </c>
      <c r="E85" s="19" t="s">
        <v>282</v>
      </c>
      <c r="F85" s="233">
        <v>7723.987</v>
      </c>
      <c r="G85" s="38"/>
      <c r="H85" s="39"/>
    </row>
    <row r="86" spans="1:8" s="2" customFormat="1" ht="16.8" customHeight="1">
      <c r="A86" s="38"/>
      <c r="B86" s="39"/>
      <c r="C86" s="232" t="s">
        <v>440</v>
      </c>
      <c r="D86" s="232" t="s">
        <v>432</v>
      </c>
      <c r="E86" s="19" t="s">
        <v>282</v>
      </c>
      <c r="F86" s="233">
        <v>8500.944</v>
      </c>
      <c r="G86" s="38"/>
      <c r="H86" s="39"/>
    </row>
    <row r="87" spans="1:8" s="2" customFormat="1" ht="16.8" customHeight="1">
      <c r="A87" s="38"/>
      <c r="B87" s="39"/>
      <c r="C87" s="228" t="s">
        <v>1334</v>
      </c>
      <c r="D87" s="229" t="s">
        <v>1335</v>
      </c>
      <c r="E87" s="230" t="s">
        <v>3</v>
      </c>
      <c r="F87" s="231">
        <v>0</v>
      </c>
      <c r="G87" s="38"/>
      <c r="H87" s="39"/>
    </row>
    <row r="88" spans="1:8" s="2" customFormat="1" ht="16.8" customHeight="1">
      <c r="A88" s="38"/>
      <c r="B88" s="39"/>
      <c r="C88" s="228" t="s">
        <v>260</v>
      </c>
      <c r="D88" s="229" t="s">
        <v>261</v>
      </c>
      <c r="E88" s="230" t="s">
        <v>3</v>
      </c>
      <c r="F88" s="231">
        <v>12.06</v>
      </c>
      <c r="G88" s="38"/>
      <c r="H88" s="39"/>
    </row>
    <row r="89" spans="1:8" s="2" customFormat="1" ht="16.8" customHeight="1">
      <c r="A89" s="38"/>
      <c r="B89" s="39"/>
      <c r="C89" s="232" t="s">
        <v>260</v>
      </c>
      <c r="D89" s="232" t="s">
        <v>262</v>
      </c>
      <c r="E89" s="19" t="s">
        <v>3</v>
      </c>
      <c r="F89" s="233">
        <v>12.06</v>
      </c>
      <c r="G89" s="38"/>
      <c r="H89" s="39"/>
    </row>
    <row r="90" spans="1:8" s="2" customFormat="1" ht="16.8" customHeight="1">
      <c r="A90" s="38"/>
      <c r="B90" s="39"/>
      <c r="C90" s="234" t="s">
        <v>1316</v>
      </c>
      <c r="D90" s="38"/>
      <c r="E90" s="38"/>
      <c r="F90" s="38"/>
      <c r="G90" s="38"/>
      <c r="H90" s="39"/>
    </row>
    <row r="91" spans="1:8" s="2" customFormat="1" ht="16.8" customHeight="1">
      <c r="A91" s="38"/>
      <c r="B91" s="39"/>
      <c r="C91" s="232" t="s">
        <v>296</v>
      </c>
      <c r="D91" s="232" t="s">
        <v>297</v>
      </c>
      <c r="E91" s="19" t="s">
        <v>291</v>
      </c>
      <c r="F91" s="233">
        <v>12.06</v>
      </c>
      <c r="G91" s="38"/>
      <c r="H91" s="39"/>
    </row>
    <row r="92" spans="1:8" s="2" customFormat="1" ht="16.8" customHeight="1">
      <c r="A92" s="38"/>
      <c r="B92" s="39"/>
      <c r="C92" s="232" t="s">
        <v>335</v>
      </c>
      <c r="D92" s="232" t="s">
        <v>336</v>
      </c>
      <c r="E92" s="19" t="s">
        <v>337</v>
      </c>
      <c r="F92" s="233">
        <v>1041.54</v>
      </c>
      <c r="G92" s="38"/>
      <c r="H92" s="39"/>
    </row>
    <row r="93" spans="1:8" s="2" customFormat="1" ht="16.8" customHeight="1">
      <c r="A93" s="38"/>
      <c r="B93" s="39"/>
      <c r="C93" s="228" t="s">
        <v>1336</v>
      </c>
      <c r="D93" s="229" t="s">
        <v>1337</v>
      </c>
      <c r="E93" s="230" t="s">
        <v>3</v>
      </c>
      <c r="F93" s="231">
        <v>0</v>
      </c>
      <c r="G93" s="38"/>
      <c r="H93" s="39"/>
    </row>
    <row r="94" spans="1:8" s="2" customFormat="1" ht="16.8" customHeight="1">
      <c r="A94" s="38"/>
      <c r="B94" s="39"/>
      <c r="C94" s="228" t="s">
        <v>249</v>
      </c>
      <c r="D94" s="229" t="s">
        <v>250</v>
      </c>
      <c r="E94" s="230" t="s">
        <v>3</v>
      </c>
      <c r="F94" s="231">
        <v>11029.37</v>
      </c>
      <c r="G94" s="38"/>
      <c r="H94" s="39"/>
    </row>
    <row r="95" spans="1:8" s="2" customFormat="1" ht="16.8" customHeight="1">
      <c r="A95" s="38"/>
      <c r="B95" s="39"/>
      <c r="C95" s="232" t="s">
        <v>3</v>
      </c>
      <c r="D95" s="232" t="s">
        <v>288</v>
      </c>
      <c r="E95" s="19" t="s">
        <v>3</v>
      </c>
      <c r="F95" s="233">
        <v>0</v>
      </c>
      <c r="G95" s="38"/>
      <c r="H95" s="39"/>
    </row>
    <row r="96" spans="1:8" s="2" customFormat="1" ht="16.8" customHeight="1">
      <c r="A96" s="38"/>
      <c r="B96" s="39"/>
      <c r="C96" s="232" t="s">
        <v>249</v>
      </c>
      <c r="D96" s="232" t="s">
        <v>251</v>
      </c>
      <c r="E96" s="19" t="s">
        <v>3</v>
      </c>
      <c r="F96" s="233">
        <v>11029.37</v>
      </c>
      <c r="G96" s="38"/>
      <c r="H96" s="39"/>
    </row>
    <row r="97" spans="1:8" s="2" customFormat="1" ht="16.8" customHeight="1">
      <c r="A97" s="38"/>
      <c r="B97" s="39"/>
      <c r="C97" s="234" t="s">
        <v>1316</v>
      </c>
      <c r="D97" s="38"/>
      <c r="E97" s="38"/>
      <c r="F97" s="38"/>
      <c r="G97" s="38"/>
      <c r="H97" s="39"/>
    </row>
    <row r="98" spans="1:8" s="2" customFormat="1" ht="16.8" customHeight="1">
      <c r="A98" s="38"/>
      <c r="B98" s="39"/>
      <c r="C98" s="232" t="s">
        <v>280</v>
      </c>
      <c r="D98" s="232" t="s">
        <v>281</v>
      </c>
      <c r="E98" s="19" t="s">
        <v>282</v>
      </c>
      <c r="F98" s="233">
        <v>11029.37</v>
      </c>
      <c r="G98" s="38"/>
      <c r="H98" s="39"/>
    </row>
    <row r="99" spans="1:8" s="2" customFormat="1" ht="16.8" customHeight="1">
      <c r="A99" s="38"/>
      <c r="B99" s="39"/>
      <c r="C99" s="232" t="s">
        <v>352</v>
      </c>
      <c r="D99" s="232" t="s">
        <v>353</v>
      </c>
      <c r="E99" s="19" t="s">
        <v>291</v>
      </c>
      <c r="F99" s="233">
        <v>1964.67</v>
      </c>
      <c r="G99" s="38"/>
      <c r="H99" s="39"/>
    </row>
    <row r="100" spans="1:8" s="2" customFormat="1" ht="16.8" customHeight="1">
      <c r="A100" s="38"/>
      <c r="B100" s="39"/>
      <c r="C100" s="228" t="s">
        <v>1338</v>
      </c>
      <c r="D100" s="229" t="s">
        <v>3</v>
      </c>
      <c r="E100" s="230" t="s">
        <v>3</v>
      </c>
      <c r="F100" s="231">
        <v>36.5</v>
      </c>
      <c r="G100" s="38"/>
      <c r="H100" s="39"/>
    </row>
    <row r="101" spans="1:8" s="2" customFormat="1" ht="16.8" customHeight="1">
      <c r="A101" s="38"/>
      <c r="B101" s="39"/>
      <c r="C101" s="228" t="s">
        <v>252</v>
      </c>
      <c r="D101" s="229" t="s">
        <v>253</v>
      </c>
      <c r="E101" s="230" t="s">
        <v>3</v>
      </c>
      <c r="F101" s="231">
        <v>8500.944</v>
      </c>
      <c r="G101" s="38"/>
      <c r="H101" s="39"/>
    </row>
    <row r="102" spans="1:8" s="2" customFormat="1" ht="16.8" customHeight="1">
      <c r="A102" s="38"/>
      <c r="B102" s="39"/>
      <c r="C102" s="232" t="s">
        <v>252</v>
      </c>
      <c r="D102" s="232" t="s">
        <v>444</v>
      </c>
      <c r="E102" s="19" t="s">
        <v>3</v>
      </c>
      <c r="F102" s="233">
        <v>8500.944</v>
      </c>
      <c r="G102" s="38"/>
      <c r="H102" s="39"/>
    </row>
    <row r="103" spans="1:8" s="2" customFormat="1" ht="16.8" customHeight="1">
      <c r="A103" s="38"/>
      <c r="B103" s="39"/>
      <c r="C103" s="234" t="s">
        <v>1316</v>
      </c>
      <c r="D103" s="38"/>
      <c r="E103" s="38"/>
      <c r="F103" s="38"/>
      <c r="G103" s="38"/>
      <c r="H103" s="39"/>
    </row>
    <row r="104" spans="1:8" s="2" customFormat="1" ht="16.8" customHeight="1">
      <c r="A104" s="38"/>
      <c r="B104" s="39"/>
      <c r="C104" s="232" t="s">
        <v>440</v>
      </c>
      <c r="D104" s="232" t="s">
        <v>432</v>
      </c>
      <c r="E104" s="19" t="s">
        <v>282</v>
      </c>
      <c r="F104" s="233">
        <v>8500.944</v>
      </c>
      <c r="G104" s="38"/>
      <c r="H104" s="39"/>
    </row>
    <row r="105" spans="1:8" s="2" customFormat="1" ht="16.8" customHeight="1">
      <c r="A105" s="38"/>
      <c r="B105" s="39"/>
      <c r="C105" s="232" t="s">
        <v>318</v>
      </c>
      <c r="D105" s="232" t="s">
        <v>319</v>
      </c>
      <c r="E105" s="19" t="s">
        <v>282</v>
      </c>
      <c r="F105" s="233">
        <v>8500.944</v>
      </c>
      <c r="G105" s="38"/>
      <c r="H105" s="39"/>
    </row>
    <row r="106" spans="1:8" s="2" customFormat="1" ht="16.8" customHeight="1">
      <c r="A106" s="38"/>
      <c r="B106" s="39"/>
      <c r="C106" s="228" t="s">
        <v>254</v>
      </c>
      <c r="D106" s="229" t="s">
        <v>255</v>
      </c>
      <c r="E106" s="230" t="s">
        <v>3</v>
      </c>
      <c r="F106" s="231">
        <v>3498</v>
      </c>
      <c r="G106" s="38"/>
      <c r="H106" s="39"/>
    </row>
    <row r="107" spans="1:8" s="2" customFormat="1" ht="16.8" customHeight="1">
      <c r="A107" s="38"/>
      <c r="B107" s="39"/>
      <c r="C107" s="232" t="s">
        <v>3</v>
      </c>
      <c r="D107" s="232" t="s">
        <v>317</v>
      </c>
      <c r="E107" s="19" t="s">
        <v>3</v>
      </c>
      <c r="F107" s="233">
        <v>0</v>
      </c>
      <c r="G107" s="38"/>
      <c r="H107" s="39"/>
    </row>
    <row r="108" spans="1:8" s="2" customFormat="1" ht="16.8" customHeight="1">
      <c r="A108" s="38"/>
      <c r="B108" s="39"/>
      <c r="C108" s="232" t="s">
        <v>254</v>
      </c>
      <c r="D108" s="232" t="s">
        <v>256</v>
      </c>
      <c r="E108" s="19" t="s">
        <v>3</v>
      </c>
      <c r="F108" s="233">
        <v>3498</v>
      </c>
      <c r="G108" s="38"/>
      <c r="H108" s="39"/>
    </row>
    <row r="109" spans="1:8" s="2" customFormat="1" ht="16.8" customHeight="1">
      <c r="A109" s="38"/>
      <c r="B109" s="39"/>
      <c r="C109" s="228" t="s">
        <v>257</v>
      </c>
      <c r="D109" s="229" t="s">
        <v>258</v>
      </c>
      <c r="E109" s="230" t="s">
        <v>3</v>
      </c>
      <c r="F109" s="231">
        <v>30.66</v>
      </c>
      <c r="G109" s="38"/>
      <c r="H109" s="39"/>
    </row>
    <row r="110" spans="1:8" s="2" customFormat="1" ht="16.8" customHeight="1">
      <c r="A110" s="38"/>
      <c r="B110" s="39"/>
      <c r="C110" s="232" t="s">
        <v>3</v>
      </c>
      <c r="D110" s="232" t="s">
        <v>311</v>
      </c>
      <c r="E110" s="19" t="s">
        <v>3</v>
      </c>
      <c r="F110" s="233">
        <v>0</v>
      </c>
      <c r="G110" s="38"/>
      <c r="H110" s="39"/>
    </row>
    <row r="111" spans="1:8" s="2" customFormat="1" ht="16.8" customHeight="1">
      <c r="A111" s="38"/>
      <c r="B111" s="39"/>
      <c r="C111" s="232" t="s">
        <v>257</v>
      </c>
      <c r="D111" s="232" t="s">
        <v>259</v>
      </c>
      <c r="E111" s="19" t="s">
        <v>3</v>
      </c>
      <c r="F111" s="233">
        <v>30.66</v>
      </c>
      <c r="G111" s="38"/>
      <c r="H111" s="39"/>
    </row>
    <row r="112" spans="1:8" s="2" customFormat="1" ht="16.8" customHeight="1">
      <c r="A112" s="38"/>
      <c r="B112" s="39"/>
      <c r="C112" s="234" t="s">
        <v>1316</v>
      </c>
      <c r="D112" s="38"/>
      <c r="E112" s="38"/>
      <c r="F112" s="38"/>
      <c r="G112" s="38"/>
      <c r="H112" s="39"/>
    </row>
    <row r="113" spans="1:8" s="2" customFormat="1" ht="16.8" customHeight="1">
      <c r="A113" s="38"/>
      <c r="B113" s="39"/>
      <c r="C113" s="232" t="s">
        <v>306</v>
      </c>
      <c r="D113" s="232" t="s">
        <v>307</v>
      </c>
      <c r="E113" s="19" t="s">
        <v>291</v>
      </c>
      <c r="F113" s="233">
        <v>30.66</v>
      </c>
      <c r="G113" s="38"/>
      <c r="H113" s="39"/>
    </row>
    <row r="114" spans="1:8" s="2" customFormat="1" ht="16.8" customHeight="1">
      <c r="A114" s="38"/>
      <c r="B114" s="39"/>
      <c r="C114" s="232" t="s">
        <v>335</v>
      </c>
      <c r="D114" s="232" t="s">
        <v>336</v>
      </c>
      <c r="E114" s="19" t="s">
        <v>337</v>
      </c>
      <c r="F114" s="233">
        <v>1041.54</v>
      </c>
      <c r="G114" s="38"/>
      <c r="H114" s="39"/>
    </row>
    <row r="115" spans="1:8" s="2" customFormat="1" ht="16.8" customHeight="1">
      <c r="A115" s="38"/>
      <c r="B115" s="39"/>
      <c r="C115" s="228" t="s">
        <v>1339</v>
      </c>
      <c r="D115" s="229" t="s">
        <v>1340</v>
      </c>
      <c r="E115" s="230" t="s">
        <v>3</v>
      </c>
      <c r="F115" s="231">
        <v>1521.74</v>
      </c>
      <c r="G115" s="38"/>
      <c r="H115" s="39"/>
    </row>
    <row r="116" spans="1:8" s="2" customFormat="1" ht="26.4" customHeight="1">
      <c r="A116" s="38"/>
      <c r="B116" s="39"/>
      <c r="C116" s="227" t="s">
        <v>1341</v>
      </c>
      <c r="D116" s="227" t="s">
        <v>90</v>
      </c>
      <c r="E116" s="38"/>
      <c r="F116" s="38"/>
      <c r="G116" s="38"/>
      <c r="H116" s="39"/>
    </row>
    <row r="117" spans="1:8" s="2" customFormat="1" ht="16.8" customHeight="1">
      <c r="A117" s="38"/>
      <c r="B117" s="39"/>
      <c r="C117" s="228" t="s">
        <v>1342</v>
      </c>
      <c r="D117" s="229" t="s">
        <v>3</v>
      </c>
      <c r="E117" s="230" t="s">
        <v>581</v>
      </c>
      <c r="F117" s="231">
        <v>115</v>
      </c>
      <c r="G117" s="38"/>
      <c r="H117" s="39"/>
    </row>
    <row r="118" spans="1:8" s="2" customFormat="1" ht="16.8" customHeight="1">
      <c r="A118" s="38"/>
      <c r="B118" s="39"/>
      <c r="C118" s="228" t="s">
        <v>1038</v>
      </c>
      <c r="D118" s="229" t="s">
        <v>3</v>
      </c>
      <c r="E118" s="230" t="s">
        <v>3</v>
      </c>
      <c r="F118" s="231">
        <v>38</v>
      </c>
      <c r="G118" s="38"/>
      <c r="H118" s="39"/>
    </row>
    <row r="119" spans="1:8" s="2" customFormat="1" ht="16.8" customHeight="1">
      <c r="A119" s="38"/>
      <c r="B119" s="39"/>
      <c r="C119" s="232" t="s">
        <v>1038</v>
      </c>
      <c r="D119" s="232" t="s">
        <v>1123</v>
      </c>
      <c r="E119" s="19" t="s">
        <v>3</v>
      </c>
      <c r="F119" s="233">
        <v>38</v>
      </c>
      <c r="G119" s="38"/>
      <c r="H119" s="39"/>
    </row>
    <row r="120" spans="1:8" s="2" customFormat="1" ht="16.8" customHeight="1">
      <c r="A120" s="38"/>
      <c r="B120" s="39"/>
      <c r="C120" s="234" t="s">
        <v>1316</v>
      </c>
      <c r="D120" s="38"/>
      <c r="E120" s="38"/>
      <c r="F120" s="38"/>
      <c r="G120" s="38"/>
      <c r="H120" s="39"/>
    </row>
    <row r="121" spans="1:8" s="2" customFormat="1" ht="16.8" customHeight="1">
      <c r="A121" s="38"/>
      <c r="B121" s="39"/>
      <c r="C121" s="232" t="s">
        <v>1118</v>
      </c>
      <c r="D121" s="232" t="s">
        <v>1119</v>
      </c>
      <c r="E121" s="19" t="s">
        <v>581</v>
      </c>
      <c r="F121" s="233">
        <v>38</v>
      </c>
      <c r="G121" s="38"/>
      <c r="H121" s="39"/>
    </row>
    <row r="122" spans="1:8" s="2" customFormat="1" ht="16.8" customHeight="1">
      <c r="A122" s="38"/>
      <c r="B122" s="39"/>
      <c r="C122" s="232" t="s">
        <v>1128</v>
      </c>
      <c r="D122" s="232" t="s">
        <v>1129</v>
      </c>
      <c r="E122" s="19" t="s">
        <v>581</v>
      </c>
      <c r="F122" s="233">
        <v>38</v>
      </c>
      <c r="G122" s="38"/>
      <c r="H122" s="39"/>
    </row>
    <row r="123" spans="1:8" s="2" customFormat="1" ht="16.8" customHeight="1">
      <c r="A123" s="38"/>
      <c r="B123" s="39"/>
      <c r="C123" s="232" t="s">
        <v>1141</v>
      </c>
      <c r="D123" s="232" t="s">
        <v>1142</v>
      </c>
      <c r="E123" s="19" t="s">
        <v>581</v>
      </c>
      <c r="F123" s="233">
        <v>38</v>
      </c>
      <c r="G123" s="38"/>
      <c r="H123" s="39"/>
    </row>
    <row r="124" spans="1:8" s="2" customFormat="1" ht="16.8" customHeight="1">
      <c r="A124" s="38"/>
      <c r="B124" s="39"/>
      <c r="C124" s="232" t="s">
        <v>1156</v>
      </c>
      <c r="D124" s="232" t="s">
        <v>1157</v>
      </c>
      <c r="E124" s="19" t="s">
        <v>581</v>
      </c>
      <c r="F124" s="233">
        <v>38</v>
      </c>
      <c r="G124" s="38"/>
      <c r="H124" s="39"/>
    </row>
    <row r="125" spans="1:8" s="2" customFormat="1" ht="16.8" customHeight="1">
      <c r="A125" s="38"/>
      <c r="B125" s="39"/>
      <c r="C125" s="232" t="s">
        <v>1159</v>
      </c>
      <c r="D125" s="232" t="s">
        <v>1160</v>
      </c>
      <c r="E125" s="19" t="s">
        <v>581</v>
      </c>
      <c r="F125" s="233">
        <v>38</v>
      </c>
      <c r="G125" s="38"/>
      <c r="H125" s="39"/>
    </row>
    <row r="126" spans="1:8" s="2" customFormat="1" ht="16.8" customHeight="1">
      <c r="A126" s="38"/>
      <c r="B126" s="39"/>
      <c r="C126" s="232" t="s">
        <v>1165</v>
      </c>
      <c r="D126" s="232" t="s">
        <v>1166</v>
      </c>
      <c r="E126" s="19" t="s">
        <v>581</v>
      </c>
      <c r="F126" s="233">
        <v>38</v>
      </c>
      <c r="G126" s="38"/>
      <c r="H126" s="39"/>
    </row>
    <row r="127" spans="1:8" s="2" customFormat="1" ht="16.8" customHeight="1">
      <c r="A127" s="38"/>
      <c r="B127" s="39"/>
      <c r="C127" s="232" t="s">
        <v>1169</v>
      </c>
      <c r="D127" s="232" t="s">
        <v>1170</v>
      </c>
      <c r="E127" s="19" t="s">
        <v>581</v>
      </c>
      <c r="F127" s="233">
        <v>38</v>
      </c>
      <c r="G127" s="38"/>
      <c r="H127" s="39"/>
    </row>
    <row r="128" spans="1:8" s="2" customFormat="1" ht="16.8" customHeight="1">
      <c r="A128" s="38"/>
      <c r="B128" s="39"/>
      <c r="C128" s="232" t="s">
        <v>1189</v>
      </c>
      <c r="D128" s="232" t="s">
        <v>1190</v>
      </c>
      <c r="E128" s="19" t="s">
        <v>282</v>
      </c>
      <c r="F128" s="233">
        <v>38</v>
      </c>
      <c r="G128" s="38"/>
      <c r="H128" s="39"/>
    </row>
    <row r="129" spans="1:8" s="2" customFormat="1" ht="16.8" customHeight="1">
      <c r="A129" s="38"/>
      <c r="B129" s="39"/>
      <c r="C129" s="232" t="s">
        <v>1199</v>
      </c>
      <c r="D129" s="232" t="s">
        <v>1200</v>
      </c>
      <c r="E129" s="19" t="s">
        <v>291</v>
      </c>
      <c r="F129" s="233">
        <v>3.8</v>
      </c>
      <c r="G129" s="38"/>
      <c r="H129" s="39"/>
    </row>
    <row r="130" spans="1:8" s="2" customFormat="1" ht="16.8" customHeight="1">
      <c r="A130" s="38"/>
      <c r="B130" s="39"/>
      <c r="C130" s="232" t="s">
        <v>1124</v>
      </c>
      <c r="D130" s="232" t="s">
        <v>1125</v>
      </c>
      <c r="E130" s="19" t="s">
        <v>291</v>
      </c>
      <c r="F130" s="233">
        <v>7.6</v>
      </c>
      <c r="G130" s="38"/>
      <c r="H130" s="39"/>
    </row>
    <row r="131" spans="1:8" s="2" customFormat="1" ht="16.8" customHeight="1">
      <c r="A131" s="38"/>
      <c r="B131" s="39"/>
      <c r="C131" s="232" t="s">
        <v>1195</v>
      </c>
      <c r="D131" s="232" t="s">
        <v>1196</v>
      </c>
      <c r="E131" s="19" t="s">
        <v>291</v>
      </c>
      <c r="F131" s="233">
        <v>5.7</v>
      </c>
      <c r="G131" s="38"/>
      <c r="H131" s="39"/>
    </row>
    <row r="132" spans="1:8" s="2" customFormat="1" ht="16.8" customHeight="1">
      <c r="A132" s="38"/>
      <c r="B132" s="39"/>
      <c r="C132" s="232" t="s">
        <v>1174</v>
      </c>
      <c r="D132" s="232" t="s">
        <v>1175</v>
      </c>
      <c r="E132" s="19" t="s">
        <v>343</v>
      </c>
      <c r="F132" s="233">
        <v>2.85</v>
      </c>
      <c r="G132" s="38"/>
      <c r="H132" s="39"/>
    </row>
    <row r="133" spans="1:8" s="2" customFormat="1" ht="16.8" customHeight="1">
      <c r="A133" s="38"/>
      <c r="B133" s="39"/>
      <c r="C133" s="232" t="s">
        <v>1179</v>
      </c>
      <c r="D133" s="232" t="s">
        <v>1180</v>
      </c>
      <c r="E133" s="19" t="s">
        <v>343</v>
      </c>
      <c r="F133" s="233">
        <v>30.4</v>
      </c>
      <c r="G133" s="38"/>
      <c r="H133" s="39"/>
    </row>
    <row r="134" spans="1:8" s="2" customFormat="1" ht="16.8" customHeight="1">
      <c r="A134" s="38"/>
      <c r="B134" s="39"/>
      <c r="C134" s="232" t="s">
        <v>1146</v>
      </c>
      <c r="D134" s="232" t="s">
        <v>1147</v>
      </c>
      <c r="E134" s="19" t="s">
        <v>581</v>
      </c>
      <c r="F134" s="233">
        <v>114</v>
      </c>
      <c r="G134" s="38"/>
      <c r="H134" s="39"/>
    </row>
    <row r="135" spans="1:8" s="2" customFormat="1" ht="16.8" customHeight="1">
      <c r="A135" s="38"/>
      <c r="B135" s="39"/>
      <c r="C135" s="232" t="s">
        <v>1150</v>
      </c>
      <c r="D135" s="232" t="s">
        <v>1151</v>
      </c>
      <c r="E135" s="19" t="s">
        <v>581</v>
      </c>
      <c r="F135" s="233">
        <v>114</v>
      </c>
      <c r="G135" s="38"/>
      <c r="H135" s="39"/>
    </row>
    <row r="136" spans="1:8" s="2" customFormat="1" ht="16.8" customHeight="1">
      <c r="A136" s="38"/>
      <c r="B136" s="39"/>
      <c r="C136" s="232" t="s">
        <v>1153</v>
      </c>
      <c r="D136" s="232" t="s">
        <v>1154</v>
      </c>
      <c r="E136" s="19" t="s">
        <v>581</v>
      </c>
      <c r="F136" s="233">
        <v>114</v>
      </c>
      <c r="G136" s="38"/>
      <c r="H136" s="39"/>
    </row>
    <row r="137" spans="1:8" s="2" customFormat="1" ht="16.8" customHeight="1">
      <c r="A137" s="38"/>
      <c r="B137" s="39"/>
      <c r="C137" s="228" t="s">
        <v>1039</v>
      </c>
      <c r="D137" s="229" t="s">
        <v>3</v>
      </c>
      <c r="E137" s="230" t="s">
        <v>3</v>
      </c>
      <c r="F137" s="231">
        <v>3.8</v>
      </c>
      <c r="G137" s="38"/>
      <c r="H137" s="39"/>
    </row>
    <row r="138" spans="1:8" s="2" customFormat="1" ht="16.8" customHeight="1">
      <c r="A138" s="38"/>
      <c r="B138" s="39"/>
      <c r="C138" s="232" t="s">
        <v>1039</v>
      </c>
      <c r="D138" s="232" t="s">
        <v>1204</v>
      </c>
      <c r="E138" s="19" t="s">
        <v>3</v>
      </c>
      <c r="F138" s="233">
        <v>3.8</v>
      </c>
      <c r="G138" s="38"/>
      <c r="H138" s="39"/>
    </row>
    <row r="139" spans="1:8" s="2" customFormat="1" ht="16.8" customHeight="1">
      <c r="A139" s="38"/>
      <c r="B139" s="39"/>
      <c r="C139" s="234" t="s">
        <v>1316</v>
      </c>
      <c r="D139" s="38"/>
      <c r="E139" s="38"/>
      <c r="F139" s="38"/>
      <c r="G139" s="38"/>
      <c r="H139" s="39"/>
    </row>
    <row r="140" spans="1:8" s="2" customFormat="1" ht="16.8" customHeight="1">
      <c r="A140" s="38"/>
      <c r="B140" s="39"/>
      <c r="C140" s="232" t="s">
        <v>1199</v>
      </c>
      <c r="D140" s="232" t="s">
        <v>1200</v>
      </c>
      <c r="E140" s="19" t="s">
        <v>291</v>
      </c>
      <c r="F140" s="233">
        <v>3.8</v>
      </c>
      <c r="G140" s="38"/>
      <c r="H140" s="39"/>
    </row>
    <row r="141" spans="1:8" s="2" customFormat="1" ht="16.8" customHeight="1">
      <c r="A141" s="38"/>
      <c r="B141" s="39"/>
      <c r="C141" s="232" t="s">
        <v>1205</v>
      </c>
      <c r="D141" s="232" t="s">
        <v>1206</v>
      </c>
      <c r="E141" s="19" t="s">
        <v>291</v>
      </c>
      <c r="F141" s="233">
        <v>3.8</v>
      </c>
      <c r="G141" s="38"/>
      <c r="H141" s="39"/>
    </row>
    <row r="142" spans="1:8" s="2" customFormat="1" ht="16.8" customHeight="1">
      <c r="A142" s="38"/>
      <c r="B142" s="39"/>
      <c r="C142" s="232" t="s">
        <v>1210</v>
      </c>
      <c r="D142" s="232" t="s">
        <v>1211</v>
      </c>
      <c r="E142" s="19" t="s">
        <v>291</v>
      </c>
      <c r="F142" s="233">
        <v>34.2</v>
      </c>
      <c r="G142" s="38"/>
      <c r="H142" s="39"/>
    </row>
    <row r="143" spans="1:8" s="2" customFormat="1" ht="26.4" customHeight="1">
      <c r="A143" s="38"/>
      <c r="B143" s="39"/>
      <c r="C143" s="227" t="s">
        <v>1343</v>
      </c>
      <c r="D143" s="227" t="s">
        <v>93</v>
      </c>
      <c r="E143" s="38"/>
      <c r="F143" s="38"/>
      <c r="G143" s="38"/>
      <c r="H143" s="39"/>
    </row>
    <row r="144" spans="1:8" s="2" customFormat="1" ht="16.8" customHeight="1">
      <c r="A144" s="38"/>
      <c r="B144" s="39"/>
      <c r="C144" s="228" t="s">
        <v>1038</v>
      </c>
      <c r="D144" s="229" t="s">
        <v>3</v>
      </c>
      <c r="E144" s="230" t="s">
        <v>3</v>
      </c>
      <c r="F144" s="231">
        <v>0</v>
      </c>
      <c r="G144" s="38"/>
      <c r="H144" s="39"/>
    </row>
    <row r="145" spans="1:8" s="2" customFormat="1" ht="16.8" customHeight="1">
      <c r="A145" s="38"/>
      <c r="B145" s="39"/>
      <c r="C145" s="228" t="s">
        <v>1344</v>
      </c>
      <c r="D145" s="229" t="s">
        <v>3</v>
      </c>
      <c r="E145" s="230" t="s">
        <v>3</v>
      </c>
      <c r="F145" s="231">
        <v>14</v>
      </c>
      <c r="G145" s="38"/>
      <c r="H145" s="39"/>
    </row>
    <row r="146" spans="1:8" s="2" customFormat="1" ht="16.8" customHeight="1">
      <c r="A146" s="38"/>
      <c r="B146" s="39"/>
      <c r="C146" s="232" t="s">
        <v>1344</v>
      </c>
      <c r="D146" s="232" t="s">
        <v>217</v>
      </c>
      <c r="E146" s="19" t="s">
        <v>3</v>
      </c>
      <c r="F146" s="233">
        <v>14</v>
      </c>
      <c r="G146" s="38"/>
      <c r="H146" s="39"/>
    </row>
    <row r="147" spans="1:8" s="2" customFormat="1" ht="16.8" customHeight="1">
      <c r="A147" s="38"/>
      <c r="B147" s="39"/>
      <c r="C147" s="228" t="s">
        <v>1233</v>
      </c>
      <c r="D147" s="229" t="s">
        <v>3</v>
      </c>
      <c r="E147" s="230" t="s">
        <v>3</v>
      </c>
      <c r="F147" s="231">
        <v>3900</v>
      </c>
      <c r="G147" s="38"/>
      <c r="H147" s="39"/>
    </row>
    <row r="148" spans="1:8" s="2" customFormat="1" ht="16.8" customHeight="1">
      <c r="A148" s="38"/>
      <c r="B148" s="39"/>
      <c r="C148" s="232" t="s">
        <v>1233</v>
      </c>
      <c r="D148" s="232" t="s">
        <v>1234</v>
      </c>
      <c r="E148" s="19" t="s">
        <v>3</v>
      </c>
      <c r="F148" s="233">
        <v>3900</v>
      </c>
      <c r="G148" s="38"/>
      <c r="H148" s="39"/>
    </row>
    <row r="149" spans="1:8" s="2" customFormat="1" ht="16.8" customHeight="1">
      <c r="A149" s="38"/>
      <c r="B149" s="39"/>
      <c r="C149" s="228" t="s">
        <v>1039</v>
      </c>
      <c r="D149" s="229" t="s">
        <v>3</v>
      </c>
      <c r="E149" s="230" t="s">
        <v>3</v>
      </c>
      <c r="F149" s="231">
        <v>30.4</v>
      </c>
      <c r="G149" s="38"/>
      <c r="H149" s="39"/>
    </row>
    <row r="150" spans="1:8" s="2" customFormat="1" ht="16.8" customHeight="1">
      <c r="A150" s="38"/>
      <c r="B150" s="39"/>
      <c r="C150" s="232" t="s">
        <v>1039</v>
      </c>
      <c r="D150" s="232" t="s">
        <v>1263</v>
      </c>
      <c r="E150" s="19" t="s">
        <v>3</v>
      </c>
      <c r="F150" s="233">
        <v>30.4</v>
      </c>
      <c r="G150" s="38"/>
      <c r="H150" s="39"/>
    </row>
    <row r="151" spans="1:8" s="2" customFormat="1" ht="16.8" customHeight="1">
      <c r="A151" s="38"/>
      <c r="B151" s="39"/>
      <c r="C151" s="234" t="s">
        <v>1316</v>
      </c>
      <c r="D151" s="38"/>
      <c r="E151" s="38"/>
      <c r="F151" s="38"/>
      <c r="G151" s="38"/>
      <c r="H151" s="39"/>
    </row>
    <row r="152" spans="1:8" s="2" customFormat="1" ht="16.8" customHeight="1">
      <c r="A152" s="38"/>
      <c r="B152" s="39"/>
      <c r="C152" s="232" t="s">
        <v>1199</v>
      </c>
      <c r="D152" s="232" t="s">
        <v>1200</v>
      </c>
      <c r="E152" s="19" t="s">
        <v>291</v>
      </c>
      <c r="F152" s="233">
        <v>30.4</v>
      </c>
      <c r="G152" s="38"/>
      <c r="H152" s="39"/>
    </row>
    <row r="153" spans="1:8" s="2" customFormat="1" ht="16.8" customHeight="1">
      <c r="A153" s="38"/>
      <c r="B153" s="39"/>
      <c r="C153" s="232" t="s">
        <v>1205</v>
      </c>
      <c r="D153" s="232" t="s">
        <v>1206</v>
      </c>
      <c r="E153" s="19" t="s">
        <v>291</v>
      </c>
      <c r="F153" s="233">
        <v>30.4</v>
      </c>
      <c r="G153" s="38"/>
      <c r="H153" s="39"/>
    </row>
    <row r="154" spans="1:8" s="2" customFormat="1" ht="16.8" customHeight="1">
      <c r="A154" s="38"/>
      <c r="B154" s="39"/>
      <c r="C154" s="232" t="s">
        <v>1210</v>
      </c>
      <c r="D154" s="232" t="s">
        <v>1211</v>
      </c>
      <c r="E154" s="19" t="s">
        <v>291</v>
      </c>
      <c r="F154" s="233">
        <v>273.6</v>
      </c>
      <c r="G154" s="38"/>
      <c r="H154" s="39"/>
    </row>
    <row r="155" spans="1:8" s="2" customFormat="1" ht="26.4" customHeight="1">
      <c r="A155" s="38"/>
      <c r="B155" s="39"/>
      <c r="C155" s="227" t="s">
        <v>1345</v>
      </c>
      <c r="D155" s="227" t="s">
        <v>96</v>
      </c>
      <c r="E155" s="38"/>
      <c r="F155" s="38"/>
      <c r="G155" s="38"/>
      <c r="H155" s="39"/>
    </row>
    <row r="156" spans="1:8" s="2" customFormat="1" ht="16.8" customHeight="1">
      <c r="A156" s="38"/>
      <c r="B156" s="39"/>
      <c r="C156" s="228" t="s">
        <v>1038</v>
      </c>
      <c r="D156" s="229" t="s">
        <v>3</v>
      </c>
      <c r="E156" s="230" t="s">
        <v>3</v>
      </c>
      <c r="F156" s="231">
        <v>0</v>
      </c>
      <c r="G156" s="38"/>
      <c r="H156" s="39"/>
    </row>
    <row r="157" spans="1:8" s="2" customFormat="1" ht="16.8" customHeight="1">
      <c r="A157" s="38"/>
      <c r="B157" s="39"/>
      <c r="C157" s="228" t="s">
        <v>1344</v>
      </c>
      <c r="D157" s="229" t="s">
        <v>3</v>
      </c>
      <c r="E157" s="230" t="s">
        <v>3</v>
      </c>
      <c r="F157" s="231">
        <v>14</v>
      </c>
      <c r="G157" s="38"/>
      <c r="H157" s="39"/>
    </row>
    <row r="158" spans="1:8" s="2" customFormat="1" ht="16.8" customHeight="1">
      <c r="A158" s="38"/>
      <c r="B158" s="39"/>
      <c r="C158" s="228" t="s">
        <v>1233</v>
      </c>
      <c r="D158" s="229" t="s">
        <v>3</v>
      </c>
      <c r="E158" s="230" t="s">
        <v>3</v>
      </c>
      <c r="F158" s="231">
        <v>3900</v>
      </c>
      <c r="G158" s="38"/>
      <c r="H158" s="39"/>
    </row>
    <row r="159" spans="1:8" s="2" customFormat="1" ht="16.8" customHeight="1">
      <c r="A159" s="38"/>
      <c r="B159" s="39"/>
      <c r="C159" s="232" t="s">
        <v>1233</v>
      </c>
      <c r="D159" s="232" t="s">
        <v>1234</v>
      </c>
      <c r="E159" s="19" t="s">
        <v>3</v>
      </c>
      <c r="F159" s="233">
        <v>3900</v>
      </c>
      <c r="G159" s="38"/>
      <c r="H159" s="39"/>
    </row>
    <row r="160" spans="1:8" s="2" customFormat="1" ht="16.8" customHeight="1">
      <c r="A160" s="38"/>
      <c r="B160" s="39"/>
      <c r="C160" s="228" t="s">
        <v>1039</v>
      </c>
      <c r="D160" s="229" t="s">
        <v>3</v>
      </c>
      <c r="E160" s="230" t="s">
        <v>3</v>
      </c>
      <c r="F160" s="231">
        <v>30.4</v>
      </c>
      <c r="G160" s="38"/>
      <c r="H160" s="39"/>
    </row>
    <row r="161" spans="1:8" s="2" customFormat="1" ht="16.8" customHeight="1">
      <c r="A161" s="38"/>
      <c r="B161" s="39"/>
      <c r="C161" s="232" t="s">
        <v>1039</v>
      </c>
      <c r="D161" s="232" t="s">
        <v>1263</v>
      </c>
      <c r="E161" s="19" t="s">
        <v>3</v>
      </c>
      <c r="F161" s="233">
        <v>30.4</v>
      </c>
      <c r="G161" s="38"/>
      <c r="H161" s="39"/>
    </row>
    <row r="162" spans="1:8" s="2" customFormat="1" ht="16.8" customHeight="1">
      <c r="A162" s="38"/>
      <c r="B162" s="39"/>
      <c r="C162" s="234" t="s">
        <v>1316</v>
      </c>
      <c r="D162" s="38"/>
      <c r="E162" s="38"/>
      <c r="F162" s="38"/>
      <c r="G162" s="38"/>
      <c r="H162" s="39"/>
    </row>
    <row r="163" spans="1:8" s="2" customFormat="1" ht="16.8" customHeight="1">
      <c r="A163" s="38"/>
      <c r="B163" s="39"/>
      <c r="C163" s="232" t="s">
        <v>1199</v>
      </c>
      <c r="D163" s="232" t="s">
        <v>1200</v>
      </c>
      <c r="E163" s="19" t="s">
        <v>291</v>
      </c>
      <c r="F163" s="233">
        <v>30.4</v>
      </c>
      <c r="G163" s="38"/>
      <c r="H163" s="39"/>
    </row>
    <row r="164" spans="1:8" s="2" customFormat="1" ht="16.8" customHeight="1">
      <c r="A164" s="38"/>
      <c r="B164" s="39"/>
      <c r="C164" s="232" t="s">
        <v>1205</v>
      </c>
      <c r="D164" s="232" t="s">
        <v>1206</v>
      </c>
      <c r="E164" s="19" t="s">
        <v>291</v>
      </c>
      <c r="F164" s="233">
        <v>30.4</v>
      </c>
      <c r="G164" s="38"/>
      <c r="H164" s="39"/>
    </row>
    <row r="165" spans="1:8" s="2" customFormat="1" ht="16.8" customHeight="1">
      <c r="A165" s="38"/>
      <c r="B165" s="39"/>
      <c r="C165" s="232" t="s">
        <v>1210</v>
      </c>
      <c r="D165" s="232" t="s">
        <v>1211</v>
      </c>
      <c r="E165" s="19" t="s">
        <v>291</v>
      </c>
      <c r="F165" s="233">
        <v>273.6</v>
      </c>
      <c r="G165" s="38"/>
      <c r="H165" s="39"/>
    </row>
    <row r="166" spans="1:8" s="2" customFormat="1" ht="26.4" customHeight="1">
      <c r="A166" s="38"/>
      <c r="B166" s="39"/>
      <c r="C166" s="227" t="s">
        <v>1346</v>
      </c>
      <c r="D166" s="227" t="s">
        <v>99</v>
      </c>
      <c r="E166" s="38"/>
      <c r="F166" s="38"/>
      <c r="G166" s="38"/>
      <c r="H166" s="39"/>
    </row>
    <row r="167" spans="1:8" s="2" customFormat="1" ht="16.8" customHeight="1">
      <c r="A167" s="38"/>
      <c r="B167" s="39"/>
      <c r="C167" s="228" t="s">
        <v>1038</v>
      </c>
      <c r="D167" s="229" t="s">
        <v>3</v>
      </c>
      <c r="E167" s="230" t="s">
        <v>3</v>
      </c>
      <c r="F167" s="231">
        <v>0</v>
      </c>
      <c r="G167" s="38"/>
      <c r="H167" s="39"/>
    </row>
    <row r="168" spans="1:8" s="2" customFormat="1" ht="16.8" customHeight="1">
      <c r="A168" s="38"/>
      <c r="B168" s="39"/>
      <c r="C168" s="228" t="s">
        <v>1347</v>
      </c>
      <c r="D168" s="229" t="s">
        <v>3</v>
      </c>
      <c r="E168" s="230" t="s">
        <v>3</v>
      </c>
      <c r="F168" s="231">
        <v>55</v>
      </c>
      <c r="G168" s="38"/>
      <c r="H168" s="39"/>
    </row>
    <row r="169" spans="1:8" s="2" customFormat="1" ht="16.8" customHeight="1">
      <c r="A169" s="38"/>
      <c r="B169" s="39"/>
      <c r="C169" s="228" t="s">
        <v>1344</v>
      </c>
      <c r="D169" s="229" t="s">
        <v>3</v>
      </c>
      <c r="E169" s="230" t="s">
        <v>3</v>
      </c>
      <c r="F169" s="231">
        <v>14</v>
      </c>
      <c r="G169" s="38"/>
      <c r="H169" s="39"/>
    </row>
    <row r="170" spans="1:8" s="2" customFormat="1" ht="16.8" customHeight="1">
      <c r="A170" s="38"/>
      <c r="B170" s="39"/>
      <c r="C170" s="228" t="s">
        <v>1233</v>
      </c>
      <c r="D170" s="229" t="s">
        <v>3</v>
      </c>
      <c r="E170" s="230" t="s">
        <v>3</v>
      </c>
      <c r="F170" s="231">
        <v>2600</v>
      </c>
      <c r="G170" s="38"/>
      <c r="H170" s="39"/>
    </row>
    <row r="171" spans="1:8" s="2" customFormat="1" ht="16.8" customHeight="1">
      <c r="A171" s="38"/>
      <c r="B171" s="39"/>
      <c r="C171" s="232" t="s">
        <v>1233</v>
      </c>
      <c r="D171" s="232" t="s">
        <v>1287</v>
      </c>
      <c r="E171" s="19" t="s">
        <v>3</v>
      </c>
      <c r="F171" s="233">
        <v>2600</v>
      </c>
      <c r="G171" s="38"/>
      <c r="H171" s="39"/>
    </row>
    <row r="172" spans="1:8" s="2" customFormat="1" ht="16.8" customHeight="1">
      <c r="A172" s="38"/>
      <c r="B172" s="39"/>
      <c r="C172" s="228" t="s">
        <v>1039</v>
      </c>
      <c r="D172" s="229" t="s">
        <v>3</v>
      </c>
      <c r="E172" s="230" t="s">
        <v>3</v>
      </c>
      <c r="F172" s="231">
        <v>18.24</v>
      </c>
      <c r="G172" s="38"/>
      <c r="H172" s="39"/>
    </row>
    <row r="173" spans="1:8" s="2" customFormat="1" ht="16.8" customHeight="1">
      <c r="A173" s="38"/>
      <c r="B173" s="39"/>
      <c r="C173" s="232" t="s">
        <v>1039</v>
      </c>
      <c r="D173" s="232" t="s">
        <v>1297</v>
      </c>
      <c r="E173" s="19" t="s">
        <v>3</v>
      </c>
      <c r="F173" s="233">
        <v>18.24</v>
      </c>
      <c r="G173" s="38"/>
      <c r="H173" s="39"/>
    </row>
    <row r="174" spans="1:8" s="2" customFormat="1" ht="16.8" customHeight="1">
      <c r="A174" s="38"/>
      <c r="B174" s="39"/>
      <c r="C174" s="234" t="s">
        <v>1316</v>
      </c>
      <c r="D174" s="38"/>
      <c r="E174" s="38"/>
      <c r="F174" s="38"/>
      <c r="G174" s="38"/>
      <c r="H174" s="39"/>
    </row>
    <row r="175" spans="1:8" s="2" customFormat="1" ht="16.8" customHeight="1">
      <c r="A175" s="38"/>
      <c r="B175" s="39"/>
      <c r="C175" s="232" t="s">
        <v>1199</v>
      </c>
      <c r="D175" s="232" t="s">
        <v>1200</v>
      </c>
      <c r="E175" s="19" t="s">
        <v>291</v>
      </c>
      <c r="F175" s="233">
        <v>18.24</v>
      </c>
      <c r="G175" s="38"/>
      <c r="H175" s="39"/>
    </row>
    <row r="176" spans="1:8" s="2" customFormat="1" ht="16.8" customHeight="1">
      <c r="A176" s="38"/>
      <c r="B176" s="39"/>
      <c r="C176" s="232" t="s">
        <v>1205</v>
      </c>
      <c r="D176" s="232" t="s">
        <v>1206</v>
      </c>
      <c r="E176" s="19" t="s">
        <v>291</v>
      </c>
      <c r="F176" s="233">
        <v>18.24</v>
      </c>
      <c r="G176" s="38"/>
      <c r="H176" s="39"/>
    </row>
    <row r="177" spans="1:8" s="2" customFormat="1" ht="16.8" customHeight="1">
      <c r="A177" s="38"/>
      <c r="B177" s="39"/>
      <c r="C177" s="232" t="s">
        <v>1210</v>
      </c>
      <c r="D177" s="232" t="s">
        <v>1211</v>
      </c>
      <c r="E177" s="19" t="s">
        <v>291</v>
      </c>
      <c r="F177" s="233">
        <v>164.16</v>
      </c>
      <c r="G177" s="38"/>
      <c r="H177" s="39"/>
    </row>
    <row r="178" spans="1:8" s="2" customFormat="1" ht="26.4" customHeight="1">
      <c r="A178" s="38"/>
      <c r="B178" s="39"/>
      <c r="C178" s="227" t="s">
        <v>1348</v>
      </c>
      <c r="D178" s="227" t="s">
        <v>102</v>
      </c>
      <c r="E178" s="38"/>
      <c r="F178" s="38"/>
      <c r="G178" s="38"/>
      <c r="H178" s="39"/>
    </row>
    <row r="179" spans="1:8" s="2" customFormat="1" ht="16.8" customHeight="1">
      <c r="A179" s="38"/>
      <c r="B179" s="39"/>
      <c r="C179" s="228" t="s">
        <v>1038</v>
      </c>
      <c r="D179" s="229" t="s">
        <v>3</v>
      </c>
      <c r="E179" s="230" t="s">
        <v>3</v>
      </c>
      <c r="F179" s="231">
        <v>0</v>
      </c>
      <c r="G179" s="38"/>
      <c r="H179" s="39"/>
    </row>
    <row r="180" spans="1:8" s="2" customFormat="1" ht="16.8" customHeight="1">
      <c r="A180" s="38"/>
      <c r="B180" s="39"/>
      <c r="C180" s="228" t="s">
        <v>1347</v>
      </c>
      <c r="D180" s="229" t="s">
        <v>3</v>
      </c>
      <c r="E180" s="230" t="s">
        <v>3</v>
      </c>
      <c r="F180" s="231">
        <v>55</v>
      </c>
      <c r="G180" s="38"/>
      <c r="H180" s="39"/>
    </row>
    <row r="181" spans="1:8" s="2" customFormat="1" ht="16.8" customHeight="1">
      <c r="A181" s="38"/>
      <c r="B181" s="39"/>
      <c r="C181" s="228" t="s">
        <v>1302</v>
      </c>
      <c r="D181" s="229" t="s">
        <v>3</v>
      </c>
      <c r="E181" s="230" t="s">
        <v>3</v>
      </c>
      <c r="F181" s="231">
        <v>38</v>
      </c>
      <c r="G181" s="38"/>
      <c r="H181" s="39"/>
    </row>
    <row r="182" spans="1:8" s="2" customFormat="1" ht="16.8" customHeight="1">
      <c r="A182" s="38"/>
      <c r="B182" s="39"/>
      <c r="C182" s="234" t="s">
        <v>1316</v>
      </c>
      <c r="D182" s="38"/>
      <c r="E182" s="38"/>
      <c r="F182" s="38"/>
      <c r="G182" s="38"/>
      <c r="H182" s="39"/>
    </row>
    <row r="183" spans="1:8" s="2" customFormat="1" ht="16.8" customHeight="1">
      <c r="A183" s="38"/>
      <c r="B183" s="39"/>
      <c r="C183" s="232" t="s">
        <v>1165</v>
      </c>
      <c r="D183" s="232" t="s">
        <v>1166</v>
      </c>
      <c r="E183" s="19" t="s">
        <v>581</v>
      </c>
      <c r="F183" s="233">
        <v>38</v>
      </c>
      <c r="G183" s="38"/>
      <c r="H183" s="39"/>
    </row>
    <row r="184" spans="1:8" s="2" customFormat="1" ht="16.8" customHeight="1">
      <c r="A184" s="38"/>
      <c r="B184" s="39"/>
      <c r="C184" s="228" t="s">
        <v>1344</v>
      </c>
      <c r="D184" s="229" t="s">
        <v>3</v>
      </c>
      <c r="E184" s="230" t="s">
        <v>3</v>
      </c>
      <c r="F184" s="231">
        <v>14</v>
      </c>
      <c r="G184" s="38"/>
      <c r="H184" s="39"/>
    </row>
    <row r="185" spans="1:8" s="2" customFormat="1" ht="16.8" customHeight="1">
      <c r="A185" s="38"/>
      <c r="B185" s="39"/>
      <c r="C185" s="228" t="s">
        <v>1233</v>
      </c>
      <c r="D185" s="229" t="s">
        <v>3</v>
      </c>
      <c r="E185" s="230" t="s">
        <v>3</v>
      </c>
      <c r="F185" s="231">
        <v>2600</v>
      </c>
      <c r="G185" s="38"/>
      <c r="H185" s="39"/>
    </row>
    <row r="186" spans="1:8" s="2" customFormat="1" ht="16.8" customHeight="1">
      <c r="A186" s="38"/>
      <c r="B186" s="39"/>
      <c r="C186" s="232" t="s">
        <v>1233</v>
      </c>
      <c r="D186" s="232" t="s">
        <v>1287</v>
      </c>
      <c r="E186" s="19" t="s">
        <v>3</v>
      </c>
      <c r="F186" s="233">
        <v>2600</v>
      </c>
      <c r="G186" s="38"/>
      <c r="H186" s="39"/>
    </row>
    <row r="187" spans="1:8" s="2" customFormat="1" ht="16.8" customHeight="1">
      <c r="A187" s="38"/>
      <c r="B187" s="39"/>
      <c r="C187" s="228" t="s">
        <v>1039</v>
      </c>
      <c r="D187" s="229" t="s">
        <v>3</v>
      </c>
      <c r="E187" s="230" t="s">
        <v>3</v>
      </c>
      <c r="F187" s="231">
        <v>12.16</v>
      </c>
      <c r="G187" s="38"/>
      <c r="H187" s="39"/>
    </row>
    <row r="188" spans="1:8" s="2" customFormat="1" ht="16.8" customHeight="1">
      <c r="A188" s="38"/>
      <c r="B188" s="39"/>
      <c r="C188" s="232" t="s">
        <v>1039</v>
      </c>
      <c r="D188" s="232" t="s">
        <v>1307</v>
      </c>
      <c r="E188" s="19" t="s">
        <v>3</v>
      </c>
      <c r="F188" s="233">
        <v>12.16</v>
      </c>
      <c r="G188" s="38"/>
      <c r="H188" s="39"/>
    </row>
    <row r="189" spans="1:8" s="2" customFormat="1" ht="16.8" customHeight="1">
      <c r="A189" s="38"/>
      <c r="B189" s="39"/>
      <c r="C189" s="234" t="s">
        <v>1316</v>
      </c>
      <c r="D189" s="38"/>
      <c r="E189" s="38"/>
      <c r="F189" s="38"/>
      <c r="G189" s="38"/>
      <c r="H189" s="39"/>
    </row>
    <row r="190" spans="1:8" s="2" customFormat="1" ht="16.8" customHeight="1">
      <c r="A190" s="38"/>
      <c r="B190" s="39"/>
      <c r="C190" s="232" t="s">
        <v>1199</v>
      </c>
      <c r="D190" s="232" t="s">
        <v>1200</v>
      </c>
      <c r="E190" s="19" t="s">
        <v>291</v>
      </c>
      <c r="F190" s="233">
        <v>12.16</v>
      </c>
      <c r="G190" s="38"/>
      <c r="H190" s="39"/>
    </row>
    <row r="191" spans="1:8" s="2" customFormat="1" ht="16.8" customHeight="1">
      <c r="A191" s="38"/>
      <c r="B191" s="39"/>
      <c r="C191" s="232" t="s">
        <v>1205</v>
      </c>
      <c r="D191" s="232" t="s">
        <v>1206</v>
      </c>
      <c r="E191" s="19" t="s">
        <v>291</v>
      </c>
      <c r="F191" s="233">
        <v>12.16</v>
      </c>
      <c r="G191" s="38"/>
      <c r="H191" s="39"/>
    </row>
    <row r="192" spans="1:8" s="2" customFormat="1" ht="16.8" customHeight="1">
      <c r="A192" s="38"/>
      <c r="B192" s="39"/>
      <c r="C192" s="232" t="s">
        <v>1210</v>
      </c>
      <c r="D192" s="232" t="s">
        <v>1211</v>
      </c>
      <c r="E192" s="19" t="s">
        <v>291</v>
      </c>
      <c r="F192" s="233">
        <v>109.44</v>
      </c>
      <c r="G192" s="38"/>
      <c r="H192" s="39"/>
    </row>
    <row r="193" spans="1:8" s="2" customFormat="1" ht="26.4" customHeight="1">
      <c r="A193" s="38"/>
      <c r="B193" s="39"/>
      <c r="C193" s="227" t="s">
        <v>1349</v>
      </c>
      <c r="D193" s="227" t="s">
        <v>105</v>
      </c>
      <c r="E193" s="38"/>
      <c r="F193" s="38"/>
      <c r="G193" s="38"/>
      <c r="H193" s="39"/>
    </row>
    <row r="194" spans="1:8" s="2" customFormat="1" ht="16.8" customHeight="1">
      <c r="A194" s="38"/>
      <c r="B194" s="39"/>
      <c r="C194" s="228" t="s">
        <v>1038</v>
      </c>
      <c r="D194" s="229" t="s">
        <v>3</v>
      </c>
      <c r="E194" s="230" t="s">
        <v>3</v>
      </c>
      <c r="F194" s="231">
        <v>0</v>
      </c>
      <c r="G194" s="38"/>
      <c r="H194" s="39"/>
    </row>
    <row r="195" spans="1:8" s="2" customFormat="1" ht="16.8" customHeight="1">
      <c r="A195" s="38"/>
      <c r="B195" s="39"/>
      <c r="C195" s="228" t="s">
        <v>1347</v>
      </c>
      <c r="D195" s="229" t="s">
        <v>3</v>
      </c>
      <c r="E195" s="230" t="s">
        <v>3</v>
      </c>
      <c r="F195" s="231">
        <v>55</v>
      </c>
      <c r="G195" s="38"/>
      <c r="H195" s="39"/>
    </row>
    <row r="196" spans="1:8" s="2" customFormat="1" ht="16.8" customHeight="1">
      <c r="A196" s="38"/>
      <c r="B196" s="39"/>
      <c r="C196" s="228" t="s">
        <v>1302</v>
      </c>
      <c r="D196" s="229" t="s">
        <v>3</v>
      </c>
      <c r="E196" s="230" t="s">
        <v>3</v>
      </c>
      <c r="F196" s="231">
        <v>38</v>
      </c>
      <c r="G196" s="38"/>
      <c r="H196" s="39"/>
    </row>
    <row r="197" spans="1:8" s="2" customFormat="1" ht="16.8" customHeight="1">
      <c r="A197" s="38"/>
      <c r="B197" s="39"/>
      <c r="C197" s="228" t="s">
        <v>1344</v>
      </c>
      <c r="D197" s="229" t="s">
        <v>3</v>
      </c>
      <c r="E197" s="230" t="s">
        <v>3</v>
      </c>
      <c r="F197" s="231">
        <v>14</v>
      </c>
      <c r="G197" s="38"/>
      <c r="H197" s="39"/>
    </row>
    <row r="198" spans="1:8" s="2" customFormat="1" ht="16.8" customHeight="1">
      <c r="A198" s="38"/>
      <c r="B198" s="39"/>
      <c r="C198" s="228" t="s">
        <v>1233</v>
      </c>
      <c r="D198" s="229" t="s">
        <v>3</v>
      </c>
      <c r="E198" s="230" t="s">
        <v>3</v>
      </c>
      <c r="F198" s="231">
        <v>2600</v>
      </c>
      <c r="G198" s="38"/>
      <c r="H198" s="39"/>
    </row>
    <row r="199" spans="1:8" s="2" customFormat="1" ht="16.8" customHeight="1">
      <c r="A199" s="38"/>
      <c r="B199" s="39"/>
      <c r="C199" s="232" t="s">
        <v>1233</v>
      </c>
      <c r="D199" s="232" t="s">
        <v>1287</v>
      </c>
      <c r="E199" s="19" t="s">
        <v>3</v>
      </c>
      <c r="F199" s="233">
        <v>2600</v>
      </c>
      <c r="G199" s="38"/>
      <c r="H199" s="39"/>
    </row>
    <row r="200" spans="1:8" s="2" customFormat="1" ht="16.8" customHeight="1">
      <c r="A200" s="38"/>
      <c r="B200" s="39"/>
      <c r="C200" s="228" t="s">
        <v>1039</v>
      </c>
      <c r="D200" s="229" t="s">
        <v>3</v>
      </c>
      <c r="E200" s="230" t="s">
        <v>3</v>
      </c>
      <c r="F200" s="231">
        <v>6.08</v>
      </c>
      <c r="G200" s="38"/>
      <c r="H200" s="39"/>
    </row>
    <row r="201" spans="1:8" s="2" customFormat="1" ht="16.8" customHeight="1">
      <c r="A201" s="38"/>
      <c r="B201" s="39"/>
      <c r="C201" s="232" t="s">
        <v>1039</v>
      </c>
      <c r="D201" s="232" t="s">
        <v>1311</v>
      </c>
      <c r="E201" s="19" t="s">
        <v>3</v>
      </c>
      <c r="F201" s="233">
        <v>6.08</v>
      </c>
      <c r="G201" s="38"/>
      <c r="H201" s="39"/>
    </row>
    <row r="202" spans="1:8" s="2" customFormat="1" ht="16.8" customHeight="1">
      <c r="A202" s="38"/>
      <c r="B202" s="39"/>
      <c r="C202" s="234" t="s">
        <v>1316</v>
      </c>
      <c r="D202" s="38"/>
      <c r="E202" s="38"/>
      <c r="F202" s="38"/>
      <c r="G202" s="38"/>
      <c r="H202" s="39"/>
    </row>
    <row r="203" spans="1:8" s="2" customFormat="1" ht="16.8" customHeight="1">
      <c r="A203" s="38"/>
      <c r="B203" s="39"/>
      <c r="C203" s="232" t="s">
        <v>1199</v>
      </c>
      <c r="D203" s="232" t="s">
        <v>1200</v>
      </c>
      <c r="E203" s="19" t="s">
        <v>291</v>
      </c>
      <c r="F203" s="233">
        <v>6.08</v>
      </c>
      <c r="G203" s="38"/>
      <c r="H203" s="39"/>
    </row>
    <row r="204" spans="1:8" s="2" customFormat="1" ht="16.8" customHeight="1">
      <c r="A204" s="38"/>
      <c r="B204" s="39"/>
      <c r="C204" s="232" t="s">
        <v>1205</v>
      </c>
      <c r="D204" s="232" t="s">
        <v>1206</v>
      </c>
      <c r="E204" s="19" t="s">
        <v>291</v>
      </c>
      <c r="F204" s="233">
        <v>6.08</v>
      </c>
      <c r="G204" s="38"/>
      <c r="H204" s="39"/>
    </row>
    <row r="205" spans="1:8" s="2" customFormat="1" ht="16.8" customHeight="1">
      <c r="A205" s="38"/>
      <c r="B205" s="39"/>
      <c r="C205" s="232" t="s">
        <v>1210</v>
      </c>
      <c r="D205" s="232" t="s">
        <v>1211</v>
      </c>
      <c r="E205" s="19" t="s">
        <v>291</v>
      </c>
      <c r="F205" s="233">
        <v>54.72</v>
      </c>
      <c r="G205" s="38"/>
      <c r="H205" s="39"/>
    </row>
    <row r="206" spans="1:8" s="2" customFormat="1" ht="7.4" customHeight="1">
      <c r="A206" s="38"/>
      <c r="B206" s="55"/>
      <c r="C206" s="56"/>
      <c r="D206" s="56"/>
      <c r="E206" s="56"/>
      <c r="F206" s="56"/>
      <c r="G206" s="56"/>
      <c r="H206" s="39"/>
    </row>
    <row r="207" spans="1:8" s="2" customFormat="1" ht="12">
      <c r="A207" s="38"/>
      <c r="B207" s="38"/>
      <c r="C207" s="38"/>
      <c r="D207" s="38"/>
      <c r="E207" s="38"/>
      <c r="F207" s="38"/>
      <c r="G207" s="38"/>
      <c r="H207" s="38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240" t="s">
        <v>1350</v>
      </c>
      <c r="D3" s="240"/>
      <c r="E3" s="240"/>
      <c r="F3" s="240"/>
      <c r="G3" s="240"/>
      <c r="H3" s="240"/>
      <c r="I3" s="240"/>
      <c r="J3" s="240"/>
      <c r="K3" s="241"/>
    </row>
    <row r="4" spans="2:11" s="1" customFormat="1" ht="25.5" customHeight="1">
      <c r="B4" s="242"/>
      <c r="C4" s="243" t="s">
        <v>1351</v>
      </c>
      <c r="D4" s="243"/>
      <c r="E4" s="243"/>
      <c r="F4" s="243"/>
      <c r="G4" s="243"/>
      <c r="H4" s="243"/>
      <c r="I4" s="243"/>
      <c r="J4" s="243"/>
      <c r="K4" s="244"/>
    </row>
    <row r="5" spans="2:11" s="1" customFormat="1" ht="5.25" customHeight="1">
      <c r="B5" s="242"/>
      <c r="C5" s="245"/>
      <c r="D5" s="245"/>
      <c r="E5" s="245"/>
      <c r="F5" s="245"/>
      <c r="G5" s="245"/>
      <c r="H5" s="245"/>
      <c r="I5" s="245"/>
      <c r="J5" s="245"/>
      <c r="K5" s="244"/>
    </row>
    <row r="6" spans="2:11" s="1" customFormat="1" ht="15" customHeight="1">
      <c r="B6" s="242"/>
      <c r="C6" s="246" t="s">
        <v>1352</v>
      </c>
      <c r="D6" s="246"/>
      <c r="E6" s="246"/>
      <c r="F6" s="246"/>
      <c r="G6" s="246"/>
      <c r="H6" s="246"/>
      <c r="I6" s="246"/>
      <c r="J6" s="246"/>
      <c r="K6" s="244"/>
    </row>
    <row r="7" spans="2:11" s="1" customFormat="1" ht="15" customHeight="1">
      <c r="B7" s="247"/>
      <c r="C7" s="246" t="s">
        <v>1353</v>
      </c>
      <c r="D7" s="246"/>
      <c r="E7" s="246"/>
      <c r="F7" s="246"/>
      <c r="G7" s="246"/>
      <c r="H7" s="246"/>
      <c r="I7" s="246"/>
      <c r="J7" s="246"/>
      <c r="K7" s="244"/>
    </row>
    <row r="8" spans="2:11" s="1" customFormat="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s="1" customFormat="1" ht="15" customHeight="1">
      <c r="B9" s="247"/>
      <c r="C9" s="246" t="s">
        <v>1354</v>
      </c>
      <c r="D9" s="246"/>
      <c r="E9" s="246"/>
      <c r="F9" s="246"/>
      <c r="G9" s="246"/>
      <c r="H9" s="246"/>
      <c r="I9" s="246"/>
      <c r="J9" s="246"/>
      <c r="K9" s="244"/>
    </row>
    <row r="10" spans="2:11" s="1" customFormat="1" ht="15" customHeight="1">
      <c r="B10" s="247"/>
      <c r="C10" s="246"/>
      <c r="D10" s="246" t="s">
        <v>1355</v>
      </c>
      <c r="E10" s="246"/>
      <c r="F10" s="246"/>
      <c r="G10" s="246"/>
      <c r="H10" s="246"/>
      <c r="I10" s="246"/>
      <c r="J10" s="246"/>
      <c r="K10" s="244"/>
    </row>
    <row r="11" spans="2:11" s="1" customFormat="1" ht="15" customHeight="1">
      <c r="B11" s="247"/>
      <c r="C11" s="248"/>
      <c r="D11" s="246" t="s">
        <v>1356</v>
      </c>
      <c r="E11" s="246"/>
      <c r="F11" s="246"/>
      <c r="G11" s="246"/>
      <c r="H11" s="246"/>
      <c r="I11" s="246"/>
      <c r="J11" s="246"/>
      <c r="K11" s="244"/>
    </row>
    <row r="12" spans="2:11" s="1" customFormat="1" ht="15" customHeight="1">
      <c r="B12" s="247"/>
      <c r="C12" s="248"/>
      <c r="D12" s="246"/>
      <c r="E12" s="246"/>
      <c r="F12" s="246"/>
      <c r="G12" s="246"/>
      <c r="H12" s="246"/>
      <c r="I12" s="246"/>
      <c r="J12" s="246"/>
      <c r="K12" s="244"/>
    </row>
    <row r="13" spans="2:11" s="1" customFormat="1" ht="15" customHeight="1">
      <c r="B13" s="247"/>
      <c r="C13" s="248"/>
      <c r="D13" s="249" t="s">
        <v>1357</v>
      </c>
      <c r="E13" s="246"/>
      <c r="F13" s="246"/>
      <c r="G13" s="246"/>
      <c r="H13" s="246"/>
      <c r="I13" s="246"/>
      <c r="J13" s="246"/>
      <c r="K13" s="244"/>
    </row>
    <row r="14" spans="2:11" s="1" customFormat="1" ht="12.75" customHeight="1">
      <c r="B14" s="247"/>
      <c r="C14" s="248"/>
      <c r="D14" s="248"/>
      <c r="E14" s="248"/>
      <c r="F14" s="248"/>
      <c r="G14" s="248"/>
      <c r="H14" s="248"/>
      <c r="I14" s="248"/>
      <c r="J14" s="248"/>
      <c r="K14" s="244"/>
    </row>
    <row r="15" spans="2:11" s="1" customFormat="1" ht="15" customHeight="1">
      <c r="B15" s="247"/>
      <c r="C15" s="248"/>
      <c r="D15" s="246" t="s">
        <v>1358</v>
      </c>
      <c r="E15" s="246"/>
      <c r="F15" s="246"/>
      <c r="G15" s="246"/>
      <c r="H15" s="246"/>
      <c r="I15" s="246"/>
      <c r="J15" s="246"/>
      <c r="K15" s="244"/>
    </row>
    <row r="16" spans="2:11" s="1" customFormat="1" ht="15" customHeight="1">
      <c r="B16" s="247"/>
      <c r="C16" s="248"/>
      <c r="D16" s="246" t="s">
        <v>1359</v>
      </c>
      <c r="E16" s="246"/>
      <c r="F16" s="246"/>
      <c r="G16" s="246"/>
      <c r="H16" s="246"/>
      <c r="I16" s="246"/>
      <c r="J16" s="246"/>
      <c r="K16" s="244"/>
    </row>
    <row r="17" spans="2:11" s="1" customFormat="1" ht="15" customHeight="1">
      <c r="B17" s="247"/>
      <c r="C17" s="248"/>
      <c r="D17" s="246" t="s">
        <v>1360</v>
      </c>
      <c r="E17" s="246"/>
      <c r="F17" s="246"/>
      <c r="G17" s="246"/>
      <c r="H17" s="246"/>
      <c r="I17" s="246"/>
      <c r="J17" s="246"/>
      <c r="K17" s="244"/>
    </row>
    <row r="18" spans="2:11" s="1" customFormat="1" ht="15" customHeight="1">
      <c r="B18" s="247"/>
      <c r="C18" s="248"/>
      <c r="D18" s="248"/>
      <c r="E18" s="250" t="s">
        <v>84</v>
      </c>
      <c r="F18" s="246" t="s">
        <v>1361</v>
      </c>
      <c r="G18" s="246"/>
      <c r="H18" s="246"/>
      <c r="I18" s="246"/>
      <c r="J18" s="246"/>
      <c r="K18" s="244"/>
    </row>
    <row r="19" spans="2:11" s="1" customFormat="1" ht="15" customHeight="1">
      <c r="B19" s="247"/>
      <c r="C19" s="248"/>
      <c r="D19" s="248"/>
      <c r="E19" s="250" t="s">
        <v>1362</v>
      </c>
      <c r="F19" s="246" t="s">
        <v>1363</v>
      </c>
      <c r="G19" s="246"/>
      <c r="H19" s="246"/>
      <c r="I19" s="246"/>
      <c r="J19" s="246"/>
      <c r="K19" s="244"/>
    </row>
    <row r="20" spans="2:11" s="1" customFormat="1" ht="15" customHeight="1">
      <c r="B20" s="247"/>
      <c r="C20" s="248"/>
      <c r="D20" s="248"/>
      <c r="E20" s="250" t="s">
        <v>1364</v>
      </c>
      <c r="F20" s="246" t="s">
        <v>1365</v>
      </c>
      <c r="G20" s="246"/>
      <c r="H20" s="246"/>
      <c r="I20" s="246"/>
      <c r="J20" s="246"/>
      <c r="K20" s="244"/>
    </row>
    <row r="21" spans="2:11" s="1" customFormat="1" ht="15" customHeight="1">
      <c r="B21" s="247"/>
      <c r="C21" s="248"/>
      <c r="D21" s="248"/>
      <c r="E21" s="250" t="s">
        <v>78</v>
      </c>
      <c r="F21" s="246" t="s">
        <v>1366</v>
      </c>
      <c r="G21" s="246"/>
      <c r="H21" s="246"/>
      <c r="I21" s="246"/>
      <c r="J21" s="246"/>
      <c r="K21" s="244"/>
    </row>
    <row r="22" spans="2:11" s="1" customFormat="1" ht="15" customHeight="1">
      <c r="B22" s="247"/>
      <c r="C22" s="248"/>
      <c r="D22" s="248"/>
      <c r="E22" s="250" t="s">
        <v>1367</v>
      </c>
      <c r="F22" s="246" t="s">
        <v>1368</v>
      </c>
      <c r="G22" s="246"/>
      <c r="H22" s="246"/>
      <c r="I22" s="246"/>
      <c r="J22" s="246"/>
      <c r="K22" s="244"/>
    </row>
    <row r="23" spans="2:11" s="1" customFormat="1" ht="15" customHeight="1">
      <c r="B23" s="247"/>
      <c r="C23" s="248"/>
      <c r="D23" s="248"/>
      <c r="E23" s="250" t="s">
        <v>1369</v>
      </c>
      <c r="F23" s="246" t="s">
        <v>1370</v>
      </c>
      <c r="G23" s="246"/>
      <c r="H23" s="246"/>
      <c r="I23" s="246"/>
      <c r="J23" s="246"/>
      <c r="K23" s="244"/>
    </row>
    <row r="24" spans="2:11" s="1" customFormat="1" ht="12.75" customHeight="1">
      <c r="B24" s="247"/>
      <c r="C24" s="248"/>
      <c r="D24" s="248"/>
      <c r="E24" s="248"/>
      <c r="F24" s="248"/>
      <c r="G24" s="248"/>
      <c r="H24" s="248"/>
      <c r="I24" s="248"/>
      <c r="J24" s="248"/>
      <c r="K24" s="244"/>
    </row>
    <row r="25" spans="2:11" s="1" customFormat="1" ht="15" customHeight="1">
      <c r="B25" s="247"/>
      <c r="C25" s="246" t="s">
        <v>1371</v>
      </c>
      <c r="D25" s="246"/>
      <c r="E25" s="246"/>
      <c r="F25" s="246"/>
      <c r="G25" s="246"/>
      <c r="H25" s="246"/>
      <c r="I25" s="246"/>
      <c r="J25" s="246"/>
      <c r="K25" s="244"/>
    </row>
    <row r="26" spans="2:11" s="1" customFormat="1" ht="15" customHeight="1">
      <c r="B26" s="247"/>
      <c r="C26" s="246" t="s">
        <v>1372</v>
      </c>
      <c r="D26" s="246"/>
      <c r="E26" s="246"/>
      <c r="F26" s="246"/>
      <c r="G26" s="246"/>
      <c r="H26" s="246"/>
      <c r="I26" s="246"/>
      <c r="J26" s="246"/>
      <c r="K26" s="244"/>
    </row>
    <row r="27" spans="2:11" s="1" customFormat="1" ht="15" customHeight="1">
      <c r="B27" s="247"/>
      <c r="C27" s="246"/>
      <c r="D27" s="246" t="s">
        <v>1373</v>
      </c>
      <c r="E27" s="246"/>
      <c r="F27" s="246"/>
      <c r="G27" s="246"/>
      <c r="H27" s="246"/>
      <c r="I27" s="246"/>
      <c r="J27" s="246"/>
      <c r="K27" s="244"/>
    </row>
    <row r="28" spans="2:11" s="1" customFormat="1" ht="15" customHeight="1">
      <c r="B28" s="247"/>
      <c r="C28" s="248"/>
      <c r="D28" s="246" t="s">
        <v>1374</v>
      </c>
      <c r="E28" s="246"/>
      <c r="F28" s="246"/>
      <c r="G28" s="246"/>
      <c r="H28" s="246"/>
      <c r="I28" s="246"/>
      <c r="J28" s="246"/>
      <c r="K28" s="244"/>
    </row>
    <row r="29" spans="2:11" s="1" customFormat="1" ht="12.75" customHeight="1">
      <c r="B29" s="247"/>
      <c r="C29" s="248"/>
      <c r="D29" s="248"/>
      <c r="E29" s="248"/>
      <c r="F29" s="248"/>
      <c r="G29" s="248"/>
      <c r="H29" s="248"/>
      <c r="I29" s="248"/>
      <c r="J29" s="248"/>
      <c r="K29" s="244"/>
    </row>
    <row r="30" spans="2:11" s="1" customFormat="1" ht="15" customHeight="1">
      <c r="B30" s="247"/>
      <c r="C30" s="248"/>
      <c r="D30" s="246" t="s">
        <v>1375</v>
      </c>
      <c r="E30" s="246"/>
      <c r="F30" s="246"/>
      <c r="G30" s="246"/>
      <c r="H30" s="246"/>
      <c r="I30" s="246"/>
      <c r="J30" s="246"/>
      <c r="K30" s="244"/>
    </row>
    <row r="31" spans="2:11" s="1" customFormat="1" ht="15" customHeight="1">
      <c r="B31" s="247"/>
      <c r="C31" s="248"/>
      <c r="D31" s="246" t="s">
        <v>1376</v>
      </c>
      <c r="E31" s="246"/>
      <c r="F31" s="246"/>
      <c r="G31" s="246"/>
      <c r="H31" s="246"/>
      <c r="I31" s="246"/>
      <c r="J31" s="246"/>
      <c r="K31" s="244"/>
    </row>
    <row r="32" spans="2:11" s="1" customFormat="1" ht="12.75" customHeight="1">
      <c r="B32" s="247"/>
      <c r="C32" s="248"/>
      <c r="D32" s="248"/>
      <c r="E32" s="248"/>
      <c r="F32" s="248"/>
      <c r="G32" s="248"/>
      <c r="H32" s="248"/>
      <c r="I32" s="248"/>
      <c r="J32" s="248"/>
      <c r="K32" s="244"/>
    </row>
    <row r="33" spans="2:11" s="1" customFormat="1" ht="15" customHeight="1">
      <c r="B33" s="247"/>
      <c r="C33" s="248"/>
      <c r="D33" s="246" t="s">
        <v>1377</v>
      </c>
      <c r="E33" s="246"/>
      <c r="F33" s="246"/>
      <c r="G33" s="246"/>
      <c r="H33" s="246"/>
      <c r="I33" s="246"/>
      <c r="J33" s="246"/>
      <c r="K33" s="244"/>
    </row>
    <row r="34" spans="2:11" s="1" customFormat="1" ht="15" customHeight="1">
      <c r="B34" s="247"/>
      <c r="C34" s="248"/>
      <c r="D34" s="246" t="s">
        <v>1378</v>
      </c>
      <c r="E34" s="246"/>
      <c r="F34" s="246"/>
      <c r="G34" s="246"/>
      <c r="H34" s="246"/>
      <c r="I34" s="246"/>
      <c r="J34" s="246"/>
      <c r="K34" s="244"/>
    </row>
    <row r="35" spans="2:11" s="1" customFormat="1" ht="15" customHeight="1">
      <c r="B35" s="247"/>
      <c r="C35" s="248"/>
      <c r="D35" s="246" t="s">
        <v>1379</v>
      </c>
      <c r="E35" s="246"/>
      <c r="F35" s="246"/>
      <c r="G35" s="246"/>
      <c r="H35" s="246"/>
      <c r="I35" s="246"/>
      <c r="J35" s="246"/>
      <c r="K35" s="244"/>
    </row>
    <row r="36" spans="2:11" s="1" customFormat="1" ht="15" customHeight="1">
      <c r="B36" s="247"/>
      <c r="C36" s="248"/>
      <c r="D36" s="246"/>
      <c r="E36" s="249" t="s">
        <v>122</v>
      </c>
      <c r="F36" s="246"/>
      <c r="G36" s="246" t="s">
        <v>1380</v>
      </c>
      <c r="H36" s="246"/>
      <c r="I36" s="246"/>
      <c r="J36" s="246"/>
      <c r="K36" s="244"/>
    </row>
    <row r="37" spans="2:11" s="1" customFormat="1" ht="30.75" customHeight="1">
      <c r="B37" s="247"/>
      <c r="C37" s="248"/>
      <c r="D37" s="246"/>
      <c r="E37" s="249" t="s">
        <v>1381</v>
      </c>
      <c r="F37" s="246"/>
      <c r="G37" s="246" t="s">
        <v>1382</v>
      </c>
      <c r="H37" s="246"/>
      <c r="I37" s="246"/>
      <c r="J37" s="246"/>
      <c r="K37" s="244"/>
    </row>
    <row r="38" spans="2:11" s="1" customFormat="1" ht="15" customHeight="1">
      <c r="B38" s="247"/>
      <c r="C38" s="248"/>
      <c r="D38" s="246"/>
      <c r="E38" s="249" t="s">
        <v>52</v>
      </c>
      <c r="F38" s="246"/>
      <c r="G38" s="246" t="s">
        <v>1383</v>
      </c>
      <c r="H38" s="246"/>
      <c r="I38" s="246"/>
      <c r="J38" s="246"/>
      <c r="K38" s="244"/>
    </row>
    <row r="39" spans="2:11" s="1" customFormat="1" ht="15" customHeight="1">
      <c r="B39" s="247"/>
      <c r="C39" s="248"/>
      <c r="D39" s="246"/>
      <c r="E39" s="249" t="s">
        <v>53</v>
      </c>
      <c r="F39" s="246"/>
      <c r="G39" s="246" t="s">
        <v>1384</v>
      </c>
      <c r="H39" s="246"/>
      <c r="I39" s="246"/>
      <c r="J39" s="246"/>
      <c r="K39" s="244"/>
    </row>
    <row r="40" spans="2:11" s="1" customFormat="1" ht="15" customHeight="1">
      <c r="B40" s="247"/>
      <c r="C40" s="248"/>
      <c r="D40" s="246"/>
      <c r="E40" s="249" t="s">
        <v>123</v>
      </c>
      <c r="F40" s="246"/>
      <c r="G40" s="246" t="s">
        <v>1385</v>
      </c>
      <c r="H40" s="246"/>
      <c r="I40" s="246"/>
      <c r="J40" s="246"/>
      <c r="K40" s="244"/>
    </row>
    <row r="41" spans="2:11" s="1" customFormat="1" ht="15" customHeight="1">
      <c r="B41" s="247"/>
      <c r="C41" s="248"/>
      <c r="D41" s="246"/>
      <c r="E41" s="249" t="s">
        <v>124</v>
      </c>
      <c r="F41" s="246"/>
      <c r="G41" s="246" t="s">
        <v>1386</v>
      </c>
      <c r="H41" s="246"/>
      <c r="I41" s="246"/>
      <c r="J41" s="246"/>
      <c r="K41" s="244"/>
    </row>
    <row r="42" spans="2:11" s="1" customFormat="1" ht="15" customHeight="1">
      <c r="B42" s="247"/>
      <c r="C42" s="248"/>
      <c r="D42" s="246"/>
      <c r="E42" s="249" t="s">
        <v>1387</v>
      </c>
      <c r="F42" s="246"/>
      <c r="G42" s="246" t="s">
        <v>1388</v>
      </c>
      <c r="H42" s="246"/>
      <c r="I42" s="246"/>
      <c r="J42" s="246"/>
      <c r="K42" s="244"/>
    </row>
    <row r="43" spans="2:11" s="1" customFormat="1" ht="15" customHeight="1">
      <c r="B43" s="247"/>
      <c r="C43" s="248"/>
      <c r="D43" s="246"/>
      <c r="E43" s="249"/>
      <c r="F43" s="246"/>
      <c r="G43" s="246" t="s">
        <v>1389</v>
      </c>
      <c r="H43" s="246"/>
      <c r="I43" s="246"/>
      <c r="J43" s="246"/>
      <c r="K43" s="244"/>
    </row>
    <row r="44" spans="2:11" s="1" customFormat="1" ht="15" customHeight="1">
      <c r="B44" s="247"/>
      <c r="C44" s="248"/>
      <c r="D44" s="246"/>
      <c r="E44" s="249" t="s">
        <v>1390</v>
      </c>
      <c r="F44" s="246"/>
      <c r="G44" s="246" t="s">
        <v>1391</v>
      </c>
      <c r="H44" s="246"/>
      <c r="I44" s="246"/>
      <c r="J44" s="246"/>
      <c r="K44" s="244"/>
    </row>
    <row r="45" spans="2:11" s="1" customFormat="1" ht="15" customHeight="1">
      <c r="B45" s="247"/>
      <c r="C45" s="248"/>
      <c r="D45" s="246"/>
      <c r="E45" s="249" t="s">
        <v>126</v>
      </c>
      <c r="F45" s="246"/>
      <c r="G45" s="246" t="s">
        <v>1392</v>
      </c>
      <c r="H45" s="246"/>
      <c r="I45" s="246"/>
      <c r="J45" s="246"/>
      <c r="K45" s="244"/>
    </row>
    <row r="46" spans="2:11" s="1" customFormat="1" ht="12.75" customHeight="1">
      <c r="B46" s="247"/>
      <c r="C46" s="248"/>
      <c r="D46" s="246"/>
      <c r="E46" s="246"/>
      <c r="F46" s="246"/>
      <c r="G46" s="246"/>
      <c r="H46" s="246"/>
      <c r="I46" s="246"/>
      <c r="J46" s="246"/>
      <c r="K46" s="244"/>
    </row>
    <row r="47" spans="2:11" s="1" customFormat="1" ht="15" customHeight="1">
      <c r="B47" s="247"/>
      <c r="C47" s="248"/>
      <c r="D47" s="246" t="s">
        <v>1393</v>
      </c>
      <c r="E47" s="246"/>
      <c r="F47" s="246"/>
      <c r="G47" s="246"/>
      <c r="H47" s="246"/>
      <c r="I47" s="246"/>
      <c r="J47" s="246"/>
      <c r="K47" s="244"/>
    </row>
    <row r="48" spans="2:11" s="1" customFormat="1" ht="15" customHeight="1">
      <c r="B48" s="247"/>
      <c r="C48" s="248"/>
      <c r="D48" s="248"/>
      <c r="E48" s="246" t="s">
        <v>1394</v>
      </c>
      <c r="F48" s="246"/>
      <c r="G48" s="246"/>
      <c r="H48" s="246"/>
      <c r="I48" s="246"/>
      <c r="J48" s="246"/>
      <c r="K48" s="244"/>
    </row>
    <row r="49" spans="2:11" s="1" customFormat="1" ht="15" customHeight="1">
      <c r="B49" s="247"/>
      <c r="C49" s="248"/>
      <c r="D49" s="248"/>
      <c r="E49" s="246" t="s">
        <v>1395</v>
      </c>
      <c r="F49" s="246"/>
      <c r="G49" s="246"/>
      <c r="H49" s="246"/>
      <c r="I49" s="246"/>
      <c r="J49" s="246"/>
      <c r="K49" s="244"/>
    </row>
    <row r="50" spans="2:11" s="1" customFormat="1" ht="15" customHeight="1">
      <c r="B50" s="247"/>
      <c r="C50" s="248"/>
      <c r="D50" s="248"/>
      <c r="E50" s="246" t="s">
        <v>1396</v>
      </c>
      <c r="F50" s="246"/>
      <c r="G50" s="246"/>
      <c r="H50" s="246"/>
      <c r="I50" s="246"/>
      <c r="J50" s="246"/>
      <c r="K50" s="244"/>
    </row>
    <row r="51" spans="2:11" s="1" customFormat="1" ht="15" customHeight="1">
      <c r="B51" s="247"/>
      <c r="C51" s="248"/>
      <c r="D51" s="246" t="s">
        <v>1397</v>
      </c>
      <c r="E51" s="246"/>
      <c r="F51" s="246"/>
      <c r="G51" s="246"/>
      <c r="H51" s="246"/>
      <c r="I51" s="246"/>
      <c r="J51" s="246"/>
      <c r="K51" s="244"/>
    </row>
    <row r="52" spans="2:11" s="1" customFormat="1" ht="25.5" customHeight="1">
      <c r="B52" s="242"/>
      <c r="C52" s="243" t="s">
        <v>1398</v>
      </c>
      <c r="D52" s="243"/>
      <c r="E52" s="243"/>
      <c r="F52" s="243"/>
      <c r="G52" s="243"/>
      <c r="H52" s="243"/>
      <c r="I52" s="243"/>
      <c r="J52" s="243"/>
      <c r="K52" s="244"/>
    </row>
    <row r="53" spans="2:11" s="1" customFormat="1" ht="5.25" customHeight="1">
      <c r="B53" s="242"/>
      <c r="C53" s="245"/>
      <c r="D53" s="245"/>
      <c r="E53" s="245"/>
      <c r="F53" s="245"/>
      <c r="G53" s="245"/>
      <c r="H53" s="245"/>
      <c r="I53" s="245"/>
      <c r="J53" s="245"/>
      <c r="K53" s="244"/>
    </row>
    <row r="54" spans="2:11" s="1" customFormat="1" ht="15" customHeight="1">
      <c r="B54" s="242"/>
      <c r="C54" s="246" t="s">
        <v>1399</v>
      </c>
      <c r="D54" s="246"/>
      <c r="E54" s="246"/>
      <c r="F54" s="246"/>
      <c r="G54" s="246"/>
      <c r="H54" s="246"/>
      <c r="I54" s="246"/>
      <c r="J54" s="246"/>
      <c r="K54" s="244"/>
    </row>
    <row r="55" spans="2:11" s="1" customFormat="1" ht="15" customHeight="1">
      <c r="B55" s="242"/>
      <c r="C55" s="246" t="s">
        <v>1400</v>
      </c>
      <c r="D55" s="246"/>
      <c r="E55" s="246"/>
      <c r="F55" s="246"/>
      <c r="G55" s="246"/>
      <c r="H55" s="246"/>
      <c r="I55" s="246"/>
      <c r="J55" s="246"/>
      <c r="K55" s="244"/>
    </row>
    <row r="56" spans="2:11" s="1" customFormat="1" ht="12.75" customHeight="1">
      <c r="B56" s="242"/>
      <c r="C56" s="246"/>
      <c r="D56" s="246"/>
      <c r="E56" s="246"/>
      <c r="F56" s="246"/>
      <c r="G56" s="246"/>
      <c r="H56" s="246"/>
      <c r="I56" s="246"/>
      <c r="J56" s="246"/>
      <c r="K56" s="244"/>
    </row>
    <row r="57" spans="2:11" s="1" customFormat="1" ht="15" customHeight="1">
      <c r="B57" s="242"/>
      <c r="C57" s="246" t="s">
        <v>1401</v>
      </c>
      <c r="D57" s="246"/>
      <c r="E57" s="246"/>
      <c r="F57" s="246"/>
      <c r="G57" s="246"/>
      <c r="H57" s="246"/>
      <c r="I57" s="246"/>
      <c r="J57" s="246"/>
      <c r="K57" s="244"/>
    </row>
    <row r="58" spans="2:11" s="1" customFormat="1" ht="15" customHeight="1">
      <c r="B58" s="242"/>
      <c r="C58" s="248"/>
      <c r="D58" s="246" t="s">
        <v>1402</v>
      </c>
      <c r="E58" s="246"/>
      <c r="F58" s="246"/>
      <c r="G58" s="246"/>
      <c r="H58" s="246"/>
      <c r="I58" s="246"/>
      <c r="J58" s="246"/>
      <c r="K58" s="244"/>
    </row>
    <row r="59" spans="2:11" s="1" customFormat="1" ht="15" customHeight="1">
      <c r="B59" s="242"/>
      <c r="C59" s="248"/>
      <c r="D59" s="246" t="s">
        <v>1403</v>
      </c>
      <c r="E59" s="246"/>
      <c r="F59" s="246"/>
      <c r="G59" s="246"/>
      <c r="H59" s="246"/>
      <c r="I59" s="246"/>
      <c r="J59" s="246"/>
      <c r="K59" s="244"/>
    </row>
    <row r="60" spans="2:11" s="1" customFormat="1" ht="15" customHeight="1">
      <c r="B60" s="242"/>
      <c r="C60" s="248"/>
      <c r="D60" s="246" t="s">
        <v>1404</v>
      </c>
      <c r="E60" s="246"/>
      <c r="F60" s="246"/>
      <c r="G60" s="246"/>
      <c r="H60" s="246"/>
      <c r="I60" s="246"/>
      <c r="J60" s="246"/>
      <c r="K60" s="244"/>
    </row>
    <row r="61" spans="2:11" s="1" customFormat="1" ht="15" customHeight="1">
      <c r="B61" s="242"/>
      <c r="C61" s="248"/>
      <c r="D61" s="246" t="s">
        <v>1405</v>
      </c>
      <c r="E61" s="246"/>
      <c r="F61" s="246"/>
      <c r="G61" s="246"/>
      <c r="H61" s="246"/>
      <c r="I61" s="246"/>
      <c r="J61" s="246"/>
      <c r="K61" s="244"/>
    </row>
    <row r="62" spans="2:11" s="1" customFormat="1" ht="15" customHeight="1">
      <c r="B62" s="242"/>
      <c r="C62" s="248"/>
      <c r="D62" s="251" t="s">
        <v>1406</v>
      </c>
      <c r="E62" s="251"/>
      <c r="F62" s="251"/>
      <c r="G62" s="251"/>
      <c r="H62" s="251"/>
      <c r="I62" s="251"/>
      <c r="J62" s="251"/>
      <c r="K62" s="244"/>
    </row>
    <row r="63" spans="2:11" s="1" customFormat="1" ht="15" customHeight="1">
      <c r="B63" s="242"/>
      <c r="C63" s="248"/>
      <c r="D63" s="246" t="s">
        <v>1407</v>
      </c>
      <c r="E63" s="246"/>
      <c r="F63" s="246"/>
      <c r="G63" s="246"/>
      <c r="H63" s="246"/>
      <c r="I63" s="246"/>
      <c r="J63" s="246"/>
      <c r="K63" s="244"/>
    </row>
    <row r="64" spans="2:11" s="1" customFormat="1" ht="12.75" customHeight="1">
      <c r="B64" s="242"/>
      <c r="C64" s="248"/>
      <c r="D64" s="248"/>
      <c r="E64" s="252"/>
      <c r="F64" s="248"/>
      <c r="G64" s="248"/>
      <c r="H64" s="248"/>
      <c r="I64" s="248"/>
      <c r="J64" s="248"/>
      <c r="K64" s="244"/>
    </row>
    <row r="65" spans="2:11" s="1" customFormat="1" ht="15" customHeight="1">
      <c r="B65" s="242"/>
      <c r="C65" s="248"/>
      <c r="D65" s="246" t="s">
        <v>1408</v>
      </c>
      <c r="E65" s="246"/>
      <c r="F65" s="246"/>
      <c r="G65" s="246"/>
      <c r="H65" s="246"/>
      <c r="I65" s="246"/>
      <c r="J65" s="246"/>
      <c r="K65" s="244"/>
    </row>
    <row r="66" spans="2:11" s="1" customFormat="1" ht="15" customHeight="1">
      <c r="B66" s="242"/>
      <c r="C66" s="248"/>
      <c r="D66" s="251" t="s">
        <v>1409</v>
      </c>
      <c r="E66" s="251"/>
      <c r="F66" s="251"/>
      <c r="G66" s="251"/>
      <c r="H66" s="251"/>
      <c r="I66" s="251"/>
      <c r="J66" s="251"/>
      <c r="K66" s="244"/>
    </row>
    <row r="67" spans="2:11" s="1" customFormat="1" ht="15" customHeight="1">
      <c r="B67" s="242"/>
      <c r="C67" s="248"/>
      <c r="D67" s="246" t="s">
        <v>1410</v>
      </c>
      <c r="E67" s="246"/>
      <c r="F67" s="246"/>
      <c r="G67" s="246"/>
      <c r="H67" s="246"/>
      <c r="I67" s="246"/>
      <c r="J67" s="246"/>
      <c r="K67" s="244"/>
    </row>
    <row r="68" spans="2:11" s="1" customFormat="1" ht="15" customHeight="1">
      <c r="B68" s="242"/>
      <c r="C68" s="248"/>
      <c r="D68" s="246" t="s">
        <v>1411</v>
      </c>
      <c r="E68" s="246"/>
      <c r="F68" s="246"/>
      <c r="G68" s="246"/>
      <c r="H68" s="246"/>
      <c r="I68" s="246"/>
      <c r="J68" s="246"/>
      <c r="K68" s="244"/>
    </row>
    <row r="69" spans="2:11" s="1" customFormat="1" ht="15" customHeight="1">
      <c r="B69" s="242"/>
      <c r="C69" s="248"/>
      <c r="D69" s="246" t="s">
        <v>1412</v>
      </c>
      <c r="E69" s="246"/>
      <c r="F69" s="246"/>
      <c r="G69" s="246"/>
      <c r="H69" s="246"/>
      <c r="I69" s="246"/>
      <c r="J69" s="246"/>
      <c r="K69" s="244"/>
    </row>
    <row r="70" spans="2:11" s="1" customFormat="1" ht="15" customHeight="1">
      <c r="B70" s="242"/>
      <c r="C70" s="248"/>
      <c r="D70" s="246" t="s">
        <v>1413</v>
      </c>
      <c r="E70" s="246"/>
      <c r="F70" s="246"/>
      <c r="G70" s="246"/>
      <c r="H70" s="246"/>
      <c r="I70" s="246"/>
      <c r="J70" s="246"/>
      <c r="K70" s="244"/>
    </row>
    <row r="71" spans="2:11" s="1" customFormat="1" ht="12.75" customHeight="1">
      <c r="B71" s="253"/>
      <c r="C71" s="254"/>
      <c r="D71" s="254"/>
      <c r="E71" s="254"/>
      <c r="F71" s="254"/>
      <c r="G71" s="254"/>
      <c r="H71" s="254"/>
      <c r="I71" s="254"/>
      <c r="J71" s="254"/>
      <c r="K71" s="255"/>
    </row>
    <row r="72" spans="2:11" s="1" customFormat="1" ht="18.75" customHeight="1">
      <c r="B72" s="256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s="1" customFormat="1" ht="18.75" customHeight="1">
      <c r="B73" s="257"/>
      <c r="C73" s="257"/>
      <c r="D73" s="257"/>
      <c r="E73" s="257"/>
      <c r="F73" s="257"/>
      <c r="G73" s="257"/>
      <c r="H73" s="257"/>
      <c r="I73" s="257"/>
      <c r="J73" s="257"/>
      <c r="K73" s="257"/>
    </row>
    <row r="74" spans="2:11" s="1" customFormat="1" ht="7.5" customHeight="1">
      <c r="B74" s="258"/>
      <c r="C74" s="259"/>
      <c r="D74" s="259"/>
      <c r="E74" s="259"/>
      <c r="F74" s="259"/>
      <c r="G74" s="259"/>
      <c r="H74" s="259"/>
      <c r="I74" s="259"/>
      <c r="J74" s="259"/>
      <c r="K74" s="260"/>
    </row>
    <row r="75" spans="2:11" s="1" customFormat="1" ht="45" customHeight="1">
      <c r="B75" s="261"/>
      <c r="C75" s="262" t="s">
        <v>1414</v>
      </c>
      <c r="D75" s="262"/>
      <c r="E75" s="262"/>
      <c r="F75" s="262"/>
      <c r="G75" s="262"/>
      <c r="H75" s="262"/>
      <c r="I75" s="262"/>
      <c r="J75" s="262"/>
      <c r="K75" s="263"/>
    </row>
    <row r="76" spans="2:11" s="1" customFormat="1" ht="17.25" customHeight="1">
      <c r="B76" s="261"/>
      <c r="C76" s="264" t="s">
        <v>1415</v>
      </c>
      <c r="D76" s="264"/>
      <c r="E76" s="264"/>
      <c r="F76" s="264" t="s">
        <v>1416</v>
      </c>
      <c r="G76" s="265"/>
      <c r="H76" s="264" t="s">
        <v>53</v>
      </c>
      <c r="I76" s="264" t="s">
        <v>56</v>
      </c>
      <c r="J76" s="264" t="s">
        <v>1417</v>
      </c>
      <c r="K76" s="263"/>
    </row>
    <row r="77" spans="2:11" s="1" customFormat="1" ht="17.25" customHeight="1">
      <c r="B77" s="261"/>
      <c r="C77" s="266" t="s">
        <v>1418</v>
      </c>
      <c r="D77" s="266"/>
      <c r="E77" s="266"/>
      <c r="F77" s="267" t="s">
        <v>1419</v>
      </c>
      <c r="G77" s="268"/>
      <c r="H77" s="266"/>
      <c r="I77" s="266"/>
      <c r="J77" s="266" t="s">
        <v>1420</v>
      </c>
      <c r="K77" s="263"/>
    </row>
    <row r="78" spans="2:11" s="1" customFormat="1" ht="5.25" customHeight="1">
      <c r="B78" s="261"/>
      <c r="C78" s="269"/>
      <c r="D78" s="269"/>
      <c r="E78" s="269"/>
      <c r="F78" s="269"/>
      <c r="G78" s="270"/>
      <c r="H78" s="269"/>
      <c r="I78" s="269"/>
      <c r="J78" s="269"/>
      <c r="K78" s="263"/>
    </row>
    <row r="79" spans="2:11" s="1" customFormat="1" ht="15" customHeight="1">
      <c r="B79" s="261"/>
      <c r="C79" s="249" t="s">
        <v>52</v>
      </c>
      <c r="D79" s="271"/>
      <c r="E79" s="271"/>
      <c r="F79" s="272" t="s">
        <v>1421</v>
      </c>
      <c r="G79" s="273"/>
      <c r="H79" s="249" t="s">
        <v>1422</v>
      </c>
      <c r="I79" s="249" t="s">
        <v>1423</v>
      </c>
      <c r="J79" s="249">
        <v>20</v>
      </c>
      <c r="K79" s="263"/>
    </row>
    <row r="80" spans="2:11" s="1" customFormat="1" ht="15" customHeight="1">
      <c r="B80" s="261"/>
      <c r="C80" s="249" t="s">
        <v>1424</v>
      </c>
      <c r="D80" s="249"/>
      <c r="E80" s="249"/>
      <c r="F80" s="272" t="s">
        <v>1421</v>
      </c>
      <c r="G80" s="273"/>
      <c r="H80" s="249" t="s">
        <v>1425</v>
      </c>
      <c r="I80" s="249" t="s">
        <v>1423</v>
      </c>
      <c r="J80" s="249">
        <v>120</v>
      </c>
      <c r="K80" s="263"/>
    </row>
    <row r="81" spans="2:11" s="1" customFormat="1" ht="15" customHeight="1">
      <c r="B81" s="274"/>
      <c r="C81" s="249" t="s">
        <v>1426</v>
      </c>
      <c r="D81" s="249"/>
      <c r="E81" s="249"/>
      <c r="F81" s="272" t="s">
        <v>1427</v>
      </c>
      <c r="G81" s="273"/>
      <c r="H81" s="249" t="s">
        <v>1428</v>
      </c>
      <c r="I81" s="249" t="s">
        <v>1423</v>
      </c>
      <c r="J81" s="249">
        <v>50</v>
      </c>
      <c r="K81" s="263"/>
    </row>
    <row r="82" spans="2:11" s="1" customFormat="1" ht="15" customHeight="1">
      <c r="B82" s="274"/>
      <c r="C82" s="249" t="s">
        <v>1429</v>
      </c>
      <c r="D82" s="249"/>
      <c r="E82" s="249"/>
      <c r="F82" s="272" t="s">
        <v>1421</v>
      </c>
      <c r="G82" s="273"/>
      <c r="H82" s="249" t="s">
        <v>1430</v>
      </c>
      <c r="I82" s="249" t="s">
        <v>1431</v>
      </c>
      <c r="J82" s="249"/>
      <c r="K82" s="263"/>
    </row>
    <row r="83" spans="2:11" s="1" customFormat="1" ht="15" customHeight="1">
      <c r="B83" s="274"/>
      <c r="C83" s="275" t="s">
        <v>1432</v>
      </c>
      <c r="D83" s="275"/>
      <c r="E83" s="275"/>
      <c r="F83" s="276" t="s">
        <v>1427</v>
      </c>
      <c r="G83" s="275"/>
      <c r="H83" s="275" t="s">
        <v>1433</v>
      </c>
      <c r="I83" s="275" t="s">
        <v>1423</v>
      </c>
      <c r="J83" s="275">
        <v>15</v>
      </c>
      <c r="K83" s="263"/>
    </row>
    <row r="84" spans="2:11" s="1" customFormat="1" ht="15" customHeight="1">
      <c r="B84" s="274"/>
      <c r="C84" s="275" t="s">
        <v>1434</v>
      </c>
      <c r="D84" s="275"/>
      <c r="E84" s="275"/>
      <c r="F84" s="276" t="s">
        <v>1427</v>
      </c>
      <c r="G84" s="275"/>
      <c r="H84" s="275" t="s">
        <v>1435</v>
      </c>
      <c r="I84" s="275" t="s">
        <v>1423</v>
      </c>
      <c r="J84" s="275">
        <v>15</v>
      </c>
      <c r="K84" s="263"/>
    </row>
    <row r="85" spans="2:11" s="1" customFormat="1" ht="15" customHeight="1">
      <c r="B85" s="274"/>
      <c r="C85" s="275" t="s">
        <v>1436</v>
      </c>
      <c r="D85" s="275"/>
      <c r="E85" s="275"/>
      <c r="F85" s="276" t="s">
        <v>1427</v>
      </c>
      <c r="G85" s="275"/>
      <c r="H85" s="275" t="s">
        <v>1437</v>
      </c>
      <c r="I85" s="275" t="s">
        <v>1423</v>
      </c>
      <c r="J85" s="275">
        <v>20</v>
      </c>
      <c r="K85" s="263"/>
    </row>
    <row r="86" spans="2:11" s="1" customFormat="1" ht="15" customHeight="1">
      <c r="B86" s="274"/>
      <c r="C86" s="275" t="s">
        <v>1438</v>
      </c>
      <c r="D86" s="275"/>
      <c r="E86" s="275"/>
      <c r="F86" s="276" t="s">
        <v>1427</v>
      </c>
      <c r="G86" s="275"/>
      <c r="H86" s="275" t="s">
        <v>1439</v>
      </c>
      <c r="I86" s="275" t="s">
        <v>1423</v>
      </c>
      <c r="J86" s="275">
        <v>20</v>
      </c>
      <c r="K86" s="263"/>
    </row>
    <row r="87" spans="2:11" s="1" customFormat="1" ht="15" customHeight="1">
      <c r="B87" s="274"/>
      <c r="C87" s="249" t="s">
        <v>1440</v>
      </c>
      <c r="D87" s="249"/>
      <c r="E87" s="249"/>
      <c r="F87" s="272" t="s">
        <v>1427</v>
      </c>
      <c r="G87" s="273"/>
      <c r="H87" s="249" t="s">
        <v>1441</v>
      </c>
      <c r="I87" s="249" t="s">
        <v>1423</v>
      </c>
      <c r="J87" s="249">
        <v>50</v>
      </c>
      <c r="K87" s="263"/>
    </row>
    <row r="88" spans="2:11" s="1" customFormat="1" ht="15" customHeight="1">
      <c r="B88" s="274"/>
      <c r="C88" s="249" t="s">
        <v>1442</v>
      </c>
      <c r="D88" s="249"/>
      <c r="E88" s="249"/>
      <c r="F88" s="272" t="s">
        <v>1427</v>
      </c>
      <c r="G88" s="273"/>
      <c r="H88" s="249" t="s">
        <v>1443</v>
      </c>
      <c r="I88" s="249" t="s">
        <v>1423</v>
      </c>
      <c r="J88" s="249">
        <v>20</v>
      </c>
      <c r="K88" s="263"/>
    </row>
    <row r="89" spans="2:11" s="1" customFormat="1" ht="15" customHeight="1">
      <c r="B89" s="274"/>
      <c r="C89" s="249" t="s">
        <v>1444</v>
      </c>
      <c r="D89" s="249"/>
      <c r="E89" s="249"/>
      <c r="F89" s="272" t="s">
        <v>1427</v>
      </c>
      <c r="G89" s="273"/>
      <c r="H89" s="249" t="s">
        <v>1445</v>
      </c>
      <c r="I89" s="249" t="s">
        <v>1423</v>
      </c>
      <c r="J89" s="249">
        <v>20</v>
      </c>
      <c r="K89" s="263"/>
    </row>
    <row r="90" spans="2:11" s="1" customFormat="1" ht="15" customHeight="1">
      <c r="B90" s="274"/>
      <c r="C90" s="249" t="s">
        <v>1446</v>
      </c>
      <c r="D90" s="249"/>
      <c r="E90" s="249"/>
      <c r="F90" s="272" t="s">
        <v>1427</v>
      </c>
      <c r="G90" s="273"/>
      <c r="H90" s="249" t="s">
        <v>1447</v>
      </c>
      <c r="I90" s="249" t="s">
        <v>1423</v>
      </c>
      <c r="J90" s="249">
        <v>50</v>
      </c>
      <c r="K90" s="263"/>
    </row>
    <row r="91" spans="2:11" s="1" customFormat="1" ht="15" customHeight="1">
      <c r="B91" s="274"/>
      <c r="C91" s="249" t="s">
        <v>1448</v>
      </c>
      <c r="D91" s="249"/>
      <c r="E91" s="249"/>
      <c r="F91" s="272" t="s">
        <v>1427</v>
      </c>
      <c r="G91" s="273"/>
      <c r="H91" s="249" t="s">
        <v>1448</v>
      </c>
      <c r="I91" s="249" t="s">
        <v>1423</v>
      </c>
      <c r="J91" s="249">
        <v>50</v>
      </c>
      <c r="K91" s="263"/>
    </row>
    <row r="92" spans="2:11" s="1" customFormat="1" ht="15" customHeight="1">
      <c r="B92" s="274"/>
      <c r="C92" s="249" t="s">
        <v>1449</v>
      </c>
      <c r="D92" s="249"/>
      <c r="E92" s="249"/>
      <c r="F92" s="272" t="s">
        <v>1427</v>
      </c>
      <c r="G92" s="273"/>
      <c r="H92" s="249" t="s">
        <v>1450</v>
      </c>
      <c r="I92" s="249" t="s">
        <v>1423</v>
      </c>
      <c r="J92" s="249">
        <v>255</v>
      </c>
      <c r="K92" s="263"/>
    </row>
    <row r="93" spans="2:11" s="1" customFormat="1" ht="15" customHeight="1">
      <c r="B93" s="274"/>
      <c r="C93" s="249" t="s">
        <v>1451</v>
      </c>
      <c r="D93" s="249"/>
      <c r="E93" s="249"/>
      <c r="F93" s="272" t="s">
        <v>1421</v>
      </c>
      <c r="G93" s="273"/>
      <c r="H93" s="249" t="s">
        <v>1452</v>
      </c>
      <c r="I93" s="249" t="s">
        <v>1453</v>
      </c>
      <c r="J93" s="249"/>
      <c r="K93" s="263"/>
    </row>
    <row r="94" spans="2:11" s="1" customFormat="1" ht="15" customHeight="1">
      <c r="B94" s="274"/>
      <c r="C94" s="249" t="s">
        <v>1454</v>
      </c>
      <c r="D94" s="249"/>
      <c r="E94" s="249"/>
      <c r="F94" s="272" t="s">
        <v>1421</v>
      </c>
      <c r="G94" s="273"/>
      <c r="H94" s="249" t="s">
        <v>1455</v>
      </c>
      <c r="I94" s="249" t="s">
        <v>1456</v>
      </c>
      <c r="J94" s="249"/>
      <c r="K94" s="263"/>
    </row>
    <row r="95" spans="2:11" s="1" customFormat="1" ht="15" customHeight="1">
      <c r="B95" s="274"/>
      <c r="C95" s="249" t="s">
        <v>1457</v>
      </c>
      <c r="D95" s="249"/>
      <c r="E95" s="249"/>
      <c r="F95" s="272" t="s">
        <v>1421</v>
      </c>
      <c r="G95" s="273"/>
      <c r="H95" s="249" t="s">
        <v>1457</v>
      </c>
      <c r="I95" s="249" t="s">
        <v>1456</v>
      </c>
      <c r="J95" s="249"/>
      <c r="K95" s="263"/>
    </row>
    <row r="96" spans="2:11" s="1" customFormat="1" ht="15" customHeight="1">
      <c r="B96" s="274"/>
      <c r="C96" s="249" t="s">
        <v>37</v>
      </c>
      <c r="D96" s="249"/>
      <c r="E96" s="249"/>
      <c r="F96" s="272" t="s">
        <v>1421</v>
      </c>
      <c r="G96" s="273"/>
      <c r="H96" s="249" t="s">
        <v>1458</v>
      </c>
      <c r="I96" s="249" t="s">
        <v>1456</v>
      </c>
      <c r="J96" s="249"/>
      <c r="K96" s="263"/>
    </row>
    <row r="97" spans="2:11" s="1" customFormat="1" ht="15" customHeight="1">
      <c r="B97" s="274"/>
      <c r="C97" s="249" t="s">
        <v>47</v>
      </c>
      <c r="D97" s="249"/>
      <c r="E97" s="249"/>
      <c r="F97" s="272" t="s">
        <v>1421</v>
      </c>
      <c r="G97" s="273"/>
      <c r="H97" s="249" t="s">
        <v>1459</v>
      </c>
      <c r="I97" s="249" t="s">
        <v>1456</v>
      </c>
      <c r="J97" s="249"/>
      <c r="K97" s="263"/>
    </row>
    <row r="98" spans="2:11" s="1" customFormat="1" ht="15" customHeight="1">
      <c r="B98" s="277"/>
      <c r="C98" s="278"/>
      <c r="D98" s="278"/>
      <c r="E98" s="278"/>
      <c r="F98" s="278"/>
      <c r="G98" s="278"/>
      <c r="H98" s="278"/>
      <c r="I98" s="278"/>
      <c r="J98" s="278"/>
      <c r="K98" s="279"/>
    </row>
    <row r="99" spans="2:11" s="1" customFormat="1" ht="18.7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0"/>
    </row>
    <row r="100" spans="2:11" s="1" customFormat="1" ht="18.75" customHeight="1"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</row>
    <row r="101" spans="2:11" s="1" customFormat="1" ht="7.5" customHeight="1">
      <c r="B101" s="258"/>
      <c r="C101" s="259"/>
      <c r="D101" s="259"/>
      <c r="E101" s="259"/>
      <c r="F101" s="259"/>
      <c r="G101" s="259"/>
      <c r="H101" s="259"/>
      <c r="I101" s="259"/>
      <c r="J101" s="259"/>
      <c r="K101" s="260"/>
    </row>
    <row r="102" spans="2:11" s="1" customFormat="1" ht="45" customHeight="1">
      <c r="B102" s="261"/>
      <c r="C102" s="262" t="s">
        <v>1460</v>
      </c>
      <c r="D102" s="262"/>
      <c r="E102" s="262"/>
      <c r="F102" s="262"/>
      <c r="G102" s="262"/>
      <c r="H102" s="262"/>
      <c r="I102" s="262"/>
      <c r="J102" s="262"/>
      <c r="K102" s="263"/>
    </row>
    <row r="103" spans="2:11" s="1" customFormat="1" ht="17.25" customHeight="1">
      <c r="B103" s="261"/>
      <c r="C103" s="264" t="s">
        <v>1415</v>
      </c>
      <c r="D103" s="264"/>
      <c r="E103" s="264"/>
      <c r="F103" s="264" t="s">
        <v>1416</v>
      </c>
      <c r="G103" s="265"/>
      <c r="H103" s="264" t="s">
        <v>53</v>
      </c>
      <c r="I103" s="264" t="s">
        <v>56</v>
      </c>
      <c r="J103" s="264" t="s">
        <v>1417</v>
      </c>
      <c r="K103" s="263"/>
    </row>
    <row r="104" spans="2:11" s="1" customFormat="1" ht="17.25" customHeight="1">
      <c r="B104" s="261"/>
      <c r="C104" s="266" t="s">
        <v>1418</v>
      </c>
      <c r="D104" s="266"/>
      <c r="E104" s="266"/>
      <c r="F104" s="267" t="s">
        <v>1419</v>
      </c>
      <c r="G104" s="268"/>
      <c r="H104" s="266"/>
      <c r="I104" s="266"/>
      <c r="J104" s="266" t="s">
        <v>1420</v>
      </c>
      <c r="K104" s="263"/>
    </row>
    <row r="105" spans="2:11" s="1" customFormat="1" ht="5.25" customHeight="1">
      <c r="B105" s="261"/>
      <c r="C105" s="264"/>
      <c r="D105" s="264"/>
      <c r="E105" s="264"/>
      <c r="F105" s="264"/>
      <c r="G105" s="282"/>
      <c r="H105" s="264"/>
      <c r="I105" s="264"/>
      <c r="J105" s="264"/>
      <c r="K105" s="263"/>
    </row>
    <row r="106" spans="2:11" s="1" customFormat="1" ht="15" customHeight="1">
      <c r="B106" s="261"/>
      <c r="C106" s="249" t="s">
        <v>52</v>
      </c>
      <c r="D106" s="271"/>
      <c r="E106" s="271"/>
      <c r="F106" s="272" t="s">
        <v>1421</v>
      </c>
      <c r="G106" s="249"/>
      <c r="H106" s="249" t="s">
        <v>1461</v>
      </c>
      <c r="I106" s="249" t="s">
        <v>1423</v>
      </c>
      <c r="J106" s="249">
        <v>20</v>
      </c>
      <c r="K106" s="263"/>
    </row>
    <row r="107" spans="2:11" s="1" customFormat="1" ht="15" customHeight="1">
      <c r="B107" s="261"/>
      <c r="C107" s="249" t="s">
        <v>1424</v>
      </c>
      <c r="D107" s="249"/>
      <c r="E107" s="249"/>
      <c r="F107" s="272" t="s">
        <v>1421</v>
      </c>
      <c r="G107" s="249"/>
      <c r="H107" s="249" t="s">
        <v>1461</v>
      </c>
      <c r="I107" s="249" t="s">
        <v>1423</v>
      </c>
      <c r="J107" s="249">
        <v>120</v>
      </c>
      <c r="K107" s="263"/>
    </row>
    <row r="108" spans="2:11" s="1" customFormat="1" ht="15" customHeight="1">
      <c r="B108" s="274"/>
      <c r="C108" s="249" t="s">
        <v>1426</v>
      </c>
      <c r="D108" s="249"/>
      <c r="E108" s="249"/>
      <c r="F108" s="272" t="s">
        <v>1427</v>
      </c>
      <c r="G108" s="249"/>
      <c r="H108" s="249" t="s">
        <v>1461</v>
      </c>
      <c r="I108" s="249" t="s">
        <v>1423</v>
      </c>
      <c r="J108" s="249">
        <v>50</v>
      </c>
      <c r="K108" s="263"/>
    </row>
    <row r="109" spans="2:11" s="1" customFormat="1" ht="15" customHeight="1">
      <c r="B109" s="274"/>
      <c r="C109" s="249" t="s">
        <v>1429</v>
      </c>
      <c r="D109" s="249"/>
      <c r="E109" s="249"/>
      <c r="F109" s="272" t="s">
        <v>1421</v>
      </c>
      <c r="G109" s="249"/>
      <c r="H109" s="249" t="s">
        <v>1461</v>
      </c>
      <c r="I109" s="249" t="s">
        <v>1431</v>
      </c>
      <c r="J109" s="249"/>
      <c r="K109" s="263"/>
    </row>
    <row r="110" spans="2:11" s="1" customFormat="1" ht="15" customHeight="1">
      <c r="B110" s="274"/>
      <c r="C110" s="249" t="s">
        <v>1440</v>
      </c>
      <c r="D110" s="249"/>
      <c r="E110" s="249"/>
      <c r="F110" s="272" t="s">
        <v>1427</v>
      </c>
      <c r="G110" s="249"/>
      <c r="H110" s="249" t="s">
        <v>1461</v>
      </c>
      <c r="I110" s="249" t="s">
        <v>1423</v>
      </c>
      <c r="J110" s="249">
        <v>50</v>
      </c>
      <c r="K110" s="263"/>
    </row>
    <row r="111" spans="2:11" s="1" customFormat="1" ht="15" customHeight="1">
      <c r="B111" s="274"/>
      <c r="C111" s="249" t="s">
        <v>1448</v>
      </c>
      <c r="D111" s="249"/>
      <c r="E111" s="249"/>
      <c r="F111" s="272" t="s">
        <v>1427</v>
      </c>
      <c r="G111" s="249"/>
      <c r="H111" s="249" t="s">
        <v>1461</v>
      </c>
      <c r="I111" s="249" t="s">
        <v>1423</v>
      </c>
      <c r="J111" s="249">
        <v>50</v>
      </c>
      <c r="K111" s="263"/>
    </row>
    <row r="112" spans="2:11" s="1" customFormat="1" ht="15" customHeight="1">
      <c r="B112" s="274"/>
      <c r="C112" s="249" t="s">
        <v>1446</v>
      </c>
      <c r="D112" s="249"/>
      <c r="E112" s="249"/>
      <c r="F112" s="272" t="s">
        <v>1427</v>
      </c>
      <c r="G112" s="249"/>
      <c r="H112" s="249" t="s">
        <v>1461</v>
      </c>
      <c r="I112" s="249" t="s">
        <v>1423</v>
      </c>
      <c r="J112" s="249">
        <v>50</v>
      </c>
      <c r="K112" s="263"/>
    </row>
    <row r="113" spans="2:11" s="1" customFormat="1" ht="15" customHeight="1">
      <c r="B113" s="274"/>
      <c r="C113" s="249" t="s">
        <v>52</v>
      </c>
      <c r="D113" s="249"/>
      <c r="E113" s="249"/>
      <c r="F113" s="272" t="s">
        <v>1421</v>
      </c>
      <c r="G113" s="249"/>
      <c r="H113" s="249" t="s">
        <v>1462</v>
      </c>
      <c r="I113" s="249" t="s">
        <v>1423</v>
      </c>
      <c r="J113" s="249">
        <v>20</v>
      </c>
      <c r="K113" s="263"/>
    </row>
    <row r="114" spans="2:11" s="1" customFormat="1" ht="15" customHeight="1">
      <c r="B114" s="274"/>
      <c r="C114" s="249" t="s">
        <v>1463</v>
      </c>
      <c r="D114" s="249"/>
      <c r="E114" s="249"/>
      <c r="F114" s="272" t="s">
        <v>1421</v>
      </c>
      <c r="G114" s="249"/>
      <c r="H114" s="249" t="s">
        <v>1464</v>
      </c>
      <c r="I114" s="249" t="s">
        <v>1423</v>
      </c>
      <c r="J114" s="249">
        <v>120</v>
      </c>
      <c r="K114" s="263"/>
    </row>
    <row r="115" spans="2:11" s="1" customFormat="1" ht="15" customHeight="1">
      <c r="B115" s="274"/>
      <c r="C115" s="249" t="s">
        <v>37</v>
      </c>
      <c r="D115" s="249"/>
      <c r="E115" s="249"/>
      <c r="F115" s="272" t="s">
        <v>1421</v>
      </c>
      <c r="G115" s="249"/>
      <c r="H115" s="249" t="s">
        <v>1465</v>
      </c>
      <c r="I115" s="249" t="s">
        <v>1456</v>
      </c>
      <c r="J115" s="249"/>
      <c r="K115" s="263"/>
    </row>
    <row r="116" spans="2:11" s="1" customFormat="1" ht="15" customHeight="1">
      <c r="B116" s="274"/>
      <c r="C116" s="249" t="s">
        <v>47</v>
      </c>
      <c r="D116" s="249"/>
      <c r="E116" s="249"/>
      <c r="F116" s="272" t="s">
        <v>1421</v>
      </c>
      <c r="G116" s="249"/>
      <c r="H116" s="249" t="s">
        <v>1466</v>
      </c>
      <c r="I116" s="249" t="s">
        <v>1456</v>
      </c>
      <c r="J116" s="249"/>
      <c r="K116" s="263"/>
    </row>
    <row r="117" spans="2:11" s="1" customFormat="1" ht="15" customHeight="1">
      <c r="B117" s="274"/>
      <c r="C117" s="249" t="s">
        <v>56</v>
      </c>
      <c r="D117" s="249"/>
      <c r="E117" s="249"/>
      <c r="F117" s="272" t="s">
        <v>1421</v>
      </c>
      <c r="G117" s="249"/>
      <c r="H117" s="249" t="s">
        <v>1467</v>
      </c>
      <c r="I117" s="249" t="s">
        <v>1468</v>
      </c>
      <c r="J117" s="249"/>
      <c r="K117" s="263"/>
    </row>
    <row r="118" spans="2:11" s="1" customFormat="1" ht="15" customHeight="1">
      <c r="B118" s="277"/>
      <c r="C118" s="283"/>
      <c r="D118" s="283"/>
      <c r="E118" s="283"/>
      <c r="F118" s="283"/>
      <c r="G118" s="283"/>
      <c r="H118" s="283"/>
      <c r="I118" s="283"/>
      <c r="J118" s="283"/>
      <c r="K118" s="279"/>
    </row>
    <row r="119" spans="2:11" s="1" customFormat="1" ht="18.75" customHeight="1">
      <c r="B119" s="284"/>
      <c r="C119" s="285"/>
      <c r="D119" s="285"/>
      <c r="E119" s="285"/>
      <c r="F119" s="286"/>
      <c r="G119" s="285"/>
      <c r="H119" s="285"/>
      <c r="I119" s="285"/>
      <c r="J119" s="285"/>
      <c r="K119" s="284"/>
    </row>
    <row r="120" spans="2:11" s="1" customFormat="1" ht="18.75" customHeight="1"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s="1" customFormat="1" ht="7.5" customHeight="1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s="1" customFormat="1" ht="45" customHeight="1">
      <c r="B122" s="290"/>
      <c r="C122" s="240" t="s">
        <v>1469</v>
      </c>
      <c r="D122" s="240"/>
      <c r="E122" s="240"/>
      <c r="F122" s="240"/>
      <c r="G122" s="240"/>
      <c r="H122" s="240"/>
      <c r="I122" s="240"/>
      <c r="J122" s="240"/>
      <c r="K122" s="291"/>
    </row>
    <row r="123" spans="2:11" s="1" customFormat="1" ht="17.25" customHeight="1">
      <c r="B123" s="292"/>
      <c r="C123" s="264" t="s">
        <v>1415</v>
      </c>
      <c r="D123" s="264"/>
      <c r="E123" s="264"/>
      <c r="F123" s="264" t="s">
        <v>1416</v>
      </c>
      <c r="G123" s="265"/>
      <c r="H123" s="264" t="s">
        <v>53</v>
      </c>
      <c r="I123" s="264" t="s">
        <v>56</v>
      </c>
      <c r="J123" s="264" t="s">
        <v>1417</v>
      </c>
      <c r="K123" s="293"/>
    </row>
    <row r="124" spans="2:11" s="1" customFormat="1" ht="17.25" customHeight="1">
      <c r="B124" s="292"/>
      <c r="C124" s="266" t="s">
        <v>1418</v>
      </c>
      <c r="D124" s="266"/>
      <c r="E124" s="266"/>
      <c r="F124" s="267" t="s">
        <v>1419</v>
      </c>
      <c r="G124" s="268"/>
      <c r="H124" s="266"/>
      <c r="I124" s="266"/>
      <c r="J124" s="266" t="s">
        <v>1420</v>
      </c>
      <c r="K124" s="293"/>
    </row>
    <row r="125" spans="2:11" s="1" customFormat="1" ht="5.25" customHeight="1">
      <c r="B125" s="294"/>
      <c r="C125" s="269"/>
      <c r="D125" s="269"/>
      <c r="E125" s="269"/>
      <c r="F125" s="269"/>
      <c r="G125" s="295"/>
      <c r="H125" s="269"/>
      <c r="I125" s="269"/>
      <c r="J125" s="269"/>
      <c r="K125" s="296"/>
    </row>
    <row r="126" spans="2:11" s="1" customFormat="1" ht="15" customHeight="1">
      <c r="B126" s="294"/>
      <c r="C126" s="249" t="s">
        <v>1424</v>
      </c>
      <c r="D126" s="271"/>
      <c r="E126" s="271"/>
      <c r="F126" s="272" t="s">
        <v>1421</v>
      </c>
      <c r="G126" s="249"/>
      <c r="H126" s="249" t="s">
        <v>1461</v>
      </c>
      <c r="I126" s="249" t="s">
        <v>1423</v>
      </c>
      <c r="J126" s="249">
        <v>120</v>
      </c>
      <c r="K126" s="297"/>
    </row>
    <row r="127" spans="2:11" s="1" customFormat="1" ht="15" customHeight="1">
      <c r="B127" s="294"/>
      <c r="C127" s="249" t="s">
        <v>1470</v>
      </c>
      <c r="D127" s="249"/>
      <c r="E127" s="249"/>
      <c r="F127" s="272" t="s">
        <v>1421</v>
      </c>
      <c r="G127" s="249"/>
      <c r="H127" s="249" t="s">
        <v>1471</v>
      </c>
      <c r="I127" s="249" t="s">
        <v>1423</v>
      </c>
      <c r="J127" s="249" t="s">
        <v>1472</v>
      </c>
      <c r="K127" s="297"/>
    </row>
    <row r="128" spans="2:11" s="1" customFormat="1" ht="15" customHeight="1">
      <c r="B128" s="294"/>
      <c r="C128" s="249" t="s">
        <v>1369</v>
      </c>
      <c r="D128" s="249"/>
      <c r="E128" s="249"/>
      <c r="F128" s="272" t="s">
        <v>1421</v>
      </c>
      <c r="G128" s="249"/>
      <c r="H128" s="249" t="s">
        <v>1473</v>
      </c>
      <c r="I128" s="249" t="s">
        <v>1423</v>
      </c>
      <c r="J128" s="249" t="s">
        <v>1472</v>
      </c>
      <c r="K128" s="297"/>
    </row>
    <row r="129" spans="2:11" s="1" customFormat="1" ht="15" customHeight="1">
      <c r="B129" s="294"/>
      <c r="C129" s="249" t="s">
        <v>1432</v>
      </c>
      <c r="D129" s="249"/>
      <c r="E129" s="249"/>
      <c r="F129" s="272" t="s">
        <v>1427</v>
      </c>
      <c r="G129" s="249"/>
      <c r="H129" s="249" t="s">
        <v>1433</v>
      </c>
      <c r="I129" s="249" t="s">
        <v>1423</v>
      </c>
      <c r="J129" s="249">
        <v>15</v>
      </c>
      <c r="K129" s="297"/>
    </row>
    <row r="130" spans="2:11" s="1" customFormat="1" ht="15" customHeight="1">
      <c r="B130" s="294"/>
      <c r="C130" s="275" t="s">
        <v>1434</v>
      </c>
      <c r="D130" s="275"/>
      <c r="E130" s="275"/>
      <c r="F130" s="276" t="s">
        <v>1427</v>
      </c>
      <c r="G130" s="275"/>
      <c r="H130" s="275" t="s">
        <v>1435</v>
      </c>
      <c r="I130" s="275" t="s">
        <v>1423</v>
      </c>
      <c r="J130" s="275">
        <v>15</v>
      </c>
      <c r="K130" s="297"/>
    </row>
    <row r="131" spans="2:11" s="1" customFormat="1" ht="15" customHeight="1">
      <c r="B131" s="294"/>
      <c r="C131" s="275" t="s">
        <v>1436</v>
      </c>
      <c r="D131" s="275"/>
      <c r="E131" s="275"/>
      <c r="F131" s="276" t="s">
        <v>1427</v>
      </c>
      <c r="G131" s="275"/>
      <c r="H131" s="275" t="s">
        <v>1437</v>
      </c>
      <c r="I131" s="275" t="s">
        <v>1423</v>
      </c>
      <c r="J131" s="275">
        <v>20</v>
      </c>
      <c r="K131" s="297"/>
    </row>
    <row r="132" spans="2:11" s="1" customFormat="1" ht="15" customHeight="1">
      <c r="B132" s="294"/>
      <c r="C132" s="275" t="s">
        <v>1438</v>
      </c>
      <c r="D132" s="275"/>
      <c r="E132" s="275"/>
      <c r="F132" s="276" t="s">
        <v>1427</v>
      </c>
      <c r="G132" s="275"/>
      <c r="H132" s="275" t="s">
        <v>1439</v>
      </c>
      <c r="I132" s="275" t="s">
        <v>1423</v>
      </c>
      <c r="J132" s="275">
        <v>20</v>
      </c>
      <c r="K132" s="297"/>
    </row>
    <row r="133" spans="2:11" s="1" customFormat="1" ht="15" customHeight="1">
      <c r="B133" s="294"/>
      <c r="C133" s="249" t="s">
        <v>1426</v>
      </c>
      <c r="D133" s="249"/>
      <c r="E133" s="249"/>
      <c r="F133" s="272" t="s">
        <v>1427</v>
      </c>
      <c r="G133" s="249"/>
      <c r="H133" s="249" t="s">
        <v>1461</v>
      </c>
      <c r="I133" s="249" t="s">
        <v>1423</v>
      </c>
      <c r="J133" s="249">
        <v>50</v>
      </c>
      <c r="K133" s="297"/>
    </row>
    <row r="134" spans="2:11" s="1" customFormat="1" ht="15" customHeight="1">
      <c r="B134" s="294"/>
      <c r="C134" s="249" t="s">
        <v>1440</v>
      </c>
      <c r="D134" s="249"/>
      <c r="E134" s="249"/>
      <c r="F134" s="272" t="s">
        <v>1427</v>
      </c>
      <c r="G134" s="249"/>
      <c r="H134" s="249" t="s">
        <v>1461</v>
      </c>
      <c r="I134" s="249" t="s">
        <v>1423</v>
      </c>
      <c r="J134" s="249">
        <v>50</v>
      </c>
      <c r="K134" s="297"/>
    </row>
    <row r="135" spans="2:11" s="1" customFormat="1" ht="15" customHeight="1">
      <c r="B135" s="294"/>
      <c r="C135" s="249" t="s">
        <v>1446</v>
      </c>
      <c r="D135" s="249"/>
      <c r="E135" s="249"/>
      <c r="F135" s="272" t="s">
        <v>1427</v>
      </c>
      <c r="G135" s="249"/>
      <c r="H135" s="249" t="s">
        <v>1461</v>
      </c>
      <c r="I135" s="249" t="s">
        <v>1423</v>
      </c>
      <c r="J135" s="249">
        <v>50</v>
      </c>
      <c r="K135" s="297"/>
    </row>
    <row r="136" spans="2:11" s="1" customFormat="1" ht="15" customHeight="1">
      <c r="B136" s="294"/>
      <c r="C136" s="249" t="s">
        <v>1448</v>
      </c>
      <c r="D136" s="249"/>
      <c r="E136" s="249"/>
      <c r="F136" s="272" t="s">
        <v>1427</v>
      </c>
      <c r="G136" s="249"/>
      <c r="H136" s="249" t="s">
        <v>1461</v>
      </c>
      <c r="I136" s="249" t="s">
        <v>1423</v>
      </c>
      <c r="J136" s="249">
        <v>50</v>
      </c>
      <c r="K136" s="297"/>
    </row>
    <row r="137" spans="2:11" s="1" customFormat="1" ht="15" customHeight="1">
      <c r="B137" s="294"/>
      <c r="C137" s="249" t="s">
        <v>1449</v>
      </c>
      <c r="D137" s="249"/>
      <c r="E137" s="249"/>
      <c r="F137" s="272" t="s">
        <v>1427</v>
      </c>
      <c r="G137" s="249"/>
      <c r="H137" s="249" t="s">
        <v>1474</v>
      </c>
      <c r="I137" s="249" t="s">
        <v>1423</v>
      </c>
      <c r="J137" s="249">
        <v>255</v>
      </c>
      <c r="K137" s="297"/>
    </row>
    <row r="138" spans="2:11" s="1" customFormat="1" ht="15" customHeight="1">
      <c r="B138" s="294"/>
      <c r="C138" s="249" t="s">
        <v>1451</v>
      </c>
      <c r="D138" s="249"/>
      <c r="E138" s="249"/>
      <c r="F138" s="272" t="s">
        <v>1421</v>
      </c>
      <c r="G138" s="249"/>
      <c r="H138" s="249" t="s">
        <v>1475</v>
      </c>
      <c r="I138" s="249" t="s">
        <v>1453</v>
      </c>
      <c r="J138" s="249"/>
      <c r="K138" s="297"/>
    </row>
    <row r="139" spans="2:11" s="1" customFormat="1" ht="15" customHeight="1">
      <c r="B139" s="294"/>
      <c r="C139" s="249" t="s">
        <v>1454</v>
      </c>
      <c r="D139" s="249"/>
      <c r="E139" s="249"/>
      <c r="F139" s="272" t="s">
        <v>1421</v>
      </c>
      <c r="G139" s="249"/>
      <c r="H139" s="249" t="s">
        <v>1476</v>
      </c>
      <c r="I139" s="249" t="s">
        <v>1456</v>
      </c>
      <c r="J139" s="249"/>
      <c r="K139" s="297"/>
    </row>
    <row r="140" spans="2:11" s="1" customFormat="1" ht="15" customHeight="1">
      <c r="B140" s="294"/>
      <c r="C140" s="249" t="s">
        <v>1457</v>
      </c>
      <c r="D140" s="249"/>
      <c r="E140" s="249"/>
      <c r="F140" s="272" t="s">
        <v>1421</v>
      </c>
      <c r="G140" s="249"/>
      <c r="H140" s="249" t="s">
        <v>1457</v>
      </c>
      <c r="I140" s="249" t="s">
        <v>1456</v>
      </c>
      <c r="J140" s="249"/>
      <c r="K140" s="297"/>
    </row>
    <row r="141" spans="2:11" s="1" customFormat="1" ht="15" customHeight="1">
      <c r="B141" s="294"/>
      <c r="C141" s="249" t="s">
        <v>37</v>
      </c>
      <c r="D141" s="249"/>
      <c r="E141" s="249"/>
      <c r="F141" s="272" t="s">
        <v>1421</v>
      </c>
      <c r="G141" s="249"/>
      <c r="H141" s="249" t="s">
        <v>1477</v>
      </c>
      <c r="I141" s="249" t="s">
        <v>1456</v>
      </c>
      <c r="J141" s="249"/>
      <c r="K141" s="297"/>
    </row>
    <row r="142" spans="2:11" s="1" customFormat="1" ht="15" customHeight="1">
      <c r="B142" s="294"/>
      <c r="C142" s="249" t="s">
        <v>1478</v>
      </c>
      <c r="D142" s="249"/>
      <c r="E142" s="249"/>
      <c r="F142" s="272" t="s">
        <v>1421</v>
      </c>
      <c r="G142" s="249"/>
      <c r="H142" s="249" t="s">
        <v>1479</v>
      </c>
      <c r="I142" s="249" t="s">
        <v>1456</v>
      </c>
      <c r="J142" s="249"/>
      <c r="K142" s="297"/>
    </row>
    <row r="143" spans="2:11" s="1" customFormat="1" ht="15" customHeight="1">
      <c r="B143" s="298"/>
      <c r="C143" s="299"/>
      <c r="D143" s="299"/>
      <c r="E143" s="299"/>
      <c r="F143" s="299"/>
      <c r="G143" s="299"/>
      <c r="H143" s="299"/>
      <c r="I143" s="299"/>
      <c r="J143" s="299"/>
      <c r="K143" s="300"/>
    </row>
    <row r="144" spans="2:11" s="1" customFormat="1" ht="18.75" customHeight="1">
      <c r="B144" s="285"/>
      <c r="C144" s="285"/>
      <c r="D144" s="285"/>
      <c r="E144" s="285"/>
      <c r="F144" s="286"/>
      <c r="G144" s="285"/>
      <c r="H144" s="285"/>
      <c r="I144" s="285"/>
      <c r="J144" s="285"/>
      <c r="K144" s="285"/>
    </row>
    <row r="145" spans="2:11" s="1" customFormat="1" ht="18.75" customHeight="1">
      <c r="B145" s="257"/>
      <c r="C145" s="257"/>
      <c r="D145" s="257"/>
      <c r="E145" s="257"/>
      <c r="F145" s="257"/>
      <c r="G145" s="257"/>
      <c r="H145" s="257"/>
      <c r="I145" s="257"/>
      <c r="J145" s="257"/>
      <c r="K145" s="257"/>
    </row>
    <row r="146" spans="2:11" s="1" customFormat="1" ht="7.5" customHeight="1">
      <c r="B146" s="258"/>
      <c r="C146" s="259"/>
      <c r="D146" s="259"/>
      <c r="E146" s="259"/>
      <c r="F146" s="259"/>
      <c r="G146" s="259"/>
      <c r="H146" s="259"/>
      <c r="I146" s="259"/>
      <c r="J146" s="259"/>
      <c r="K146" s="260"/>
    </row>
    <row r="147" spans="2:11" s="1" customFormat="1" ht="45" customHeight="1">
      <c r="B147" s="261"/>
      <c r="C147" s="262" t="s">
        <v>1480</v>
      </c>
      <c r="D147" s="262"/>
      <c r="E147" s="262"/>
      <c r="F147" s="262"/>
      <c r="G147" s="262"/>
      <c r="H147" s="262"/>
      <c r="I147" s="262"/>
      <c r="J147" s="262"/>
      <c r="K147" s="263"/>
    </row>
    <row r="148" spans="2:11" s="1" customFormat="1" ht="17.25" customHeight="1">
      <c r="B148" s="261"/>
      <c r="C148" s="264" t="s">
        <v>1415</v>
      </c>
      <c r="D148" s="264"/>
      <c r="E148" s="264"/>
      <c r="F148" s="264" t="s">
        <v>1416</v>
      </c>
      <c r="G148" s="265"/>
      <c r="H148" s="264" t="s">
        <v>53</v>
      </c>
      <c r="I148" s="264" t="s">
        <v>56</v>
      </c>
      <c r="J148" s="264" t="s">
        <v>1417</v>
      </c>
      <c r="K148" s="263"/>
    </row>
    <row r="149" spans="2:11" s="1" customFormat="1" ht="17.25" customHeight="1">
      <c r="B149" s="261"/>
      <c r="C149" s="266" t="s">
        <v>1418</v>
      </c>
      <c r="D149" s="266"/>
      <c r="E149" s="266"/>
      <c r="F149" s="267" t="s">
        <v>1419</v>
      </c>
      <c r="G149" s="268"/>
      <c r="H149" s="266"/>
      <c r="I149" s="266"/>
      <c r="J149" s="266" t="s">
        <v>1420</v>
      </c>
      <c r="K149" s="263"/>
    </row>
    <row r="150" spans="2:11" s="1" customFormat="1" ht="5.25" customHeight="1">
      <c r="B150" s="274"/>
      <c r="C150" s="269"/>
      <c r="D150" s="269"/>
      <c r="E150" s="269"/>
      <c r="F150" s="269"/>
      <c r="G150" s="270"/>
      <c r="H150" s="269"/>
      <c r="I150" s="269"/>
      <c r="J150" s="269"/>
      <c r="K150" s="297"/>
    </row>
    <row r="151" spans="2:11" s="1" customFormat="1" ht="15" customHeight="1">
      <c r="B151" s="274"/>
      <c r="C151" s="301" t="s">
        <v>1424</v>
      </c>
      <c r="D151" s="249"/>
      <c r="E151" s="249"/>
      <c r="F151" s="302" t="s">
        <v>1421</v>
      </c>
      <c r="G151" s="249"/>
      <c r="H151" s="301" t="s">
        <v>1461</v>
      </c>
      <c r="I151" s="301" t="s">
        <v>1423</v>
      </c>
      <c r="J151" s="301">
        <v>120</v>
      </c>
      <c r="K151" s="297"/>
    </row>
    <row r="152" spans="2:11" s="1" customFormat="1" ht="15" customHeight="1">
      <c r="B152" s="274"/>
      <c r="C152" s="301" t="s">
        <v>1470</v>
      </c>
      <c r="D152" s="249"/>
      <c r="E152" s="249"/>
      <c r="F152" s="302" t="s">
        <v>1421</v>
      </c>
      <c r="G152" s="249"/>
      <c r="H152" s="301" t="s">
        <v>1481</v>
      </c>
      <c r="I152" s="301" t="s">
        <v>1423</v>
      </c>
      <c r="J152" s="301" t="s">
        <v>1472</v>
      </c>
      <c r="K152" s="297"/>
    </row>
    <row r="153" spans="2:11" s="1" customFormat="1" ht="15" customHeight="1">
      <c r="B153" s="274"/>
      <c r="C153" s="301" t="s">
        <v>1369</v>
      </c>
      <c r="D153" s="249"/>
      <c r="E153" s="249"/>
      <c r="F153" s="302" t="s">
        <v>1421</v>
      </c>
      <c r="G153" s="249"/>
      <c r="H153" s="301" t="s">
        <v>1482</v>
      </c>
      <c r="I153" s="301" t="s">
        <v>1423</v>
      </c>
      <c r="J153" s="301" t="s">
        <v>1472</v>
      </c>
      <c r="K153" s="297"/>
    </row>
    <row r="154" spans="2:11" s="1" customFormat="1" ht="15" customHeight="1">
      <c r="B154" s="274"/>
      <c r="C154" s="301" t="s">
        <v>1426</v>
      </c>
      <c r="D154" s="249"/>
      <c r="E154" s="249"/>
      <c r="F154" s="302" t="s">
        <v>1427</v>
      </c>
      <c r="G154" s="249"/>
      <c r="H154" s="301" t="s">
        <v>1461</v>
      </c>
      <c r="I154" s="301" t="s">
        <v>1423</v>
      </c>
      <c r="J154" s="301">
        <v>50</v>
      </c>
      <c r="K154" s="297"/>
    </row>
    <row r="155" spans="2:11" s="1" customFormat="1" ht="15" customHeight="1">
      <c r="B155" s="274"/>
      <c r="C155" s="301" t="s">
        <v>1429</v>
      </c>
      <c r="D155" s="249"/>
      <c r="E155" s="249"/>
      <c r="F155" s="302" t="s">
        <v>1421</v>
      </c>
      <c r="G155" s="249"/>
      <c r="H155" s="301" t="s">
        <v>1461</v>
      </c>
      <c r="I155" s="301" t="s">
        <v>1431</v>
      </c>
      <c r="J155" s="301"/>
      <c r="K155" s="297"/>
    </row>
    <row r="156" spans="2:11" s="1" customFormat="1" ht="15" customHeight="1">
      <c r="B156" s="274"/>
      <c r="C156" s="301" t="s">
        <v>1440</v>
      </c>
      <c r="D156" s="249"/>
      <c r="E156" s="249"/>
      <c r="F156" s="302" t="s">
        <v>1427</v>
      </c>
      <c r="G156" s="249"/>
      <c r="H156" s="301" t="s">
        <v>1461</v>
      </c>
      <c r="I156" s="301" t="s">
        <v>1423</v>
      </c>
      <c r="J156" s="301">
        <v>50</v>
      </c>
      <c r="K156" s="297"/>
    </row>
    <row r="157" spans="2:11" s="1" customFormat="1" ht="15" customHeight="1">
      <c r="B157" s="274"/>
      <c r="C157" s="301" t="s">
        <v>1448</v>
      </c>
      <c r="D157" s="249"/>
      <c r="E157" s="249"/>
      <c r="F157" s="302" t="s">
        <v>1427</v>
      </c>
      <c r="G157" s="249"/>
      <c r="H157" s="301" t="s">
        <v>1461</v>
      </c>
      <c r="I157" s="301" t="s">
        <v>1423</v>
      </c>
      <c r="J157" s="301">
        <v>50</v>
      </c>
      <c r="K157" s="297"/>
    </row>
    <row r="158" spans="2:11" s="1" customFormat="1" ht="15" customHeight="1">
      <c r="B158" s="274"/>
      <c r="C158" s="301" t="s">
        <v>1446</v>
      </c>
      <c r="D158" s="249"/>
      <c r="E158" s="249"/>
      <c r="F158" s="302" t="s">
        <v>1427</v>
      </c>
      <c r="G158" s="249"/>
      <c r="H158" s="301" t="s">
        <v>1461</v>
      </c>
      <c r="I158" s="301" t="s">
        <v>1423</v>
      </c>
      <c r="J158" s="301">
        <v>50</v>
      </c>
      <c r="K158" s="297"/>
    </row>
    <row r="159" spans="2:11" s="1" customFormat="1" ht="15" customHeight="1">
      <c r="B159" s="274"/>
      <c r="C159" s="301" t="s">
        <v>113</v>
      </c>
      <c r="D159" s="249"/>
      <c r="E159" s="249"/>
      <c r="F159" s="302" t="s">
        <v>1421</v>
      </c>
      <c r="G159" s="249"/>
      <c r="H159" s="301" t="s">
        <v>1483</v>
      </c>
      <c r="I159" s="301" t="s">
        <v>1423</v>
      </c>
      <c r="J159" s="301" t="s">
        <v>1484</v>
      </c>
      <c r="K159" s="297"/>
    </row>
    <row r="160" spans="2:11" s="1" customFormat="1" ht="15" customHeight="1">
      <c r="B160" s="274"/>
      <c r="C160" s="301" t="s">
        <v>1485</v>
      </c>
      <c r="D160" s="249"/>
      <c r="E160" s="249"/>
      <c r="F160" s="302" t="s">
        <v>1421</v>
      </c>
      <c r="G160" s="249"/>
      <c r="H160" s="301" t="s">
        <v>1486</v>
      </c>
      <c r="I160" s="301" t="s">
        <v>1456</v>
      </c>
      <c r="J160" s="301"/>
      <c r="K160" s="297"/>
    </row>
    <row r="161" spans="2:11" s="1" customFormat="1" ht="15" customHeight="1">
      <c r="B161" s="303"/>
      <c r="C161" s="283"/>
      <c r="D161" s="283"/>
      <c r="E161" s="283"/>
      <c r="F161" s="283"/>
      <c r="G161" s="283"/>
      <c r="H161" s="283"/>
      <c r="I161" s="283"/>
      <c r="J161" s="283"/>
      <c r="K161" s="304"/>
    </row>
    <row r="162" spans="2:11" s="1" customFormat="1" ht="18.75" customHeight="1">
      <c r="B162" s="285"/>
      <c r="C162" s="295"/>
      <c r="D162" s="295"/>
      <c r="E162" s="295"/>
      <c r="F162" s="305"/>
      <c r="G162" s="295"/>
      <c r="H162" s="295"/>
      <c r="I162" s="295"/>
      <c r="J162" s="295"/>
      <c r="K162" s="285"/>
    </row>
    <row r="163" spans="2:11" s="1" customFormat="1" ht="18.75" customHeight="1"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240" t="s">
        <v>1487</v>
      </c>
      <c r="D165" s="240"/>
      <c r="E165" s="240"/>
      <c r="F165" s="240"/>
      <c r="G165" s="240"/>
      <c r="H165" s="240"/>
      <c r="I165" s="240"/>
      <c r="J165" s="240"/>
      <c r="K165" s="241"/>
    </row>
    <row r="166" spans="2:11" s="1" customFormat="1" ht="17.25" customHeight="1">
      <c r="B166" s="239"/>
      <c r="C166" s="264" t="s">
        <v>1415</v>
      </c>
      <c r="D166" s="264"/>
      <c r="E166" s="264"/>
      <c r="F166" s="264" t="s">
        <v>1416</v>
      </c>
      <c r="G166" s="306"/>
      <c r="H166" s="307" t="s">
        <v>53</v>
      </c>
      <c r="I166" s="307" t="s">
        <v>56</v>
      </c>
      <c r="J166" s="264" t="s">
        <v>1417</v>
      </c>
      <c r="K166" s="241"/>
    </row>
    <row r="167" spans="2:11" s="1" customFormat="1" ht="17.25" customHeight="1">
      <c r="B167" s="242"/>
      <c r="C167" s="266" t="s">
        <v>1418</v>
      </c>
      <c r="D167" s="266"/>
      <c r="E167" s="266"/>
      <c r="F167" s="267" t="s">
        <v>1419</v>
      </c>
      <c r="G167" s="308"/>
      <c r="H167" s="309"/>
      <c r="I167" s="309"/>
      <c r="J167" s="266" t="s">
        <v>1420</v>
      </c>
      <c r="K167" s="244"/>
    </row>
    <row r="168" spans="2:11" s="1" customFormat="1" ht="5.25" customHeight="1">
      <c r="B168" s="274"/>
      <c r="C168" s="269"/>
      <c r="D168" s="269"/>
      <c r="E168" s="269"/>
      <c r="F168" s="269"/>
      <c r="G168" s="270"/>
      <c r="H168" s="269"/>
      <c r="I168" s="269"/>
      <c r="J168" s="269"/>
      <c r="K168" s="297"/>
    </row>
    <row r="169" spans="2:11" s="1" customFormat="1" ht="15" customHeight="1">
      <c r="B169" s="274"/>
      <c r="C169" s="249" t="s">
        <v>1424</v>
      </c>
      <c r="D169" s="249"/>
      <c r="E169" s="249"/>
      <c r="F169" s="272" t="s">
        <v>1421</v>
      </c>
      <c r="G169" s="249"/>
      <c r="H169" s="249" t="s">
        <v>1461</v>
      </c>
      <c r="I169" s="249" t="s">
        <v>1423</v>
      </c>
      <c r="J169" s="249">
        <v>120</v>
      </c>
      <c r="K169" s="297"/>
    </row>
    <row r="170" spans="2:11" s="1" customFormat="1" ht="15" customHeight="1">
      <c r="B170" s="274"/>
      <c r="C170" s="249" t="s">
        <v>1470</v>
      </c>
      <c r="D170" s="249"/>
      <c r="E170" s="249"/>
      <c r="F170" s="272" t="s">
        <v>1421</v>
      </c>
      <c r="G170" s="249"/>
      <c r="H170" s="249" t="s">
        <v>1471</v>
      </c>
      <c r="I170" s="249" t="s">
        <v>1423</v>
      </c>
      <c r="J170" s="249" t="s">
        <v>1472</v>
      </c>
      <c r="K170" s="297"/>
    </row>
    <row r="171" spans="2:11" s="1" customFormat="1" ht="15" customHeight="1">
      <c r="B171" s="274"/>
      <c r="C171" s="249" t="s">
        <v>1369</v>
      </c>
      <c r="D171" s="249"/>
      <c r="E171" s="249"/>
      <c r="F171" s="272" t="s">
        <v>1421</v>
      </c>
      <c r="G171" s="249"/>
      <c r="H171" s="249" t="s">
        <v>1488</v>
      </c>
      <c r="I171" s="249" t="s">
        <v>1423</v>
      </c>
      <c r="J171" s="249" t="s">
        <v>1472</v>
      </c>
      <c r="K171" s="297"/>
    </row>
    <row r="172" spans="2:11" s="1" customFormat="1" ht="15" customHeight="1">
      <c r="B172" s="274"/>
      <c r="C172" s="249" t="s">
        <v>1426</v>
      </c>
      <c r="D172" s="249"/>
      <c r="E172" s="249"/>
      <c r="F172" s="272" t="s">
        <v>1427</v>
      </c>
      <c r="G172" s="249"/>
      <c r="H172" s="249" t="s">
        <v>1488</v>
      </c>
      <c r="I172" s="249" t="s">
        <v>1423</v>
      </c>
      <c r="J172" s="249">
        <v>50</v>
      </c>
      <c r="K172" s="297"/>
    </row>
    <row r="173" spans="2:11" s="1" customFormat="1" ht="15" customHeight="1">
      <c r="B173" s="274"/>
      <c r="C173" s="249" t="s">
        <v>1429</v>
      </c>
      <c r="D173" s="249"/>
      <c r="E173" s="249"/>
      <c r="F173" s="272" t="s">
        <v>1421</v>
      </c>
      <c r="G173" s="249"/>
      <c r="H173" s="249" t="s">
        <v>1488</v>
      </c>
      <c r="I173" s="249" t="s">
        <v>1431</v>
      </c>
      <c r="J173" s="249"/>
      <c r="K173" s="297"/>
    </row>
    <row r="174" spans="2:11" s="1" customFormat="1" ht="15" customHeight="1">
      <c r="B174" s="274"/>
      <c r="C174" s="249" t="s">
        <v>1440</v>
      </c>
      <c r="D174" s="249"/>
      <c r="E174" s="249"/>
      <c r="F174" s="272" t="s">
        <v>1427</v>
      </c>
      <c r="G174" s="249"/>
      <c r="H174" s="249" t="s">
        <v>1488</v>
      </c>
      <c r="I174" s="249" t="s">
        <v>1423</v>
      </c>
      <c r="J174" s="249">
        <v>50</v>
      </c>
      <c r="K174" s="297"/>
    </row>
    <row r="175" spans="2:11" s="1" customFormat="1" ht="15" customHeight="1">
      <c r="B175" s="274"/>
      <c r="C175" s="249" t="s">
        <v>1448</v>
      </c>
      <c r="D175" s="249"/>
      <c r="E175" s="249"/>
      <c r="F175" s="272" t="s">
        <v>1427</v>
      </c>
      <c r="G175" s="249"/>
      <c r="H175" s="249" t="s">
        <v>1488</v>
      </c>
      <c r="I175" s="249" t="s">
        <v>1423</v>
      </c>
      <c r="J175" s="249">
        <v>50</v>
      </c>
      <c r="K175" s="297"/>
    </row>
    <row r="176" spans="2:11" s="1" customFormat="1" ht="15" customHeight="1">
      <c r="B176" s="274"/>
      <c r="C176" s="249" t="s">
        <v>1446</v>
      </c>
      <c r="D176" s="249"/>
      <c r="E176" s="249"/>
      <c r="F176" s="272" t="s">
        <v>1427</v>
      </c>
      <c r="G176" s="249"/>
      <c r="H176" s="249" t="s">
        <v>1488</v>
      </c>
      <c r="I176" s="249" t="s">
        <v>1423</v>
      </c>
      <c r="J176" s="249">
        <v>50</v>
      </c>
      <c r="K176" s="297"/>
    </row>
    <row r="177" spans="2:11" s="1" customFormat="1" ht="15" customHeight="1">
      <c r="B177" s="274"/>
      <c r="C177" s="249" t="s">
        <v>122</v>
      </c>
      <c r="D177" s="249"/>
      <c r="E177" s="249"/>
      <c r="F177" s="272" t="s">
        <v>1421</v>
      </c>
      <c r="G177" s="249"/>
      <c r="H177" s="249" t="s">
        <v>1489</v>
      </c>
      <c r="I177" s="249" t="s">
        <v>1490</v>
      </c>
      <c r="J177" s="249"/>
      <c r="K177" s="297"/>
    </row>
    <row r="178" spans="2:11" s="1" customFormat="1" ht="15" customHeight="1">
      <c r="B178" s="274"/>
      <c r="C178" s="249" t="s">
        <v>56</v>
      </c>
      <c r="D178" s="249"/>
      <c r="E178" s="249"/>
      <c r="F178" s="272" t="s">
        <v>1421</v>
      </c>
      <c r="G178" s="249"/>
      <c r="H178" s="249" t="s">
        <v>1491</v>
      </c>
      <c r="I178" s="249" t="s">
        <v>1492</v>
      </c>
      <c r="J178" s="249">
        <v>1</v>
      </c>
      <c r="K178" s="297"/>
    </row>
    <row r="179" spans="2:11" s="1" customFormat="1" ht="15" customHeight="1">
      <c r="B179" s="274"/>
      <c r="C179" s="249" t="s">
        <v>52</v>
      </c>
      <c r="D179" s="249"/>
      <c r="E179" s="249"/>
      <c r="F179" s="272" t="s">
        <v>1421</v>
      </c>
      <c r="G179" s="249"/>
      <c r="H179" s="249" t="s">
        <v>1493</v>
      </c>
      <c r="I179" s="249" t="s">
        <v>1423</v>
      </c>
      <c r="J179" s="249">
        <v>20</v>
      </c>
      <c r="K179" s="297"/>
    </row>
    <row r="180" spans="2:11" s="1" customFormat="1" ht="15" customHeight="1">
      <c r="B180" s="274"/>
      <c r="C180" s="249" t="s">
        <v>53</v>
      </c>
      <c r="D180" s="249"/>
      <c r="E180" s="249"/>
      <c r="F180" s="272" t="s">
        <v>1421</v>
      </c>
      <c r="G180" s="249"/>
      <c r="H180" s="249" t="s">
        <v>1494</v>
      </c>
      <c r="I180" s="249" t="s">
        <v>1423</v>
      </c>
      <c r="J180" s="249">
        <v>255</v>
      </c>
      <c r="K180" s="297"/>
    </row>
    <row r="181" spans="2:11" s="1" customFormat="1" ht="15" customHeight="1">
      <c r="B181" s="274"/>
      <c r="C181" s="249" t="s">
        <v>123</v>
      </c>
      <c r="D181" s="249"/>
      <c r="E181" s="249"/>
      <c r="F181" s="272" t="s">
        <v>1421</v>
      </c>
      <c r="G181" s="249"/>
      <c r="H181" s="249" t="s">
        <v>1385</v>
      </c>
      <c r="I181" s="249" t="s">
        <v>1423</v>
      </c>
      <c r="J181" s="249">
        <v>10</v>
      </c>
      <c r="K181" s="297"/>
    </row>
    <row r="182" spans="2:11" s="1" customFormat="1" ht="15" customHeight="1">
      <c r="B182" s="274"/>
      <c r="C182" s="249" t="s">
        <v>124</v>
      </c>
      <c r="D182" s="249"/>
      <c r="E182" s="249"/>
      <c r="F182" s="272" t="s">
        <v>1421</v>
      </c>
      <c r="G182" s="249"/>
      <c r="H182" s="249" t="s">
        <v>1495</v>
      </c>
      <c r="I182" s="249" t="s">
        <v>1456</v>
      </c>
      <c r="J182" s="249"/>
      <c r="K182" s="297"/>
    </row>
    <row r="183" spans="2:11" s="1" customFormat="1" ht="15" customHeight="1">
      <c r="B183" s="274"/>
      <c r="C183" s="249" t="s">
        <v>1496</v>
      </c>
      <c r="D183" s="249"/>
      <c r="E183" s="249"/>
      <c r="F183" s="272" t="s">
        <v>1421</v>
      </c>
      <c r="G183" s="249"/>
      <c r="H183" s="249" t="s">
        <v>1497</v>
      </c>
      <c r="I183" s="249" t="s">
        <v>1456</v>
      </c>
      <c r="J183" s="249"/>
      <c r="K183" s="297"/>
    </row>
    <row r="184" spans="2:11" s="1" customFormat="1" ht="15" customHeight="1">
      <c r="B184" s="274"/>
      <c r="C184" s="249" t="s">
        <v>1485</v>
      </c>
      <c r="D184" s="249"/>
      <c r="E184" s="249"/>
      <c r="F184" s="272" t="s">
        <v>1421</v>
      </c>
      <c r="G184" s="249"/>
      <c r="H184" s="249" t="s">
        <v>1498</v>
      </c>
      <c r="I184" s="249" t="s">
        <v>1456</v>
      </c>
      <c r="J184" s="249"/>
      <c r="K184" s="297"/>
    </row>
    <row r="185" spans="2:11" s="1" customFormat="1" ht="15" customHeight="1">
      <c r="B185" s="274"/>
      <c r="C185" s="249" t="s">
        <v>126</v>
      </c>
      <c r="D185" s="249"/>
      <c r="E185" s="249"/>
      <c r="F185" s="272" t="s">
        <v>1427</v>
      </c>
      <c r="G185" s="249"/>
      <c r="H185" s="249" t="s">
        <v>1499</v>
      </c>
      <c r="I185" s="249" t="s">
        <v>1423</v>
      </c>
      <c r="J185" s="249">
        <v>50</v>
      </c>
      <c r="K185" s="297"/>
    </row>
    <row r="186" spans="2:11" s="1" customFormat="1" ht="15" customHeight="1">
      <c r="B186" s="274"/>
      <c r="C186" s="249" t="s">
        <v>1500</v>
      </c>
      <c r="D186" s="249"/>
      <c r="E186" s="249"/>
      <c r="F186" s="272" t="s">
        <v>1427</v>
      </c>
      <c r="G186" s="249"/>
      <c r="H186" s="249" t="s">
        <v>1501</v>
      </c>
      <c r="I186" s="249" t="s">
        <v>1502</v>
      </c>
      <c r="J186" s="249"/>
      <c r="K186" s="297"/>
    </row>
    <row r="187" spans="2:11" s="1" customFormat="1" ht="15" customHeight="1">
      <c r="B187" s="274"/>
      <c r="C187" s="249" t="s">
        <v>1503</v>
      </c>
      <c r="D187" s="249"/>
      <c r="E187" s="249"/>
      <c r="F187" s="272" t="s">
        <v>1427</v>
      </c>
      <c r="G187" s="249"/>
      <c r="H187" s="249" t="s">
        <v>1504</v>
      </c>
      <c r="I187" s="249" t="s">
        <v>1502</v>
      </c>
      <c r="J187" s="249"/>
      <c r="K187" s="297"/>
    </row>
    <row r="188" spans="2:11" s="1" customFormat="1" ht="15" customHeight="1">
      <c r="B188" s="274"/>
      <c r="C188" s="249" t="s">
        <v>1505</v>
      </c>
      <c r="D188" s="249"/>
      <c r="E188" s="249"/>
      <c r="F188" s="272" t="s">
        <v>1427</v>
      </c>
      <c r="G188" s="249"/>
      <c r="H188" s="249" t="s">
        <v>1506</v>
      </c>
      <c r="I188" s="249" t="s">
        <v>1502</v>
      </c>
      <c r="J188" s="249"/>
      <c r="K188" s="297"/>
    </row>
    <row r="189" spans="2:11" s="1" customFormat="1" ht="15" customHeight="1">
      <c r="B189" s="274"/>
      <c r="C189" s="310" t="s">
        <v>1507</v>
      </c>
      <c r="D189" s="249"/>
      <c r="E189" s="249"/>
      <c r="F189" s="272" t="s">
        <v>1427</v>
      </c>
      <c r="G189" s="249"/>
      <c r="H189" s="249" t="s">
        <v>1508</v>
      </c>
      <c r="I189" s="249" t="s">
        <v>1509</v>
      </c>
      <c r="J189" s="311" t="s">
        <v>1510</v>
      </c>
      <c r="K189" s="297"/>
    </row>
    <row r="190" spans="2:11" s="1" customFormat="1" ht="15" customHeight="1">
      <c r="B190" s="274"/>
      <c r="C190" s="310" t="s">
        <v>41</v>
      </c>
      <c r="D190" s="249"/>
      <c r="E190" s="249"/>
      <c r="F190" s="272" t="s">
        <v>1421</v>
      </c>
      <c r="G190" s="249"/>
      <c r="H190" s="246" t="s">
        <v>1511</v>
      </c>
      <c r="I190" s="249" t="s">
        <v>1512</v>
      </c>
      <c r="J190" s="249"/>
      <c r="K190" s="297"/>
    </row>
    <row r="191" spans="2:11" s="1" customFormat="1" ht="15" customHeight="1">
      <c r="B191" s="274"/>
      <c r="C191" s="310" t="s">
        <v>1513</v>
      </c>
      <c r="D191" s="249"/>
      <c r="E191" s="249"/>
      <c r="F191" s="272" t="s">
        <v>1421</v>
      </c>
      <c r="G191" s="249"/>
      <c r="H191" s="249" t="s">
        <v>1514</v>
      </c>
      <c r="I191" s="249" t="s">
        <v>1456</v>
      </c>
      <c r="J191" s="249"/>
      <c r="K191" s="297"/>
    </row>
    <row r="192" spans="2:11" s="1" customFormat="1" ht="15" customHeight="1">
      <c r="B192" s="274"/>
      <c r="C192" s="310" t="s">
        <v>1515</v>
      </c>
      <c r="D192" s="249"/>
      <c r="E192" s="249"/>
      <c r="F192" s="272" t="s">
        <v>1421</v>
      </c>
      <c r="G192" s="249"/>
      <c r="H192" s="249" t="s">
        <v>1516</v>
      </c>
      <c r="I192" s="249" t="s">
        <v>1456</v>
      </c>
      <c r="J192" s="249"/>
      <c r="K192" s="297"/>
    </row>
    <row r="193" spans="2:11" s="1" customFormat="1" ht="15" customHeight="1">
      <c r="B193" s="274"/>
      <c r="C193" s="310" t="s">
        <v>1517</v>
      </c>
      <c r="D193" s="249"/>
      <c r="E193" s="249"/>
      <c r="F193" s="272" t="s">
        <v>1427</v>
      </c>
      <c r="G193" s="249"/>
      <c r="H193" s="249" t="s">
        <v>1518</v>
      </c>
      <c r="I193" s="249" t="s">
        <v>1456</v>
      </c>
      <c r="J193" s="249"/>
      <c r="K193" s="297"/>
    </row>
    <row r="194" spans="2:11" s="1" customFormat="1" ht="15" customHeight="1">
      <c r="B194" s="303"/>
      <c r="C194" s="312"/>
      <c r="D194" s="283"/>
      <c r="E194" s="283"/>
      <c r="F194" s="283"/>
      <c r="G194" s="283"/>
      <c r="H194" s="283"/>
      <c r="I194" s="283"/>
      <c r="J194" s="283"/>
      <c r="K194" s="304"/>
    </row>
    <row r="195" spans="2:11" s="1" customFormat="1" ht="18.75" customHeight="1">
      <c r="B195" s="285"/>
      <c r="C195" s="295"/>
      <c r="D195" s="295"/>
      <c r="E195" s="295"/>
      <c r="F195" s="305"/>
      <c r="G195" s="295"/>
      <c r="H195" s="295"/>
      <c r="I195" s="295"/>
      <c r="J195" s="295"/>
      <c r="K195" s="285"/>
    </row>
    <row r="196" spans="2:11" s="1" customFormat="1" ht="18.75" customHeight="1">
      <c r="B196" s="285"/>
      <c r="C196" s="295"/>
      <c r="D196" s="295"/>
      <c r="E196" s="295"/>
      <c r="F196" s="305"/>
      <c r="G196" s="295"/>
      <c r="H196" s="295"/>
      <c r="I196" s="295"/>
      <c r="J196" s="295"/>
      <c r="K196" s="285"/>
    </row>
    <row r="197" spans="2:11" s="1" customFormat="1" ht="18.75" customHeight="1">
      <c r="B197" s="257"/>
      <c r="C197" s="257"/>
      <c r="D197" s="257"/>
      <c r="E197" s="257"/>
      <c r="F197" s="257"/>
      <c r="G197" s="257"/>
      <c r="H197" s="257"/>
      <c r="I197" s="257"/>
      <c r="J197" s="257"/>
      <c r="K197" s="257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240" t="s">
        <v>1519</v>
      </c>
      <c r="D199" s="240"/>
      <c r="E199" s="240"/>
      <c r="F199" s="240"/>
      <c r="G199" s="240"/>
      <c r="H199" s="240"/>
      <c r="I199" s="240"/>
      <c r="J199" s="240"/>
      <c r="K199" s="241"/>
    </row>
    <row r="200" spans="2:11" s="1" customFormat="1" ht="25.5" customHeight="1">
      <c r="B200" s="239"/>
      <c r="C200" s="313" t="s">
        <v>1520</v>
      </c>
      <c r="D200" s="313"/>
      <c r="E200" s="313"/>
      <c r="F200" s="313" t="s">
        <v>1521</v>
      </c>
      <c r="G200" s="314"/>
      <c r="H200" s="313" t="s">
        <v>1522</v>
      </c>
      <c r="I200" s="313"/>
      <c r="J200" s="313"/>
      <c r="K200" s="241"/>
    </row>
    <row r="201" spans="2:11" s="1" customFormat="1" ht="5.25" customHeight="1">
      <c r="B201" s="274"/>
      <c r="C201" s="269"/>
      <c r="D201" s="269"/>
      <c r="E201" s="269"/>
      <c r="F201" s="269"/>
      <c r="G201" s="295"/>
      <c r="H201" s="269"/>
      <c r="I201" s="269"/>
      <c r="J201" s="269"/>
      <c r="K201" s="297"/>
    </row>
    <row r="202" spans="2:11" s="1" customFormat="1" ht="15" customHeight="1">
      <c r="B202" s="274"/>
      <c r="C202" s="249" t="s">
        <v>1512</v>
      </c>
      <c r="D202" s="249"/>
      <c r="E202" s="249"/>
      <c r="F202" s="272" t="s">
        <v>42</v>
      </c>
      <c r="G202" s="249"/>
      <c r="H202" s="249" t="s">
        <v>1523</v>
      </c>
      <c r="I202" s="249"/>
      <c r="J202" s="249"/>
      <c r="K202" s="297"/>
    </row>
    <row r="203" spans="2:11" s="1" customFormat="1" ht="15" customHeight="1">
      <c r="B203" s="274"/>
      <c r="C203" s="249"/>
      <c r="D203" s="249"/>
      <c r="E203" s="249"/>
      <c r="F203" s="272" t="s">
        <v>43</v>
      </c>
      <c r="G203" s="249"/>
      <c r="H203" s="249" t="s">
        <v>1524</v>
      </c>
      <c r="I203" s="249"/>
      <c r="J203" s="249"/>
      <c r="K203" s="297"/>
    </row>
    <row r="204" spans="2:11" s="1" customFormat="1" ht="15" customHeight="1">
      <c r="B204" s="274"/>
      <c r="C204" s="249"/>
      <c r="D204" s="249"/>
      <c r="E204" s="249"/>
      <c r="F204" s="272" t="s">
        <v>46</v>
      </c>
      <c r="G204" s="249"/>
      <c r="H204" s="249" t="s">
        <v>1525</v>
      </c>
      <c r="I204" s="249"/>
      <c r="J204" s="249"/>
      <c r="K204" s="297"/>
    </row>
    <row r="205" spans="2:11" s="1" customFormat="1" ht="15" customHeight="1">
      <c r="B205" s="274"/>
      <c r="C205" s="249"/>
      <c r="D205" s="249"/>
      <c r="E205" s="249"/>
      <c r="F205" s="272" t="s">
        <v>44</v>
      </c>
      <c r="G205" s="249"/>
      <c r="H205" s="249" t="s">
        <v>1526</v>
      </c>
      <c r="I205" s="249"/>
      <c r="J205" s="249"/>
      <c r="K205" s="297"/>
    </row>
    <row r="206" spans="2:11" s="1" customFormat="1" ht="15" customHeight="1">
      <c r="B206" s="274"/>
      <c r="C206" s="249"/>
      <c r="D206" s="249"/>
      <c r="E206" s="249"/>
      <c r="F206" s="272" t="s">
        <v>45</v>
      </c>
      <c r="G206" s="249"/>
      <c r="H206" s="249" t="s">
        <v>1527</v>
      </c>
      <c r="I206" s="249"/>
      <c r="J206" s="249"/>
      <c r="K206" s="297"/>
    </row>
    <row r="207" spans="2:11" s="1" customFormat="1" ht="15" customHeight="1">
      <c r="B207" s="274"/>
      <c r="C207" s="249"/>
      <c r="D207" s="249"/>
      <c r="E207" s="249"/>
      <c r="F207" s="272"/>
      <c r="G207" s="249"/>
      <c r="H207" s="249"/>
      <c r="I207" s="249"/>
      <c r="J207" s="249"/>
      <c r="K207" s="297"/>
    </row>
    <row r="208" spans="2:11" s="1" customFormat="1" ht="15" customHeight="1">
      <c r="B208" s="274"/>
      <c r="C208" s="249" t="s">
        <v>1468</v>
      </c>
      <c r="D208" s="249"/>
      <c r="E208" s="249"/>
      <c r="F208" s="272" t="s">
        <v>84</v>
      </c>
      <c r="G208" s="249"/>
      <c r="H208" s="249" t="s">
        <v>1528</v>
      </c>
      <c r="I208" s="249"/>
      <c r="J208" s="249"/>
      <c r="K208" s="297"/>
    </row>
    <row r="209" spans="2:11" s="1" customFormat="1" ht="15" customHeight="1">
      <c r="B209" s="274"/>
      <c r="C209" s="249"/>
      <c r="D209" s="249"/>
      <c r="E209" s="249"/>
      <c r="F209" s="272" t="s">
        <v>1364</v>
      </c>
      <c r="G209" s="249"/>
      <c r="H209" s="249" t="s">
        <v>1365</v>
      </c>
      <c r="I209" s="249"/>
      <c r="J209" s="249"/>
      <c r="K209" s="297"/>
    </row>
    <row r="210" spans="2:11" s="1" customFormat="1" ht="15" customHeight="1">
      <c r="B210" s="274"/>
      <c r="C210" s="249"/>
      <c r="D210" s="249"/>
      <c r="E210" s="249"/>
      <c r="F210" s="272" t="s">
        <v>1362</v>
      </c>
      <c r="G210" s="249"/>
      <c r="H210" s="249" t="s">
        <v>1529</v>
      </c>
      <c r="I210" s="249"/>
      <c r="J210" s="249"/>
      <c r="K210" s="297"/>
    </row>
    <row r="211" spans="2:11" s="1" customFormat="1" ht="15" customHeight="1">
      <c r="B211" s="315"/>
      <c r="C211" s="249"/>
      <c r="D211" s="249"/>
      <c r="E211" s="249"/>
      <c r="F211" s="272" t="s">
        <v>78</v>
      </c>
      <c r="G211" s="310"/>
      <c r="H211" s="301" t="s">
        <v>1366</v>
      </c>
      <c r="I211" s="301"/>
      <c r="J211" s="301"/>
      <c r="K211" s="316"/>
    </row>
    <row r="212" spans="2:11" s="1" customFormat="1" ht="15" customHeight="1">
      <c r="B212" s="315"/>
      <c r="C212" s="249"/>
      <c r="D212" s="249"/>
      <c r="E212" s="249"/>
      <c r="F212" s="272" t="s">
        <v>1367</v>
      </c>
      <c r="G212" s="310"/>
      <c r="H212" s="301" t="s">
        <v>1530</v>
      </c>
      <c r="I212" s="301"/>
      <c r="J212" s="301"/>
      <c r="K212" s="316"/>
    </row>
    <row r="213" spans="2:11" s="1" customFormat="1" ht="15" customHeight="1">
      <c r="B213" s="315"/>
      <c r="C213" s="249"/>
      <c r="D213" s="249"/>
      <c r="E213" s="249"/>
      <c r="F213" s="272"/>
      <c r="G213" s="310"/>
      <c r="H213" s="301"/>
      <c r="I213" s="301"/>
      <c r="J213" s="301"/>
      <c r="K213" s="316"/>
    </row>
    <row r="214" spans="2:11" s="1" customFormat="1" ht="15" customHeight="1">
      <c r="B214" s="315"/>
      <c r="C214" s="249" t="s">
        <v>1492</v>
      </c>
      <c r="D214" s="249"/>
      <c r="E214" s="249"/>
      <c r="F214" s="272">
        <v>1</v>
      </c>
      <c r="G214" s="310"/>
      <c r="H214" s="301" t="s">
        <v>1531</v>
      </c>
      <c r="I214" s="301"/>
      <c r="J214" s="301"/>
      <c r="K214" s="316"/>
    </row>
    <row r="215" spans="2:11" s="1" customFormat="1" ht="15" customHeight="1">
      <c r="B215" s="315"/>
      <c r="C215" s="249"/>
      <c r="D215" s="249"/>
      <c r="E215" s="249"/>
      <c r="F215" s="272">
        <v>2</v>
      </c>
      <c r="G215" s="310"/>
      <c r="H215" s="301" t="s">
        <v>1532</v>
      </c>
      <c r="I215" s="301"/>
      <c r="J215" s="301"/>
      <c r="K215" s="316"/>
    </row>
    <row r="216" spans="2:11" s="1" customFormat="1" ht="15" customHeight="1">
      <c r="B216" s="315"/>
      <c r="C216" s="249"/>
      <c r="D216" s="249"/>
      <c r="E216" s="249"/>
      <c r="F216" s="272">
        <v>3</v>
      </c>
      <c r="G216" s="310"/>
      <c r="H216" s="301" t="s">
        <v>1533</v>
      </c>
      <c r="I216" s="301"/>
      <c r="J216" s="301"/>
      <c r="K216" s="316"/>
    </row>
    <row r="217" spans="2:11" s="1" customFormat="1" ht="15" customHeight="1">
      <c r="B217" s="315"/>
      <c r="C217" s="249"/>
      <c r="D217" s="249"/>
      <c r="E217" s="249"/>
      <c r="F217" s="272">
        <v>4</v>
      </c>
      <c r="G217" s="310"/>
      <c r="H217" s="301" t="s">
        <v>1534</v>
      </c>
      <c r="I217" s="301"/>
      <c r="J217" s="301"/>
      <c r="K217" s="316"/>
    </row>
    <row r="218" spans="2:11" s="1" customFormat="1" ht="12.75" customHeight="1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109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110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ROUND(J84,2)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ROUND((SUM(BE84:BE121)),2)</f>
        <v>0</v>
      </c>
      <c r="G33" s="38"/>
      <c r="H33" s="38"/>
      <c r="I33" s="123">
        <v>0.21</v>
      </c>
      <c r="J33" s="122">
        <f>ROUND(((SUM(BE84:BE121))*I33),2)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ROUND((SUM(BF84:BF121)),2)</f>
        <v>0</v>
      </c>
      <c r="G34" s="38"/>
      <c r="H34" s="38"/>
      <c r="I34" s="123">
        <v>0.15</v>
      </c>
      <c r="J34" s="122">
        <f>ROUND(((SUM(BF84:BF121))*I34),2)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ROUND((SUM(BG84:BG121)),2)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ROUND((SUM(BH84:BH121)),2)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ROUND((SUM(BI84:BI121)),2)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771/20-0 - Vedlejší a ostatní rozpočtové náklady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k.ú. Ptáčov, k.ú. Vladislav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J84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116</v>
      </c>
      <c r="E60" s="135"/>
      <c r="F60" s="135"/>
      <c r="G60" s="135"/>
      <c r="H60" s="135"/>
      <c r="I60" s="135"/>
      <c r="J60" s="136">
        <f>J85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117</v>
      </c>
      <c r="E61" s="139"/>
      <c r="F61" s="139"/>
      <c r="G61" s="139"/>
      <c r="H61" s="139"/>
      <c r="I61" s="139"/>
      <c r="J61" s="140">
        <f>J86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118</v>
      </c>
      <c r="E62" s="139"/>
      <c r="F62" s="139"/>
      <c r="G62" s="139"/>
      <c r="H62" s="139"/>
      <c r="I62" s="139"/>
      <c r="J62" s="140">
        <f>J95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119</v>
      </c>
      <c r="E63" s="139"/>
      <c r="F63" s="139"/>
      <c r="G63" s="139"/>
      <c r="H63" s="139"/>
      <c r="I63" s="139"/>
      <c r="J63" s="140">
        <f>J106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120</v>
      </c>
      <c r="E64" s="139"/>
      <c r="F64" s="139"/>
      <c r="G64" s="139"/>
      <c r="H64" s="139"/>
      <c r="I64" s="139"/>
      <c r="J64" s="140">
        <f>J116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116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121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17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115" t="str">
        <f>E7</f>
        <v>Cyklostezka Třebíč - Vladislav, I.Etapa</v>
      </c>
      <c r="F74" s="32"/>
      <c r="G74" s="32"/>
      <c r="H74" s="32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108</v>
      </c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38"/>
      <c r="D76" s="38"/>
      <c r="E76" s="62" t="str">
        <f>E9</f>
        <v>771/20-0 - Vedlejší a ostatní rozpočtové náklady</v>
      </c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38"/>
      <c r="E78" s="38"/>
      <c r="F78" s="27" t="str">
        <f>F12</f>
        <v>k.ú. Ptáčov, k.ú. Vladislav</v>
      </c>
      <c r="G78" s="38"/>
      <c r="H78" s="38"/>
      <c r="I78" s="32" t="s">
        <v>23</v>
      </c>
      <c r="J78" s="64" t="str">
        <f>IF(J12="","",J12)</f>
        <v>22. 11. 2022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38"/>
      <c r="E80" s="38"/>
      <c r="F80" s="27" t="str">
        <f>E15</f>
        <v>Město Třebíč</v>
      </c>
      <c r="G80" s="38"/>
      <c r="H80" s="38"/>
      <c r="I80" s="32" t="s">
        <v>31</v>
      </c>
      <c r="J80" s="36" t="str">
        <f>E21</f>
        <v>NDCon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29</v>
      </c>
      <c r="D81" s="38"/>
      <c r="E81" s="38"/>
      <c r="F81" s="27" t="str">
        <f>IF(E18="","",E18)</f>
        <v>Vyplň údaj</v>
      </c>
      <c r="G81" s="38"/>
      <c r="H81" s="38"/>
      <c r="I81" s="32" t="s">
        <v>34</v>
      </c>
      <c r="J81" s="36" t="str">
        <f>E24</f>
        <v>NDCon</v>
      </c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41"/>
      <c r="B83" s="142"/>
      <c r="C83" s="143" t="s">
        <v>122</v>
      </c>
      <c r="D83" s="144" t="s">
        <v>56</v>
      </c>
      <c r="E83" s="144" t="s">
        <v>52</v>
      </c>
      <c r="F83" s="144" t="s">
        <v>53</v>
      </c>
      <c r="G83" s="144" t="s">
        <v>123</v>
      </c>
      <c r="H83" s="144" t="s">
        <v>124</v>
      </c>
      <c r="I83" s="144" t="s">
        <v>125</v>
      </c>
      <c r="J83" s="144" t="s">
        <v>114</v>
      </c>
      <c r="K83" s="145" t="s">
        <v>126</v>
      </c>
      <c r="L83" s="146"/>
      <c r="M83" s="80" t="s">
        <v>3</v>
      </c>
      <c r="N83" s="81" t="s">
        <v>41</v>
      </c>
      <c r="O83" s="81" t="s">
        <v>127</v>
      </c>
      <c r="P83" s="81" t="s">
        <v>128</v>
      </c>
      <c r="Q83" s="81" t="s">
        <v>129</v>
      </c>
      <c r="R83" s="81" t="s">
        <v>130</v>
      </c>
      <c r="S83" s="81" t="s">
        <v>131</v>
      </c>
      <c r="T83" s="82" t="s">
        <v>132</v>
      </c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</row>
    <row r="84" spans="1:63" s="2" customFormat="1" ht="22.8" customHeight="1">
      <c r="A84" s="38"/>
      <c r="B84" s="39"/>
      <c r="C84" s="87" t="s">
        <v>133</v>
      </c>
      <c r="D84" s="38"/>
      <c r="E84" s="38"/>
      <c r="F84" s="38"/>
      <c r="G84" s="38"/>
      <c r="H84" s="38"/>
      <c r="I84" s="38"/>
      <c r="J84" s="147">
        <f>BK84</f>
        <v>0</v>
      </c>
      <c r="K84" s="38"/>
      <c r="L84" s="39"/>
      <c r="M84" s="83"/>
      <c r="N84" s="68"/>
      <c r="O84" s="84"/>
      <c r="P84" s="148">
        <f>P85</f>
        <v>0</v>
      </c>
      <c r="Q84" s="84"/>
      <c r="R84" s="148">
        <f>R85</f>
        <v>0</v>
      </c>
      <c r="S84" s="84"/>
      <c r="T84" s="149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9" t="s">
        <v>70</v>
      </c>
      <c r="AU84" s="19" t="s">
        <v>115</v>
      </c>
      <c r="BK84" s="150">
        <f>BK85</f>
        <v>0</v>
      </c>
    </row>
    <row r="85" spans="1:63" s="12" customFormat="1" ht="25.9" customHeight="1">
      <c r="A85" s="12"/>
      <c r="B85" s="151"/>
      <c r="C85" s="12"/>
      <c r="D85" s="152" t="s">
        <v>70</v>
      </c>
      <c r="E85" s="153" t="s">
        <v>134</v>
      </c>
      <c r="F85" s="153" t="s">
        <v>135</v>
      </c>
      <c r="G85" s="12"/>
      <c r="H85" s="12"/>
      <c r="I85" s="154"/>
      <c r="J85" s="155">
        <f>BK85</f>
        <v>0</v>
      </c>
      <c r="K85" s="12"/>
      <c r="L85" s="151"/>
      <c r="M85" s="156"/>
      <c r="N85" s="157"/>
      <c r="O85" s="157"/>
      <c r="P85" s="158">
        <f>P86+P95+P106+P116</f>
        <v>0</v>
      </c>
      <c r="Q85" s="157"/>
      <c r="R85" s="158">
        <f>R86+R95+R106+R116</f>
        <v>0</v>
      </c>
      <c r="S85" s="157"/>
      <c r="T85" s="159">
        <f>T86+T95+T106+T116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2" t="s">
        <v>136</v>
      </c>
      <c r="AT85" s="160" t="s">
        <v>70</v>
      </c>
      <c r="AU85" s="160" t="s">
        <v>71</v>
      </c>
      <c r="AY85" s="152" t="s">
        <v>137</v>
      </c>
      <c r="BK85" s="161">
        <f>BK86+BK95+BK106+BK116</f>
        <v>0</v>
      </c>
    </row>
    <row r="86" spans="1:63" s="12" customFormat="1" ht="22.8" customHeight="1">
      <c r="A86" s="12"/>
      <c r="B86" s="151"/>
      <c r="C86" s="12"/>
      <c r="D86" s="152" t="s">
        <v>70</v>
      </c>
      <c r="E86" s="162" t="s">
        <v>138</v>
      </c>
      <c r="F86" s="162" t="s">
        <v>139</v>
      </c>
      <c r="G86" s="12"/>
      <c r="H86" s="12"/>
      <c r="I86" s="154"/>
      <c r="J86" s="163">
        <f>BK86</f>
        <v>0</v>
      </c>
      <c r="K86" s="12"/>
      <c r="L86" s="151"/>
      <c r="M86" s="156"/>
      <c r="N86" s="157"/>
      <c r="O86" s="157"/>
      <c r="P86" s="158">
        <f>SUM(P87:P94)</f>
        <v>0</v>
      </c>
      <c r="Q86" s="157"/>
      <c r="R86" s="158">
        <f>SUM(R87:R94)</f>
        <v>0</v>
      </c>
      <c r="S86" s="157"/>
      <c r="T86" s="159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2" t="s">
        <v>136</v>
      </c>
      <c r="AT86" s="160" t="s">
        <v>70</v>
      </c>
      <c r="AU86" s="160" t="s">
        <v>79</v>
      </c>
      <c r="AY86" s="152" t="s">
        <v>137</v>
      </c>
      <c r="BK86" s="161">
        <f>SUM(BK87:BK94)</f>
        <v>0</v>
      </c>
    </row>
    <row r="87" spans="1:65" s="2" customFormat="1" ht="16.5" customHeight="1">
      <c r="A87" s="38"/>
      <c r="B87" s="164"/>
      <c r="C87" s="165" t="s">
        <v>79</v>
      </c>
      <c r="D87" s="165" t="s">
        <v>140</v>
      </c>
      <c r="E87" s="166" t="s">
        <v>141</v>
      </c>
      <c r="F87" s="167" t="s">
        <v>142</v>
      </c>
      <c r="G87" s="168" t="s">
        <v>143</v>
      </c>
      <c r="H87" s="169">
        <v>1</v>
      </c>
      <c r="I87" s="170"/>
      <c r="J87" s="171">
        <f>ROUND(I87*H87,2)</f>
        <v>0</v>
      </c>
      <c r="K87" s="167" t="s">
        <v>3</v>
      </c>
      <c r="L87" s="39"/>
      <c r="M87" s="172" t="s">
        <v>3</v>
      </c>
      <c r="N87" s="173" t="s">
        <v>42</v>
      </c>
      <c r="O87" s="72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76" t="s">
        <v>144</v>
      </c>
      <c r="AT87" s="176" t="s">
        <v>140</v>
      </c>
      <c r="AU87" s="176" t="s">
        <v>81</v>
      </c>
      <c r="AY87" s="19" t="s">
        <v>137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9" t="s">
        <v>79</v>
      </c>
      <c r="BK87" s="177">
        <f>ROUND(I87*H87,2)</f>
        <v>0</v>
      </c>
      <c r="BL87" s="19" t="s">
        <v>144</v>
      </c>
      <c r="BM87" s="176" t="s">
        <v>145</v>
      </c>
    </row>
    <row r="88" spans="1:47" s="2" customFormat="1" ht="12">
      <c r="A88" s="38"/>
      <c r="B88" s="39"/>
      <c r="C88" s="38"/>
      <c r="D88" s="178" t="s">
        <v>146</v>
      </c>
      <c r="E88" s="38"/>
      <c r="F88" s="179" t="s">
        <v>147</v>
      </c>
      <c r="G88" s="38"/>
      <c r="H88" s="38"/>
      <c r="I88" s="180"/>
      <c r="J88" s="38"/>
      <c r="K88" s="38"/>
      <c r="L88" s="39"/>
      <c r="M88" s="181"/>
      <c r="N88" s="182"/>
      <c r="O88" s="72"/>
      <c r="P88" s="72"/>
      <c r="Q88" s="72"/>
      <c r="R88" s="72"/>
      <c r="S88" s="72"/>
      <c r="T88" s="73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9" t="s">
        <v>146</v>
      </c>
      <c r="AU88" s="19" t="s">
        <v>81</v>
      </c>
    </row>
    <row r="89" spans="1:65" s="2" customFormat="1" ht="16.5" customHeight="1">
      <c r="A89" s="38"/>
      <c r="B89" s="164"/>
      <c r="C89" s="165" t="s">
        <v>81</v>
      </c>
      <c r="D89" s="165" t="s">
        <v>140</v>
      </c>
      <c r="E89" s="166" t="s">
        <v>148</v>
      </c>
      <c r="F89" s="167" t="s">
        <v>149</v>
      </c>
      <c r="G89" s="168" t="s">
        <v>143</v>
      </c>
      <c r="H89" s="169">
        <v>1</v>
      </c>
      <c r="I89" s="170"/>
      <c r="J89" s="171">
        <f>ROUND(I89*H89,2)</f>
        <v>0</v>
      </c>
      <c r="K89" s="167" t="s">
        <v>3</v>
      </c>
      <c r="L89" s="39"/>
      <c r="M89" s="172" t="s">
        <v>3</v>
      </c>
      <c r="N89" s="173" t="s">
        <v>42</v>
      </c>
      <c r="O89" s="72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6" t="s">
        <v>144</v>
      </c>
      <c r="AT89" s="176" t="s">
        <v>140</v>
      </c>
      <c r="AU89" s="176" t="s">
        <v>81</v>
      </c>
      <c r="AY89" s="19" t="s">
        <v>137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9" t="s">
        <v>79</v>
      </c>
      <c r="BK89" s="177">
        <f>ROUND(I89*H89,2)</f>
        <v>0</v>
      </c>
      <c r="BL89" s="19" t="s">
        <v>144</v>
      </c>
      <c r="BM89" s="176" t="s">
        <v>150</v>
      </c>
    </row>
    <row r="90" spans="1:47" s="2" customFormat="1" ht="12">
      <c r="A90" s="38"/>
      <c r="B90" s="39"/>
      <c r="C90" s="38"/>
      <c r="D90" s="178" t="s">
        <v>146</v>
      </c>
      <c r="E90" s="38"/>
      <c r="F90" s="179" t="s">
        <v>151</v>
      </c>
      <c r="G90" s="38"/>
      <c r="H90" s="38"/>
      <c r="I90" s="180"/>
      <c r="J90" s="38"/>
      <c r="K90" s="38"/>
      <c r="L90" s="39"/>
      <c r="M90" s="181"/>
      <c r="N90" s="182"/>
      <c r="O90" s="72"/>
      <c r="P90" s="72"/>
      <c r="Q90" s="72"/>
      <c r="R90" s="72"/>
      <c r="S90" s="72"/>
      <c r="T90" s="7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146</v>
      </c>
      <c r="AU90" s="19" t="s">
        <v>81</v>
      </c>
    </row>
    <row r="91" spans="1:65" s="2" customFormat="1" ht="16.5" customHeight="1">
      <c r="A91" s="38"/>
      <c r="B91" s="164"/>
      <c r="C91" s="165" t="s">
        <v>152</v>
      </c>
      <c r="D91" s="165" t="s">
        <v>140</v>
      </c>
      <c r="E91" s="166" t="s">
        <v>153</v>
      </c>
      <c r="F91" s="167" t="s">
        <v>154</v>
      </c>
      <c r="G91" s="168" t="s">
        <v>143</v>
      </c>
      <c r="H91" s="169">
        <v>1</v>
      </c>
      <c r="I91" s="170"/>
      <c r="J91" s="171">
        <f>ROUND(I91*H91,2)</f>
        <v>0</v>
      </c>
      <c r="K91" s="167" t="s">
        <v>3</v>
      </c>
      <c r="L91" s="39"/>
      <c r="M91" s="172" t="s">
        <v>3</v>
      </c>
      <c r="N91" s="173" t="s">
        <v>42</v>
      </c>
      <c r="O91" s="72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6" t="s">
        <v>144</v>
      </c>
      <c r="AT91" s="176" t="s">
        <v>140</v>
      </c>
      <c r="AU91" s="176" t="s">
        <v>81</v>
      </c>
      <c r="AY91" s="19" t="s">
        <v>137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9" t="s">
        <v>79</v>
      </c>
      <c r="BK91" s="177">
        <f>ROUND(I91*H91,2)</f>
        <v>0</v>
      </c>
      <c r="BL91" s="19" t="s">
        <v>144</v>
      </c>
      <c r="BM91" s="176" t="s">
        <v>155</v>
      </c>
    </row>
    <row r="92" spans="1:47" s="2" customFormat="1" ht="12">
      <c r="A92" s="38"/>
      <c r="B92" s="39"/>
      <c r="C92" s="38"/>
      <c r="D92" s="178" t="s">
        <v>146</v>
      </c>
      <c r="E92" s="38"/>
      <c r="F92" s="179" t="s">
        <v>156</v>
      </c>
      <c r="G92" s="38"/>
      <c r="H92" s="38"/>
      <c r="I92" s="180"/>
      <c r="J92" s="38"/>
      <c r="K92" s="38"/>
      <c r="L92" s="39"/>
      <c r="M92" s="181"/>
      <c r="N92" s="182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146</v>
      </c>
      <c r="AU92" s="19" t="s">
        <v>81</v>
      </c>
    </row>
    <row r="93" spans="1:65" s="2" customFormat="1" ht="16.5" customHeight="1">
      <c r="A93" s="38"/>
      <c r="B93" s="164"/>
      <c r="C93" s="165" t="s">
        <v>157</v>
      </c>
      <c r="D93" s="165" t="s">
        <v>140</v>
      </c>
      <c r="E93" s="166" t="s">
        <v>158</v>
      </c>
      <c r="F93" s="167" t="s">
        <v>159</v>
      </c>
      <c r="G93" s="168" t="s">
        <v>143</v>
      </c>
      <c r="H93" s="169">
        <v>1</v>
      </c>
      <c r="I93" s="170"/>
      <c r="J93" s="171">
        <f>ROUND(I93*H93,2)</f>
        <v>0</v>
      </c>
      <c r="K93" s="167" t="s">
        <v>3</v>
      </c>
      <c r="L93" s="39"/>
      <c r="M93" s="172" t="s">
        <v>3</v>
      </c>
      <c r="N93" s="173" t="s">
        <v>42</v>
      </c>
      <c r="O93" s="72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6" t="s">
        <v>144</v>
      </c>
      <c r="AT93" s="176" t="s">
        <v>140</v>
      </c>
      <c r="AU93" s="176" t="s">
        <v>81</v>
      </c>
      <c r="AY93" s="19" t="s">
        <v>137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9" t="s">
        <v>79</v>
      </c>
      <c r="BK93" s="177">
        <f>ROUND(I93*H93,2)</f>
        <v>0</v>
      </c>
      <c r="BL93" s="19" t="s">
        <v>144</v>
      </c>
      <c r="BM93" s="176" t="s">
        <v>160</v>
      </c>
    </row>
    <row r="94" spans="1:47" s="2" customFormat="1" ht="12">
      <c r="A94" s="38"/>
      <c r="B94" s="39"/>
      <c r="C94" s="38"/>
      <c r="D94" s="178" t="s">
        <v>146</v>
      </c>
      <c r="E94" s="38"/>
      <c r="F94" s="179" t="s">
        <v>161</v>
      </c>
      <c r="G94" s="38"/>
      <c r="H94" s="38"/>
      <c r="I94" s="180"/>
      <c r="J94" s="38"/>
      <c r="K94" s="38"/>
      <c r="L94" s="39"/>
      <c r="M94" s="181"/>
      <c r="N94" s="182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146</v>
      </c>
      <c r="AU94" s="19" t="s">
        <v>81</v>
      </c>
    </row>
    <row r="95" spans="1:63" s="12" customFormat="1" ht="22.8" customHeight="1">
      <c r="A95" s="12"/>
      <c r="B95" s="151"/>
      <c r="C95" s="12"/>
      <c r="D95" s="152" t="s">
        <v>70</v>
      </c>
      <c r="E95" s="162" t="s">
        <v>162</v>
      </c>
      <c r="F95" s="162" t="s">
        <v>163</v>
      </c>
      <c r="G95" s="12"/>
      <c r="H95" s="12"/>
      <c r="I95" s="154"/>
      <c r="J95" s="163">
        <f>BK95</f>
        <v>0</v>
      </c>
      <c r="K95" s="12"/>
      <c r="L95" s="151"/>
      <c r="M95" s="156"/>
      <c r="N95" s="157"/>
      <c r="O95" s="157"/>
      <c r="P95" s="158">
        <f>SUM(P96:P105)</f>
        <v>0</v>
      </c>
      <c r="Q95" s="157"/>
      <c r="R95" s="158">
        <f>SUM(R96:R105)</f>
        <v>0</v>
      </c>
      <c r="S95" s="157"/>
      <c r="T95" s="159">
        <f>SUM(T96:T105)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2" t="s">
        <v>136</v>
      </c>
      <c r="AT95" s="160" t="s">
        <v>70</v>
      </c>
      <c r="AU95" s="160" t="s">
        <v>79</v>
      </c>
      <c r="AY95" s="152" t="s">
        <v>137</v>
      </c>
      <c r="BK95" s="161">
        <f>SUM(BK96:BK105)</f>
        <v>0</v>
      </c>
    </row>
    <row r="96" spans="1:65" s="2" customFormat="1" ht="16.5" customHeight="1">
      <c r="A96" s="38"/>
      <c r="B96" s="164"/>
      <c r="C96" s="165" t="s">
        <v>136</v>
      </c>
      <c r="D96" s="165" t="s">
        <v>140</v>
      </c>
      <c r="E96" s="166" t="s">
        <v>164</v>
      </c>
      <c r="F96" s="167" t="s">
        <v>163</v>
      </c>
      <c r="G96" s="168" t="s">
        <v>143</v>
      </c>
      <c r="H96" s="169">
        <v>1</v>
      </c>
      <c r="I96" s="170"/>
      <c r="J96" s="171">
        <f>ROUND(I96*H96,2)</f>
        <v>0</v>
      </c>
      <c r="K96" s="167" t="s">
        <v>3</v>
      </c>
      <c r="L96" s="39"/>
      <c r="M96" s="172" t="s">
        <v>3</v>
      </c>
      <c r="N96" s="173" t="s">
        <v>42</v>
      </c>
      <c r="O96" s="72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6" t="s">
        <v>144</v>
      </c>
      <c r="AT96" s="176" t="s">
        <v>140</v>
      </c>
      <c r="AU96" s="176" t="s">
        <v>81</v>
      </c>
      <c r="AY96" s="19" t="s">
        <v>137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9" t="s">
        <v>79</v>
      </c>
      <c r="BK96" s="177">
        <f>ROUND(I96*H96,2)</f>
        <v>0</v>
      </c>
      <c r="BL96" s="19" t="s">
        <v>144</v>
      </c>
      <c r="BM96" s="176" t="s">
        <v>165</v>
      </c>
    </row>
    <row r="97" spans="1:47" s="2" customFormat="1" ht="12">
      <c r="A97" s="38"/>
      <c r="B97" s="39"/>
      <c r="C97" s="38"/>
      <c r="D97" s="178" t="s">
        <v>146</v>
      </c>
      <c r="E97" s="38"/>
      <c r="F97" s="179" t="s">
        <v>166</v>
      </c>
      <c r="G97" s="38"/>
      <c r="H97" s="38"/>
      <c r="I97" s="180"/>
      <c r="J97" s="38"/>
      <c r="K97" s="38"/>
      <c r="L97" s="39"/>
      <c r="M97" s="181"/>
      <c r="N97" s="182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146</v>
      </c>
      <c r="AU97" s="19" t="s">
        <v>81</v>
      </c>
    </row>
    <row r="98" spans="1:65" s="2" customFormat="1" ht="16.5" customHeight="1">
      <c r="A98" s="38"/>
      <c r="B98" s="164"/>
      <c r="C98" s="165" t="s">
        <v>167</v>
      </c>
      <c r="D98" s="165" t="s">
        <v>140</v>
      </c>
      <c r="E98" s="166" t="s">
        <v>168</v>
      </c>
      <c r="F98" s="167" t="s">
        <v>169</v>
      </c>
      <c r="G98" s="168" t="s">
        <v>143</v>
      </c>
      <c r="H98" s="169">
        <v>1</v>
      </c>
      <c r="I98" s="170"/>
      <c r="J98" s="171">
        <f>ROUND(I98*H98,2)</f>
        <v>0</v>
      </c>
      <c r="K98" s="167" t="s">
        <v>170</v>
      </c>
      <c r="L98" s="39"/>
      <c r="M98" s="172" t="s">
        <v>3</v>
      </c>
      <c r="N98" s="173" t="s">
        <v>42</v>
      </c>
      <c r="O98" s="72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6" t="s">
        <v>144</v>
      </c>
      <c r="AT98" s="176" t="s">
        <v>140</v>
      </c>
      <c r="AU98" s="176" t="s">
        <v>81</v>
      </c>
      <c r="AY98" s="19" t="s">
        <v>137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9" t="s">
        <v>79</v>
      </c>
      <c r="BK98" s="177">
        <f>ROUND(I98*H98,2)</f>
        <v>0</v>
      </c>
      <c r="BL98" s="19" t="s">
        <v>144</v>
      </c>
      <c r="BM98" s="176" t="s">
        <v>171</v>
      </c>
    </row>
    <row r="99" spans="1:47" s="2" customFormat="1" ht="12">
      <c r="A99" s="38"/>
      <c r="B99" s="39"/>
      <c r="C99" s="38"/>
      <c r="D99" s="178" t="s">
        <v>146</v>
      </c>
      <c r="E99" s="38"/>
      <c r="F99" s="179" t="s">
        <v>169</v>
      </c>
      <c r="G99" s="38"/>
      <c r="H99" s="38"/>
      <c r="I99" s="180"/>
      <c r="J99" s="38"/>
      <c r="K99" s="38"/>
      <c r="L99" s="39"/>
      <c r="M99" s="181"/>
      <c r="N99" s="182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146</v>
      </c>
      <c r="AU99" s="19" t="s">
        <v>81</v>
      </c>
    </row>
    <row r="100" spans="1:47" s="2" customFormat="1" ht="12">
      <c r="A100" s="38"/>
      <c r="B100" s="39"/>
      <c r="C100" s="38"/>
      <c r="D100" s="183" t="s">
        <v>172</v>
      </c>
      <c r="E100" s="38"/>
      <c r="F100" s="184" t="s">
        <v>173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172</v>
      </c>
      <c r="AU100" s="19" t="s">
        <v>81</v>
      </c>
    </row>
    <row r="101" spans="1:65" s="2" customFormat="1" ht="16.5" customHeight="1">
      <c r="A101" s="38"/>
      <c r="B101" s="164"/>
      <c r="C101" s="165" t="s">
        <v>174</v>
      </c>
      <c r="D101" s="165" t="s">
        <v>140</v>
      </c>
      <c r="E101" s="166" t="s">
        <v>175</v>
      </c>
      <c r="F101" s="167" t="s">
        <v>176</v>
      </c>
      <c r="G101" s="168" t="s">
        <v>143</v>
      </c>
      <c r="H101" s="169">
        <v>1</v>
      </c>
      <c r="I101" s="170"/>
      <c r="J101" s="171">
        <f>ROUND(I101*H101,2)</f>
        <v>0</v>
      </c>
      <c r="K101" s="167" t="s">
        <v>170</v>
      </c>
      <c r="L101" s="39"/>
      <c r="M101" s="172" t="s">
        <v>3</v>
      </c>
      <c r="N101" s="173" t="s">
        <v>42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144</v>
      </c>
      <c r="AT101" s="176" t="s">
        <v>140</v>
      </c>
      <c r="AU101" s="176" t="s">
        <v>81</v>
      </c>
      <c r="AY101" s="19" t="s">
        <v>137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79</v>
      </c>
      <c r="BK101" s="177">
        <f>ROUND(I101*H101,2)</f>
        <v>0</v>
      </c>
      <c r="BL101" s="19" t="s">
        <v>144</v>
      </c>
      <c r="BM101" s="176" t="s">
        <v>177</v>
      </c>
    </row>
    <row r="102" spans="1:47" s="2" customFormat="1" ht="12">
      <c r="A102" s="38"/>
      <c r="B102" s="39"/>
      <c r="C102" s="38"/>
      <c r="D102" s="178" t="s">
        <v>146</v>
      </c>
      <c r="E102" s="38"/>
      <c r="F102" s="179" t="s">
        <v>176</v>
      </c>
      <c r="G102" s="38"/>
      <c r="H102" s="38"/>
      <c r="I102" s="180"/>
      <c r="J102" s="38"/>
      <c r="K102" s="38"/>
      <c r="L102" s="39"/>
      <c r="M102" s="181"/>
      <c r="N102" s="182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146</v>
      </c>
      <c r="AU102" s="19" t="s">
        <v>81</v>
      </c>
    </row>
    <row r="103" spans="1:47" s="2" customFormat="1" ht="12">
      <c r="A103" s="38"/>
      <c r="B103" s="39"/>
      <c r="C103" s="38"/>
      <c r="D103" s="183" t="s">
        <v>172</v>
      </c>
      <c r="E103" s="38"/>
      <c r="F103" s="184" t="s">
        <v>178</v>
      </c>
      <c r="G103" s="38"/>
      <c r="H103" s="38"/>
      <c r="I103" s="180"/>
      <c r="J103" s="38"/>
      <c r="K103" s="38"/>
      <c r="L103" s="39"/>
      <c r="M103" s="181"/>
      <c r="N103" s="182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172</v>
      </c>
      <c r="AU103" s="19" t="s">
        <v>81</v>
      </c>
    </row>
    <row r="104" spans="1:65" s="2" customFormat="1" ht="16.5" customHeight="1">
      <c r="A104" s="38"/>
      <c r="B104" s="164"/>
      <c r="C104" s="165" t="s">
        <v>179</v>
      </c>
      <c r="D104" s="165" t="s">
        <v>140</v>
      </c>
      <c r="E104" s="166" t="s">
        <v>180</v>
      </c>
      <c r="F104" s="167" t="s">
        <v>181</v>
      </c>
      <c r="G104" s="168" t="s">
        <v>143</v>
      </c>
      <c r="H104" s="169">
        <v>1</v>
      </c>
      <c r="I104" s="170"/>
      <c r="J104" s="171">
        <f>ROUND(I104*H104,2)</f>
        <v>0</v>
      </c>
      <c r="K104" s="167" t="s">
        <v>3</v>
      </c>
      <c r="L104" s="39"/>
      <c r="M104" s="172" t="s">
        <v>3</v>
      </c>
      <c r="N104" s="173" t="s">
        <v>42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144</v>
      </c>
      <c r="AT104" s="176" t="s">
        <v>140</v>
      </c>
      <c r="AU104" s="176" t="s">
        <v>81</v>
      </c>
      <c r="AY104" s="19" t="s">
        <v>137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79</v>
      </c>
      <c r="BK104" s="177">
        <f>ROUND(I104*H104,2)</f>
        <v>0</v>
      </c>
      <c r="BL104" s="19" t="s">
        <v>144</v>
      </c>
      <c r="BM104" s="176" t="s">
        <v>182</v>
      </c>
    </row>
    <row r="105" spans="1:47" s="2" customFormat="1" ht="12">
      <c r="A105" s="38"/>
      <c r="B105" s="39"/>
      <c r="C105" s="38"/>
      <c r="D105" s="178" t="s">
        <v>146</v>
      </c>
      <c r="E105" s="38"/>
      <c r="F105" s="179" t="s">
        <v>183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146</v>
      </c>
      <c r="AU105" s="19" t="s">
        <v>81</v>
      </c>
    </row>
    <row r="106" spans="1:63" s="12" customFormat="1" ht="22.8" customHeight="1">
      <c r="A106" s="12"/>
      <c r="B106" s="151"/>
      <c r="C106" s="12"/>
      <c r="D106" s="152" t="s">
        <v>70</v>
      </c>
      <c r="E106" s="162" t="s">
        <v>184</v>
      </c>
      <c r="F106" s="162" t="s">
        <v>185</v>
      </c>
      <c r="G106" s="12"/>
      <c r="H106" s="12"/>
      <c r="I106" s="154"/>
      <c r="J106" s="163">
        <f>BK106</f>
        <v>0</v>
      </c>
      <c r="K106" s="12"/>
      <c r="L106" s="151"/>
      <c r="M106" s="156"/>
      <c r="N106" s="157"/>
      <c r="O106" s="157"/>
      <c r="P106" s="158">
        <f>SUM(P107:P115)</f>
        <v>0</v>
      </c>
      <c r="Q106" s="157"/>
      <c r="R106" s="158">
        <f>SUM(R107:R115)</f>
        <v>0</v>
      </c>
      <c r="S106" s="157"/>
      <c r="T106" s="159">
        <f>SUM(T107:T115)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2" t="s">
        <v>136</v>
      </c>
      <c r="AT106" s="160" t="s">
        <v>70</v>
      </c>
      <c r="AU106" s="160" t="s">
        <v>79</v>
      </c>
      <c r="AY106" s="152" t="s">
        <v>137</v>
      </c>
      <c r="BK106" s="161">
        <f>SUM(BK107:BK115)</f>
        <v>0</v>
      </c>
    </row>
    <row r="107" spans="1:65" s="2" customFormat="1" ht="16.5" customHeight="1">
      <c r="A107" s="38"/>
      <c r="B107" s="164"/>
      <c r="C107" s="165" t="s">
        <v>186</v>
      </c>
      <c r="D107" s="165" t="s">
        <v>140</v>
      </c>
      <c r="E107" s="166" t="s">
        <v>187</v>
      </c>
      <c r="F107" s="167" t="s">
        <v>188</v>
      </c>
      <c r="G107" s="168" t="s">
        <v>143</v>
      </c>
      <c r="H107" s="169">
        <v>1</v>
      </c>
      <c r="I107" s="170"/>
      <c r="J107" s="171">
        <f>ROUND(I107*H107,2)</f>
        <v>0</v>
      </c>
      <c r="K107" s="167" t="s">
        <v>3</v>
      </c>
      <c r="L107" s="39"/>
      <c r="M107" s="172" t="s">
        <v>3</v>
      </c>
      <c r="N107" s="173" t="s">
        <v>42</v>
      </c>
      <c r="O107" s="72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76" t="s">
        <v>144</v>
      </c>
      <c r="AT107" s="176" t="s">
        <v>140</v>
      </c>
      <c r="AU107" s="176" t="s">
        <v>81</v>
      </c>
      <c r="AY107" s="19" t="s">
        <v>137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9" t="s">
        <v>79</v>
      </c>
      <c r="BK107" s="177">
        <f>ROUND(I107*H107,2)</f>
        <v>0</v>
      </c>
      <c r="BL107" s="19" t="s">
        <v>144</v>
      </c>
      <c r="BM107" s="176" t="s">
        <v>189</v>
      </c>
    </row>
    <row r="108" spans="1:47" s="2" customFormat="1" ht="12">
      <c r="A108" s="38"/>
      <c r="B108" s="39"/>
      <c r="C108" s="38"/>
      <c r="D108" s="178" t="s">
        <v>146</v>
      </c>
      <c r="E108" s="38"/>
      <c r="F108" s="179" t="s">
        <v>190</v>
      </c>
      <c r="G108" s="38"/>
      <c r="H108" s="38"/>
      <c r="I108" s="180"/>
      <c r="J108" s="38"/>
      <c r="K108" s="38"/>
      <c r="L108" s="39"/>
      <c r="M108" s="181"/>
      <c r="N108" s="182"/>
      <c r="O108" s="72"/>
      <c r="P108" s="72"/>
      <c r="Q108" s="72"/>
      <c r="R108" s="72"/>
      <c r="S108" s="72"/>
      <c r="T108" s="73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9" t="s">
        <v>146</v>
      </c>
      <c r="AU108" s="19" t="s">
        <v>81</v>
      </c>
    </row>
    <row r="109" spans="1:65" s="2" customFormat="1" ht="24.15" customHeight="1">
      <c r="A109" s="38"/>
      <c r="B109" s="164"/>
      <c r="C109" s="165" t="s">
        <v>191</v>
      </c>
      <c r="D109" s="165" t="s">
        <v>140</v>
      </c>
      <c r="E109" s="166" t="s">
        <v>192</v>
      </c>
      <c r="F109" s="167" t="s">
        <v>193</v>
      </c>
      <c r="G109" s="168" t="s">
        <v>194</v>
      </c>
      <c r="H109" s="169">
        <v>1</v>
      </c>
      <c r="I109" s="170"/>
      <c r="J109" s="171">
        <f>ROUND(I109*H109,2)</f>
        <v>0</v>
      </c>
      <c r="K109" s="167" t="s">
        <v>3</v>
      </c>
      <c r="L109" s="39"/>
      <c r="M109" s="172" t="s">
        <v>3</v>
      </c>
      <c r="N109" s="173" t="s">
        <v>42</v>
      </c>
      <c r="O109" s="72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6" t="s">
        <v>144</v>
      </c>
      <c r="AT109" s="176" t="s">
        <v>140</v>
      </c>
      <c r="AU109" s="176" t="s">
        <v>81</v>
      </c>
      <c r="AY109" s="19" t="s">
        <v>137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9" t="s">
        <v>79</v>
      </c>
      <c r="BK109" s="177">
        <f>ROUND(I109*H109,2)</f>
        <v>0</v>
      </c>
      <c r="BL109" s="19" t="s">
        <v>144</v>
      </c>
      <c r="BM109" s="176" t="s">
        <v>195</v>
      </c>
    </row>
    <row r="110" spans="1:47" s="2" customFormat="1" ht="12">
      <c r="A110" s="38"/>
      <c r="B110" s="39"/>
      <c r="C110" s="38"/>
      <c r="D110" s="178" t="s">
        <v>146</v>
      </c>
      <c r="E110" s="38"/>
      <c r="F110" s="179" t="s">
        <v>196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146</v>
      </c>
      <c r="AU110" s="19" t="s">
        <v>81</v>
      </c>
    </row>
    <row r="111" spans="1:65" s="2" customFormat="1" ht="16.5" customHeight="1">
      <c r="A111" s="38"/>
      <c r="B111" s="164"/>
      <c r="C111" s="165" t="s">
        <v>197</v>
      </c>
      <c r="D111" s="165" t="s">
        <v>140</v>
      </c>
      <c r="E111" s="166" t="s">
        <v>198</v>
      </c>
      <c r="F111" s="167" t="s">
        <v>199</v>
      </c>
      <c r="G111" s="168" t="s">
        <v>143</v>
      </c>
      <c r="H111" s="169">
        <v>1</v>
      </c>
      <c r="I111" s="170"/>
      <c r="J111" s="171">
        <f>ROUND(I111*H111,2)</f>
        <v>0</v>
      </c>
      <c r="K111" s="167" t="s">
        <v>3</v>
      </c>
      <c r="L111" s="39"/>
      <c r="M111" s="172" t="s">
        <v>3</v>
      </c>
      <c r="N111" s="173" t="s">
        <v>42</v>
      </c>
      <c r="O111" s="72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6" t="s">
        <v>144</v>
      </c>
      <c r="AT111" s="176" t="s">
        <v>140</v>
      </c>
      <c r="AU111" s="176" t="s">
        <v>81</v>
      </c>
      <c r="AY111" s="19" t="s">
        <v>137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9" t="s">
        <v>79</v>
      </c>
      <c r="BK111" s="177">
        <f>ROUND(I111*H111,2)</f>
        <v>0</v>
      </c>
      <c r="BL111" s="19" t="s">
        <v>144</v>
      </c>
      <c r="BM111" s="176" t="s">
        <v>200</v>
      </c>
    </row>
    <row r="112" spans="1:47" s="2" customFormat="1" ht="12">
      <c r="A112" s="38"/>
      <c r="B112" s="39"/>
      <c r="C112" s="38"/>
      <c r="D112" s="178" t="s">
        <v>146</v>
      </c>
      <c r="E112" s="38"/>
      <c r="F112" s="179" t="s">
        <v>201</v>
      </c>
      <c r="G112" s="38"/>
      <c r="H112" s="38"/>
      <c r="I112" s="180"/>
      <c r="J112" s="38"/>
      <c r="K112" s="38"/>
      <c r="L112" s="39"/>
      <c r="M112" s="181"/>
      <c r="N112" s="182"/>
      <c r="O112" s="72"/>
      <c r="P112" s="72"/>
      <c r="Q112" s="72"/>
      <c r="R112" s="72"/>
      <c r="S112" s="72"/>
      <c r="T112" s="73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9" t="s">
        <v>146</v>
      </c>
      <c r="AU112" s="19" t="s">
        <v>81</v>
      </c>
    </row>
    <row r="113" spans="1:47" s="2" customFormat="1" ht="12">
      <c r="A113" s="38"/>
      <c r="B113" s="39"/>
      <c r="C113" s="38"/>
      <c r="D113" s="178" t="s">
        <v>202</v>
      </c>
      <c r="E113" s="38"/>
      <c r="F113" s="185" t="s">
        <v>203</v>
      </c>
      <c r="G113" s="38"/>
      <c r="H113" s="38"/>
      <c r="I113" s="180"/>
      <c r="J113" s="38"/>
      <c r="K113" s="38"/>
      <c r="L113" s="39"/>
      <c r="M113" s="181"/>
      <c r="N113" s="182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202</v>
      </c>
      <c r="AU113" s="19" t="s">
        <v>81</v>
      </c>
    </row>
    <row r="114" spans="1:65" s="2" customFormat="1" ht="16.5" customHeight="1">
      <c r="A114" s="38"/>
      <c r="B114" s="164"/>
      <c r="C114" s="165" t="s">
        <v>204</v>
      </c>
      <c r="D114" s="165" t="s">
        <v>140</v>
      </c>
      <c r="E114" s="166" t="s">
        <v>205</v>
      </c>
      <c r="F114" s="167" t="s">
        <v>206</v>
      </c>
      <c r="G114" s="168" t="s">
        <v>143</v>
      </c>
      <c r="H114" s="169">
        <v>1</v>
      </c>
      <c r="I114" s="170"/>
      <c r="J114" s="171">
        <f>ROUND(I114*H114,2)</f>
        <v>0</v>
      </c>
      <c r="K114" s="167" t="s">
        <v>3</v>
      </c>
      <c r="L114" s="39"/>
      <c r="M114" s="172" t="s">
        <v>3</v>
      </c>
      <c r="N114" s="173" t="s">
        <v>42</v>
      </c>
      <c r="O114" s="72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6" t="s">
        <v>144</v>
      </c>
      <c r="AT114" s="176" t="s">
        <v>140</v>
      </c>
      <c r="AU114" s="176" t="s">
        <v>81</v>
      </c>
      <c r="AY114" s="19" t="s">
        <v>137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9" t="s">
        <v>79</v>
      </c>
      <c r="BK114" s="177">
        <f>ROUND(I114*H114,2)</f>
        <v>0</v>
      </c>
      <c r="BL114" s="19" t="s">
        <v>144</v>
      </c>
      <c r="BM114" s="176" t="s">
        <v>207</v>
      </c>
    </row>
    <row r="115" spans="1:47" s="2" customFormat="1" ht="12">
      <c r="A115" s="38"/>
      <c r="B115" s="39"/>
      <c r="C115" s="38"/>
      <c r="D115" s="178" t="s">
        <v>146</v>
      </c>
      <c r="E115" s="38"/>
      <c r="F115" s="179" t="s">
        <v>208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146</v>
      </c>
      <c r="AU115" s="19" t="s">
        <v>81</v>
      </c>
    </row>
    <row r="116" spans="1:63" s="12" customFormat="1" ht="22.8" customHeight="1">
      <c r="A116" s="12"/>
      <c r="B116" s="151"/>
      <c r="C116" s="12"/>
      <c r="D116" s="152" t="s">
        <v>70</v>
      </c>
      <c r="E116" s="162" t="s">
        <v>209</v>
      </c>
      <c r="F116" s="162" t="s">
        <v>210</v>
      </c>
      <c r="G116" s="12"/>
      <c r="H116" s="12"/>
      <c r="I116" s="154"/>
      <c r="J116" s="163">
        <f>BK116</f>
        <v>0</v>
      </c>
      <c r="K116" s="12"/>
      <c r="L116" s="151"/>
      <c r="M116" s="156"/>
      <c r="N116" s="157"/>
      <c r="O116" s="157"/>
      <c r="P116" s="158">
        <f>SUM(P117:P121)</f>
        <v>0</v>
      </c>
      <c r="Q116" s="157"/>
      <c r="R116" s="158">
        <f>SUM(R117:R121)</f>
        <v>0</v>
      </c>
      <c r="S116" s="157"/>
      <c r="T116" s="159">
        <f>SUM(T117:T121)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2" t="s">
        <v>136</v>
      </c>
      <c r="AT116" s="160" t="s">
        <v>70</v>
      </c>
      <c r="AU116" s="160" t="s">
        <v>79</v>
      </c>
      <c r="AY116" s="152" t="s">
        <v>137</v>
      </c>
      <c r="BK116" s="161">
        <f>SUM(BK117:BK121)</f>
        <v>0</v>
      </c>
    </row>
    <row r="117" spans="1:65" s="2" customFormat="1" ht="16.5" customHeight="1">
      <c r="A117" s="38"/>
      <c r="B117" s="164"/>
      <c r="C117" s="165" t="s">
        <v>211</v>
      </c>
      <c r="D117" s="165" t="s">
        <v>140</v>
      </c>
      <c r="E117" s="166" t="s">
        <v>212</v>
      </c>
      <c r="F117" s="167" t="s">
        <v>213</v>
      </c>
      <c r="G117" s="168" t="s">
        <v>143</v>
      </c>
      <c r="H117" s="169">
        <v>1</v>
      </c>
      <c r="I117" s="170"/>
      <c r="J117" s="171">
        <f>ROUND(I117*H117,2)</f>
        <v>0</v>
      </c>
      <c r="K117" s="167" t="s">
        <v>3</v>
      </c>
      <c r="L117" s="39"/>
      <c r="M117" s="172" t="s">
        <v>3</v>
      </c>
      <c r="N117" s="173" t="s">
        <v>42</v>
      </c>
      <c r="O117" s="72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144</v>
      </c>
      <c r="AT117" s="176" t="s">
        <v>140</v>
      </c>
      <c r="AU117" s="176" t="s">
        <v>81</v>
      </c>
      <c r="AY117" s="19" t="s">
        <v>137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79</v>
      </c>
      <c r="BK117" s="177">
        <f>ROUND(I117*H117,2)</f>
        <v>0</v>
      </c>
      <c r="BL117" s="19" t="s">
        <v>144</v>
      </c>
      <c r="BM117" s="176" t="s">
        <v>214</v>
      </c>
    </row>
    <row r="118" spans="1:47" s="2" customFormat="1" ht="12">
      <c r="A118" s="38"/>
      <c r="B118" s="39"/>
      <c r="C118" s="38"/>
      <c r="D118" s="178" t="s">
        <v>146</v>
      </c>
      <c r="E118" s="38"/>
      <c r="F118" s="179" t="s">
        <v>215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146</v>
      </c>
      <c r="AU118" s="19" t="s">
        <v>81</v>
      </c>
    </row>
    <row r="119" spans="1:51" s="13" customFormat="1" ht="12">
      <c r="A119" s="13"/>
      <c r="B119" s="186"/>
      <c r="C119" s="13"/>
      <c r="D119" s="178" t="s">
        <v>216</v>
      </c>
      <c r="E119" s="187" t="s">
        <v>3</v>
      </c>
      <c r="F119" s="188" t="s">
        <v>79</v>
      </c>
      <c r="G119" s="13"/>
      <c r="H119" s="189">
        <v>1</v>
      </c>
      <c r="I119" s="190"/>
      <c r="J119" s="13"/>
      <c r="K119" s="13"/>
      <c r="L119" s="186"/>
      <c r="M119" s="191"/>
      <c r="N119" s="192"/>
      <c r="O119" s="192"/>
      <c r="P119" s="192"/>
      <c r="Q119" s="192"/>
      <c r="R119" s="192"/>
      <c r="S119" s="192"/>
      <c r="T119" s="19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7" t="s">
        <v>216</v>
      </c>
      <c r="AU119" s="187" t="s">
        <v>81</v>
      </c>
      <c r="AV119" s="13" t="s">
        <v>81</v>
      </c>
      <c r="AW119" s="13" t="s">
        <v>33</v>
      </c>
      <c r="AX119" s="13" t="s">
        <v>79</v>
      </c>
      <c r="AY119" s="187" t="s">
        <v>137</v>
      </c>
    </row>
    <row r="120" spans="1:65" s="2" customFormat="1" ht="16.5" customHeight="1">
      <c r="A120" s="38"/>
      <c r="B120" s="164"/>
      <c r="C120" s="165" t="s">
        <v>217</v>
      </c>
      <c r="D120" s="165" t="s">
        <v>140</v>
      </c>
      <c r="E120" s="166" t="s">
        <v>218</v>
      </c>
      <c r="F120" s="167" t="s">
        <v>219</v>
      </c>
      <c r="G120" s="168" t="s">
        <v>143</v>
      </c>
      <c r="H120" s="169">
        <v>1</v>
      </c>
      <c r="I120" s="170"/>
      <c r="J120" s="171">
        <f>ROUND(I120*H120,2)</f>
        <v>0</v>
      </c>
      <c r="K120" s="167" t="s">
        <v>3</v>
      </c>
      <c r="L120" s="39"/>
      <c r="M120" s="172" t="s">
        <v>3</v>
      </c>
      <c r="N120" s="173" t="s">
        <v>42</v>
      </c>
      <c r="O120" s="72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144</v>
      </c>
      <c r="AT120" s="176" t="s">
        <v>140</v>
      </c>
      <c r="AU120" s="176" t="s">
        <v>81</v>
      </c>
      <c r="AY120" s="19" t="s">
        <v>137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79</v>
      </c>
      <c r="BK120" s="177">
        <f>ROUND(I120*H120,2)</f>
        <v>0</v>
      </c>
      <c r="BL120" s="19" t="s">
        <v>144</v>
      </c>
      <c r="BM120" s="176" t="s">
        <v>220</v>
      </c>
    </row>
    <row r="121" spans="1:47" s="2" customFormat="1" ht="12">
      <c r="A121" s="38"/>
      <c r="B121" s="39"/>
      <c r="C121" s="38"/>
      <c r="D121" s="178" t="s">
        <v>146</v>
      </c>
      <c r="E121" s="38"/>
      <c r="F121" s="179" t="s">
        <v>221</v>
      </c>
      <c r="G121" s="38"/>
      <c r="H121" s="38"/>
      <c r="I121" s="180"/>
      <c r="J121" s="38"/>
      <c r="K121" s="38"/>
      <c r="L121" s="39"/>
      <c r="M121" s="194"/>
      <c r="N121" s="195"/>
      <c r="O121" s="196"/>
      <c r="P121" s="196"/>
      <c r="Q121" s="196"/>
      <c r="R121" s="196"/>
      <c r="S121" s="196"/>
      <c r="T121" s="197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146</v>
      </c>
      <c r="AU121" s="19" t="s">
        <v>81</v>
      </c>
    </row>
    <row r="122" spans="1:31" s="2" customFormat="1" ht="6.95" customHeight="1">
      <c r="A122" s="38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39"/>
      <c r="M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</sheetData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100" r:id="rId1" display="https://podminky.urs.cz/item/CS_URS_2021_02/031203000"/>
    <hyperlink ref="F103" r:id="rId2" display="https://podminky.urs.cz/item/CS_URS_2021_02/0392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  <c r="AZ2" s="198" t="s">
        <v>222</v>
      </c>
      <c r="BA2" s="198" t="s">
        <v>222</v>
      </c>
      <c r="BB2" s="198" t="s">
        <v>3</v>
      </c>
      <c r="BC2" s="198" t="s">
        <v>223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224</v>
      </c>
      <c r="BA3" s="198" t="s">
        <v>225</v>
      </c>
      <c r="BB3" s="198" t="s">
        <v>3</v>
      </c>
      <c r="BC3" s="198" t="s">
        <v>226</v>
      </c>
      <c r="BD3" s="198" t="s">
        <v>81</v>
      </c>
    </row>
    <row r="4" spans="2:5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  <c r="AZ4" s="198" t="s">
        <v>227</v>
      </c>
      <c r="BA4" s="198" t="s">
        <v>228</v>
      </c>
      <c r="BB4" s="198" t="s">
        <v>3</v>
      </c>
      <c r="BC4" s="198" t="s">
        <v>229</v>
      </c>
      <c r="BD4" s="198" t="s">
        <v>81</v>
      </c>
    </row>
    <row r="5" spans="2:56" s="1" customFormat="1" ht="6.95" customHeight="1">
      <c r="B5" s="22"/>
      <c r="L5" s="22"/>
      <c r="AZ5" s="198" t="s">
        <v>230</v>
      </c>
      <c r="BA5" s="198" t="s">
        <v>230</v>
      </c>
      <c r="BB5" s="198" t="s">
        <v>3</v>
      </c>
      <c r="BC5" s="198" t="s">
        <v>231</v>
      </c>
      <c r="BD5" s="198" t="s">
        <v>81</v>
      </c>
    </row>
    <row r="6" spans="2:56" s="1" customFormat="1" ht="12" customHeight="1">
      <c r="B6" s="22"/>
      <c r="D6" s="32" t="s">
        <v>17</v>
      </c>
      <c r="L6" s="22"/>
      <c r="AZ6" s="198" t="s">
        <v>232</v>
      </c>
      <c r="BA6" s="198" t="s">
        <v>233</v>
      </c>
      <c r="BB6" s="198" t="s">
        <v>3</v>
      </c>
      <c r="BC6" s="198" t="s">
        <v>234</v>
      </c>
      <c r="BD6" s="198" t="s">
        <v>81</v>
      </c>
    </row>
    <row r="7" spans="2:56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  <c r="AZ7" s="198" t="s">
        <v>235</v>
      </c>
      <c r="BA7" s="198" t="s">
        <v>235</v>
      </c>
      <c r="BB7" s="198" t="s">
        <v>3</v>
      </c>
      <c r="BC7" s="198" t="s">
        <v>236</v>
      </c>
      <c r="BD7" s="198" t="s">
        <v>81</v>
      </c>
    </row>
    <row r="8" spans="1:56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98" t="s">
        <v>237</v>
      </c>
      <c r="BA8" s="198" t="s">
        <v>237</v>
      </c>
      <c r="BB8" s="198" t="s">
        <v>3</v>
      </c>
      <c r="BC8" s="198" t="s">
        <v>238</v>
      </c>
      <c r="BD8" s="198" t="s">
        <v>81</v>
      </c>
    </row>
    <row r="9" spans="1:56" s="2" customFormat="1" ht="16.5" customHeight="1">
      <c r="A9" s="38"/>
      <c r="B9" s="39"/>
      <c r="C9" s="38"/>
      <c r="D9" s="38"/>
      <c r="E9" s="62" t="s">
        <v>239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98" t="s">
        <v>240</v>
      </c>
      <c r="BA9" s="198" t="s">
        <v>240</v>
      </c>
      <c r="BB9" s="198" t="s">
        <v>3</v>
      </c>
      <c r="BC9" s="198" t="s">
        <v>241</v>
      </c>
      <c r="BD9" s="198" t="s">
        <v>81</v>
      </c>
    </row>
    <row r="10" spans="1:56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98" t="s">
        <v>242</v>
      </c>
      <c r="BA10" s="198" t="s">
        <v>243</v>
      </c>
      <c r="BB10" s="198" t="s">
        <v>3</v>
      </c>
      <c r="BC10" s="198" t="s">
        <v>234</v>
      </c>
      <c r="BD10" s="198" t="s">
        <v>81</v>
      </c>
    </row>
    <row r="11" spans="1:56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98" t="s">
        <v>244</v>
      </c>
      <c r="BA11" s="198" t="s">
        <v>244</v>
      </c>
      <c r="BB11" s="198" t="s">
        <v>3</v>
      </c>
      <c r="BC11" s="198" t="s">
        <v>245</v>
      </c>
      <c r="BD11" s="198" t="s">
        <v>81</v>
      </c>
    </row>
    <row r="12" spans="1:56" s="2" customFormat="1" ht="12" customHeight="1">
      <c r="A12" s="38"/>
      <c r="B12" s="39"/>
      <c r="C12" s="38"/>
      <c r="D12" s="32" t="s">
        <v>21</v>
      </c>
      <c r="E12" s="38"/>
      <c r="F12" s="27" t="s">
        <v>110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98" t="s">
        <v>246</v>
      </c>
      <c r="BA12" s="198" t="s">
        <v>247</v>
      </c>
      <c r="BB12" s="198" t="s">
        <v>3</v>
      </c>
      <c r="BC12" s="198" t="s">
        <v>248</v>
      </c>
      <c r="BD12" s="198" t="s">
        <v>81</v>
      </c>
    </row>
    <row r="13" spans="1:56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98" t="s">
        <v>249</v>
      </c>
      <c r="BA13" s="198" t="s">
        <v>250</v>
      </c>
      <c r="BB13" s="198" t="s">
        <v>3</v>
      </c>
      <c r="BC13" s="198" t="s">
        <v>251</v>
      </c>
      <c r="BD13" s="198" t="s">
        <v>81</v>
      </c>
    </row>
    <row r="14" spans="1:56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98" t="s">
        <v>252</v>
      </c>
      <c r="BA14" s="198" t="s">
        <v>253</v>
      </c>
      <c r="BB14" s="198" t="s">
        <v>3</v>
      </c>
      <c r="BC14" s="198" t="s">
        <v>245</v>
      </c>
      <c r="BD14" s="198" t="s">
        <v>81</v>
      </c>
    </row>
    <row r="15" spans="1:56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98" t="s">
        <v>254</v>
      </c>
      <c r="BA15" s="198" t="s">
        <v>255</v>
      </c>
      <c r="BB15" s="198" t="s">
        <v>3</v>
      </c>
      <c r="BC15" s="198" t="s">
        <v>256</v>
      </c>
      <c r="BD15" s="198" t="s">
        <v>81</v>
      </c>
    </row>
    <row r="16" spans="1:56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98" t="s">
        <v>257</v>
      </c>
      <c r="BA16" s="198" t="s">
        <v>258</v>
      </c>
      <c r="BB16" s="198" t="s">
        <v>3</v>
      </c>
      <c r="BC16" s="198" t="s">
        <v>259</v>
      </c>
      <c r="BD16" s="198" t="s">
        <v>81</v>
      </c>
    </row>
    <row r="17" spans="1:56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198" t="s">
        <v>260</v>
      </c>
      <c r="BA17" s="198" t="s">
        <v>261</v>
      </c>
      <c r="BB17" s="198" t="s">
        <v>3</v>
      </c>
      <c r="BC17" s="198" t="s">
        <v>262</v>
      </c>
      <c r="BD17" s="198" t="s">
        <v>81</v>
      </c>
    </row>
    <row r="18" spans="1:56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198" t="s">
        <v>263</v>
      </c>
      <c r="BA18" s="198" t="s">
        <v>264</v>
      </c>
      <c r="BB18" s="198" t="s">
        <v>3</v>
      </c>
      <c r="BC18" s="198" t="s">
        <v>265</v>
      </c>
      <c r="BD18" s="198" t="s">
        <v>81</v>
      </c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ROUND(J90,2)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ROUND((SUM(BE90:BE415)),2)</f>
        <v>0</v>
      </c>
      <c r="G33" s="38"/>
      <c r="H33" s="38"/>
      <c r="I33" s="123">
        <v>0.21</v>
      </c>
      <c r="J33" s="122">
        <f>ROUND(((SUM(BE90:BE415))*I33),2)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ROUND((SUM(BF90:BF415)),2)</f>
        <v>0</v>
      </c>
      <c r="G34" s="38"/>
      <c r="H34" s="38"/>
      <c r="I34" s="123">
        <v>0.15</v>
      </c>
      <c r="J34" s="122">
        <f>ROUND(((SUM(BF90:BF415))*I34),2)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ROUND((SUM(BG90:BG415)),2)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ROUND((SUM(BH90:BH415)),2)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ROUND((SUM(BI90:BI415)),2)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771/20-1 - SO 103 Stezka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k.ú. Ptáčov, k.ú. Vladislav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J90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J91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J92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268</v>
      </c>
      <c r="E62" s="139"/>
      <c r="F62" s="139"/>
      <c r="G62" s="139"/>
      <c r="H62" s="139"/>
      <c r="I62" s="139"/>
      <c r="J62" s="140">
        <f>J153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269</v>
      </c>
      <c r="E63" s="139"/>
      <c r="F63" s="139"/>
      <c r="G63" s="139"/>
      <c r="H63" s="139"/>
      <c r="I63" s="139"/>
      <c r="J63" s="140">
        <f>J168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270</v>
      </c>
      <c r="E64" s="139"/>
      <c r="F64" s="139"/>
      <c r="G64" s="139"/>
      <c r="H64" s="139"/>
      <c r="I64" s="139"/>
      <c r="J64" s="140">
        <f>J183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271</v>
      </c>
      <c r="E65" s="139"/>
      <c r="F65" s="139"/>
      <c r="G65" s="139"/>
      <c r="H65" s="139"/>
      <c r="I65" s="139"/>
      <c r="J65" s="140">
        <f>J191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7"/>
      <c r="C66" s="10"/>
      <c r="D66" s="138" t="s">
        <v>272</v>
      </c>
      <c r="E66" s="139"/>
      <c r="F66" s="139"/>
      <c r="G66" s="139"/>
      <c r="H66" s="139"/>
      <c r="I66" s="139"/>
      <c r="J66" s="140">
        <f>J267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7"/>
      <c r="C67" s="10"/>
      <c r="D67" s="138" t="s">
        <v>273</v>
      </c>
      <c r="E67" s="139"/>
      <c r="F67" s="139"/>
      <c r="G67" s="139"/>
      <c r="H67" s="139"/>
      <c r="I67" s="139"/>
      <c r="J67" s="140">
        <f>J309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7"/>
      <c r="C68" s="10"/>
      <c r="D68" s="138" t="s">
        <v>274</v>
      </c>
      <c r="E68" s="139"/>
      <c r="F68" s="139"/>
      <c r="G68" s="139"/>
      <c r="H68" s="139"/>
      <c r="I68" s="139"/>
      <c r="J68" s="140">
        <f>J370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275</v>
      </c>
      <c r="E69" s="139"/>
      <c r="F69" s="139"/>
      <c r="G69" s="139"/>
      <c r="H69" s="139"/>
      <c r="I69" s="139"/>
      <c r="J69" s="140">
        <f>J390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7"/>
      <c r="C70" s="10"/>
      <c r="D70" s="138" t="s">
        <v>276</v>
      </c>
      <c r="E70" s="139"/>
      <c r="F70" s="139"/>
      <c r="G70" s="139"/>
      <c r="H70" s="139"/>
      <c r="I70" s="139"/>
      <c r="J70" s="140">
        <f>J394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121</v>
      </c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17</v>
      </c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38"/>
      <c r="D80" s="38"/>
      <c r="E80" s="115" t="str">
        <f>E7</f>
        <v>Cyklostezka Třebíč - Vladislav, I.Etapa</v>
      </c>
      <c r="F80" s="32"/>
      <c r="G80" s="32"/>
      <c r="H80" s="32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108</v>
      </c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38"/>
      <c r="D82" s="38"/>
      <c r="E82" s="62" t="str">
        <f>E9</f>
        <v>771/20-1 - SO 103 Stezka</v>
      </c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38"/>
      <c r="E84" s="38"/>
      <c r="F84" s="27" t="str">
        <f>F12</f>
        <v>k.ú. Ptáčov, k.ú. Vladislav</v>
      </c>
      <c r="G84" s="38"/>
      <c r="H84" s="38"/>
      <c r="I84" s="32" t="s">
        <v>23</v>
      </c>
      <c r="J84" s="64" t="str">
        <f>IF(J12="","",J12)</f>
        <v>22. 11. 2022</v>
      </c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38"/>
      <c r="E86" s="38"/>
      <c r="F86" s="27" t="str">
        <f>E15</f>
        <v>Město Třebíč</v>
      </c>
      <c r="G86" s="38"/>
      <c r="H86" s="38"/>
      <c r="I86" s="32" t="s">
        <v>31</v>
      </c>
      <c r="J86" s="36" t="str">
        <f>E21</f>
        <v>NDCon</v>
      </c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29</v>
      </c>
      <c r="D87" s="38"/>
      <c r="E87" s="38"/>
      <c r="F87" s="27" t="str">
        <f>IF(E18="","",E18)</f>
        <v>Vyplň údaj</v>
      </c>
      <c r="G87" s="38"/>
      <c r="H87" s="38"/>
      <c r="I87" s="32" t="s">
        <v>34</v>
      </c>
      <c r="J87" s="36" t="str">
        <f>E24</f>
        <v>NDCon</v>
      </c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41"/>
      <c r="B89" s="142"/>
      <c r="C89" s="143" t="s">
        <v>122</v>
      </c>
      <c r="D89" s="144" t="s">
        <v>56</v>
      </c>
      <c r="E89" s="144" t="s">
        <v>52</v>
      </c>
      <c r="F89" s="144" t="s">
        <v>53</v>
      </c>
      <c r="G89" s="144" t="s">
        <v>123</v>
      </c>
      <c r="H89" s="144" t="s">
        <v>124</v>
      </c>
      <c r="I89" s="144" t="s">
        <v>125</v>
      </c>
      <c r="J89" s="144" t="s">
        <v>114</v>
      </c>
      <c r="K89" s="145" t="s">
        <v>126</v>
      </c>
      <c r="L89" s="146"/>
      <c r="M89" s="80" t="s">
        <v>3</v>
      </c>
      <c r="N89" s="81" t="s">
        <v>41</v>
      </c>
      <c r="O89" s="81" t="s">
        <v>127</v>
      </c>
      <c r="P89" s="81" t="s">
        <v>128</v>
      </c>
      <c r="Q89" s="81" t="s">
        <v>129</v>
      </c>
      <c r="R89" s="81" t="s">
        <v>130</v>
      </c>
      <c r="S89" s="81" t="s">
        <v>131</v>
      </c>
      <c r="T89" s="82" t="s">
        <v>132</v>
      </c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</row>
    <row r="90" spans="1:63" s="2" customFormat="1" ht="22.8" customHeight="1">
      <c r="A90" s="38"/>
      <c r="B90" s="39"/>
      <c r="C90" s="87" t="s">
        <v>133</v>
      </c>
      <c r="D90" s="38"/>
      <c r="E90" s="38"/>
      <c r="F90" s="38"/>
      <c r="G90" s="38"/>
      <c r="H90" s="38"/>
      <c r="I90" s="38"/>
      <c r="J90" s="147">
        <f>BK90</f>
        <v>0</v>
      </c>
      <c r="K90" s="38"/>
      <c r="L90" s="39"/>
      <c r="M90" s="83"/>
      <c r="N90" s="68"/>
      <c r="O90" s="84"/>
      <c r="P90" s="148">
        <f>P91</f>
        <v>0</v>
      </c>
      <c r="Q90" s="84"/>
      <c r="R90" s="148">
        <f>R91</f>
        <v>8214.851179284</v>
      </c>
      <c r="S90" s="84"/>
      <c r="T90" s="149">
        <f>T91</f>
        <v>1043.86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70</v>
      </c>
      <c r="AU90" s="19" t="s">
        <v>115</v>
      </c>
      <c r="BK90" s="150">
        <f>BK91</f>
        <v>0</v>
      </c>
    </row>
    <row r="91" spans="1:63" s="12" customFormat="1" ht="25.9" customHeight="1">
      <c r="A91" s="12"/>
      <c r="B91" s="151"/>
      <c r="C91" s="12"/>
      <c r="D91" s="152" t="s">
        <v>70</v>
      </c>
      <c r="E91" s="153" t="s">
        <v>277</v>
      </c>
      <c r="F91" s="153" t="s">
        <v>278</v>
      </c>
      <c r="G91" s="12"/>
      <c r="H91" s="12"/>
      <c r="I91" s="154"/>
      <c r="J91" s="155">
        <f>BK91</f>
        <v>0</v>
      </c>
      <c r="K91" s="12"/>
      <c r="L91" s="151"/>
      <c r="M91" s="156"/>
      <c r="N91" s="157"/>
      <c r="O91" s="157"/>
      <c r="P91" s="158">
        <f>P92+P153+P168+P183+P191+P267+P309+P370+P390+P394</f>
        <v>0</v>
      </c>
      <c r="Q91" s="157"/>
      <c r="R91" s="158">
        <f>R92+R153+R168+R183+R191+R267+R309+R370+R390+R394</f>
        <v>8214.851179284</v>
      </c>
      <c r="S91" s="157"/>
      <c r="T91" s="159">
        <f>T92+T153+T168+T183+T191+T267+T309+T370+T390+T394</f>
        <v>1043.86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2" t="s">
        <v>79</v>
      </c>
      <c r="AT91" s="160" t="s">
        <v>70</v>
      </c>
      <c r="AU91" s="160" t="s">
        <v>71</v>
      </c>
      <c r="AY91" s="152" t="s">
        <v>137</v>
      </c>
      <c r="BK91" s="161">
        <f>BK92+BK153+BK168+BK183+BK191+BK267+BK309+BK370+BK390+BK394</f>
        <v>0</v>
      </c>
    </row>
    <row r="92" spans="1:63" s="12" customFormat="1" ht="22.8" customHeight="1">
      <c r="A92" s="12"/>
      <c r="B92" s="151"/>
      <c r="C92" s="12"/>
      <c r="D92" s="152" t="s">
        <v>70</v>
      </c>
      <c r="E92" s="162" t="s">
        <v>79</v>
      </c>
      <c r="F92" s="162" t="s">
        <v>279</v>
      </c>
      <c r="G92" s="12"/>
      <c r="H92" s="12"/>
      <c r="I92" s="154"/>
      <c r="J92" s="163">
        <f>BK92</f>
        <v>0</v>
      </c>
      <c r="K92" s="12"/>
      <c r="L92" s="151"/>
      <c r="M92" s="156"/>
      <c r="N92" s="157"/>
      <c r="O92" s="157"/>
      <c r="P92" s="158">
        <f>SUM(P93:P152)</f>
        <v>0</v>
      </c>
      <c r="Q92" s="157"/>
      <c r="R92" s="158">
        <f>SUM(R93:R152)</f>
        <v>1046.3114712</v>
      </c>
      <c r="S92" s="157"/>
      <c r="T92" s="159">
        <f>SUM(T93:T152)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2" t="s">
        <v>79</v>
      </c>
      <c r="AT92" s="160" t="s">
        <v>70</v>
      </c>
      <c r="AU92" s="160" t="s">
        <v>79</v>
      </c>
      <c r="AY92" s="152" t="s">
        <v>137</v>
      </c>
      <c r="BK92" s="161">
        <f>SUM(BK93:BK152)</f>
        <v>0</v>
      </c>
    </row>
    <row r="93" spans="1:65" s="2" customFormat="1" ht="16.5" customHeight="1">
      <c r="A93" s="38"/>
      <c r="B93" s="164"/>
      <c r="C93" s="165" t="s">
        <v>79</v>
      </c>
      <c r="D93" s="165" t="s">
        <v>140</v>
      </c>
      <c r="E93" s="166" t="s">
        <v>280</v>
      </c>
      <c r="F93" s="167" t="s">
        <v>281</v>
      </c>
      <c r="G93" s="168" t="s">
        <v>282</v>
      </c>
      <c r="H93" s="169">
        <v>11029.37</v>
      </c>
      <c r="I93" s="170"/>
      <c r="J93" s="171">
        <f>ROUND(I93*H93,2)</f>
        <v>0</v>
      </c>
      <c r="K93" s="167" t="s">
        <v>283</v>
      </c>
      <c r="L93" s="39"/>
      <c r="M93" s="172" t="s">
        <v>3</v>
      </c>
      <c r="N93" s="173" t="s">
        <v>42</v>
      </c>
      <c r="O93" s="72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6" t="s">
        <v>157</v>
      </c>
      <c r="AT93" s="176" t="s">
        <v>140</v>
      </c>
      <c r="AU93" s="176" t="s">
        <v>81</v>
      </c>
      <c r="AY93" s="19" t="s">
        <v>137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9" t="s">
        <v>79</v>
      </c>
      <c r="BK93" s="177">
        <f>ROUND(I93*H93,2)</f>
        <v>0</v>
      </c>
      <c r="BL93" s="19" t="s">
        <v>157</v>
      </c>
      <c r="BM93" s="176" t="s">
        <v>284</v>
      </c>
    </row>
    <row r="94" spans="1:47" s="2" customFormat="1" ht="12">
      <c r="A94" s="38"/>
      <c r="B94" s="39"/>
      <c r="C94" s="38"/>
      <c r="D94" s="178" t="s">
        <v>146</v>
      </c>
      <c r="E94" s="38"/>
      <c r="F94" s="179" t="s">
        <v>285</v>
      </c>
      <c r="G94" s="38"/>
      <c r="H94" s="38"/>
      <c r="I94" s="180"/>
      <c r="J94" s="38"/>
      <c r="K94" s="38"/>
      <c r="L94" s="39"/>
      <c r="M94" s="181"/>
      <c r="N94" s="182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146</v>
      </c>
      <c r="AU94" s="19" t="s">
        <v>81</v>
      </c>
    </row>
    <row r="95" spans="1:47" s="2" customFormat="1" ht="12">
      <c r="A95" s="38"/>
      <c r="B95" s="39"/>
      <c r="C95" s="38"/>
      <c r="D95" s="183" t="s">
        <v>172</v>
      </c>
      <c r="E95" s="38"/>
      <c r="F95" s="184" t="s">
        <v>286</v>
      </c>
      <c r="G95" s="38"/>
      <c r="H95" s="38"/>
      <c r="I95" s="180"/>
      <c r="J95" s="38"/>
      <c r="K95" s="38"/>
      <c r="L95" s="39"/>
      <c r="M95" s="181"/>
      <c r="N95" s="182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172</v>
      </c>
      <c r="AU95" s="19" t="s">
        <v>81</v>
      </c>
    </row>
    <row r="96" spans="1:47" s="2" customFormat="1" ht="12">
      <c r="A96" s="38"/>
      <c r="B96" s="39"/>
      <c r="C96" s="38"/>
      <c r="D96" s="178" t="s">
        <v>202</v>
      </c>
      <c r="E96" s="38"/>
      <c r="F96" s="185" t="s">
        <v>287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202</v>
      </c>
      <c r="AU96" s="19" t="s">
        <v>81</v>
      </c>
    </row>
    <row r="97" spans="1:51" s="14" customFormat="1" ht="12">
      <c r="A97" s="14"/>
      <c r="B97" s="199"/>
      <c r="C97" s="14"/>
      <c r="D97" s="178" t="s">
        <v>216</v>
      </c>
      <c r="E97" s="200" t="s">
        <v>3</v>
      </c>
      <c r="F97" s="201" t="s">
        <v>288</v>
      </c>
      <c r="G97" s="14"/>
      <c r="H97" s="200" t="s">
        <v>3</v>
      </c>
      <c r="I97" s="202"/>
      <c r="J97" s="14"/>
      <c r="K97" s="14"/>
      <c r="L97" s="199"/>
      <c r="M97" s="203"/>
      <c r="N97" s="204"/>
      <c r="O97" s="204"/>
      <c r="P97" s="204"/>
      <c r="Q97" s="204"/>
      <c r="R97" s="204"/>
      <c r="S97" s="204"/>
      <c r="T97" s="20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00" t="s">
        <v>216</v>
      </c>
      <c r="AU97" s="200" t="s">
        <v>81</v>
      </c>
      <c r="AV97" s="14" t="s">
        <v>79</v>
      </c>
      <c r="AW97" s="14" t="s">
        <v>33</v>
      </c>
      <c r="AX97" s="14" t="s">
        <v>71</v>
      </c>
      <c r="AY97" s="200" t="s">
        <v>137</v>
      </c>
    </row>
    <row r="98" spans="1:51" s="13" customFormat="1" ht="12">
      <c r="A98" s="13"/>
      <c r="B98" s="186"/>
      <c r="C98" s="13"/>
      <c r="D98" s="178" t="s">
        <v>216</v>
      </c>
      <c r="E98" s="187" t="s">
        <v>249</v>
      </c>
      <c r="F98" s="188" t="s">
        <v>251</v>
      </c>
      <c r="G98" s="13"/>
      <c r="H98" s="189">
        <v>11029.37</v>
      </c>
      <c r="I98" s="190"/>
      <c r="J98" s="13"/>
      <c r="K98" s="13"/>
      <c r="L98" s="186"/>
      <c r="M98" s="191"/>
      <c r="N98" s="192"/>
      <c r="O98" s="192"/>
      <c r="P98" s="192"/>
      <c r="Q98" s="192"/>
      <c r="R98" s="192"/>
      <c r="S98" s="192"/>
      <c r="T98" s="19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7" t="s">
        <v>216</v>
      </c>
      <c r="AU98" s="187" t="s">
        <v>81</v>
      </c>
      <c r="AV98" s="13" t="s">
        <v>81</v>
      </c>
      <c r="AW98" s="13" t="s">
        <v>33</v>
      </c>
      <c r="AX98" s="13" t="s">
        <v>79</v>
      </c>
      <c r="AY98" s="187" t="s">
        <v>137</v>
      </c>
    </row>
    <row r="99" spans="1:65" s="2" customFormat="1" ht="24.15" customHeight="1">
      <c r="A99" s="38"/>
      <c r="B99" s="164"/>
      <c r="C99" s="165" t="s">
        <v>81</v>
      </c>
      <c r="D99" s="165" t="s">
        <v>140</v>
      </c>
      <c r="E99" s="166" t="s">
        <v>289</v>
      </c>
      <c r="F99" s="167" t="s">
        <v>290</v>
      </c>
      <c r="G99" s="168" t="s">
        <v>291</v>
      </c>
      <c r="H99" s="169">
        <v>994.05</v>
      </c>
      <c r="I99" s="170"/>
      <c r="J99" s="171">
        <f>ROUND(I99*H99,2)</f>
        <v>0</v>
      </c>
      <c r="K99" s="167" t="s">
        <v>283</v>
      </c>
      <c r="L99" s="39"/>
      <c r="M99" s="172" t="s">
        <v>3</v>
      </c>
      <c r="N99" s="173" t="s">
        <v>42</v>
      </c>
      <c r="O99" s="72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157</v>
      </c>
      <c r="AT99" s="176" t="s">
        <v>140</v>
      </c>
      <c r="AU99" s="176" t="s">
        <v>81</v>
      </c>
      <c r="AY99" s="19" t="s">
        <v>137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79</v>
      </c>
      <c r="BK99" s="177">
        <f>ROUND(I99*H99,2)</f>
        <v>0</v>
      </c>
      <c r="BL99" s="19" t="s">
        <v>157</v>
      </c>
      <c r="BM99" s="176" t="s">
        <v>292</v>
      </c>
    </row>
    <row r="100" spans="1:47" s="2" customFormat="1" ht="12">
      <c r="A100" s="38"/>
      <c r="B100" s="39"/>
      <c r="C100" s="38"/>
      <c r="D100" s="178" t="s">
        <v>146</v>
      </c>
      <c r="E100" s="38"/>
      <c r="F100" s="179" t="s">
        <v>293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146</v>
      </c>
      <c r="AU100" s="19" t="s">
        <v>81</v>
      </c>
    </row>
    <row r="101" spans="1:47" s="2" customFormat="1" ht="12">
      <c r="A101" s="38"/>
      <c r="B101" s="39"/>
      <c r="C101" s="38"/>
      <c r="D101" s="183" t="s">
        <v>172</v>
      </c>
      <c r="E101" s="38"/>
      <c r="F101" s="184" t="s">
        <v>294</v>
      </c>
      <c r="G101" s="38"/>
      <c r="H101" s="38"/>
      <c r="I101" s="180"/>
      <c r="J101" s="38"/>
      <c r="K101" s="38"/>
      <c r="L101" s="39"/>
      <c r="M101" s="181"/>
      <c r="N101" s="182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172</v>
      </c>
      <c r="AU101" s="19" t="s">
        <v>81</v>
      </c>
    </row>
    <row r="102" spans="1:51" s="13" customFormat="1" ht="12">
      <c r="A102" s="13"/>
      <c r="B102" s="186"/>
      <c r="C102" s="13"/>
      <c r="D102" s="178" t="s">
        <v>216</v>
      </c>
      <c r="E102" s="187" t="s">
        <v>240</v>
      </c>
      <c r="F102" s="188" t="s">
        <v>241</v>
      </c>
      <c r="G102" s="13"/>
      <c r="H102" s="189">
        <v>994.05</v>
      </c>
      <c r="I102" s="190"/>
      <c r="J102" s="13"/>
      <c r="K102" s="13"/>
      <c r="L102" s="186"/>
      <c r="M102" s="191"/>
      <c r="N102" s="192"/>
      <c r="O102" s="192"/>
      <c r="P102" s="192"/>
      <c r="Q102" s="192"/>
      <c r="R102" s="192"/>
      <c r="S102" s="192"/>
      <c r="T102" s="19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216</v>
      </c>
      <c r="AU102" s="187" t="s">
        <v>81</v>
      </c>
      <c r="AV102" s="13" t="s">
        <v>81</v>
      </c>
      <c r="AW102" s="13" t="s">
        <v>33</v>
      </c>
      <c r="AX102" s="13" t="s">
        <v>79</v>
      </c>
      <c r="AY102" s="187" t="s">
        <v>137</v>
      </c>
    </row>
    <row r="103" spans="1:51" s="14" customFormat="1" ht="12">
      <c r="A103" s="14"/>
      <c r="B103" s="199"/>
      <c r="C103" s="14"/>
      <c r="D103" s="178" t="s">
        <v>216</v>
      </c>
      <c r="E103" s="200" t="s">
        <v>3</v>
      </c>
      <c r="F103" s="201" t="s">
        <v>295</v>
      </c>
      <c r="G103" s="14"/>
      <c r="H103" s="200" t="s">
        <v>3</v>
      </c>
      <c r="I103" s="202"/>
      <c r="J103" s="14"/>
      <c r="K103" s="14"/>
      <c r="L103" s="199"/>
      <c r="M103" s="203"/>
      <c r="N103" s="204"/>
      <c r="O103" s="204"/>
      <c r="P103" s="204"/>
      <c r="Q103" s="204"/>
      <c r="R103" s="204"/>
      <c r="S103" s="204"/>
      <c r="T103" s="20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00" t="s">
        <v>216</v>
      </c>
      <c r="AU103" s="200" t="s">
        <v>81</v>
      </c>
      <c r="AV103" s="14" t="s">
        <v>79</v>
      </c>
      <c r="AW103" s="14" t="s">
        <v>33</v>
      </c>
      <c r="AX103" s="14" t="s">
        <v>71</v>
      </c>
      <c r="AY103" s="200" t="s">
        <v>137</v>
      </c>
    </row>
    <row r="104" spans="1:65" s="2" customFormat="1" ht="21.75" customHeight="1">
      <c r="A104" s="38"/>
      <c r="B104" s="164"/>
      <c r="C104" s="165" t="s">
        <v>152</v>
      </c>
      <c r="D104" s="165" t="s">
        <v>140</v>
      </c>
      <c r="E104" s="166" t="s">
        <v>296</v>
      </c>
      <c r="F104" s="167" t="s">
        <v>297</v>
      </c>
      <c r="G104" s="168" t="s">
        <v>291</v>
      </c>
      <c r="H104" s="169">
        <v>12.06</v>
      </c>
      <c r="I104" s="170"/>
      <c r="J104" s="171">
        <f>ROUND(I104*H104,2)</f>
        <v>0</v>
      </c>
      <c r="K104" s="167" t="s">
        <v>283</v>
      </c>
      <c r="L104" s="39"/>
      <c r="M104" s="172" t="s">
        <v>3</v>
      </c>
      <c r="N104" s="173" t="s">
        <v>42</v>
      </c>
      <c r="O104" s="72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76" t="s">
        <v>157</v>
      </c>
      <c r="AT104" s="176" t="s">
        <v>140</v>
      </c>
      <c r="AU104" s="176" t="s">
        <v>81</v>
      </c>
      <c r="AY104" s="19" t="s">
        <v>137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9" t="s">
        <v>79</v>
      </c>
      <c r="BK104" s="177">
        <f>ROUND(I104*H104,2)</f>
        <v>0</v>
      </c>
      <c r="BL104" s="19" t="s">
        <v>157</v>
      </c>
      <c r="BM104" s="176" t="s">
        <v>298</v>
      </c>
    </row>
    <row r="105" spans="1:47" s="2" customFormat="1" ht="12">
      <c r="A105" s="38"/>
      <c r="B105" s="39"/>
      <c r="C105" s="38"/>
      <c r="D105" s="178" t="s">
        <v>146</v>
      </c>
      <c r="E105" s="38"/>
      <c r="F105" s="179" t="s">
        <v>299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146</v>
      </c>
      <c r="AU105" s="19" t="s">
        <v>81</v>
      </c>
    </row>
    <row r="106" spans="1:47" s="2" customFormat="1" ht="12">
      <c r="A106" s="38"/>
      <c r="B106" s="39"/>
      <c r="C106" s="38"/>
      <c r="D106" s="183" t="s">
        <v>172</v>
      </c>
      <c r="E106" s="38"/>
      <c r="F106" s="184" t="s">
        <v>300</v>
      </c>
      <c r="G106" s="38"/>
      <c r="H106" s="38"/>
      <c r="I106" s="180"/>
      <c r="J106" s="38"/>
      <c r="K106" s="38"/>
      <c r="L106" s="39"/>
      <c r="M106" s="181"/>
      <c r="N106" s="182"/>
      <c r="O106" s="72"/>
      <c r="P106" s="72"/>
      <c r="Q106" s="72"/>
      <c r="R106" s="72"/>
      <c r="S106" s="72"/>
      <c r="T106" s="73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9" t="s">
        <v>172</v>
      </c>
      <c r="AU106" s="19" t="s">
        <v>81</v>
      </c>
    </row>
    <row r="107" spans="1:51" s="13" customFormat="1" ht="12">
      <c r="A107" s="13"/>
      <c r="B107" s="186"/>
      <c r="C107" s="13"/>
      <c r="D107" s="178" t="s">
        <v>216</v>
      </c>
      <c r="E107" s="187" t="s">
        <v>260</v>
      </c>
      <c r="F107" s="188" t="s">
        <v>262</v>
      </c>
      <c r="G107" s="13"/>
      <c r="H107" s="189">
        <v>12.06</v>
      </c>
      <c r="I107" s="190"/>
      <c r="J107" s="13"/>
      <c r="K107" s="13"/>
      <c r="L107" s="186"/>
      <c r="M107" s="191"/>
      <c r="N107" s="192"/>
      <c r="O107" s="192"/>
      <c r="P107" s="192"/>
      <c r="Q107" s="192"/>
      <c r="R107" s="192"/>
      <c r="S107" s="192"/>
      <c r="T107" s="19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7" t="s">
        <v>216</v>
      </c>
      <c r="AU107" s="187" t="s">
        <v>81</v>
      </c>
      <c r="AV107" s="13" t="s">
        <v>81</v>
      </c>
      <c r="AW107" s="13" t="s">
        <v>33</v>
      </c>
      <c r="AX107" s="13" t="s">
        <v>79</v>
      </c>
      <c r="AY107" s="187" t="s">
        <v>137</v>
      </c>
    </row>
    <row r="108" spans="1:65" s="2" customFormat="1" ht="16.5" customHeight="1">
      <c r="A108" s="38"/>
      <c r="B108" s="164"/>
      <c r="C108" s="165" t="s">
        <v>157</v>
      </c>
      <c r="D108" s="165" t="s">
        <v>140</v>
      </c>
      <c r="E108" s="166" t="s">
        <v>301</v>
      </c>
      <c r="F108" s="167" t="s">
        <v>302</v>
      </c>
      <c r="G108" s="168" t="s">
        <v>291</v>
      </c>
      <c r="H108" s="169">
        <v>1496.22</v>
      </c>
      <c r="I108" s="170"/>
      <c r="J108" s="171">
        <f>ROUND(I108*H108,2)</f>
        <v>0</v>
      </c>
      <c r="K108" s="167" t="s">
        <v>283</v>
      </c>
      <c r="L108" s="39"/>
      <c r="M108" s="172" t="s">
        <v>3</v>
      </c>
      <c r="N108" s="173" t="s">
        <v>42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157</v>
      </c>
      <c r="AT108" s="176" t="s">
        <v>140</v>
      </c>
      <c r="AU108" s="176" t="s">
        <v>81</v>
      </c>
      <c r="AY108" s="19" t="s">
        <v>137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79</v>
      </c>
      <c r="BK108" s="177">
        <f>ROUND(I108*H108,2)</f>
        <v>0</v>
      </c>
      <c r="BL108" s="19" t="s">
        <v>157</v>
      </c>
      <c r="BM108" s="176" t="s">
        <v>303</v>
      </c>
    </row>
    <row r="109" spans="1:47" s="2" customFormat="1" ht="12">
      <c r="A109" s="38"/>
      <c r="B109" s="39"/>
      <c r="C109" s="38"/>
      <c r="D109" s="178" t="s">
        <v>146</v>
      </c>
      <c r="E109" s="38"/>
      <c r="F109" s="179" t="s">
        <v>304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146</v>
      </c>
      <c r="AU109" s="19" t="s">
        <v>81</v>
      </c>
    </row>
    <row r="110" spans="1:47" s="2" customFormat="1" ht="12">
      <c r="A110" s="38"/>
      <c r="B110" s="39"/>
      <c r="C110" s="38"/>
      <c r="D110" s="183" t="s">
        <v>172</v>
      </c>
      <c r="E110" s="38"/>
      <c r="F110" s="184" t="s">
        <v>305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172</v>
      </c>
      <c r="AU110" s="19" t="s">
        <v>81</v>
      </c>
    </row>
    <row r="111" spans="1:51" s="14" customFormat="1" ht="12">
      <c r="A111" s="14"/>
      <c r="B111" s="199"/>
      <c r="C111" s="14"/>
      <c r="D111" s="178" t="s">
        <v>216</v>
      </c>
      <c r="E111" s="200" t="s">
        <v>3</v>
      </c>
      <c r="F111" s="201" t="s">
        <v>288</v>
      </c>
      <c r="G111" s="14"/>
      <c r="H111" s="200" t="s">
        <v>3</v>
      </c>
      <c r="I111" s="202"/>
      <c r="J111" s="14"/>
      <c r="K111" s="14"/>
      <c r="L111" s="199"/>
      <c r="M111" s="203"/>
      <c r="N111" s="204"/>
      <c r="O111" s="204"/>
      <c r="P111" s="204"/>
      <c r="Q111" s="204"/>
      <c r="R111" s="204"/>
      <c r="S111" s="204"/>
      <c r="T111" s="20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00" t="s">
        <v>216</v>
      </c>
      <c r="AU111" s="200" t="s">
        <v>81</v>
      </c>
      <c r="AV111" s="14" t="s">
        <v>79</v>
      </c>
      <c r="AW111" s="14" t="s">
        <v>33</v>
      </c>
      <c r="AX111" s="14" t="s">
        <v>71</v>
      </c>
      <c r="AY111" s="200" t="s">
        <v>137</v>
      </c>
    </row>
    <row r="112" spans="1:51" s="13" customFormat="1" ht="12">
      <c r="A112" s="13"/>
      <c r="B112" s="186"/>
      <c r="C112" s="13"/>
      <c r="D112" s="178" t="s">
        <v>216</v>
      </c>
      <c r="E112" s="187" t="s">
        <v>237</v>
      </c>
      <c r="F112" s="188" t="s">
        <v>238</v>
      </c>
      <c r="G112" s="13"/>
      <c r="H112" s="189">
        <v>1496.22</v>
      </c>
      <c r="I112" s="190"/>
      <c r="J112" s="13"/>
      <c r="K112" s="13"/>
      <c r="L112" s="186"/>
      <c r="M112" s="191"/>
      <c r="N112" s="192"/>
      <c r="O112" s="192"/>
      <c r="P112" s="192"/>
      <c r="Q112" s="192"/>
      <c r="R112" s="192"/>
      <c r="S112" s="192"/>
      <c r="T112" s="19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7" t="s">
        <v>216</v>
      </c>
      <c r="AU112" s="187" t="s">
        <v>81</v>
      </c>
      <c r="AV112" s="13" t="s">
        <v>81</v>
      </c>
      <c r="AW112" s="13" t="s">
        <v>33</v>
      </c>
      <c r="AX112" s="13" t="s">
        <v>79</v>
      </c>
      <c r="AY112" s="187" t="s">
        <v>137</v>
      </c>
    </row>
    <row r="113" spans="1:65" s="2" customFormat="1" ht="16.5" customHeight="1">
      <c r="A113" s="38"/>
      <c r="B113" s="164"/>
      <c r="C113" s="165" t="s">
        <v>136</v>
      </c>
      <c r="D113" s="165" t="s">
        <v>140</v>
      </c>
      <c r="E113" s="166" t="s">
        <v>306</v>
      </c>
      <c r="F113" s="167" t="s">
        <v>307</v>
      </c>
      <c r="G113" s="168" t="s">
        <v>291</v>
      </c>
      <c r="H113" s="169">
        <v>30.66</v>
      </c>
      <c r="I113" s="170"/>
      <c r="J113" s="171">
        <f>ROUND(I113*H113,2)</f>
        <v>0</v>
      </c>
      <c r="K113" s="167" t="s">
        <v>283</v>
      </c>
      <c r="L113" s="39"/>
      <c r="M113" s="172" t="s">
        <v>3</v>
      </c>
      <c r="N113" s="173" t="s">
        <v>42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157</v>
      </c>
      <c r="AT113" s="176" t="s">
        <v>140</v>
      </c>
      <c r="AU113" s="176" t="s">
        <v>81</v>
      </c>
      <c r="AY113" s="19" t="s">
        <v>137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79</v>
      </c>
      <c r="BK113" s="177">
        <f>ROUND(I113*H113,2)</f>
        <v>0</v>
      </c>
      <c r="BL113" s="19" t="s">
        <v>157</v>
      </c>
      <c r="BM113" s="176" t="s">
        <v>308</v>
      </c>
    </row>
    <row r="114" spans="1:47" s="2" customFormat="1" ht="12">
      <c r="A114" s="38"/>
      <c r="B114" s="39"/>
      <c r="C114" s="38"/>
      <c r="D114" s="178" t="s">
        <v>146</v>
      </c>
      <c r="E114" s="38"/>
      <c r="F114" s="179" t="s">
        <v>309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146</v>
      </c>
      <c r="AU114" s="19" t="s">
        <v>81</v>
      </c>
    </row>
    <row r="115" spans="1:47" s="2" customFormat="1" ht="12">
      <c r="A115" s="38"/>
      <c r="B115" s="39"/>
      <c r="C115" s="38"/>
      <c r="D115" s="183" t="s">
        <v>172</v>
      </c>
      <c r="E115" s="38"/>
      <c r="F115" s="184" t="s">
        <v>310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172</v>
      </c>
      <c r="AU115" s="19" t="s">
        <v>81</v>
      </c>
    </row>
    <row r="116" spans="1:51" s="14" customFormat="1" ht="12">
      <c r="A116" s="14"/>
      <c r="B116" s="199"/>
      <c r="C116" s="14"/>
      <c r="D116" s="178" t="s">
        <v>216</v>
      </c>
      <c r="E116" s="200" t="s">
        <v>3</v>
      </c>
      <c r="F116" s="201" t="s">
        <v>311</v>
      </c>
      <c r="G116" s="14"/>
      <c r="H116" s="200" t="s">
        <v>3</v>
      </c>
      <c r="I116" s="202"/>
      <c r="J116" s="14"/>
      <c r="K116" s="14"/>
      <c r="L116" s="199"/>
      <c r="M116" s="203"/>
      <c r="N116" s="204"/>
      <c r="O116" s="204"/>
      <c r="P116" s="204"/>
      <c r="Q116" s="204"/>
      <c r="R116" s="204"/>
      <c r="S116" s="204"/>
      <c r="T116" s="20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00" t="s">
        <v>216</v>
      </c>
      <c r="AU116" s="200" t="s">
        <v>81</v>
      </c>
      <c r="AV116" s="14" t="s">
        <v>79</v>
      </c>
      <c r="AW116" s="14" t="s">
        <v>33</v>
      </c>
      <c r="AX116" s="14" t="s">
        <v>71</v>
      </c>
      <c r="AY116" s="200" t="s">
        <v>137</v>
      </c>
    </row>
    <row r="117" spans="1:51" s="13" customFormat="1" ht="12">
      <c r="A117" s="13"/>
      <c r="B117" s="186"/>
      <c r="C117" s="13"/>
      <c r="D117" s="178" t="s">
        <v>216</v>
      </c>
      <c r="E117" s="187" t="s">
        <v>257</v>
      </c>
      <c r="F117" s="188" t="s">
        <v>259</v>
      </c>
      <c r="G117" s="13"/>
      <c r="H117" s="189">
        <v>30.66</v>
      </c>
      <c r="I117" s="190"/>
      <c r="J117" s="13"/>
      <c r="K117" s="13"/>
      <c r="L117" s="186"/>
      <c r="M117" s="191"/>
      <c r="N117" s="192"/>
      <c r="O117" s="192"/>
      <c r="P117" s="192"/>
      <c r="Q117" s="192"/>
      <c r="R117" s="192"/>
      <c r="S117" s="192"/>
      <c r="T117" s="19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216</v>
      </c>
      <c r="AU117" s="187" t="s">
        <v>81</v>
      </c>
      <c r="AV117" s="13" t="s">
        <v>81</v>
      </c>
      <c r="AW117" s="13" t="s">
        <v>33</v>
      </c>
      <c r="AX117" s="13" t="s">
        <v>79</v>
      </c>
      <c r="AY117" s="187" t="s">
        <v>137</v>
      </c>
    </row>
    <row r="118" spans="1:65" s="2" customFormat="1" ht="24.15" customHeight="1">
      <c r="A118" s="38"/>
      <c r="B118" s="164"/>
      <c r="C118" s="165" t="s">
        <v>167</v>
      </c>
      <c r="D118" s="165" t="s">
        <v>140</v>
      </c>
      <c r="E118" s="166" t="s">
        <v>312</v>
      </c>
      <c r="F118" s="167" t="s">
        <v>313</v>
      </c>
      <c r="G118" s="168" t="s">
        <v>282</v>
      </c>
      <c r="H118" s="169">
        <v>3498</v>
      </c>
      <c r="I118" s="170"/>
      <c r="J118" s="171">
        <f>ROUND(I118*H118,2)</f>
        <v>0</v>
      </c>
      <c r="K118" s="167" t="s">
        <v>283</v>
      </c>
      <c r="L118" s="39"/>
      <c r="M118" s="172" t="s">
        <v>3</v>
      </c>
      <c r="N118" s="173" t="s">
        <v>42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157</v>
      </c>
      <c r="AT118" s="176" t="s">
        <v>140</v>
      </c>
      <c r="AU118" s="176" t="s">
        <v>81</v>
      </c>
      <c r="AY118" s="19" t="s">
        <v>137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79</v>
      </c>
      <c r="BK118" s="177">
        <f>ROUND(I118*H118,2)</f>
        <v>0</v>
      </c>
      <c r="BL118" s="19" t="s">
        <v>157</v>
      </c>
      <c r="BM118" s="176" t="s">
        <v>314</v>
      </c>
    </row>
    <row r="119" spans="1:47" s="2" customFormat="1" ht="12">
      <c r="A119" s="38"/>
      <c r="B119" s="39"/>
      <c r="C119" s="38"/>
      <c r="D119" s="178" t="s">
        <v>146</v>
      </c>
      <c r="E119" s="38"/>
      <c r="F119" s="179" t="s">
        <v>315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146</v>
      </c>
      <c r="AU119" s="19" t="s">
        <v>81</v>
      </c>
    </row>
    <row r="120" spans="1:47" s="2" customFormat="1" ht="12">
      <c r="A120" s="38"/>
      <c r="B120" s="39"/>
      <c r="C120" s="38"/>
      <c r="D120" s="183" t="s">
        <v>172</v>
      </c>
      <c r="E120" s="38"/>
      <c r="F120" s="184" t="s">
        <v>316</v>
      </c>
      <c r="G120" s="38"/>
      <c r="H120" s="38"/>
      <c r="I120" s="180"/>
      <c r="J120" s="38"/>
      <c r="K120" s="38"/>
      <c r="L120" s="39"/>
      <c r="M120" s="181"/>
      <c r="N120" s="182"/>
      <c r="O120" s="72"/>
      <c r="P120" s="72"/>
      <c r="Q120" s="72"/>
      <c r="R120" s="72"/>
      <c r="S120" s="72"/>
      <c r="T120" s="73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172</v>
      </c>
      <c r="AU120" s="19" t="s">
        <v>81</v>
      </c>
    </row>
    <row r="121" spans="1:51" s="14" customFormat="1" ht="12">
      <c r="A121" s="14"/>
      <c r="B121" s="199"/>
      <c r="C121" s="14"/>
      <c r="D121" s="178" t="s">
        <v>216</v>
      </c>
      <c r="E121" s="200" t="s">
        <v>3</v>
      </c>
      <c r="F121" s="201" t="s">
        <v>317</v>
      </c>
      <c r="G121" s="14"/>
      <c r="H121" s="200" t="s">
        <v>3</v>
      </c>
      <c r="I121" s="202"/>
      <c r="J121" s="14"/>
      <c r="K121" s="14"/>
      <c r="L121" s="199"/>
      <c r="M121" s="203"/>
      <c r="N121" s="204"/>
      <c r="O121" s="204"/>
      <c r="P121" s="204"/>
      <c r="Q121" s="204"/>
      <c r="R121" s="204"/>
      <c r="S121" s="204"/>
      <c r="T121" s="20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00" t="s">
        <v>216</v>
      </c>
      <c r="AU121" s="200" t="s">
        <v>81</v>
      </c>
      <c r="AV121" s="14" t="s">
        <v>79</v>
      </c>
      <c r="AW121" s="14" t="s">
        <v>33</v>
      </c>
      <c r="AX121" s="14" t="s">
        <v>71</v>
      </c>
      <c r="AY121" s="200" t="s">
        <v>137</v>
      </c>
    </row>
    <row r="122" spans="1:51" s="13" customFormat="1" ht="12">
      <c r="A122" s="13"/>
      <c r="B122" s="186"/>
      <c r="C122" s="13"/>
      <c r="D122" s="178" t="s">
        <v>216</v>
      </c>
      <c r="E122" s="187" t="s">
        <v>254</v>
      </c>
      <c r="F122" s="188" t="s">
        <v>256</v>
      </c>
      <c r="G122" s="13"/>
      <c r="H122" s="189">
        <v>3498</v>
      </c>
      <c r="I122" s="190"/>
      <c r="J122" s="13"/>
      <c r="K122" s="13"/>
      <c r="L122" s="186"/>
      <c r="M122" s="191"/>
      <c r="N122" s="192"/>
      <c r="O122" s="192"/>
      <c r="P122" s="192"/>
      <c r="Q122" s="192"/>
      <c r="R122" s="192"/>
      <c r="S122" s="192"/>
      <c r="T122" s="19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7" t="s">
        <v>216</v>
      </c>
      <c r="AU122" s="187" t="s">
        <v>81</v>
      </c>
      <c r="AV122" s="13" t="s">
        <v>81</v>
      </c>
      <c r="AW122" s="13" t="s">
        <v>33</v>
      </c>
      <c r="AX122" s="13" t="s">
        <v>79</v>
      </c>
      <c r="AY122" s="187" t="s">
        <v>137</v>
      </c>
    </row>
    <row r="123" spans="1:65" s="2" customFormat="1" ht="16.5" customHeight="1">
      <c r="A123" s="38"/>
      <c r="B123" s="164"/>
      <c r="C123" s="165" t="s">
        <v>174</v>
      </c>
      <c r="D123" s="165" t="s">
        <v>140</v>
      </c>
      <c r="E123" s="166" t="s">
        <v>318</v>
      </c>
      <c r="F123" s="167" t="s">
        <v>319</v>
      </c>
      <c r="G123" s="168" t="s">
        <v>282</v>
      </c>
      <c r="H123" s="169">
        <v>8500.944</v>
      </c>
      <c r="I123" s="170"/>
      <c r="J123" s="171">
        <f>ROUND(I123*H123,2)</f>
        <v>0</v>
      </c>
      <c r="K123" s="167" t="s">
        <v>3</v>
      </c>
      <c r="L123" s="39"/>
      <c r="M123" s="172" t="s">
        <v>3</v>
      </c>
      <c r="N123" s="173" t="s">
        <v>42</v>
      </c>
      <c r="O123" s="72"/>
      <c r="P123" s="174">
        <f>O123*H123</f>
        <v>0</v>
      </c>
      <c r="Q123" s="174">
        <v>0</v>
      </c>
      <c r="R123" s="174">
        <f>Q123*H123</f>
        <v>0</v>
      </c>
      <c r="S123" s="174">
        <v>0</v>
      </c>
      <c r="T123" s="17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6" t="s">
        <v>157</v>
      </c>
      <c r="AT123" s="176" t="s">
        <v>140</v>
      </c>
      <c r="AU123" s="176" t="s">
        <v>81</v>
      </c>
      <c r="AY123" s="19" t="s">
        <v>137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9" t="s">
        <v>79</v>
      </c>
      <c r="BK123" s="177">
        <f>ROUND(I123*H123,2)</f>
        <v>0</v>
      </c>
      <c r="BL123" s="19" t="s">
        <v>157</v>
      </c>
      <c r="BM123" s="176" t="s">
        <v>320</v>
      </c>
    </row>
    <row r="124" spans="1:47" s="2" customFormat="1" ht="12">
      <c r="A124" s="38"/>
      <c r="B124" s="39"/>
      <c r="C124" s="38"/>
      <c r="D124" s="178" t="s">
        <v>146</v>
      </c>
      <c r="E124" s="38"/>
      <c r="F124" s="179" t="s">
        <v>321</v>
      </c>
      <c r="G124" s="38"/>
      <c r="H124" s="38"/>
      <c r="I124" s="180"/>
      <c r="J124" s="38"/>
      <c r="K124" s="38"/>
      <c r="L124" s="39"/>
      <c r="M124" s="181"/>
      <c r="N124" s="182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146</v>
      </c>
      <c r="AU124" s="19" t="s">
        <v>81</v>
      </c>
    </row>
    <row r="125" spans="1:51" s="13" customFormat="1" ht="12">
      <c r="A125" s="13"/>
      <c r="B125" s="186"/>
      <c r="C125" s="13"/>
      <c r="D125" s="178" t="s">
        <v>216</v>
      </c>
      <c r="E125" s="187" t="s">
        <v>244</v>
      </c>
      <c r="F125" s="188" t="s">
        <v>252</v>
      </c>
      <c r="G125" s="13"/>
      <c r="H125" s="189">
        <v>8500.944</v>
      </c>
      <c r="I125" s="190"/>
      <c r="J125" s="13"/>
      <c r="K125" s="13"/>
      <c r="L125" s="186"/>
      <c r="M125" s="191"/>
      <c r="N125" s="192"/>
      <c r="O125" s="192"/>
      <c r="P125" s="192"/>
      <c r="Q125" s="192"/>
      <c r="R125" s="192"/>
      <c r="S125" s="192"/>
      <c r="T125" s="19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7" t="s">
        <v>216</v>
      </c>
      <c r="AU125" s="187" t="s">
        <v>81</v>
      </c>
      <c r="AV125" s="13" t="s">
        <v>81</v>
      </c>
      <c r="AW125" s="13" t="s">
        <v>33</v>
      </c>
      <c r="AX125" s="13" t="s">
        <v>79</v>
      </c>
      <c r="AY125" s="187" t="s">
        <v>137</v>
      </c>
    </row>
    <row r="126" spans="1:51" s="14" customFormat="1" ht="12">
      <c r="A126" s="14"/>
      <c r="B126" s="199"/>
      <c r="C126" s="14"/>
      <c r="D126" s="178" t="s">
        <v>216</v>
      </c>
      <c r="E126" s="200" t="s">
        <v>3</v>
      </c>
      <c r="F126" s="201" t="s">
        <v>322</v>
      </c>
      <c r="G126" s="14"/>
      <c r="H126" s="200" t="s">
        <v>3</v>
      </c>
      <c r="I126" s="202"/>
      <c r="J126" s="14"/>
      <c r="K126" s="14"/>
      <c r="L126" s="199"/>
      <c r="M126" s="203"/>
      <c r="N126" s="204"/>
      <c r="O126" s="204"/>
      <c r="P126" s="204"/>
      <c r="Q126" s="204"/>
      <c r="R126" s="204"/>
      <c r="S126" s="204"/>
      <c r="T126" s="20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0" t="s">
        <v>216</v>
      </c>
      <c r="AU126" s="200" t="s">
        <v>81</v>
      </c>
      <c r="AV126" s="14" t="s">
        <v>79</v>
      </c>
      <c r="AW126" s="14" t="s">
        <v>33</v>
      </c>
      <c r="AX126" s="14" t="s">
        <v>71</v>
      </c>
      <c r="AY126" s="200" t="s">
        <v>137</v>
      </c>
    </row>
    <row r="127" spans="1:65" s="2" customFormat="1" ht="16.5" customHeight="1">
      <c r="A127" s="38"/>
      <c r="B127" s="164"/>
      <c r="C127" s="165" t="s">
        <v>179</v>
      </c>
      <c r="D127" s="165" t="s">
        <v>140</v>
      </c>
      <c r="E127" s="166" t="s">
        <v>323</v>
      </c>
      <c r="F127" s="167" t="s">
        <v>324</v>
      </c>
      <c r="G127" s="168" t="s">
        <v>282</v>
      </c>
      <c r="H127" s="169">
        <v>2412.04</v>
      </c>
      <c r="I127" s="170"/>
      <c r="J127" s="171">
        <f>ROUND(I127*H127,2)</f>
        <v>0</v>
      </c>
      <c r="K127" s="167" t="s">
        <v>283</v>
      </c>
      <c r="L127" s="39"/>
      <c r="M127" s="172" t="s">
        <v>3</v>
      </c>
      <c r="N127" s="173" t="s">
        <v>42</v>
      </c>
      <c r="O127" s="72"/>
      <c r="P127" s="174">
        <f>O127*H127</f>
        <v>0</v>
      </c>
      <c r="Q127" s="174">
        <v>0</v>
      </c>
      <c r="R127" s="174">
        <f>Q127*H127</f>
        <v>0</v>
      </c>
      <c r="S127" s="174">
        <v>0</v>
      </c>
      <c r="T127" s="17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76" t="s">
        <v>157</v>
      </c>
      <c r="AT127" s="176" t="s">
        <v>140</v>
      </c>
      <c r="AU127" s="176" t="s">
        <v>81</v>
      </c>
      <c r="AY127" s="19" t="s">
        <v>137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9" t="s">
        <v>79</v>
      </c>
      <c r="BK127" s="177">
        <f>ROUND(I127*H127,2)</f>
        <v>0</v>
      </c>
      <c r="BL127" s="19" t="s">
        <v>157</v>
      </c>
      <c r="BM127" s="176" t="s">
        <v>325</v>
      </c>
    </row>
    <row r="128" spans="1:47" s="2" customFormat="1" ht="12">
      <c r="A128" s="38"/>
      <c r="B128" s="39"/>
      <c r="C128" s="38"/>
      <c r="D128" s="178" t="s">
        <v>146</v>
      </c>
      <c r="E128" s="38"/>
      <c r="F128" s="179" t="s">
        <v>326</v>
      </c>
      <c r="G128" s="38"/>
      <c r="H128" s="38"/>
      <c r="I128" s="180"/>
      <c r="J128" s="38"/>
      <c r="K128" s="38"/>
      <c r="L128" s="39"/>
      <c r="M128" s="181"/>
      <c r="N128" s="182"/>
      <c r="O128" s="72"/>
      <c r="P128" s="72"/>
      <c r="Q128" s="72"/>
      <c r="R128" s="72"/>
      <c r="S128" s="72"/>
      <c r="T128" s="73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146</v>
      </c>
      <c r="AU128" s="19" t="s">
        <v>81</v>
      </c>
    </row>
    <row r="129" spans="1:47" s="2" customFormat="1" ht="12">
      <c r="A129" s="38"/>
      <c r="B129" s="39"/>
      <c r="C129" s="38"/>
      <c r="D129" s="183" t="s">
        <v>172</v>
      </c>
      <c r="E129" s="38"/>
      <c r="F129" s="184" t="s">
        <v>327</v>
      </c>
      <c r="G129" s="38"/>
      <c r="H129" s="38"/>
      <c r="I129" s="180"/>
      <c r="J129" s="38"/>
      <c r="K129" s="38"/>
      <c r="L129" s="39"/>
      <c r="M129" s="181"/>
      <c r="N129" s="182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172</v>
      </c>
      <c r="AU129" s="19" t="s">
        <v>81</v>
      </c>
    </row>
    <row r="130" spans="1:51" s="13" customFormat="1" ht="12">
      <c r="A130" s="13"/>
      <c r="B130" s="186"/>
      <c r="C130" s="13"/>
      <c r="D130" s="178" t="s">
        <v>216</v>
      </c>
      <c r="E130" s="187" t="s">
        <v>242</v>
      </c>
      <c r="F130" s="188" t="s">
        <v>234</v>
      </c>
      <c r="G130" s="13"/>
      <c r="H130" s="189">
        <v>2412.04</v>
      </c>
      <c r="I130" s="190"/>
      <c r="J130" s="13"/>
      <c r="K130" s="13"/>
      <c r="L130" s="186"/>
      <c r="M130" s="191"/>
      <c r="N130" s="192"/>
      <c r="O130" s="192"/>
      <c r="P130" s="192"/>
      <c r="Q130" s="192"/>
      <c r="R130" s="192"/>
      <c r="S130" s="192"/>
      <c r="T130" s="19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7" t="s">
        <v>216</v>
      </c>
      <c r="AU130" s="187" t="s">
        <v>81</v>
      </c>
      <c r="AV130" s="13" t="s">
        <v>81</v>
      </c>
      <c r="AW130" s="13" t="s">
        <v>33</v>
      </c>
      <c r="AX130" s="13" t="s">
        <v>79</v>
      </c>
      <c r="AY130" s="187" t="s">
        <v>137</v>
      </c>
    </row>
    <row r="131" spans="1:51" s="14" customFormat="1" ht="12">
      <c r="A131" s="14"/>
      <c r="B131" s="199"/>
      <c r="C131" s="14"/>
      <c r="D131" s="178" t="s">
        <v>216</v>
      </c>
      <c r="E131" s="200" t="s">
        <v>3</v>
      </c>
      <c r="F131" s="201" t="s">
        <v>328</v>
      </c>
      <c r="G131" s="14"/>
      <c r="H131" s="200" t="s">
        <v>3</v>
      </c>
      <c r="I131" s="202"/>
      <c r="J131" s="14"/>
      <c r="K131" s="14"/>
      <c r="L131" s="199"/>
      <c r="M131" s="203"/>
      <c r="N131" s="204"/>
      <c r="O131" s="204"/>
      <c r="P131" s="204"/>
      <c r="Q131" s="204"/>
      <c r="R131" s="204"/>
      <c r="S131" s="204"/>
      <c r="T131" s="20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0" t="s">
        <v>216</v>
      </c>
      <c r="AU131" s="200" t="s">
        <v>81</v>
      </c>
      <c r="AV131" s="14" t="s">
        <v>79</v>
      </c>
      <c r="AW131" s="14" t="s">
        <v>33</v>
      </c>
      <c r="AX131" s="14" t="s">
        <v>71</v>
      </c>
      <c r="AY131" s="200" t="s">
        <v>137</v>
      </c>
    </row>
    <row r="132" spans="1:65" s="2" customFormat="1" ht="16.5" customHeight="1">
      <c r="A132" s="38"/>
      <c r="B132" s="164"/>
      <c r="C132" s="165" t="s">
        <v>186</v>
      </c>
      <c r="D132" s="165" t="s">
        <v>140</v>
      </c>
      <c r="E132" s="166" t="s">
        <v>329</v>
      </c>
      <c r="F132" s="167" t="s">
        <v>330</v>
      </c>
      <c r="G132" s="168" t="s">
        <v>282</v>
      </c>
      <c r="H132" s="169">
        <v>2412.04</v>
      </c>
      <c r="I132" s="170"/>
      <c r="J132" s="171">
        <f>ROUND(I132*H132,2)</f>
        <v>0</v>
      </c>
      <c r="K132" s="167" t="s">
        <v>283</v>
      </c>
      <c r="L132" s="39"/>
      <c r="M132" s="172" t="s">
        <v>3</v>
      </c>
      <c r="N132" s="173" t="s">
        <v>42</v>
      </c>
      <c r="O132" s="72"/>
      <c r="P132" s="174">
        <f>O132*H132</f>
        <v>0</v>
      </c>
      <c r="Q132" s="174">
        <v>0.00127</v>
      </c>
      <c r="R132" s="174">
        <f>Q132*H132</f>
        <v>3.0632908000000003</v>
      </c>
      <c r="S132" s="174">
        <v>0</v>
      </c>
      <c r="T132" s="17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6" t="s">
        <v>157</v>
      </c>
      <c r="AT132" s="176" t="s">
        <v>140</v>
      </c>
      <c r="AU132" s="176" t="s">
        <v>81</v>
      </c>
      <c r="AY132" s="19" t="s">
        <v>137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9" t="s">
        <v>79</v>
      </c>
      <c r="BK132" s="177">
        <f>ROUND(I132*H132,2)</f>
        <v>0</v>
      </c>
      <c r="BL132" s="19" t="s">
        <v>157</v>
      </c>
      <c r="BM132" s="176" t="s">
        <v>331</v>
      </c>
    </row>
    <row r="133" spans="1:47" s="2" customFormat="1" ht="12">
      <c r="A133" s="38"/>
      <c r="B133" s="39"/>
      <c r="C133" s="38"/>
      <c r="D133" s="178" t="s">
        <v>146</v>
      </c>
      <c r="E133" s="38"/>
      <c r="F133" s="179" t="s">
        <v>330</v>
      </c>
      <c r="G133" s="38"/>
      <c r="H133" s="38"/>
      <c r="I133" s="180"/>
      <c r="J133" s="38"/>
      <c r="K133" s="38"/>
      <c r="L133" s="39"/>
      <c r="M133" s="181"/>
      <c r="N133" s="182"/>
      <c r="O133" s="72"/>
      <c r="P133" s="72"/>
      <c r="Q133" s="72"/>
      <c r="R133" s="72"/>
      <c r="S133" s="72"/>
      <c r="T133" s="73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146</v>
      </c>
      <c r="AU133" s="19" t="s">
        <v>81</v>
      </c>
    </row>
    <row r="134" spans="1:47" s="2" customFormat="1" ht="12">
      <c r="A134" s="38"/>
      <c r="B134" s="39"/>
      <c r="C134" s="38"/>
      <c r="D134" s="183" t="s">
        <v>172</v>
      </c>
      <c r="E134" s="38"/>
      <c r="F134" s="184" t="s">
        <v>332</v>
      </c>
      <c r="G134" s="38"/>
      <c r="H134" s="38"/>
      <c r="I134" s="180"/>
      <c r="J134" s="38"/>
      <c r="K134" s="38"/>
      <c r="L134" s="39"/>
      <c r="M134" s="181"/>
      <c r="N134" s="182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172</v>
      </c>
      <c r="AU134" s="19" t="s">
        <v>81</v>
      </c>
    </row>
    <row r="135" spans="1:51" s="14" customFormat="1" ht="12">
      <c r="A135" s="14"/>
      <c r="B135" s="199"/>
      <c r="C135" s="14"/>
      <c r="D135" s="178" t="s">
        <v>216</v>
      </c>
      <c r="E135" s="200" t="s">
        <v>3</v>
      </c>
      <c r="F135" s="201" t="s">
        <v>333</v>
      </c>
      <c r="G135" s="14"/>
      <c r="H135" s="200" t="s">
        <v>3</v>
      </c>
      <c r="I135" s="202"/>
      <c r="J135" s="14"/>
      <c r="K135" s="14"/>
      <c r="L135" s="199"/>
      <c r="M135" s="203"/>
      <c r="N135" s="204"/>
      <c r="O135" s="204"/>
      <c r="P135" s="204"/>
      <c r="Q135" s="204"/>
      <c r="R135" s="204"/>
      <c r="S135" s="204"/>
      <c r="T135" s="20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0" t="s">
        <v>216</v>
      </c>
      <c r="AU135" s="200" t="s">
        <v>81</v>
      </c>
      <c r="AV135" s="14" t="s">
        <v>79</v>
      </c>
      <c r="AW135" s="14" t="s">
        <v>33</v>
      </c>
      <c r="AX135" s="14" t="s">
        <v>71</v>
      </c>
      <c r="AY135" s="200" t="s">
        <v>137</v>
      </c>
    </row>
    <row r="136" spans="1:51" s="13" customFormat="1" ht="12">
      <c r="A136" s="13"/>
      <c r="B136" s="186"/>
      <c r="C136" s="13"/>
      <c r="D136" s="178" t="s">
        <v>216</v>
      </c>
      <c r="E136" s="187" t="s">
        <v>232</v>
      </c>
      <c r="F136" s="188" t="s">
        <v>242</v>
      </c>
      <c r="G136" s="13"/>
      <c r="H136" s="189">
        <v>2412.04</v>
      </c>
      <c r="I136" s="190"/>
      <c r="J136" s="13"/>
      <c r="K136" s="13"/>
      <c r="L136" s="186"/>
      <c r="M136" s="191"/>
      <c r="N136" s="192"/>
      <c r="O136" s="192"/>
      <c r="P136" s="192"/>
      <c r="Q136" s="192"/>
      <c r="R136" s="192"/>
      <c r="S136" s="192"/>
      <c r="T136" s="19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7" t="s">
        <v>216</v>
      </c>
      <c r="AU136" s="187" t="s">
        <v>81</v>
      </c>
      <c r="AV136" s="13" t="s">
        <v>81</v>
      </c>
      <c r="AW136" s="13" t="s">
        <v>33</v>
      </c>
      <c r="AX136" s="13" t="s">
        <v>79</v>
      </c>
      <c r="AY136" s="187" t="s">
        <v>137</v>
      </c>
    </row>
    <row r="137" spans="1:65" s="2" customFormat="1" ht="16.5" customHeight="1">
      <c r="A137" s="38"/>
      <c r="B137" s="164"/>
      <c r="C137" s="206" t="s">
        <v>191</v>
      </c>
      <c r="D137" s="206" t="s">
        <v>334</v>
      </c>
      <c r="E137" s="207" t="s">
        <v>335</v>
      </c>
      <c r="F137" s="208" t="s">
        <v>336</v>
      </c>
      <c r="G137" s="209" t="s">
        <v>337</v>
      </c>
      <c r="H137" s="210">
        <v>1041.54</v>
      </c>
      <c r="I137" s="211"/>
      <c r="J137" s="212">
        <f>ROUND(I137*H137,2)</f>
        <v>0</v>
      </c>
      <c r="K137" s="208" t="s">
        <v>283</v>
      </c>
      <c r="L137" s="213"/>
      <c r="M137" s="214" t="s">
        <v>3</v>
      </c>
      <c r="N137" s="215" t="s">
        <v>42</v>
      </c>
      <c r="O137" s="72"/>
      <c r="P137" s="174">
        <f>O137*H137</f>
        <v>0</v>
      </c>
      <c r="Q137" s="174">
        <v>1</v>
      </c>
      <c r="R137" s="174">
        <f>Q137*H137</f>
        <v>1041.54</v>
      </c>
      <c r="S137" s="174">
        <v>0</v>
      </c>
      <c r="T137" s="17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6" t="s">
        <v>179</v>
      </c>
      <c r="AT137" s="176" t="s">
        <v>334</v>
      </c>
      <c r="AU137" s="176" t="s">
        <v>81</v>
      </c>
      <c r="AY137" s="19" t="s">
        <v>137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9" t="s">
        <v>79</v>
      </c>
      <c r="BK137" s="177">
        <f>ROUND(I137*H137,2)</f>
        <v>0</v>
      </c>
      <c r="BL137" s="19" t="s">
        <v>157</v>
      </c>
      <c r="BM137" s="176" t="s">
        <v>338</v>
      </c>
    </row>
    <row r="138" spans="1:47" s="2" customFormat="1" ht="12">
      <c r="A138" s="38"/>
      <c r="B138" s="39"/>
      <c r="C138" s="38"/>
      <c r="D138" s="178" t="s">
        <v>146</v>
      </c>
      <c r="E138" s="38"/>
      <c r="F138" s="179" t="s">
        <v>336</v>
      </c>
      <c r="G138" s="38"/>
      <c r="H138" s="38"/>
      <c r="I138" s="180"/>
      <c r="J138" s="38"/>
      <c r="K138" s="38"/>
      <c r="L138" s="39"/>
      <c r="M138" s="181"/>
      <c r="N138" s="182"/>
      <c r="O138" s="72"/>
      <c r="P138" s="72"/>
      <c r="Q138" s="72"/>
      <c r="R138" s="72"/>
      <c r="S138" s="72"/>
      <c r="T138" s="73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146</v>
      </c>
      <c r="AU138" s="19" t="s">
        <v>81</v>
      </c>
    </row>
    <row r="139" spans="1:51" s="14" customFormat="1" ht="12">
      <c r="A139" s="14"/>
      <c r="B139" s="199"/>
      <c r="C139" s="14"/>
      <c r="D139" s="178" t="s">
        <v>216</v>
      </c>
      <c r="E139" s="200" t="s">
        <v>3</v>
      </c>
      <c r="F139" s="201" t="s">
        <v>339</v>
      </c>
      <c r="G139" s="14"/>
      <c r="H139" s="200" t="s">
        <v>3</v>
      </c>
      <c r="I139" s="202"/>
      <c r="J139" s="14"/>
      <c r="K139" s="14"/>
      <c r="L139" s="199"/>
      <c r="M139" s="203"/>
      <c r="N139" s="204"/>
      <c r="O139" s="204"/>
      <c r="P139" s="204"/>
      <c r="Q139" s="204"/>
      <c r="R139" s="204"/>
      <c r="S139" s="204"/>
      <c r="T139" s="20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0" t="s">
        <v>216</v>
      </c>
      <c r="AU139" s="200" t="s">
        <v>81</v>
      </c>
      <c r="AV139" s="14" t="s">
        <v>79</v>
      </c>
      <c r="AW139" s="14" t="s">
        <v>33</v>
      </c>
      <c r="AX139" s="14" t="s">
        <v>71</v>
      </c>
      <c r="AY139" s="200" t="s">
        <v>137</v>
      </c>
    </row>
    <row r="140" spans="1:51" s="13" customFormat="1" ht="12">
      <c r="A140" s="13"/>
      <c r="B140" s="186"/>
      <c r="C140" s="13"/>
      <c r="D140" s="178" t="s">
        <v>216</v>
      </c>
      <c r="E140" s="187" t="s">
        <v>3</v>
      </c>
      <c r="F140" s="188" t="s">
        <v>340</v>
      </c>
      <c r="G140" s="13"/>
      <c r="H140" s="189">
        <v>1041.54</v>
      </c>
      <c r="I140" s="190"/>
      <c r="J140" s="13"/>
      <c r="K140" s="13"/>
      <c r="L140" s="186"/>
      <c r="M140" s="191"/>
      <c r="N140" s="192"/>
      <c r="O140" s="192"/>
      <c r="P140" s="192"/>
      <c r="Q140" s="192"/>
      <c r="R140" s="192"/>
      <c r="S140" s="192"/>
      <c r="T140" s="19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7" t="s">
        <v>216</v>
      </c>
      <c r="AU140" s="187" t="s">
        <v>81</v>
      </c>
      <c r="AV140" s="13" t="s">
        <v>81</v>
      </c>
      <c r="AW140" s="13" t="s">
        <v>33</v>
      </c>
      <c r="AX140" s="13" t="s">
        <v>79</v>
      </c>
      <c r="AY140" s="187" t="s">
        <v>137</v>
      </c>
    </row>
    <row r="141" spans="1:65" s="2" customFormat="1" ht="16.5" customHeight="1">
      <c r="A141" s="38"/>
      <c r="B141" s="164"/>
      <c r="C141" s="206" t="s">
        <v>197</v>
      </c>
      <c r="D141" s="206" t="s">
        <v>334</v>
      </c>
      <c r="E141" s="207" t="s">
        <v>341</v>
      </c>
      <c r="F141" s="208" t="s">
        <v>342</v>
      </c>
      <c r="G141" s="209" t="s">
        <v>343</v>
      </c>
      <c r="H141" s="210">
        <v>140.348</v>
      </c>
      <c r="I141" s="211"/>
      <c r="J141" s="212">
        <f>ROUND(I141*H141,2)</f>
        <v>0</v>
      </c>
      <c r="K141" s="208" t="s">
        <v>283</v>
      </c>
      <c r="L141" s="213"/>
      <c r="M141" s="214" t="s">
        <v>3</v>
      </c>
      <c r="N141" s="215" t="s">
        <v>42</v>
      </c>
      <c r="O141" s="72"/>
      <c r="P141" s="174">
        <f>O141*H141</f>
        <v>0</v>
      </c>
      <c r="Q141" s="174">
        <v>0.001</v>
      </c>
      <c r="R141" s="174">
        <f>Q141*H141</f>
        <v>0.14034800000000003</v>
      </c>
      <c r="S141" s="174">
        <v>0</v>
      </c>
      <c r="T141" s="17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6" t="s">
        <v>179</v>
      </c>
      <c r="AT141" s="176" t="s">
        <v>334</v>
      </c>
      <c r="AU141" s="176" t="s">
        <v>81</v>
      </c>
      <c r="AY141" s="19" t="s">
        <v>137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9" t="s">
        <v>79</v>
      </c>
      <c r="BK141" s="177">
        <f>ROUND(I141*H141,2)</f>
        <v>0</v>
      </c>
      <c r="BL141" s="19" t="s">
        <v>157</v>
      </c>
      <c r="BM141" s="176" t="s">
        <v>344</v>
      </c>
    </row>
    <row r="142" spans="1:47" s="2" customFormat="1" ht="12">
      <c r="A142" s="38"/>
      <c r="B142" s="39"/>
      <c r="C142" s="38"/>
      <c r="D142" s="178" t="s">
        <v>146</v>
      </c>
      <c r="E142" s="38"/>
      <c r="F142" s="179" t="s">
        <v>342</v>
      </c>
      <c r="G142" s="38"/>
      <c r="H142" s="38"/>
      <c r="I142" s="180"/>
      <c r="J142" s="38"/>
      <c r="K142" s="38"/>
      <c r="L142" s="39"/>
      <c r="M142" s="181"/>
      <c r="N142" s="182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146</v>
      </c>
      <c r="AU142" s="19" t="s">
        <v>81</v>
      </c>
    </row>
    <row r="143" spans="1:51" s="14" customFormat="1" ht="12">
      <c r="A143" s="14"/>
      <c r="B143" s="199"/>
      <c r="C143" s="14"/>
      <c r="D143" s="178" t="s">
        <v>216</v>
      </c>
      <c r="E143" s="200" t="s">
        <v>3</v>
      </c>
      <c r="F143" s="201" t="s">
        <v>345</v>
      </c>
      <c r="G143" s="14"/>
      <c r="H143" s="200" t="s">
        <v>3</v>
      </c>
      <c r="I143" s="202"/>
      <c r="J143" s="14"/>
      <c r="K143" s="14"/>
      <c r="L143" s="199"/>
      <c r="M143" s="203"/>
      <c r="N143" s="204"/>
      <c r="O143" s="204"/>
      <c r="P143" s="204"/>
      <c r="Q143" s="204"/>
      <c r="R143" s="204"/>
      <c r="S143" s="204"/>
      <c r="T143" s="20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0" t="s">
        <v>216</v>
      </c>
      <c r="AU143" s="200" t="s">
        <v>81</v>
      </c>
      <c r="AV143" s="14" t="s">
        <v>79</v>
      </c>
      <c r="AW143" s="14" t="s">
        <v>33</v>
      </c>
      <c r="AX143" s="14" t="s">
        <v>71</v>
      </c>
      <c r="AY143" s="200" t="s">
        <v>137</v>
      </c>
    </row>
    <row r="144" spans="1:51" s="13" customFormat="1" ht="12">
      <c r="A144" s="13"/>
      <c r="B144" s="186"/>
      <c r="C144" s="13"/>
      <c r="D144" s="178" t="s">
        <v>216</v>
      </c>
      <c r="E144" s="187" t="s">
        <v>3</v>
      </c>
      <c r="F144" s="188" t="s">
        <v>346</v>
      </c>
      <c r="G144" s="13"/>
      <c r="H144" s="189">
        <v>140.348</v>
      </c>
      <c r="I144" s="190"/>
      <c r="J144" s="13"/>
      <c r="K144" s="13"/>
      <c r="L144" s="186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216</v>
      </c>
      <c r="AU144" s="187" t="s">
        <v>81</v>
      </c>
      <c r="AV144" s="13" t="s">
        <v>81</v>
      </c>
      <c r="AW144" s="13" t="s">
        <v>33</v>
      </c>
      <c r="AX144" s="13" t="s">
        <v>79</v>
      </c>
      <c r="AY144" s="187" t="s">
        <v>137</v>
      </c>
    </row>
    <row r="145" spans="1:65" s="2" customFormat="1" ht="16.5" customHeight="1">
      <c r="A145" s="38"/>
      <c r="B145" s="164"/>
      <c r="C145" s="165" t="s">
        <v>204</v>
      </c>
      <c r="D145" s="165" t="s">
        <v>140</v>
      </c>
      <c r="E145" s="166" t="s">
        <v>347</v>
      </c>
      <c r="F145" s="167" t="s">
        <v>348</v>
      </c>
      <c r="G145" s="168" t="s">
        <v>282</v>
      </c>
      <c r="H145" s="169">
        <v>394.92</v>
      </c>
      <c r="I145" s="170"/>
      <c r="J145" s="171">
        <f>ROUND(I145*H145,2)</f>
        <v>0</v>
      </c>
      <c r="K145" s="167" t="s">
        <v>283</v>
      </c>
      <c r="L145" s="39"/>
      <c r="M145" s="172" t="s">
        <v>3</v>
      </c>
      <c r="N145" s="173" t="s">
        <v>42</v>
      </c>
      <c r="O145" s="72"/>
      <c r="P145" s="174">
        <f>O145*H145</f>
        <v>0</v>
      </c>
      <c r="Q145" s="174">
        <v>0.00397</v>
      </c>
      <c r="R145" s="174">
        <f>Q145*H145</f>
        <v>1.5678324</v>
      </c>
      <c r="S145" s="174">
        <v>0</v>
      </c>
      <c r="T145" s="17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6" t="s">
        <v>157</v>
      </c>
      <c r="AT145" s="176" t="s">
        <v>140</v>
      </c>
      <c r="AU145" s="176" t="s">
        <v>81</v>
      </c>
      <c r="AY145" s="19" t="s">
        <v>137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9" t="s">
        <v>79</v>
      </c>
      <c r="BK145" s="177">
        <f>ROUND(I145*H145,2)</f>
        <v>0</v>
      </c>
      <c r="BL145" s="19" t="s">
        <v>157</v>
      </c>
      <c r="BM145" s="176" t="s">
        <v>349</v>
      </c>
    </row>
    <row r="146" spans="1:47" s="2" customFormat="1" ht="12">
      <c r="A146" s="38"/>
      <c r="B146" s="39"/>
      <c r="C146" s="38"/>
      <c r="D146" s="178" t="s">
        <v>146</v>
      </c>
      <c r="E146" s="38"/>
      <c r="F146" s="179" t="s">
        <v>348</v>
      </c>
      <c r="G146" s="38"/>
      <c r="H146" s="38"/>
      <c r="I146" s="180"/>
      <c r="J146" s="38"/>
      <c r="K146" s="38"/>
      <c r="L146" s="39"/>
      <c r="M146" s="181"/>
      <c r="N146" s="182"/>
      <c r="O146" s="72"/>
      <c r="P146" s="72"/>
      <c r="Q146" s="72"/>
      <c r="R146" s="72"/>
      <c r="S146" s="72"/>
      <c r="T146" s="73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146</v>
      </c>
      <c r="AU146" s="19" t="s">
        <v>81</v>
      </c>
    </row>
    <row r="147" spans="1:47" s="2" customFormat="1" ht="12">
      <c r="A147" s="38"/>
      <c r="B147" s="39"/>
      <c r="C147" s="38"/>
      <c r="D147" s="183" t="s">
        <v>172</v>
      </c>
      <c r="E147" s="38"/>
      <c r="F147" s="184" t="s">
        <v>350</v>
      </c>
      <c r="G147" s="38"/>
      <c r="H147" s="38"/>
      <c r="I147" s="180"/>
      <c r="J147" s="38"/>
      <c r="K147" s="38"/>
      <c r="L147" s="39"/>
      <c r="M147" s="181"/>
      <c r="N147" s="182"/>
      <c r="O147" s="72"/>
      <c r="P147" s="72"/>
      <c r="Q147" s="72"/>
      <c r="R147" s="72"/>
      <c r="S147" s="72"/>
      <c r="T147" s="7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172</v>
      </c>
      <c r="AU147" s="19" t="s">
        <v>81</v>
      </c>
    </row>
    <row r="148" spans="1:51" s="14" customFormat="1" ht="12">
      <c r="A148" s="14"/>
      <c r="B148" s="199"/>
      <c r="C148" s="14"/>
      <c r="D148" s="178" t="s">
        <v>216</v>
      </c>
      <c r="E148" s="200" t="s">
        <v>3</v>
      </c>
      <c r="F148" s="201" t="s">
        <v>351</v>
      </c>
      <c r="G148" s="14"/>
      <c r="H148" s="200" t="s">
        <v>3</v>
      </c>
      <c r="I148" s="202"/>
      <c r="J148" s="14"/>
      <c r="K148" s="14"/>
      <c r="L148" s="199"/>
      <c r="M148" s="203"/>
      <c r="N148" s="204"/>
      <c r="O148" s="204"/>
      <c r="P148" s="204"/>
      <c r="Q148" s="204"/>
      <c r="R148" s="204"/>
      <c r="S148" s="204"/>
      <c r="T148" s="20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0" t="s">
        <v>216</v>
      </c>
      <c r="AU148" s="200" t="s">
        <v>81</v>
      </c>
      <c r="AV148" s="14" t="s">
        <v>79</v>
      </c>
      <c r="AW148" s="14" t="s">
        <v>33</v>
      </c>
      <c r="AX148" s="14" t="s">
        <v>71</v>
      </c>
      <c r="AY148" s="200" t="s">
        <v>137</v>
      </c>
    </row>
    <row r="149" spans="1:51" s="13" customFormat="1" ht="12">
      <c r="A149" s="13"/>
      <c r="B149" s="186"/>
      <c r="C149" s="13"/>
      <c r="D149" s="178" t="s">
        <v>216</v>
      </c>
      <c r="E149" s="187" t="s">
        <v>263</v>
      </c>
      <c r="F149" s="188" t="s">
        <v>265</v>
      </c>
      <c r="G149" s="13"/>
      <c r="H149" s="189">
        <v>394.92</v>
      </c>
      <c r="I149" s="190"/>
      <c r="J149" s="13"/>
      <c r="K149" s="13"/>
      <c r="L149" s="186"/>
      <c r="M149" s="191"/>
      <c r="N149" s="192"/>
      <c r="O149" s="192"/>
      <c r="P149" s="192"/>
      <c r="Q149" s="192"/>
      <c r="R149" s="192"/>
      <c r="S149" s="192"/>
      <c r="T149" s="19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7" t="s">
        <v>216</v>
      </c>
      <c r="AU149" s="187" t="s">
        <v>81</v>
      </c>
      <c r="AV149" s="13" t="s">
        <v>81</v>
      </c>
      <c r="AW149" s="13" t="s">
        <v>33</v>
      </c>
      <c r="AX149" s="13" t="s">
        <v>79</v>
      </c>
      <c r="AY149" s="187" t="s">
        <v>137</v>
      </c>
    </row>
    <row r="150" spans="1:65" s="2" customFormat="1" ht="16.5" customHeight="1">
      <c r="A150" s="38"/>
      <c r="B150" s="164"/>
      <c r="C150" s="165" t="s">
        <v>211</v>
      </c>
      <c r="D150" s="165" t="s">
        <v>140</v>
      </c>
      <c r="E150" s="166" t="s">
        <v>352</v>
      </c>
      <c r="F150" s="167" t="s">
        <v>353</v>
      </c>
      <c r="G150" s="168" t="s">
        <v>291</v>
      </c>
      <c r="H150" s="169">
        <v>1964.67</v>
      </c>
      <c r="I150" s="170"/>
      <c r="J150" s="171">
        <f>ROUND(I150*H150,2)</f>
        <v>0</v>
      </c>
      <c r="K150" s="167" t="s">
        <v>3</v>
      </c>
      <c r="L150" s="39"/>
      <c r="M150" s="172" t="s">
        <v>3</v>
      </c>
      <c r="N150" s="173" t="s">
        <v>42</v>
      </c>
      <c r="O150" s="72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76" t="s">
        <v>157</v>
      </c>
      <c r="AT150" s="176" t="s">
        <v>140</v>
      </c>
      <c r="AU150" s="176" t="s">
        <v>81</v>
      </c>
      <c r="AY150" s="19" t="s">
        <v>137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9" t="s">
        <v>79</v>
      </c>
      <c r="BK150" s="177">
        <f>ROUND(I150*H150,2)</f>
        <v>0</v>
      </c>
      <c r="BL150" s="19" t="s">
        <v>157</v>
      </c>
      <c r="BM150" s="176" t="s">
        <v>354</v>
      </c>
    </row>
    <row r="151" spans="1:47" s="2" customFormat="1" ht="12">
      <c r="A151" s="38"/>
      <c r="B151" s="39"/>
      <c r="C151" s="38"/>
      <c r="D151" s="178" t="s">
        <v>146</v>
      </c>
      <c r="E151" s="38"/>
      <c r="F151" s="179" t="s">
        <v>355</v>
      </c>
      <c r="G151" s="38"/>
      <c r="H151" s="38"/>
      <c r="I151" s="180"/>
      <c r="J151" s="38"/>
      <c r="K151" s="38"/>
      <c r="L151" s="39"/>
      <c r="M151" s="181"/>
      <c r="N151" s="182"/>
      <c r="O151" s="72"/>
      <c r="P151" s="72"/>
      <c r="Q151" s="72"/>
      <c r="R151" s="72"/>
      <c r="S151" s="72"/>
      <c r="T151" s="73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9" t="s">
        <v>146</v>
      </c>
      <c r="AU151" s="19" t="s">
        <v>81</v>
      </c>
    </row>
    <row r="152" spans="1:51" s="13" customFormat="1" ht="12">
      <c r="A152" s="13"/>
      <c r="B152" s="186"/>
      <c r="C152" s="13"/>
      <c r="D152" s="178" t="s">
        <v>216</v>
      </c>
      <c r="E152" s="187" t="s">
        <v>3</v>
      </c>
      <c r="F152" s="188" t="s">
        <v>356</v>
      </c>
      <c r="G152" s="13"/>
      <c r="H152" s="189">
        <v>1964.67</v>
      </c>
      <c r="I152" s="190"/>
      <c r="J152" s="13"/>
      <c r="K152" s="13"/>
      <c r="L152" s="186"/>
      <c r="M152" s="191"/>
      <c r="N152" s="192"/>
      <c r="O152" s="192"/>
      <c r="P152" s="192"/>
      <c r="Q152" s="192"/>
      <c r="R152" s="192"/>
      <c r="S152" s="192"/>
      <c r="T152" s="19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216</v>
      </c>
      <c r="AU152" s="187" t="s">
        <v>81</v>
      </c>
      <c r="AV152" s="13" t="s">
        <v>81</v>
      </c>
      <c r="AW152" s="13" t="s">
        <v>33</v>
      </c>
      <c r="AX152" s="13" t="s">
        <v>79</v>
      </c>
      <c r="AY152" s="187" t="s">
        <v>137</v>
      </c>
    </row>
    <row r="153" spans="1:63" s="12" customFormat="1" ht="22.8" customHeight="1">
      <c r="A153" s="12"/>
      <c r="B153" s="151"/>
      <c r="C153" s="12"/>
      <c r="D153" s="152" t="s">
        <v>70</v>
      </c>
      <c r="E153" s="162" t="s">
        <v>357</v>
      </c>
      <c r="F153" s="162" t="s">
        <v>358</v>
      </c>
      <c r="G153" s="12"/>
      <c r="H153" s="12"/>
      <c r="I153" s="154"/>
      <c r="J153" s="163">
        <f>BK153</f>
        <v>0</v>
      </c>
      <c r="K153" s="12"/>
      <c r="L153" s="151"/>
      <c r="M153" s="156"/>
      <c r="N153" s="157"/>
      <c r="O153" s="157"/>
      <c r="P153" s="158">
        <f>SUM(P154:P167)</f>
        <v>0</v>
      </c>
      <c r="Q153" s="157"/>
      <c r="R153" s="158">
        <f>SUM(R154:R167)</f>
        <v>320.112</v>
      </c>
      <c r="S153" s="157"/>
      <c r="T153" s="159">
        <f>SUM(T154:T167)</f>
        <v>43.86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2" t="s">
        <v>79</v>
      </c>
      <c r="AT153" s="160" t="s">
        <v>70</v>
      </c>
      <c r="AU153" s="160" t="s">
        <v>79</v>
      </c>
      <c r="AY153" s="152" t="s">
        <v>137</v>
      </c>
      <c r="BK153" s="161">
        <f>SUM(BK154:BK167)</f>
        <v>0</v>
      </c>
    </row>
    <row r="154" spans="1:65" s="2" customFormat="1" ht="21.75" customHeight="1">
      <c r="A154" s="38"/>
      <c r="B154" s="164"/>
      <c r="C154" s="165" t="s">
        <v>217</v>
      </c>
      <c r="D154" s="165" t="s">
        <v>140</v>
      </c>
      <c r="E154" s="166" t="s">
        <v>359</v>
      </c>
      <c r="F154" s="167" t="s">
        <v>360</v>
      </c>
      <c r="G154" s="168" t="s">
        <v>282</v>
      </c>
      <c r="H154" s="169">
        <v>86</v>
      </c>
      <c r="I154" s="170"/>
      <c r="J154" s="171">
        <f>ROUND(I154*H154,2)</f>
        <v>0</v>
      </c>
      <c r="K154" s="167" t="s">
        <v>283</v>
      </c>
      <c r="L154" s="39"/>
      <c r="M154" s="172" t="s">
        <v>3</v>
      </c>
      <c r="N154" s="173" t="s">
        <v>42</v>
      </c>
      <c r="O154" s="72"/>
      <c r="P154" s="174">
        <f>O154*H154</f>
        <v>0</v>
      </c>
      <c r="Q154" s="174">
        <v>0</v>
      </c>
      <c r="R154" s="174">
        <f>Q154*H154</f>
        <v>0</v>
      </c>
      <c r="S154" s="174">
        <v>0.29</v>
      </c>
      <c r="T154" s="175">
        <f>S154*H154</f>
        <v>24.939999999999998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6" t="s">
        <v>157</v>
      </c>
      <c r="AT154" s="176" t="s">
        <v>140</v>
      </c>
      <c r="AU154" s="176" t="s">
        <v>81</v>
      </c>
      <c r="AY154" s="19" t="s">
        <v>137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9" t="s">
        <v>79</v>
      </c>
      <c r="BK154" s="177">
        <f>ROUND(I154*H154,2)</f>
        <v>0</v>
      </c>
      <c r="BL154" s="19" t="s">
        <v>157</v>
      </c>
      <c r="BM154" s="176" t="s">
        <v>361</v>
      </c>
    </row>
    <row r="155" spans="1:47" s="2" customFormat="1" ht="12">
      <c r="A155" s="38"/>
      <c r="B155" s="39"/>
      <c r="C155" s="38"/>
      <c r="D155" s="178" t="s">
        <v>146</v>
      </c>
      <c r="E155" s="38"/>
      <c r="F155" s="179" t="s">
        <v>362</v>
      </c>
      <c r="G155" s="38"/>
      <c r="H155" s="38"/>
      <c r="I155" s="180"/>
      <c r="J155" s="38"/>
      <c r="K155" s="38"/>
      <c r="L155" s="39"/>
      <c r="M155" s="181"/>
      <c r="N155" s="182"/>
      <c r="O155" s="72"/>
      <c r="P155" s="72"/>
      <c r="Q155" s="72"/>
      <c r="R155" s="72"/>
      <c r="S155" s="72"/>
      <c r="T155" s="73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146</v>
      </c>
      <c r="AU155" s="19" t="s">
        <v>81</v>
      </c>
    </row>
    <row r="156" spans="1:47" s="2" customFormat="1" ht="12">
      <c r="A156" s="38"/>
      <c r="B156" s="39"/>
      <c r="C156" s="38"/>
      <c r="D156" s="183" t="s">
        <v>172</v>
      </c>
      <c r="E156" s="38"/>
      <c r="F156" s="184" t="s">
        <v>363</v>
      </c>
      <c r="G156" s="38"/>
      <c r="H156" s="38"/>
      <c r="I156" s="180"/>
      <c r="J156" s="38"/>
      <c r="K156" s="38"/>
      <c r="L156" s="39"/>
      <c r="M156" s="181"/>
      <c r="N156" s="182"/>
      <c r="O156" s="72"/>
      <c r="P156" s="72"/>
      <c r="Q156" s="72"/>
      <c r="R156" s="72"/>
      <c r="S156" s="72"/>
      <c r="T156" s="73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172</v>
      </c>
      <c r="AU156" s="19" t="s">
        <v>81</v>
      </c>
    </row>
    <row r="157" spans="1:51" s="14" customFormat="1" ht="12">
      <c r="A157" s="14"/>
      <c r="B157" s="199"/>
      <c r="C157" s="14"/>
      <c r="D157" s="178" t="s">
        <v>216</v>
      </c>
      <c r="E157" s="200" t="s">
        <v>3</v>
      </c>
      <c r="F157" s="201" t="s">
        <v>364</v>
      </c>
      <c r="G157" s="14"/>
      <c r="H157" s="200" t="s">
        <v>3</v>
      </c>
      <c r="I157" s="202"/>
      <c r="J157" s="14"/>
      <c r="K157" s="14"/>
      <c r="L157" s="199"/>
      <c r="M157" s="203"/>
      <c r="N157" s="204"/>
      <c r="O157" s="204"/>
      <c r="P157" s="204"/>
      <c r="Q157" s="204"/>
      <c r="R157" s="204"/>
      <c r="S157" s="204"/>
      <c r="T157" s="20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0" t="s">
        <v>216</v>
      </c>
      <c r="AU157" s="200" t="s">
        <v>81</v>
      </c>
      <c r="AV157" s="14" t="s">
        <v>79</v>
      </c>
      <c r="AW157" s="14" t="s">
        <v>33</v>
      </c>
      <c r="AX157" s="14" t="s">
        <v>71</v>
      </c>
      <c r="AY157" s="200" t="s">
        <v>137</v>
      </c>
    </row>
    <row r="158" spans="1:51" s="13" customFormat="1" ht="12">
      <c r="A158" s="13"/>
      <c r="B158" s="186"/>
      <c r="C158" s="13"/>
      <c r="D158" s="178" t="s">
        <v>216</v>
      </c>
      <c r="E158" s="187" t="s">
        <v>3</v>
      </c>
      <c r="F158" s="188" t="s">
        <v>365</v>
      </c>
      <c r="G158" s="13"/>
      <c r="H158" s="189">
        <v>86</v>
      </c>
      <c r="I158" s="190"/>
      <c r="J158" s="13"/>
      <c r="K158" s="13"/>
      <c r="L158" s="186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216</v>
      </c>
      <c r="AU158" s="187" t="s">
        <v>81</v>
      </c>
      <c r="AV158" s="13" t="s">
        <v>81</v>
      </c>
      <c r="AW158" s="13" t="s">
        <v>33</v>
      </c>
      <c r="AX158" s="13" t="s">
        <v>79</v>
      </c>
      <c r="AY158" s="187" t="s">
        <v>137</v>
      </c>
    </row>
    <row r="159" spans="1:65" s="2" customFormat="1" ht="16.5" customHeight="1">
      <c r="A159" s="38"/>
      <c r="B159" s="164"/>
      <c r="C159" s="165" t="s">
        <v>9</v>
      </c>
      <c r="D159" s="165" t="s">
        <v>140</v>
      </c>
      <c r="E159" s="166" t="s">
        <v>366</v>
      </c>
      <c r="F159" s="167" t="s">
        <v>367</v>
      </c>
      <c r="G159" s="168" t="s">
        <v>282</v>
      </c>
      <c r="H159" s="169">
        <v>86</v>
      </c>
      <c r="I159" s="170"/>
      <c r="J159" s="171">
        <f>ROUND(I159*H159,2)</f>
        <v>0</v>
      </c>
      <c r="K159" s="167" t="s">
        <v>283</v>
      </c>
      <c r="L159" s="39"/>
      <c r="M159" s="172" t="s">
        <v>3</v>
      </c>
      <c r="N159" s="173" t="s">
        <v>42</v>
      </c>
      <c r="O159" s="72"/>
      <c r="P159" s="174">
        <f>O159*H159</f>
        <v>0</v>
      </c>
      <c r="Q159" s="174">
        <v>0</v>
      </c>
      <c r="R159" s="174">
        <f>Q159*H159</f>
        <v>0</v>
      </c>
      <c r="S159" s="174">
        <v>0.22</v>
      </c>
      <c r="T159" s="175">
        <f>S159*H159</f>
        <v>18.92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6" t="s">
        <v>157</v>
      </c>
      <c r="AT159" s="176" t="s">
        <v>140</v>
      </c>
      <c r="AU159" s="176" t="s">
        <v>81</v>
      </c>
      <c r="AY159" s="19" t="s">
        <v>137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9" t="s">
        <v>79</v>
      </c>
      <c r="BK159" s="177">
        <f>ROUND(I159*H159,2)</f>
        <v>0</v>
      </c>
      <c r="BL159" s="19" t="s">
        <v>157</v>
      </c>
      <c r="BM159" s="176" t="s">
        <v>368</v>
      </c>
    </row>
    <row r="160" spans="1:47" s="2" customFormat="1" ht="12">
      <c r="A160" s="38"/>
      <c r="B160" s="39"/>
      <c r="C160" s="38"/>
      <c r="D160" s="178" t="s">
        <v>146</v>
      </c>
      <c r="E160" s="38"/>
      <c r="F160" s="179" t="s">
        <v>369</v>
      </c>
      <c r="G160" s="38"/>
      <c r="H160" s="38"/>
      <c r="I160" s="180"/>
      <c r="J160" s="38"/>
      <c r="K160" s="38"/>
      <c r="L160" s="39"/>
      <c r="M160" s="181"/>
      <c r="N160" s="182"/>
      <c r="O160" s="72"/>
      <c r="P160" s="72"/>
      <c r="Q160" s="72"/>
      <c r="R160" s="72"/>
      <c r="S160" s="72"/>
      <c r="T160" s="73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146</v>
      </c>
      <c r="AU160" s="19" t="s">
        <v>81</v>
      </c>
    </row>
    <row r="161" spans="1:47" s="2" customFormat="1" ht="12">
      <c r="A161" s="38"/>
      <c r="B161" s="39"/>
      <c r="C161" s="38"/>
      <c r="D161" s="183" t="s">
        <v>172</v>
      </c>
      <c r="E161" s="38"/>
      <c r="F161" s="184" t="s">
        <v>370</v>
      </c>
      <c r="G161" s="38"/>
      <c r="H161" s="38"/>
      <c r="I161" s="180"/>
      <c r="J161" s="38"/>
      <c r="K161" s="38"/>
      <c r="L161" s="39"/>
      <c r="M161" s="181"/>
      <c r="N161" s="182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172</v>
      </c>
      <c r="AU161" s="19" t="s">
        <v>81</v>
      </c>
    </row>
    <row r="162" spans="1:51" s="14" customFormat="1" ht="12">
      <c r="A162" s="14"/>
      <c r="B162" s="199"/>
      <c r="C162" s="14"/>
      <c r="D162" s="178" t="s">
        <v>216</v>
      </c>
      <c r="E162" s="200" t="s">
        <v>3</v>
      </c>
      <c r="F162" s="201" t="s">
        <v>371</v>
      </c>
      <c r="G162" s="14"/>
      <c r="H162" s="200" t="s">
        <v>3</v>
      </c>
      <c r="I162" s="202"/>
      <c r="J162" s="14"/>
      <c r="K162" s="14"/>
      <c r="L162" s="199"/>
      <c r="M162" s="203"/>
      <c r="N162" s="204"/>
      <c r="O162" s="204"/>
      <c r="P162" s="204"/>
      <c r="Q162" s="204"/>
      <c r="R162" s="204"/>
      <c r="S162" s="204"/>
      <c r="T162" s="20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0" t="s">
        <v>216</v>
      </c>
      <c r="AU162" s="200" t="s">
        <v>81</v>
      </c>
      <c r="AV162" s="14" t="s">
        <v>79</v>
      </c>
      <c r="AW162" s="14" t="s">
        <v>33</v>
      </c>
      <c r="AX162" s="14" t="s">
        <v>71</v>
      </c>
      <c r="AY162" s="200" t="s">
        <v>137</v>
      </c>
    </row>
    <row r="163" spans="1:51" s="13" customFormat="1" ht="12">
      <c r="A163" s="13"/>
      <c r="B163" s="186"/>
      <c r="C163" s="13"/>
      <c r="D163" s="178" t="s">
        <v>216</v>
      </c>
      <c r="E163" s="187" t="s">
        <v>3</v>
      </c>
      <c r="F163" s="188" t="s">
        <v>365</v>
      </c>
      <c r="G163" s="13"/>
      <c r="H163" s="189">
        <v>86</v>
      </c>
      <c r="I163" s="190"/>
      <c r="J163" s="13"/>
      <c r="K163" s="13"/>
      <c r="L163" s="186"/>
      <c r="M163" s="191"/>
      <c r="N163" s="192"/>
      <c r="O163" s="192"/>
      <c r="P163" s="192"/>
      <c r="Q163" s="192"/>
      <c r="R163" s="192"/>
      <c r="S163" s="192"/>
      <c r="T163" s="19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216</v>
      </c>
      <c r="AU163" s="187" t="s">
        <v>81</v>
      </c>
      <c r="AV163" s="13" t="s">
        <v>81</v>
      </c>
      <c r="AW163" s="13" t="s">
        <v>33</v>
      </c>
      <c r="AX163" s="13" t="s">
        <v>79</v>
      </c>
      <c r="AY163" s="187" t="s">
        <v>137</v>
      </c>
    </row>
    <row r="164" spans="1:65" s="2" customFormat="1" ht="16.5" customHeight="1">
      <c r="A164" s="38"/>
      <c r="B164" s="164"/>
      <c r="C164" s="165" t="s">
        <v>372</v>
      </c>
      <c r="D164" s="165" t="s">
        <v>140</v>
      </c>
      <c r="E164" s="166" t="s">
        <v>373</v>
      </c>
      <c r="F164" s="167" t="s">
        <v>374</v>
      </c>
      <c r="G164" s="168" t="s">
        <v>291</v>
      </c>
      <c r="H164" s="169">
        <v>150</v>
      </c>
      <c r="I164" s="170"/>
      <c r="J164" s="171">
        <f>ROUND(I164*H164,2)</f>
        <v>0</v>
      </c>
      <c r="K164" s="167" t="s">
        <v>283</v>
      </c>
      <c r="L164" s="39"/>
      <c r="M164" s="172" t="s">
        <v>3</v>
      </c>
      <c r="N164" s="173" t="s">
        <v>42</v>
      </c>
      <c r="O164" s="72"/>
      <c r="P164" s="174">
        <f>O164*H164</f>
        <v>0</v>
      </c>
      <c r="Q164" s="174">
        <v>2.13408</v>
      </c>
      <c r="R164" s="174">
        <f>Q164*H164</f>
        <v>320.112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157</v>
      </c>
      <c r="AT164" s="176" t="s">
        <v>140</v>
      </c>
      <c r="AU164" s="176" t="s">
        <v>81</v>
      </c>
      <c r="AY164" s="19" t="s">
        <v>137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79</v>
      </c>
      <c r="BK164" s="177">
        <f>ROUND(I164*H164,2)</f>
        <v>0</v>
      </c>
      <c r="BL164" s="19" t="s">
        <v>157</v>
      </c>
      <c r="BM164" s="176" t="s">
        <v>375</v>
      </c>
    </row>
    <row r="165" spans="1:47" s="2" customFormat="1" ht="12">
      <c r="A165" s="38"/>
      <c r="B165" s="39"/>
      <c r="C165" s="38"/>
      <c r="D165" s="178" t="s">
        <v>146</v>
      </c>
      <c r="E165" s="38"/>
      <c r="F165" s="179" t="s">
        <v>376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146</v>
      </c>
      <c r="AU165" s="19" t="s">
        <v>81</v>
      </c>
    </row>
    <row r="166" spans="1:47" s="2" customFormat="1" ht="12">
      <c r="A166" s="38"/>
      <c r="B166" s="39"/>
      <c r="C166" s="38"/>
      <c r="D166" s="183" t="s">
        <v>172</v>
      </c>
      <c r="E166" s="38"/>
      <c r="F166" s="184" t="s">
        <v>377</v>
      </c>
      <c r="G166" s="38"/>
      <c r="H166" s="38"/>
      <c r="I166" s="180"/>
      <c r="J166" s="38"/>
      <c r="K166" s="38"/>
      <c r="L166" s="39"/>
      <c r="M166" s="181"/>
      <c r="N166" s="182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172</v>
      </c>
      <c r="AU166" s="19" t="s">
        <v>81</v>
      </c>
    </row>
    <row r="167" spans="1:51" s="13" customFormat="1" ht="12">
      <c r="A167" s="13"/>
      <c r="B167" s="186"/>
      <c r="C167" s="13"/>
      <c r="D167" s="178" t="s">
        <v>216</v>
      </c>
      <c r="E167" s="187" t="s">
        <v>3</v>
      </c>
      <c r="F167" s="188" t="s">
        <v>378</v>
      </c>
      <c r="G167" s="13"/>
      <c r="H167" s="189">
        <v>150</v>
      </c>
      <c r="I167" s="190"/>
      <c r="J167" s="13"/>
      <c r="K167" s="13"/>
      <c r="L167" s="186"/>
      <c r="M167" s="191"/>
      <c r="N167" s="192"/>
      <c r="O167" s="192"/>
      <c r="P167" s="192"/>
      <c r="Q167" s="192"/>
      <c r="R167" s="192"/>
      <c r="S167" s="192"/>
      <c r="T167" s="19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7" t="s">
        <v>216</v>
      </c>
      <c r="AU167" s="187" t="s">
        <v>81</v>
      </c>
      <c r="AV167" s="13" t="s">
        <v>81</v>
      </c>
      <c r="AW167" s="13" t="s">
        <v>33</v>
      </c>
      <c r="AX167" s="13" t="s">
        <v>79</v>
      </c>
      <c r="AY167" s="187" t="s">
        <v>137</v>
      </c>
    </row>
    <row r="168" spans="1:63" s="12" customFormat="1" ht="22.8" customHeight="1">
      <c r="A168" s="12"/>
      <c r="B168" s="151"/>
      <c r="C168" s="12"/>
      <c r="D168" s="152" t="s">
        <v>70</v>
      </c>
      <c r="E168" s="162" t="s">
        <v>81</v>
      </c>
      <c r="F168" s="162" t="s">
        <v>379</v>
      </c>
      <c r="G168" s="12"/>
      <c r="H168" s="12"/>
      <c r="I168" s="154"/>
      <c r="J168" s="163">
        <f>BK168</f>
        <v>0</v>
      </c>
      <c r="K168" s="12"/>
      <c r="L168" s="151"/>
      <c r="M168" s="156"/>
      <c r="N168" s="157"/>
      <c r="O168" s="157"/>
      <c r="P168" s="158">
        <f>SUM(P169:P182)</f>
        <v>0</v>
      </c>
      <c r="Q168" s="157"/>
      <c r="R168" s="158">
        <f>SUM(R169:R182)</f>
        <v>40.0925292</v>
      </c>
      <c r="S168" s="157"/>
      <c r="T168" s="159">
        <f>SUM(T169:T182)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2" t="s">
        <v>79</v>
      </c>
      <c r="AT168" s="160" t="s">
        <v>70</v>
      </c>
      <c r="AU168" s="160" t="s">
        <v>79</v>
      </c>
      <c r="AY168" s="152" t="s">
        <v>137</v>
      </c>
      <c r="BK168" s="161">
        <f>SUM(BK169:BK182)</f>
        <v>0</v>
      </c>
    </row>
    <row r="169" spans="1:65" s="2" customFormat="1" ht="16.5" customHeight="1">
      <c r="A169" s="38"/>
      <c r="B169" s="164"/>
      <c r="C169" s="165" t="s">
        <v>380</v>
      </c>
      <c r="D169" s="165" t="s">
        <v>140</v>
      </c>
      <c r="E169" s="166" t="s">
        <v>381</v>
      </c>
      <c r="F169" s="167" t="s">
        <v>382</v>
      </c>
      <c r="G169" s="168" t="s">
        <v>291</v>
      </c>
      <c r="H169" s="169">
        <v>10.53</v>
      </c>
      <c r="I169" s="170"/>
      <c r="J169" s="171">
        <f>ROUND(I169*H169,2)</f>
        <v>0</v>
      </c>
      <c r="K169" s="167" t="s">
        <v>283</v>
      </c>
      <c r="L169" s="39"/>
      <c r="M169" s="172" t="s">
        <v>3</v>
      </c>
      <c r="N169" s="173" t="s">
        <v>42</v>
      </c>
      <c r="O169" s="72"/>
      <c r="P169" s="174">
        <f>O169*H169</f>
        <v>0</v>
      </c>
      <c r="Q169" s="174">
        <v>1.98</v>
      </c>
      <c r="R169" s="174">
        <f>Q169*H169</f>
        <v>20.8494</v>
      </c>
      <c r="S169" s="174">
        <v>0</v>
      </c>
      <c r="T169" s="17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6" t="s">
        <v>157</v>
      </c>
      <c r="AT169" s="176" t="s">
        <v>140</v>
      </c>
      <c r="AU169" s="176" t="s">
        <v>81</v>
      </c>
      <c r="AY169" s="19" t="s">
        <v>137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9" t="s">
        <v>79</v>
      </c>
      <c r="BK169" s="177">
        <f>ROUND(I169*H169,2)</f>
        <v>0</v>
      </c>
      <c r="BL169" s="19" t="s">
        <v>157</v>
      </c>
      <c r="BM169" s="176" t="s">
        <v>383</v>
      </c>
    </row>
    <row r="170" spans="1:47" s="2" customFormat="1" ht="12">
      <c r="A170" s="38"/>
      <c r="B170" s="39"/>
      <c r="C170" s="38"/>
      <c r="D170" s="178" t="s">
        <v>146</v>
      </c>
      <c r="E170" s="38"/>
      <c r="F170" s="179" t="s">
        <v>384</v>
      </c>
      <c r="G170" s="38"/>
      <c r="H170" s="38"/>
      <c r="I170" s="180"/>
      <c r="J170" s="38"/>
      <c r="K170" s="38"/>
      <c r="L170" s="39"/>
      <c r="M170" s="181"/>
      <c r="N170" s="182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146</v>
      </c>
      <c r="AU170" s="19" t="s">
        <v>81</v>
      </c>
    </row>
    <row r="171" spans="1:47" s="2" customFormat="1" ht="12">
      <c r="A171" s="38"/>
      <c r="B171" s="39"/>
      <c r="C171" s="38"/>
      <c r="D171" s="183" t="s">
        <v>172</v>
      </c>
      <c r="E171" s="38"/>
      <c r="F171" s="184" t="s">
        <v>385</v>
      </c>
      <c r="G171" s="38"/>
      <c r="H171" s="38"/>
      <c r="I171" s="180"/>
      <c r="J171" s="38"/>
      <c r="K171" s="38"/>
      <c r="L171" s="39"/>
      <c r="M171" s="181"/>
      <c r="N171" s="182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172</v>
      </c>
      <c r="AU171" s="19" t="s">
        <v>81</v>
      </c>
    </row>
    <row r="172" spans="1:51" s="14" customFormat="1" ht="12">
      <c r="A172" s="14"/>
      <c r="B172" s="199"/>
      <c r="C172" s="14"/>
      <c r="D172" s="178" t="s">
        <v>216</v>
      </c>
      <c r="E172" s="200" t="s">
        <v>3</v>
      </c>
      <c r="F172" s="201" t="s">
        <v>386</v>
      </c>
      <c r="G172" s="14"/>
      <c r="H172" s="200" t="s">
        <v>3</v>
      </c>
      <c r="I172" s="202"/>
      <c r="J172" s="14"/>
      <c r="K172" s="14"/>
      <c r="L172" s="199"/>
      <c r="M172" s="203"/>
      <c r="N172" s="204"/>
      <c r="O172" s="204"/>
      <c r="P172" s="204"/>
      <c r="Q172" s="204"/>
      <c r="R172" s="204"/>
      <c r="S172" s="204"/>
      <c r="T172" s="20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0" t="s">
        <v>216</v>
      </c>
      <c r="AU172" s="200" t="s">
        <v>81</v>
      </c>
      <c r="AV172" s="14" t="s">
        <v>79</v>
      </c>
      <c r="AW172" s="14" t="s">
        <v>33</v>
      </c>
      <c r="AX172" s="14" t="s">
        <v>71</v>
      </c>
      <c r="AY172" s="200" t="s">
        <v>137</v>
      </c>
    </row>
    <row r="173" spans="1:51" s="13" customFormat="1" ht="12">
      <c r="A173" s="13"/>
      <c r="B173" s="186"/>
      <c r="C173" s="13"/>
      <c r="D173" s="178" t="s">
        <v>216</v>
      </c>
      <c r="E173" s="187" t="s">
        <v>3</v>
      </c>
      <c r="F173" s="188" t="s">
        <v>387</v>
      </c>
      <c r="G173" s="13"/>
      <c r="H173" s="189">
        <v>10.53</v>
      </c>
      <c r="I173" s="190"/>
      <c r="J173" s="13"/>
      <c r="K173" s="13"/>
      <c r="L173" s="186"/>
      <c r="M173" s="191"/>
      <c r="N173" s="192"/>
      <c r="O173" s="192"/>
      <c r="P173" s="192"/>
      <c r="Q173" s="192"/>
      <c r="R173" s="192"/>
      <c r="S173" s="192"/>
      <c r="T173" s="19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7" t="s">
        <v>216</v>
      </c>
      <c r="AU173" s="187" t="s">
        <v>81</v>
      </c>
      <c r="AV173" s="13" t="s">
        <v>81</v>
      </c>
      <c r="AW173" s="13" t="s">
        <v>33</v>
      </c>
      <c r="AX173" s="13" t="s">
        <v>79</v>
      </c>
      <c r="AY173" s="187" t="s">
        <v>137</v>
      </c>
    </row>
    <row r="174" spans="1:65" s="2" customFormat="1" ht="16.5" customHeight="1">
      <c r="A174" s="38"/>
      <c r="B174" s="164"/>
      <c r="C174" s="165" t="s">
        <v>388</v>
      </c>
      <c r="D174" s="165" t="s">
        <v>140</v>
      </c>
      <c r="E174" s="166" t="s">
        <v>389</v>
      </c>
      <c r="F174" s="167" t="s">
        <v>390</v>
      </c>
      <c r="G174" s="168" t="s">
        <v>291</v>
      </c>
      <c r="H174" s="169">
        <v>6.96</v>
      </c>
      <c r="I174" s="170"/>
      <c r="J174" s="171">
        <f>ROUND(I174*H174,2)</f>
        <v>0</v>
      </c>
      <c r="K174" s="167" t="s">
        <v>283</v>
      </c>
      <c r="L174" s="39"/>
      <c r="M174" s="172" t="s">
        <v>3</v>
      </c>
      <c r="N174" s="173" t="s">
        <v>42</v>
      </c>
      <c r="O174" s="72"/>
      <c r="P174" s="174">
        <f>O174*H174</f>
        <v>0</v>
      </c>
      <c r="Q174" s="174">
        <v>2.50187</v>
      </c>
      <c r="R174" s="174">
        <f>Q174*H174</f>
        <v>17.4130152</v>
      </c>
      <c r="S174" s="174">
        <v>0</v>
      </c>
      <c r="T174" s="17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76" t="s">
        <v>157</v>
      </c>
      <c r="AT174" s="176" t="s">
        <v>140</v>
      </c>
      <c r="AU174" s="176" t="s">
        <v>81</v>
      </c>
      <c r="AY174" s="19" t="s">
        <v>137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9" t="s">
        <v>79</v>
      </c>
      <c r="BK174" s="177">
        <f>ROUND(I174*H174,2)</f>
        <v>0</v>
      </c>
      <c r="BL174" s="19" t="s">
        <v>157</v>
      </c>
      <c r="BM174" s="176" t="s">
        <v>391</v>
      </c>
    </row>
    <row r="175" spans="1:47" s="2" customFormat="1" ht="12">
      <c r="A175" s="38"/>
      <c r="B175" s="39"/>
      <c r="C175" s="38"/>
      <c r="D175" s="178" t="s">
        <v>146</v>
      </c>
      <c r="E175" s="38"/>
      <c r="F175" s="179" t="s">
        <v>392</v>
      </c>
      <c r="G175" s="38"/>
      <c r="H175" s="38"/>
      <c r="I175" s="180"/>
      <c r="J175" s="38"/>
      <c r="K175" s="38"/>
      <c r="L175" s="39"/>
      <c r="M175" s="181"/>
      <c r="N175" s="182"/>
      <c r="O175" s="72"/>
      <c r="P175" s="72"/>
      <c r="Q175" s="72"/>
      <c r="R175" s="72"/>
      <c r="S175" s="72"/>
      <c r="T175" s="73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146</v>
      </c>
      <c r="AU175" s="19" t="s">
        <v>81</v>
      </c>
    </row>
    <row r="176" spans="1:47" s="2" customFormat="1" ht="12">
      <c r="A176" s="38"/>
      <c r="B176" s="39"/>
      <c r="C176" s="38"/>
      <c r="D176" s="183" t="s">
        <v>172</v>
      </c>
      <c r="E176" s="38"/>
      <c r="F176" s="184" t="s">
        <v>393</v>
      </c>
      <c r="G176" s="38"/>
      <c r="H176" s="38"/>
      <c r="I176" s="180"/>
      <c r="J176" s="38"/>
      <c r="K176" s="38"/>
      <c r="L176" s="39"/>
      <c r="M176" s="181"/>
      <c r="N176" s="182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172</v>
      </c>
      <c r="AU176" s="19" t="s">
        <v>81</v>
      </c>
    </row>
    <row r="177" spans="1:51" s="13" customFormat="1" ht="12">
      <c r="A177" s="13"/>
      <c r="B177" s="186"/>
      <c r="C177" s="13"/>
      <c r="D177" s="178" t="s">
        <v>216</v>
      </c>
      <c r="E177" s="187" t="s">
        <v>3</v>
      </c>
      <c r="F177" s="188" t="s">
        <v>394</v>
      </c>
      <c r="G177" s="13"/>
      <c r="H177" s="189">
        <v>6.96</v>
      </c>
      <c r="I177" s="190"/>
      <c r="J177" s="13"/>
      <c r="K177" s="13"/>
      <c r="L177" s="186"/>
      <c r="M177" s="191"/>
      <c r="N177" s="192"/>
      <c r="O177" s="192"/>
      <c r="P177" s="192"/>
      <c r="Q177" s="192"/>
      <c r="R177" s="192"/>
      <c r="S177" s="192"/>
      <c r="T177" s="19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7" t="s">
        <v>216</v>
      </c>
      <c r="AU177" s="187" t="s">
        <v>81</v>
      </c>
      <c r="AV177" s="13" t="s">
        <v>81</v>
      </c>
      <c r="AW177" s="13" t="s">
        <v>33</v>
      </c>
      <c r="AX177" s="13" t="s">
        <v>79</v>
      </c>
      <c r="AY177" s="187" t="s">
        <v>137</v>
      </c>
    </row>
    <row r="178" spans="1:65" s="2" customFormat="1" ht="16.5" customHeight="1">
      <c r="A178" s="38"/>
      <c r="B178" s="164"/>
      <c r="C178" s="165" t="s">
        <v>395</v>
      </c>
      <c r="D178" s="165" t="s">
        <v>140</v>
      </c>
      <c r="E178" s="166" t="s">
        <v>396</v>
      </c>
      <c r="F178" s="167" t="s">
        <v>397</v>
      </c>
      <c r="G178" s="168" t="s">
        <v>282</v>
      </c>
      <c r="H178" s="169">
        <v>52.14</v>
      </c>
      <c r="I178" s="170"/>
      <c r="J178" s="171">
        <f>ROUND(I178*H178,2)</f>
        <v>0</v>
      </c>
      <c r="K178" s="167" t="s">
        <v>283</v>
      </c>
      <c r="L178" s="39"/>
      <c r="M178" s="172" t="s">
        <v>3</v>
      </c>
      <c r="N178" s="173" t="s">
        <v>42</v>
      </c>
      <c r="O178" s="72"/>
      <c r="P178" s="174">
        <f>O178*H178</f>
        <v>0</v>
      </c>
      <c r="Q178" s="174">
        <v>0.0351</v>
      </c>
      <c r="R178" s="174">
        <f>Q178*H178</f>
        <v>1.830114</v>
      </c>
      <c r="S178" s="174">
        <v>0</v>
      </c>
      <c r="T178" s="17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76" t="s">
        <v>157</v>
      </c>
      <c r="AT178" s="176" t="s">
        <v>140</v>
      </c>
      <c r="AU178" s="176" t="s">
        <v>81</v>
      </c>
      <c r="AY178" s="19" t="s">
        <v>137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9" t="s">
        <v>79</v>
      </c>
      <c r="BK178" s="177">
        <f>ROUND(I178*H178,2)</f>
        <v>0</v>
      </c>
      <c r="BL178" s="19" t="s">
        <v>157</v>
      </c>
      <c r="BM178" s="176" t="s">
        <v>398</v>
      </c>
    </row>
    <row r="179" spans="1:47" s="2" customFormat="1" ht="12">
      <c r="A179" s="38"/>
      <c r="B179" s="39"/>
      <c r="C179" s="38"/>
      <c r="D179" s="178" t="s">
        <v>146</v>
      </c>
      <c r="E179" s="38"/>
      <c r="F179" s="179" t="s">
        <v>399</v>
      </c>
      <c r="G179" s="38"/>
      <c r="H179" s="38"/>
      <c r="I179" s="180"/>
      <c r="J179" s="38"/>
      <c r="K179" s="38"/>
      <c r="L179" s="39"/>
      <c r="M179" s="181"/>
      <c r="N179" s="182"/>
      <c r="O179" s="72"/>
      <c r="P179" s="72"/>
      <c r="Q179" s="72"/>
      <c r="R179" s="72"/>
      <c r="S179" s="72"/>
      <c r="T179" s="73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146</v>
      </c>
      <c r="AU179" s="19" t="s">
        <v>81</v>
      </c>
    </row>
    <row r="180" spans="1:47" s="2" customFormat="1" ht="12">
      <c r="A180" s="38"/>
      <c r="B180" s="39"/>
      <c r="C180" s="38"/>
      <c r="D180" s="183" t="s">
        <v>172</v>
      </c>
      <c r="E180" s="38"/>
      <c r="F180" s="184" t="s">
        <v>400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172</v>
      </c>
      <c r="AU180" s="19" t="s">
        <v>81</v>
      </c>
    </row>
    <row r="181" spans="1:47" s="2" customFormat="1" ht="12">
      <c r="A181" s="38"/>
      <c r="B181" s="39"/>
      <c r="C181" s="38"/>
      <c r="D181" s="178" t="s">
        <v>202</v>
      </c>
      <c r="E181" s="38"/>
      <c r="F181" s="185" t="s">
        <v>401</v>
      </c>
      <c r="G181" s="38"/>
      <c r="H181" s="38"/>
      <c r="I181" s="180"/>
      <c r="J181" s="38"/>
      <c r="K181" s="38"/>
      <c r="L181" s="39"/>
      <c r="M181" s="181"/>
      <c r="N181" s="182"/>
      <c r="O181" s="72"/>
      <c r="P181" s="72"/>
      <c r="Q181" s="72"/>
      <c r="R181" s="72"/>
      <c r="S181" s="72"/>
      <c r="T181" s="73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9" t="s">
        <v>202</v>
      </c>
      <c r="AU181" s="19" t="s">
        <v>81</v>
      </c>
    </row>
    <row r="182" spans="1:51" s="13" customFormat="1" ht="12">
      <c r="A182" s="13"/>
      <c r="B182" s="186"/>
      <c r="C182" s="13"/>
      <c r="D182" s="178" t="s">
        <v>216</v>
      </c>
      <c r="E182" s="187" t="s">
        <v>3</v>
      </c>
      <c r="F182" s="188" t="s">
        <v>402</v>
      </c>
      <c r="G182" s="13"/>
      <c r="H182" s="189">
        <v>52.14</v>
      </c>
      <c r="I182" s="190"/>
      <c r="J182" s="13"/>
      <c r="K182" s="13"/>
      <c r="L182" s="186"/>
      <c r="M182" s="191"/>
      <c r="N182" s="192"/>
      <c r="O182" s="192"/>
      <c r="P182" s="192"/>
      <c r="Q182" s="192"/>
      <c r="R182" s="192"/>
      <c r="S182" s="192"/>
      <c r="T182" s="19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7" t="s">
        <v>216</v>
      </c>
      <c r="AU182" s="187" t="s">
        <v>81</v>
      </c>
      <c r="AV182" s="13" t="s">
        <v>81</v>
      </c>
      <c r="AW182" s="13" t="s">
        <v>33</v>
      </c>
      <c r="AX182" s="13" t="s">
        <v>79</v>
      </c>
      <c r="AY182" s="187" t="s">
        <v>137</v>
      </c>
    </row>
    <row r="183" spans="1:63" s="12" customFormat="1" ht="22.8" customHeight="1">
      <c r="A183" s="12"/>
      <c r="B183" s="151"/>
      <c r="C183" s="12"/>
      <c r="D183" s="152" t="s">
        <v>70</v>
      </c>
      <c r="E183" s="162" t="s">
        <v>157</v>
      </c>
      <c r="F183" s="162" t="s">
        <v>403</v>
      </c>
      <c r="G183" s="12"/>
      <c r="H183" s="12"/>
      <c r="I183" s="154"/>
      <c r="J183" s="163">
        <f>BK183</f>
        <v>0</v>
      </c>
      <c r="K183" s="12"/>
      <c r="L183" s="151"/>
      <c r="M183" s="156"/>
      <c r="N183" s="157"/>
      <c r="O183" s="157"/>
      <c r="P183" s="158">
        <f>SUM(P184:P190)</f>
        <v>0</v>
      </c>
      <c r="Q183" s="157"/>
      <c r="R183" s="158">
        <f>SUM(R184:R190)</f>
        <v>76.131</v>
      </c>
      <c r="S183" s="157"/>
      <c r="T183" s="159">
        <f>SUM(T184:T190)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2" t="s">
        <v>79</v>
      </c>
      <c r="AT183" s="160" t="s">
        <v>70</v>
      </c>
      <c r="AU183" s="160" t="s">
        <v>79</v>
      </c>
      <c r="AY183" s="152" t="s">
        <v>137</v>
      </c>
      <c r="BK183" s="161">
        <f>SUM(BK184:BK190)</f>
        <v>0</v>
      </c>
    </row>
    <row r="184" spans="1:65" s="2" customFormat="1" ht="16.5" customHeight="1">
      <c r="A184" s="38"/>
      <c r="B184" s="164"/>
      <c r="C184" s="165" t="s">
        <v>404</v>
      </c>
      <c r="D184" s="165" t="s">
        <v>140</v>
      </c>
      <c r="E184" s="166" t="s">
        <v>405</v>
      </c>
      <c r="F184" s="167" t="s">
        <v>406</v>
      </c>
      <c r="G184" s="168" t="s">
        <v>291</v>
      </c>
      <c r="H184" s="169">
        <v>22.5</v>
      </c>
      <c r="I184" s="170"/>
      <c r="J184" s="171">
        <f>ROUND(I184*H184,2)</f>
        <v>0</v>
      </c>
      <c r="K184" s="167" t="s">
        <v>3</v>
      </c>
      <c r="L184" s="39"/>
      <c r="M184" s="172" t="s">
        <v>3</v>
      </c>
      <c r="N184" s="173" t="s">
        <v>42</v>
      </c>
      <c r="O184" s="72"/>
      <c r="P184" s="174">
        <f>O184*H184</f>
        <v>0</v>
      </c>
      <c r="Q184" s="174">
        <v>1.848</v>
      </c>
      <c r="R184" s="174">
        <f>Q184*H184</f>
        <v>41.580000000000005</v>
      </c>
      <c r="S184" s="174">
        <v>0</v>
      </c>
      <c r="T184" s="17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76" t="s">
        <v>157</v>
      </c>
      <c r="AT184" s="176" t="s">
        <v>140</v>
      </c>
      <c r="AU184" s="176" t="s">
        <v>81</v>
      </c>
      <c r="AY184" s="19" t="s">
        <v>137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9" t="s">
        <v>79</v>
      </c>
      <c r="BK184" s="177">
        <f>ROUND(I184*H184,2)</f>
        <v>0</v>
      </c>
      <c r="BL184" s="19" t="s">
        <v>157</v>
      </c>
      <c r="BM184" s="176" t="s">
        <v>407</v>
      </c>
    </row>
    <row r="185" spans="1:47" s="2" customFormat="1" ht="12">
      <c r="A185" s="38"/>
      <c r="B185" s="39"/>
      <c r="C185" s="38"/>
      <c r="D185" s="178" t="s">
        <v>146</v>
      </c>
      <c r="E185" s="38"/>
      <c r="F185" s="179" t="s">
        <v>408</v>
      </c>
      <c r="G185" s="38"/>
      <c r="H185" s="38"/>
      <c r="I185" s="180"/>
      <c r="J185" s="38"/>
      <c r="K185" s="38"/>
      <c r="L185" s="39"/>
      <c r="M185" s="181"/>
      <c r="N185" s="182"/>
      <c r="O185" s="72"/>
      <c r="P185" s="72"/>
      <c r="Q185" s="72"/>
      <c r="R185" s="72"/>
      <c r="S185" s="72"/>
      <c r="T185" s="73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146</v>
      </c>
      <c r="AU185" s="19" t="s">
        <v>81</v>
      </c>
    </row>
    <row r="186" spans="1:51" s="13" customFormat="1" ht="12">
      <c r="A186" s="13"/>
      <c r="B186" s="186"/>
      <c r="C186" s="13"/>
      <c r="D186" s="178" t="s">
        <v>216</v>
      </c>
      <c r="E186" s="187" t="s">
        <v>3</v>
      </c>
      <c r="F186" s="188" t="s">
        <v>409</v>
      </c>
      <c r="G186" s="13"/>
      <c r="H186" s="189">
        <v>22.5</v>
      </c>
      <c r="I186" s="190"/>
      <c r="J186" s="13"/>
      <c r="K186" s="13"/>
      <c r="L186" s="186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216</v>
      </c>
      <c r="AU186" s="187" t="s">
        <v>81</v>
      </c>
      <c r="AV186" s="13" t="s">
        <v>81</v>
      </c>
      <c r="AW186" s="13" t="s">
        <v>33</v>
      </c>
      <c r="AX186" s="13" t="s">
        <v>79</v>
      </c>
      <c r="AY186" s="187" t="s">
        <v>137</v>
      </c>
    </row>
    <row r="187" spans="1:65" s="2" customFormat="1" ht="16.5" customHeight="1">
      <c r="A187" s="38"/>
      <c r="B187" s="164"/>
      <c r="C187" s="165" t="s">
        <v>8</v>
      </c>
      <c r="D187" s="165" t="s">
        <v>140</v>
      </c>
      <c r="E187" s="166" t="s">
        <v>410</v>
      </c>
      <c r="F187" s="167" t="s">
        <v>411</v>
      </c>
      <c r="G187" s="168" t="s">
        <v>291</v>
      </c>
      <c r="H187" s="169">
        <v>17.45</v>
      </c>
      <c r="I187" s="170"/>
      <c r="J187" s="171">
        <f>ROUND(I187*H187,2)</f>
        <v>0</v>
      </c>
      <c r="K187" s="167" t="s">
        <v>283</v>
      </c>
      <c r="L187" s="39"/>
      <c r="M187" s="172" t="s">
        <v>3</v>
      </c>
      <c r="N187" s="173" t="s">
        <v>42</v>
      </c>
      <c r="O187" s="72"/>
      <c r="P187" s="174">
        <f>O187*H187</f>
        <v>0</v>
      </c>
      <c r="Q187" s="174">
        <v>1.98</v>
      </c>
      <c r="R187" s="174">
        <f>Q187*H187</f>
        <v>34.550999999999995</v>
      </c>
      <c r="S187" s="174">
        <v>0</v>
      </c>
      <c r="T187" s="17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6" t="s">
        <v>157</v>
      </c>
      <c r="AT187" s="176" t="s">
        <v>140</v>
      </c>
      <c r="AU187" s="176" t="s">
        <v>81</v>
      </c>
      <c r="AY187" s="19" t="s">
        <v>137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9" t="s">
        <v>79</v>
      </c>
      <c r="BK187" s="177">
        <f>ROUND(I187*H187,2)</f>
        <v>0</v>
      </c>
      <c r="BL187" s="19" t="s">
        <v>157</v>
      </c>
      <c r="BM187" s="176" t="s">
        <v>412</v>
      </c>
    </row>
    <row r="188" spans="1:47" s="2" customFormat="1" ht="12">
      <c r="A188" s="38"/>
      <c r="B188" s="39"/>
      <c r="C188" s="38"/>
      <c r="D188" s="178" t="s">
        <v>146</v>
      </c>
      <c r="E188" s="38"/>
      <c r="F188" s="179" t="s">
        <v>413</v>
      </c>
      <c r="G188" s="38"/>
      <c r="H188" s="38"/>
      <c r="I188" s="180"/>
      <c r="J188" s="38"/>
      <c r="K188" s="38"/>
      <c r="L188" s="39"/>
      <c r="M188" s="181"/>
      <c r="N188" s="182"/>
      <c r="O188" s="72"/>
      <c r="P188" s="72"/>
      <c r="Q188" s="72"/>
      <c r="R188" s="72"/>
      <c r="S188" s="72"/>
      <c r="T188" s="73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146</v>
      </c>
      <c r="AU188" s="19" t="s">
        <v>81</v>
      </c>
    </row>
    <row r="189" spans="1:47" s="2" customFormat="1" ht="12">
      <c r="A189" s="38"/>
      <c r="B189" s="39"/>
      <c r="C189" s="38"/>
      <c r="D189" s="183" t="s">
        <v>172</v>
      </c>
      <c r="E189" s="38"/>
      <c r="F189" s="184" t="s">
        <v>414</v>
      </c>
      <c r="G189" s="38"/>
      <c r="H189" s="38"/>
      <c r="I189" s="180"/>
      <c r="J189" s="38"/>
      <c r="K189" s="38"/>
      <c r="L189" s="39"/>
      <c r="M189" s="181"/>
      <c r="N189" s="182"/>
      <c r="O189" s="72"/>
      <c r="P189" s="72"/>
      <c r="Q189" s="72"/>
      <c r="R189" s="72"/>
      <c r="S189" s="72"/>
      <c r="T189" s="73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172</v>
      </c>
      <c r="AU189" s="19" t="s">
        <v>81</v>
      </c>
    </row>
    <row r="190" spans="1:51" s="13" customFormat="1" ht="12">
      <c r="A190" s="13"/>
      <c r="B190" s="186"/>
      <c r="C190" s="13"/>
      <c r="D190" s="178" t="s">
        <v>216</v>
      </c>
      <c r="E190" s="187" t="s">
        <v>3</v>
      </c>
      <c r="F190" s="188" t="s">
        <v>415</v>
      </c>
      <c r="G190" s="13"/>
      <c r="H190" s="189">
        <v>17.45</v>
      </c>
      <c r="I190" s="190"/>
      <c r="J190" s="13"/>
      <c r="K190" s="13"/>
      <c r="L190" s="186"/>
      <c r="M190" s="191"/>
      <c r="N190" s="192"/>
      <c r="O190" s="192"/>
      <c r="P190" s="192"/>
      <c r="Q190" s="192"/>
      <c r="R190" s="192"/>
      <c r="S190" s="192"/>
      <c r="T190" s="19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216</v>
      </c>
      <c r="AU190" s="187" t="s">
        <v>81</v>
      </c>
      <c r="AV190" s="13" t="s">
        <v>81</v>
      </c>
      <c r="AW190" s="13" t="s">
        <v>33</v>
      </c>
      <c r="AX190" s="13" t="s">
        <v>79</v>
      </c>
      <c r="AY190" s="187" t="s">
        <v>137</v>
      </c>
    </row>
    <row r="191" spans="1:63" s="12" customFormat="1" ht="22.8" customHeight="1">
      <c r="A191" s="12"/>
      <c r="B191" s="151"/>
      <c r="C191" s="12"/>
      <c r="D191" s="152" t="s">
        <v>70</v>
      </c>
      <c r="E191" s="162" t="s">
        <v>136</v>
      </c>
      <c r="F191" s="162" t="s">
        <v>416</v>
      </c>
      <c r="G191" s="12"/>
      <c r="H191" s="12"/>
      <c r="I191" s="154"/>
      <c r="J191" s="163">
        <f>BK191</f>
        <v>0</v>
      </c>
      <c r="K191" s="12"/>
      <c r="L191" s="151"/>
      <c r="M191" s="156"/>
      <c r="N191" s="157"/>
      <c r="O191" s="157"/>
      <c r="P191" s="158">
        <f>SUM(P192:P266)</f>
        <v>0</v>
      </c>
      <c r="Q191" s="157"/>
      <c r="R191" s="158">
        <f>SUM(R192:R266)</f>
        <v>6520.75356074</v>
      </c>
      <c r="S191" s="157"/>
      <c r="T191" s="159">
        <f>SUM(T192:T266)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2" t="s">
        <v>79</v>
      </c>
      <c r="AT191" s="160" t="s">
        <v>70</v>
      </c>
      <c r="AU191" s="160" t="s">
        <v>79</v>
      </c>
      <c r="AY191" s="152" t="s">
        <v>137</v>
      </c>
      <c r="BK191" s="161">
        <f>SUM(BK192:BK266)</f>
        <v>0</v>
      </c>
    </row>
    <row r="192" spans="1:65" s="2" customFormat="1" ht="24.15" customHeight="1">
      <c r="A192" s="38"/>
      <c r="B192" s="164"/>
      <c r="C192" s="165" t="s">
        <v>417</v>
      </c>
      <c r="D192" s="165" t="s">
        <v>140</v>
      </c>
      <c r="E192" s="166" t="s">
        <v>418</v>
      </c>
      <c r="F192" s="167" t="s">
        <v>419</v>
      </c>
      <c r="G192" s="168" t="s">
        <v>282</v>
      </c>
      <c r="H192" s="169">
        <v>8500.944</v>
      </c>
      <c r="I192" s="170"/>
      <c r="J192" s="171">
        <f>ROUND(I192*H192,2)</f>
        <v>0</v>
      </c>
      <c r="K192" s="167" t="s">
        <v>283</v>
      </c>
      <c r="L192" s="39"/>
      <c r="M192" s="172" t="s">
        <v>3</v>
      </c>
      <c r="N192" s="173" t="s">
        <v>42</v>
      </c>
      <c r="O192" s="72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76" t="s">
        <v>157</v>
      </c>
      <c r="AT192" s="176" t="s">
        <v>140</v>
      </c>
      <c r="AU192" s="176" t="s">
        <v>81</v>
      </c>
      <c r="AY192" s="19" t="s">
        <v>137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9" t="s">
        <v>79</v>
      </c>
      <c r="BK192" s="177">
        <f>ROUND(I192*H192,2)</f>
        <v>0</v>
      </c>
      <c r="BL192" s="19" t="s">
        <v>157</v>
      </c>
      <c r="BM192" s="176" t="s">
        <v>420</v>
      </c>
    </row>
    <row r="193" spans="1:47" s="2" customFormat="1" ht="12">
      <c r="A193" s="38"/>
      <c r="B193" s="39"/>
      <c r="C193" s="38"/>
      <c r="D193" s="178" t="s">
        <v>146</v>
      </c>
      <c r="E193" s="38"/>
      <c r="F193" s="179" t="s">
        <v>421</v>
      </c>
      <c r="G193" s="38"/>
      <c r="H193" s="38"/>
      <c r="I193" s="180"/>
      <c r="J193" s="38"/>
      <c r="K193" s="38"/>
      <c r="L193" s="39"/>
      <c r="M193" s="181"/>
      <c r="N193" s="182"/>
      <c r="O193" s="72"/>
      <c r="P193" s="72"/>
      <c r="Q193" s="72"/>
      <c r="R193" s="72"/>
      <c r="S193" s="72"/>
      <c r="T193" s="73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146</v>
      </c>
      <c r="AU193" s="19" t="s">
        <v>81</v>
      </c>
    </row>
    <row r="194" spans="1:47" s="2" customFormat="1" ht="12">
      <c r="A194" s="38"/>
      <c r="B194" s="39"/>
      <c r="C194" s="38"/>
      <c r="D194" s="183" t="s">
        <v>172</v>
      </c>
      <c r="E194" s="38"/>
      <c r="F194" s="184" t="s">
        <v>422</v>
      </c>
      <c r="G194" s="38"/>
      <c r="H194" s="38"/>
      <c r="I194" s="180"/>
      <c r="J194" s="38"/>
      <c r="K194" s="38"/>
      <c r="L194" s="39"/>
      <c r="M194" s="181"/>
      <c r="N194" s="182"/>
      <c r="O194" s="72"/>
      <c r="P194" s="72"/>
      <c r="Q194" s="72"/>
      <c r="R194" s="72"/>
      <c r="S194" s="72"/>
      <c r="T194" s="73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172</v>
      </c>
      <c r="AU194" s="19" t="s">
        <v>81</v>
      </c>
    </row>
    <row r="195" spans="1:51" s="14" customFormat="1" ht="12">
      <c r="A195" s="14"/>
      <c r="B195" s="199"/>
      <c r="C195" s="14"/>
      <c r="D195" s="178" t="s">
        <v>216</v>
      </c>
      <c r="E195" s="200" t="s">
        <v>3</v>
      </c>
      <c r="F195" s="201" t="s">
        <v>423</v>
      </c>
      <c r="G195" s="14"/>
      <c r="H195" s="200" t="s">
        <v>3</v>
      </c>
      <c r="I195" s="202"/>
      <c r="J195" s="14"/>
      <c r="K195" s="14"/>
      <c r="L195" s="199"/>
      <c r="M195" s="203"/>
      <c r="N195" s="204"/>
      <c r="O195" s="204"/>
      <c r="P195" s="204"/>
      <c r="Q195" s="204"/>
      <c r="R195" s="204"/>
      <c r="S195" s="204"/>
      <c r="T195" s="20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0" t="s">
        <v>216</v>
      </c>
      <c r="AU195" s="200" t="s">
        <v>81</v>
      </c>
      <c r="AV195" s="14" t="s">
        <v>79</v>
      </c>
      <c r="AW195" s="14" t="s">
        <v>33</v>
      </c>
      <c r="AX195" s="14" t="s">
        <v>71</v>
      </c>
      <c r="AY195" s="200" t="s">
        <v>137</v>
      </c>
    </row>
    <row r="196" spans="1:51" s="13" customFormat="1" ht="12">
      <c r="A196" s="13"/>
      <c r="B196" s="186"/>
      <c r="C196" s="13"/>
      <c r="D196" s="178" t="s">
        <v>216</v>
      </c>
      <c r="E196" s="187" t="s">
        <v>3</v>
      </c>
      <c r="F196" s="188" t="s">
        <v>244</v>
      </c>
      <c r="G196" s="13"/>
      <c r="H196" s="189">
        <v>8500.944</v>
      </c>
      <c r="I196" s="190"/>
      <c r="J196" s="13"/>
      <c r="K196" s="13"/>
      <c r="L196" s="186"/>
      <c r="M196" s="191"/>
      <c r="N196" s="192"/>
      <c r="O196" s="192"/>
      <c r="P196" s="192"/>
      <c r="Q196" s="192"/>
      <c r="R196" s="192"/>
      <c r="S196" s="192"/>
      <c r="T196" s="19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7" t="s">
        <v>216</v>
      </c>
      <c r="AU196" s="187" t="s">
        <v>81</v>
      </c>
      <c r="AV196" s="13" t="s">
        <v>81</v>
      </c>
      <c r="AW196" s="13" t="s">
        <v>33</v>
      </c>
      <c r="AX196" s="13" t="s">
        <v>79</v>
      </c>
      <c r="AY196" s="187" t="s">
        <v>137</v>
      </c>
    </row>
    <row r="197" spans="1:65" s="2" customFormat="1" ht="16.5" customHeight="1">
      <c r="A197" s="38"/>
      <c r="B197" s="164"/>
      <c r="C197" s="206" t="s">
        <v>424</v>
      </c>
      <c r="D197" s="206" t="s">
        <v>334</v>
      </c>
      <c r="E197" s="207" t="s">
        <v>425</v>
      </c>
      <c r="F197" s="208" t="s">
        <v>426</v>
      </c>
      <c r="G197" s="209" t="s">
        <v>337</v>
      </c>
      <c r="H197" s="210">
        <v>337.913</v>
      </c>
      <c r="I197" s="211"/>
      <c r="J197" s="212">
        <f>ROUND(I197*H197,2)</f>
        <v>0</v>
      </c>
      <c r="K197" s="208" t="s">
        <v>283</v>
      </c>
      <c r="L197" s="213"/>
      <c r="M197" s="214" t="s">
        <v>3</v>
      </c>
      <c r="N197" s="215" t="s">
        <v>42</v>
      </c>
      <c r="O197" s="72"/>
      <c r="P197" s="174">
        <f>O197*H197</f>
        <v>0</v>
      </c>
      <c r="Q197" s="174">
        <v>1</v>
      </c>
      <c r="R197" s="174">
        <f>Q197*H197</f>
        <v>337.913</v>
      </c>
      <c r="S197" s="174">
        <v>0</v>
      </c>
      <c r="T197" s="1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6" t="s">
        <v>179</v>
      </c>
      <c r="AT197" s="176" t="s">
        <v>334</v>
      </c>
      <c r="AU197" s="176" t="s">
        <v>81</v>
      </c>
      <c r="AY197" s="19" t="s">
        <v>137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9" t="s">
        <v>79</v>
      </c>
      <c r="BK197" s="177">
        <f>ROUND(I197*H197,2)</f>
        <v>0</v>
      </c>
      <c r="BL197" s="19" t="s">
        <v>157</v>
      </c>
      <c r="BM197" s="176" t="s">
        <v>427</v>
      </c>
    </row>
    <row r="198" spans="1:47" s="2" customFormat="1" ht="12">
      <c r="A198" s="38"/>
      <c r="B198" s="39"/>
      <c r="C198" s="38"/>
      <c r="D198" s="178" t="s">
        <v>146</v>
      </c>
      <c r="E198" s="38"/>
      <c r="F198" s="179" t="s">
        <v>426</v>
      </c>
      <c r="G198" s="38"/>
      <c r="H198" s="38"/>
      <c r="I198" s="180"/>
      <c r="J198" s="38"/>
      <c r="K198" s="38"/>
      <c r="L198" s="39"/>
      <c r="M198" s="181"/>
      <c r="N198" s="182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146</v>
      </c>
      <c r="AU198" s="19" t="s">
        <v>81</v>
      </c>
    </row>
    <row r="199" spans="1:51" s="14" customFormat="1" ht="12">
      <c r="A199" s="14"/>
      <c r="B199" s="199"/>
      <c r="C199" s="14"/>
      <c r="D199" s="178" t="s">
        <v>216</v>
      </c>
      <c r="E199" s="200" t="s">
        <v>3</v>
      </c>
      <c r="F199" s="201" t="s">
        <v>428</v>
      </c>
      <c r="G199" s="14"/>
      <c r="H199" s="200" t="s">
        <v>3</v>
      </c>
      <c r="I199" s="202"/>
      <c r="J199" s="14"/>
      <c r="K199" s="14"/>
      <c r="L199" s="199"/>
      <c r="M199" s="203"/>
      <c r="N199" s="204"/>
      <c r="O199" s="204"/>
      <c r="P199" s="204"/>
      <c r="Q199" s="204"/>
      <c r="R199" s="204"/>
      <c r="S199" s="204"/>
      <c r="T199" s="20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0" t="s">
        <v>216</v>
      </c>
      <c r="AU199" s="200" t="s">
        <v>81</v>
      </c>
      <c r="AV199" s="14" t="s">
        <v>79</v>
      </c>
      <c r="AW199" s="14" t="s">
        <v>33</v>
      </c>
      <c r="AX199" s="14" t="s">
        <v>71</v>
      </c>
      <c r="AY199" s="200" t="s">
        <v>137</v>
      </c>
    </row>
    <row r="200" spans="1:51" s="13" customFormat="1" ht="12">
      <c r="A200" s="13"/>
      <c r="B200" s="186"/>
      <c r="C200" s="13"/>
      <c r="D200" s="178" t="s">
        <v>216</v>
      </c>
      <c r="E200" s="187" t="s">
        <v>3</v>
      </c>
      <c r="F200" s="188" t="s">
        <v>429</v>
      </c>
      <c r="G200" s="13"/>
      <c r="H200" s="189">
        <v>337.913</v>
      </c>
      <c r="I200" s="190"/>
      <c r="J200" s="13"/>
      <c r="K200" s="13"/>
      <c r="L200" s="186"/>
      <c r="M200" s="191"/>
      <c r="N200" s="192"/>
      <c r="O200" s="192"/>
      <c r="P200" s="192"/>
      <c r="Q200" s="192"/>
      <c r="R200" s="192"/>
      <c r="S200" s="192"/>
      <c r="T200" s="19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7" t="s">
        <v>216</v>
      </c>
      <c r="AU200" s="187" t="s">
        <v>81</v>
      </c>
      <c r="AV200" s="13" t="s">
        <v>81</v>
      </c>
      <c r="AW200" s="13" t="s">
        <v>33</v>
      </c>
      <c r="AX200" s="13" t="s">
        <v>79</v>
      </c>
      <c r="AY200" s="187" t="s">
        <v>137</v>
      </c>
    </row>
    <row r="201" spans="1:65" s="2" customFormat="1" ht="16.5" customHeight="1">
      <c r="A201" s="38"/>
      <c r="B201" s="164"/>
      <c r="C201" s="165" t="s">
        <v>430</v>
      </c>
      <c r="D201" s="165" t="s">
        <v>140</v>
      </c>
      <c r="E201" s="166" t="s">
        <v>431</v>
      </c>
      <c r="F201" s="167" t="s">
        <v>432</v>
      </c>
      <c r="G201" s="168" t="s">
        <v>282</v>
      </c>
      <c r="H201" s="169">
        <v>7723.987</v>
      </c>
      <c r="I201" s="170"/>
      <c r="J201" s="171">
        <f>ROUND(I201*H201,2)</f>
        <v>0</v>
      </c>
      <c r="K201" s="167" t="s">
        <v>283</v>
      </c>
      <c r="L201" s="39"/>
      <c r="M201" s="172" t="s">
        <v>3</v>
      </c>
      <c r="N201" s="173" t="s">
        <v>42</v>
      </c>
      <c r="O201" s="72"/>
      <c r="P201" s="174">
        <f>O201*H201</f>
        <v>0</v>
      </c>
      <c r="Q201" s="174">
        <v>0.345</v>
      </c>
      <c r="R201" s="174">
        <f>Q201*H201</f>
        <v>2664.775515</v>
      </c>
      <c r="S201" s="174">
        <v>0</v>
      </c>
      <c r="T201" s="175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76" t="s">
        <v>157</v>
      </c>
      <c r="AT201" s="176" t="s">
        <v>140</v>
      </c>
      <c r="AU201" s="176" t="s">
        <v>81</v>
      </c>
      <c r="AY201" s="19" t="s">
        <v>137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9" t="s">
        <v>79</v>
      </c>
      <c r="BK201" s="177">
        <f>ROUND(I201*H201,2)</f>
        <v>0</v>
      </c>
      <c r="BL201" s="19" t="s">
        <v>157</v>
      </c>
      <c r="BM201" s="176" t="s">
        <v>433</v>
      </c>
    </row>
    <row r="202" spans="1:47" s="2" customFormat="1" ht="12">
      <c r="A202" s="38"/>
      <c r="B202" s="39"/>
      <c r="C202" s="38"/>
      <c r="D202" s="178" t="s">
        <v>146</v>
      </c>
      <c r="E202" s="38"/>
      <c r="F202" s="179" t="s">
        <v>434</v>
      </c>
      <c r="G202" s="38"/>
      <c r="H202" s="38"/>
      <c r="I202" s="180"/>
      <c r="J202" s="38"/>
      <c r="K202" s="38"/>
      <c r="L202" s="39"/>
      <c r="M202" s="181"/>
      <c r="N202" s="182"/>
      <c r="O202" s="72"/>
      <c r="P202" s="72"/>
      <c r="Q202" s="72"/>
      <c r="R202" s="72"/>
      <c r="S202" s="72"/>
      <c r="T202" s="73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146</v>
      </c>
      <c r="AU202" s="19" t="s">
        <v>81</v>
      </c>
    </row>
    <row r="203" spans="1:47" s="2" customFormat="1" ht="12">
      <c r="A203" s="38"/>
      <c r="B203" s="39"/>
      <c r="C203" s="38"/>
      <c r="D203" s="183" t="s">
        <v>172</v>
      </c>
      <c r="E203" s="38"/>
      <c r="F203" s="184" t="s">
        <v>435</v>
      </c>
      <c r="G203" s="38"/>
      <c r="H203" s="38"/>
      <c r="I203" s="180"/>
      <c r="J203" s="38"/>
      <c r="K203" s="38"/>
      <c r="L203" s="39"/>
      <c r="M203" s="181"/>
      <c r="N203" s="182"/>
      <c r="O203" s="72"/>
      <c r="P203" s="72"/>
      <c r="Q203" s="72"/>
      <c r="R203" s="72"/>
      <c r="S203" s="72"/>
      <c r="T203" s="73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9" t="s">
        <v>172</v>
      </c>
      <c r="AU203" s="19" t="s">
        <v>81</v>
      </c>
    </row>
    <row r="204" spans="1:47" s="2" customFormat="1" ht="12">
      <c r="A204" s="38"/>
      <c r="B204" s="39"/>
      <c r="C204" s="38"/>
      <c r="D204" s="178" t="s">
        <v>202</v>
      </c>
      <c r="E204" s="38"/>
      <c r="F204" s="185" t="s">
        <v>436</v>
      </c>
      <c r="G204" s="38"/>
      <c r="H204" s="38"/>
      <c r="I204" s="180"/>
      <c r="J204" s="38"/>
      <c r="K204" s="38"/>
      <c r="L204" s="39"/>
      <c r="M204" s="181"/>
      <c r="N204" s="182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202</v>
      </c>
      <c r="AU204" s="19" t="s">
        <v>81</v>
      </c>
    </row>
    <row r="205" spans="1:51" s="13" customFormat="1" ht="12">
      <c r="A205" s="13"/>
      <c r="B205" s="186"/>
      <c r="C205" s="13"/>
      <c r="D205" s="178" t="s">
        <v>216</v>
      </c>
      <c r="E205" s="187" t="s">
        <v>246</v>
      </c>
      <c r="F205" s="188" t="s">
        <v>437</v>
      </c>
      <c r="G205" s="13"/>
      <c r="H205" s="189">
        <v>7723.987</v>
      </c>
      <c r="I205" s="190"/>
      <c r="J205" s="13"/>
      <c r="K205" s="13"/>
      <c r="L205" s="186"/>
      <c r="M205" s="191"/>
      <c r="N205" s="192"/>
      <c r="O205" s="192"/>
      <c r="P205" s="192"/>
      <c r="Q205" s="192"/>
      <c r="R205" s="192"/>
      <c r="S205" s="192"/>
      <c r="T205" s="19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7" t="s">
        <v>216</v>
      </c>
      <c r="AU205" s="187" t="s">
        <v>81</v>
      </c>
      <c r="AV205" s="13" t="s">
        <v>81</v>
      </c>
      <c r="AW205" s="13" t="s">
        <v>33</v>
      </c>
      <c r="AX205" s="13" t="s">
        <v>79</v>
      </c>
      <c r="AY205" s="187" t="s">
        <v>137</v>
      </c>
    </row>
    <row r="206" spans="1:51" s="14" customFormat="1" ht="12">
      <c r="A206" s="14"/>
      <c r="B206" s="199"/>
      <c r="C206" s="14"/>
      <c r="D206" s="178" t="s">
        <v>216</v>
      </c>
      <c r="E206" s="200" t="s">
        <v>3</v>
      </c>
      <c r="F206" s="201" t="s">
        <v>438</v>
      </c>
      <c r="G206" s="14"/>
      <c r="H206" s="200" t="s">
        <v>3</v>
      </c>
      <c r="I206" s="202"/>
      <c r="J206" s="14"/>
      <c r="K206" s="14"/>
      <c r="L206" s="199"/>
      <c r="M206" s="203"/>
      <c r="N206" s="204"/>
      <c r="O206" s="204"/>
      <c r="P206" s="204"/>
      <c r="Q206" s="204"/>
      <c r="R206" s="204"/>
      <c r="S206" s="204"/>
      <c r="T206" s="20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0" t="s">
        <v>216</v>
      </c>
      <c r="AU206" s="200" t="s">
        <v>81</v>
      </c>
      <c r="AV206" s="14" t="s">
        <v>79</v>
      </c>
      <c r="AW206" s="14" t="s">
        <v>33</v>
      </c>
      <c r="AX206" s="14" t="s">
        <v>71</v>
      </c>
      <c r="AY206" s="200" t="s">
        <v>137</v>
      </c>
    </row>
    <row r="207" spans="1:65" s="2" customFormat="1" ht="16.5" customHeight="1">
      <c r="A207" s="38"/>
      <c r="B207" s="164"/>
      <c r="C207" s="165" t="s">
        <v>439</v>
      </c>
      <c r="D207" s="165" t="s">
        <v>140</v>
      </c>
      <c r="E207" s="166" t="s">
        <v>440</v>
      </c>
      <c r="F207" s="167" t="s">
        <v>432</v>
      </c>
      <c r="G207" s="168" t="s">
        <v>282</v>
      </c>
      <c r="H207" s="169">
        <v>8500.944</v>
      </c>
      <c r="I207" s="170"/>
      <c r="J207" s="171">
        <f>ROUND(I207*H207,2)</f>
        <v>0</v>
      </c>
      <c r="K207" s="167" t="s">
        <v>283</v>
      </c>
      <c r="L207" s="39"/>
      <c r="M207" s="172" t="s">
        <v>3</v>
      </c>
      <c r="N207" s="173" t="s">
        <v>42</v>
      </c>
      <c r="O207" s="72"/>
      <c r="P207" s="174">
        <f>O207*H207</f>
        <v>0</v>
      </c>
      <c r="Q207" s="174">
        <v>0.345</v>
      </c>
      <c r="R207" s="174">
        <f>Q207*H207</f>
        <v>2932.8256799999995</v>
      </c>
      <c r="S207" s="174">
        <v>0</v>
      </c>
      <c r="T207" s="17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76" t="s">
        <v>157</v>
      </c>
      <c r="AT207" s="176" t="s">
        <v>140</v>
      </c>
      <c r="AU207" s="176" t="s">
        <v>81</v>
      </c>
      <c r="AY207" s="19" t="s">
        <v>137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9" t="s">
        <v>79</v>
      </c>
      <c r="BK207" s="177">
        <f>ROUND(I207*H207,2)</f>
        <v>0</v>
      </c>
      <c r="BL207" s="19" t="s">
        <v>157</v>
      </c>
      <c r="BM207" s="176" t="s">
        <v>441</v>
      </c>
    </row>
    <row r="208" spans="1:47" s="2" customFormat="1" ht="12">
      <c r="A208" s="38"/>
      <c r="B208" s="39"/>
      <c r="C208" s="38"/>
      <c r="D208" s="178" t="s">
        <v>146</v>
      </c>
      <c r="E208" s="38"/>
      <c r="F208" s="179" t="s">
        <v>434</v>
      </c>
      <c r="G208" s="38"/>
      <c r="H208" s="38"/>
      <c r="I208" s="180"/>
      <c r="J208" s="38"/>
      <c r="K208" s="38"/>
      <c r="L208" s="39"/>
      <c r="M208" s="181"/>
      <c r="N208" s="182"/>
      <c r="O208" s="72"/>
      <c r="P208" s="72"/>
      <c r="Q208" s="72"/>
      <c r="R208" s="72"/>
      <c r="S208" s="72"/>
      <c r="T208" s="73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146</v>
      </c>
      <c r="AU208" s="19" t="s">
        <v>81</v>
      </c>
    </row>
    <row r="209" spans="1:47" s="2" customFormat="1" ht="12">
      <c r="A209" s="38"/>
      <c r="B209" s="39"/>
      <c r="C209" s="38"/>
      <c r="D209" s="183" t="s">
        <v>172</v>
      </c>
      <c r="E209" s="38"/>
      <c r="F209" s="184" t="s">
        <v>442</v>
      </c>
      <c r="G209" s="38"/>
      <c r="H209" s="38"/>
      <c r="I209" s="180"/>
      <c r="J209" s="38"/>
      <c r="K209" s="38"/>
      <c r="L209" s="39"/>
      <c r="M209" s="181"/>
      <c r="N209" s="182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172</v>
      </c>
      <c r="AU209" s="19" t="s">
        <v>81</v>
      </c>
    </row>
    <row r="210" spans="1:47" s="2" customFormat="1" ht="12">
      <c r="A210" s="38"/>
      <c r="B210" s="39"/>
      <c r="C210" s="38"/>
      <c r="D210" s="178" t="s">
        <v>202</v>
      </c>
      <c r="E210" s="38"/>
      <c r="F210" s="185" t="s">
        <v>443</v>
      </c>
      <c r="G210" s="38"/>
      <c r="H210" s="38"/>
      <c r="I210" s="180"/>
      <c r="J210" s="38"/>
      <c r="K210" s="38"/>
      <c r="L210" s="39"/>
      <c r="M210" s="181"/>
      <c r="N210" s="182"/>
      <c r="O210" s="72"/>
      <c r="P210" s="72"/>
      <c r="Q210" s="72"/>
      <c r="R210" s="72"/>
      <c r="S210" s="72"/>
      <c r="T210" s="73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202</v>
      </c>
      <c r="AU210" s="19" t="s">
        <v>81</v>
      </c>
    </row>
    <row r="211" spans="1:51" s="13" customFormat="1" ht="12">
      <c r="A211" s="13"/>
      <c r="B211" s="186"/>
      <c r="C211" s="13"/>
      <c r="D211" s="178" t="s">
        <v>216</v>
      </c>
      <c r="E211" s="187" t="s">
        <v>252</v>
      </c>
      <c r="F211" s="188" t="s">
        <v>444</v>
      </c>
      <c r="G211" s="13"/>
      <c r="H211" s="189">
        <v>8500.944</v>
      </c>
      <c r="I211" s="190"/>
      <c r="J211" s="13"/>
      <c r="K211" s="13"/>
      <c r="L211" s="186"/>
      <c r="M211" s="191"/>
      <c r="N211" s="192"/>
      <c r="O211" s="192"/>
      <c r="P211" s="192"/>
      <c r="Q211" s="192"/>
      <c r="R211" s="192"/>
      <c r="S211" s="192"/>
      <c r="T211" s="19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216</v>
      </c>
      <c r="AU211" s="187" t="s">
        <v>81</v>
      </c>
      <c r="AV211" s="13" t="s">
        <v>81</v>
      </c>
      <c r="AW211" s="13" t="s">
        <v>33</v>
      </c>
      <c r="AX211" s="13" t="s">
        <v>79</v>
      </c>
      <c r="AY211" s="187" t="s">
        <v>137</v>
      </c>
    </row>
    <row r="212" spans="1:51" s="14" customFormat="1" ht="12">
      <c r="A212" s="14"/>
      <c r="B212" s="199"/>
      <c r="C212" s="14"/>
      <c r="D212" s="178" t="s">
        <v>216</v>
      </c>
      <c r="E212" s="200" t="s">
        <v>3</v>
      </c>
      <c r="F212" s="201" t="s">
        <v>445</v>
      </c>
      <c r="G212" s="14"/>
      <c r="H212" s="200" t="s">
        <v>3</v>
      </c>
      <c r="I212" s="202"/>
      <c r="J212" s="14"/>
      <c r="K212" s="14"/>
      <c r="L212" s="199"/>
      <c r="M212" s="203"/>
      <c r="N212" s="204"/>
      <c r="O212" s="204"/>
      <c r="P212" s="204"/>
      <c r="Q212" s="204"/>
      <c r="R212" s="204"/>
      <c r="S212" s="204"/>
      <c r="T212" s="20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00" t="s">
        <v>216</v>
      </c>
      <c r="AU212" s="200" t="s">
        <v>81</v>
      </c>
      <c r="AV212" s="14" t="s">
        <v>79</v>
      </c>
      <c r="AW212" s="14" t="s">
        <v>33</v>
      </c>
      <c r="AX212" s="14" t="s">
        <v>71</v>
      </c>
      <c r="AY212" s="200" t="s">
        <v>137</v>
      </c>
    </row>
    <row r="213" spans="1:65" s="2" customFormat="1" ht="16.5" customHeight="1">
      <c r="A213" s="38"/>
      <c r="B213" s="164"/>
      <c r="C213" s="165" t="s">
        <v>446</v>
      </c>
      <c r="D213" s="165" t="s">
        <v>140</v>
      </c>
      <c r="E213" s="166" t="s">
        <v>447</v>
      </c>
      <c r="F213" s="167" t="s">
        <v>448</v>
      </c>
      <c r="G213" s="168" t="s">
        <v>282</v>
      </c>
      <c r="H213" s="169">
        <v>34.98</v>
      </c>
      <c r="I213" s="170"/>
      <c r="J213" s="171">
        <f>ROUND(I213*H213,2)</f>
        <v>0</v>
      </c>
      <c r="K213" s="167" t="s">
        <v>283</v>
      </c>
      <c r="L213" s="39"/>
      <c r="M213" s="172" t="s">
        <v>3</v>
      </c>
      <c r="N213" s="173" t="s">
        <v>42</v>
      </c>
      <c r="O213" s="72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76" t="s">
        <v>157</v>
      </c>
      <c r="AT213" s="176" t="s">
        <v>140</v>
      </c>
      <c r="AU213" s="176" t="s">
        <v>81</v>
      </c>
      <c r="AY213" s="19" t="s">
        <v>137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9" t="s">
        <v>79</v>
      </c>
      <c r="BK213" s="177">
        <f>ROUND(I213*H213,2)</f>
        <v>0</v>
      </c>
      <c r="BL213" s="19" t="s">
        <v>157</v>
      </c>
      <c r="BM213" s="176" t="s">
        <v>449</v>
      </c>
    </row>
    <row r="214" spans="1:47" s="2" customFormat="1" ht="12">
      <c r="A214" s="38"/>
      <c r="B214" s="39"/>
      <c r="C214" s="38"/>
      <c r="D214" s="178" t="s">
        <v>146</v>
      </c>
      <c r="E214" s="38"/>
      <c r="F214" s="179" t="s">
        <v>450</v>
      </c>
      <c r="G214" s="38"/>
      <c r="H214" s="38"/>
      <c r="I214" s="180"/>
      <c r="J214" s="38"/>
      <c r="K214" s="38"/>
      <c r="L214" s="39"/>
      <c r="M214" s="181"/>
      <c r="N214" s="182"/>
      <c r="O214" s="72"/>
      <c r="P214" s="72"/>
      <c r="Q214" s="72"/>
      <c r="R214" s="72"/>
      <c r="S214" s="72"/>
      <c r="T214" s="73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146</v>
      </c>
      <c r="AU214" s="19" t="s">
        <v>81</v>
      </c>
    </row>
    <row r="215" spans="1:47" s="2" customFormat="1" ht="12">
      <c r="A215" s="38"/>
      <c r="B215" s="39"/>
      <c r="C215" s="38"/>
      <c r="D215" s="183" t="s">
        <v>172</v>
      </c>
      <c r="E215" s="38"/>
      <c r="F215" s="184" t="s">
        <v>451</v>
      </c>
      <c r="G215" s="38"/>
      <c r="H215" s="38"/>
      <c r="I215" s="180"/>
      <c r="J215" s="38"/>
      <c r="K215" s="38"/>
      <c r="L215" s="39"/>
      <c r="M215" s="181"/>
      <c r="N215" s="182"/>
      <c r="O215" s="72"/>
      <c r="P215" s="72"/>
      <c r="Q215" s="72"/>
      <c r="R215" s="72"/>
      <c r="S215" s="72"/>
      <c r="T215" s="73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172</v>
      </c>
      <c r="AU215" s="19" t="s">
        <v>81</v>
      </c>
    </row>
    <row r="216" spans="1:51" s="13" customFormat="1" ht="12">
      <c r="A216" s="13"/>
      <c r="B216" s="186"/>
      <c r="C216" s="13"/>
      <c r="D216" s="178" t="s">
        <v>216</v>
      </c>
      <c r="E216" s="187" t="s">
        <v>230</v>
      </c>
      <c r="F216" s="188" t="s">
        <v>452</v>
      </c>
      <c r="G216" s="13"/>
      <c r="H216" s="189">
        <v>34.98</v>
      </c>
      <c r="I216" s="190"/>
      <c r="J216" s="13"/>
      <c r="K216" s="13"/>
      <c r="L216" s="186"/>
      <c r="M216" s="191"/>
      <c r="N216" s="192"/>
      <c r="O216" s="192"/>
      <c r="P216" s="192"/>
      <c r="Q216" s="192"/>
      <c r="R216" s="192"/>
      <c r="S216" s="192"/>
      <c r="T216" s="19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7" t="s">
        <v>216</v>
      </c>
      <c r="AU216" s="187" t="s">
        <v>81</v>
      </c>
      <c r="AV216" s="13" t="s">
        <v>81</v>
      </c>
      <c r="AW216" s="13" t="s">
        <v>33</v>
      </c>
      <c r="AX216" s="13" t="s">
        <v>79</v>
      </c>
      <c r="AY216" s="187" t="s">
        <v>137</v>
      </c>
    </row>
    <row r="217" spans="1:51" s="14" customFormat="1" ht="12">
      <c r="A217" s="14"/>
      <c r="B217" s="199"/>
      <c r="C217" s="14"/>
      <c r="D217" s="178" t="s">
        <v>216</v>
      </c>
      <c r="E217" s="200" t="s">
        <v>3</v>
      </c>
      <c r="F217" s="201" t="s">
        <v>453</v>
      </c>
      <c r="G217" s="14"/>
      <c r="H217" s="200" t="s">
        <v>3</v>
      </c>
      <c r="I217" s="202"/>
      <c r="J217" s="14"/>
      <c r="K217" s="14"/>
      <c r="L217" s="199"/>
      <c r="M217" s="203"/>
      <c r="N217" s="204"/>
      <c r="O217" s="204"/>
      <c r="P217" s="204"/>
      <c r="Q217" s="204"/>
      <c r="R217" s="204"/>
      <c r="S217" s="204"/>
      <c r="T217" s="20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00" t="s">
        <v>216</v>
      </c>
      <c r="AU217" s="200" t="s">
        <v>81</v>
      </c>
      <c r="AV217" s="14" t="s">
        <v>79</v>
      </c>
      <c r="AW217" s="14" t="s">
        <v>33</v>
      </c>
      <c r="AX217" s="14" t="s">
        <v>71</v>
      </c>
      <c r="AY217" s="200" t="s">
        <v>137</v>
      </c>
    </row>
    <row r="218" spans="1:65" s="2" customFormat="1" ht="16.5" customHeight="1">
      <c r="A218" s="38"/>
      <c r="B218" s="164"/>
      <c r="C218" s="165" t="s">
        <v>454</v>
      </c>
      <c r="D218" s="165" t="s">
        <v>140</v>
      </c>
      <c r="E218" s="166" t="s">
        <v>455</v>
      </c>
      <c r="F218" s="167" t="s">
        <v>456</v>
      </c>
      <c r="G218" s="168" t="s">
        <v>282</v>
      </c>
      <c r="H218" s="169">
        <v>7092.966</v>
      </c>
      <c r="I218" s="170"/>
      <c r="J218" s="171">
        <f>ROUND(I218*H218,2)</f>
        <v>0</v>
      </c>
      <c r="K218" s="167" t="s">
        <v>283</v>
      </c>
      <c r="L218" s="39"/>
      <c r="M218" s="172" t="s">
        <v>3</v>
      </c>
      <c r="N218" s="173" t="s">
        <v>42</v>
      </c>
      <c r="O218" s="72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76" t="s">
        <v>157</v>
      </c>
      <c r="AT218" s="176" t="s">
        <v>140</v>
      </c>
      <c r="AU218" s="176" t="s">
        <v>81</v>
      </c>
      <c r="AY218" s="19" t="s">
        <v>137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9" t="s">
        <v>79</v>
      </c>
      <c r="BK218" s="177">
        <f>ROUND(I218*H218,2)</f>
        <v>0</v>
      </c>
      <c r="BL218" s="19" t="s">
        <v>157</v>
      </c>
      <c r="BM218" s="176" t="s">
        <v>457</v>
      </c>
    </row>
    <row r="219" spans="1:47" s="2" customFormat="1" ht="12">
      <c r="A219" s="38"/>
      <c r="B219" s="39"/>
      <c r="C219" s="38"/>
      <c r="D219" s="178" t="s">
        <v>146</v>
      </c>
      <c r="E219" s="38"/>
      <c r="F219" s="179" t="s">
        <v>458</v>
      </c>
      <c r="G219" s="38"/>
      <c r="H219" s="38"/>
      <c r="I219" s="180"/>
      <c r="J219" s="38"/>
      <c r="K219" s="38"/>
      <c r="L219" s="39"/>
      <c r="M219" s="181"/>
      <c r="N219" s="182"/>
      <c r="O219" s="72"/>
      <c r="P219" s="72"/>
      <c r="Q219" s="72"/>
      <c r="R219" s="72"/>
      <c r="S219" s="72"/>
      <c r="T219" s="73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146</v>
      </c>
      <c r="AU219" s="19" t="s">
        <v>81</v>
      </c>
    </row>
    <row r="220" spans="1:47" s="2" customFormat="1" ht="12">
      <c r="A220" s="38"/>
      <c r="B220" s="39"/>
      <c r="C220" s="38"/>
      <c r="D220" s="183" t="s">
        <v>172</v>
      </c>
      <c r="E220" s="38"/>
      <c r="F220" s="184" t="s">
        <v>459</v>
      </c>
      <c r="G220" s="38"/>
      <c r="H220" s="38"/>
      <c r="I220" s="180"/>
      <c r="J220" s="38"/>
      <c r="K220" s="38"/>
      <c r="L220" s="39"/>
      <c r="M220" s="181"/>
      <c r="N220" s="182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172</v>
      </c>
      <c r="AU220" s="19" t="s">
        <v>81</v>
      </c>
    </row>
    <row r="221" spans="1:47" s="2" customFormat="1" ht="12">
      <c r="A221" s="38"/>
      <c r="B221" s="39"/>
      <c r="C221" s="38"/>
      <c r="D221" s="178" t="s">
        <v>202</v>
      </c>
      <c r="E221" s="38"/>
      <c r="F221" s="185" t="s">
        <v>460</v>
      </c>
      <c r="G221" s="38"/>
      <c r="H221" s="38"/>
      <c r="I221" s="180"/>
      <c r="J221" s="38"/>
      <c r="K221" s="38"/>
      <c r="L221" s="39"/>
      <c r="M221" s="181"/>
      <c r="N221" s="182"/>
      <c r="O221" s="72"/>
      <c r="P221" s="72"/>
      <c r="Q221" s="72"/>
      <c r="R221" s="72"/>
      <c r="S221" s="72"/>
      <c r="T221" s="73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202</v>
      </c>
      <c r="AU221" s="19" t="s">
        <v>81</v>
      </c>
    </row>
    <row r="222" spans="1:51" s="13" customFormat="1" ht="12">
      <c r="A222" s="13"/>
      <c r="B222" s="186"/>
      <c r="C222" s="13"/>
      <c r="D222" s="178" t="s">
        <v>216</v>
      </c>
      <c r="E222" s="187" t="s">
        <v>227</v>
      </c>
      <c r="F222" s="188" t="s">
        <v>461</v>
      </c>
      <c r="G222" s="13"/>
      <c r="H222" s="189">
        <v>7092.966</v>
      </c>
      <c r="I222" s="190"/>
      <c r="J222" s="13"/>
      <c r="K222" s="13"/>
      <c r="L222" s="186"/>
      <c r="M222" s="191"/>
      <c r="N222" s="192"/>
      <c r="O222" s="192"/>
      <c r="P222" s="192"/>
      <c r="Q222" s="192"/>
      <c r="R222" s="192"/>
      <c r="S222" s="192"/>
      <c r="T222" s="19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7" t="s">
        <v>216</v>
      </c>
      <c r="AU222" s="187" t="s">
        <v>81</v>
      </c>
      <c r="AV222" s="13" t="s">
        <v>81</v>
      </c>
      <c r="AW222" s="13" t="s">
        <v>33</v>
      </c>
      <c r="AX222" s="13" t="s">
        <v>79</v>
      </c>
      <c r="AY222" s="187" t="s">
        <v>137</v>
      </c>
    </row>
    <row r="223" spans="1:51" s="14" customFormat="1" ht="12">
      <c r="A223" s="14"/>
      <c r="B223" s="199"/>
      <c r="C223" s="14"/>
      <c r="D223" s="178" t="s">
        <v>216</v>
      </c>
      <c r="E223" s="200" t="s">
        <v>3</v>
      </c>
      <c r="F223" s="201" t="s">
        <v>462</v>
      </c>
      <c r="G223" s="14"/>
      <c r="H223" s="200" t="s">
        <v>3</v>
      </c>
      <c r="I223" s="202"/>
      <c r="J223" s="14"/>
      <c r="K223" s="14"/>
      <c r="L223" s="199"/>
      <c r="M223" s="203"/>
      <c r="N223" s="204"/>
      <c r="O223" s="204"/>
      <c r="P223" s="204"/>
      <c r="Q223" s="204"/>
      <c r="R223" s="204"/>
      <c r="S223" s="204"/>
      <c r="T223" s="20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00" t="s">
        <v>216</v>
      </c>
      <c r="AU223" s="200" t="s">
        <v>81</v>
      </c>
      <c r="AV223" s="14" t="s">
        <v>79</v>
      </c>
      <c r="AW223" s="14" t="s">
        <v>33</v>
      </c>
      <c r="AX223" s="14" t="s">
        <v>71</v>
      </c>
      <c r="AY223" s="200" t="s">
        <v>137</v>
      </c>
    </row>
    <row r="224" spans="1:65" s="2" customFormat="1" ht="16.5" customHeight="1">
      <c r="A224" s="38"/>
      <c r="B224" s="164"/>
      <c r="C224" s="165" t="s">
        <v>463</v>
      </c>
      <c r="D224" s="165" t="s">
        <v>140</v>
      </c>
      <c r="E224" s="166" t="s">
        <v>464</v>
      </c>
      <c r="F224" s="167" t="s">
        <v>465</v>
      </c>
      <c r="G224" s="168" t="s">
        <v>282</v>
      </c>
      <c r="H224" s="169">
        <v>1726.1</v>
      </c>
      <c r="I224" s="170"/>
      <c r="J224" s="171">
        <f>ROUND(I224*H224,2)</f>
        <v>0</v>
      </c>
      <c r="K224" s="167" t="s">
        <v>283</v>
      </c>
      <c r="L224" s="39"/>
      <c r="M224" s="172" t="s">
        <v>3</v>
      </c>
      <c r="N224" s="173" t="s">
        <v>42</v>
      </c>
      <c r="O224" s="72"/>
      <c r="P224" s="174">
        <f>O224*H224</f>
        <v>0</v>
      </c>
      <c r="Q224" s="174">
        <v>0.23</v>
      </c>
      <c r="R224" s="174">
        <f>Q224*H224</f>
        <v>397.003</v>
      </c>
      <c r="S224" s="174">
        <v>0</v>
      </c>
      <c r="T224" s="17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76" t="s">
        <v>157</v>
      </c>
      <c r="AT224" s="176" t="s">
        <v>140</v>
      </c>
      <c r="AU224" s="176" t="s">
        <v>81</v>
      </c>
      <c r="AY224" s="19" t="s">
        <v>137</v>
      </c>
      <c r="BE224" s="177">
        <f>IF(N224="základní",J224,0)</f>
        <v>0</v>
      </c>
      <c r="BF224" s="177">
        <f>IF(N224="snížená",J224,0)</f>
        <v>0</v>
      </c>
      <c r="BG224" s="177">
        <f>IF(N224="zákl. přenesená",J224,0)</f>
        <v>0</v>
      </c>
      <c r="BH224" s="177">
        <f>IF(N224="sníž. přenesená",J224,0)</f>
        <v>0</v>
      </c>
      <c r="BI224" s="177">
        <f>IF(N224="nulová",J224,0)</f>
        <v>0</v>
      </c>
      <c r="BJ224" s="19" t="s">
        <v>79</v>
      </c>
      <c r="BK224" s="177">
        <f>ROUND(I224*H224,2)</f>
        <v>0</v>
      </c>
      <c r="BL224" s="19" t="s">
        <v>157</v>
      </c>
      <c r="BM224" s="176" t="s">
        <v>466</v>
      </c>
    </row>
    <row r="225" spans="1:47" s="2" customFormat="1" ht="12">
      <c r="A225" s="38"/>
      <c r="B225" s="39"/>
      <c r="C225" s="38"/>
      <c r="D225" s="178" t="s">
        <v>146</v>
      </c>
      <c r="E225" s="38"/>
      <c r="F225" s="179" t="s">
        <v>467</v>
      </c>
      <c r="G225" s="38"/>
      <c r="H225" s="38"/>
      <c r="I225" s="180"/>
      <c r="J225" s="38"/>
      <c r="K225" s="38"/>
      <c r="L225" s="39"/>
      <c r="M225" s="181"/>
      <c r="N225" s="182"/>
      <c r="O225" s="72"/>
      <c r="P225" s="72"/>
      <c r="Q225" s="72"/>
      <c r="R225" s="72"/>
      <c r="S225" s="72"/>
      <c r="T225" s="73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146</v>
      </c>
      <c r="AU225" s="19" t="s">
        <v>81</v>
      </c>
    </row>
    <row r="226" spans="1:47" s="2" customFormat="1" ht="12">
      <c r="A226" s="38"/>
      <c r="B226" s="39"/>
      <c r="C226" s="38"/>
      <c r="D226" s="183" t="s">
        <v>172</v>
      </c>
      <c r="E226" s="38"/>
      <c r="F226" s="184" t="s">
        <v>468</v>
      </c>
      <c r="G226" s="38"/>
      <c r="H226" s="38"/>
      <c r="I226" s="180"/>
      <c r="J226" s="38"/>
      <c r="K226" s="38"/>
      <c r="L226" s="39"/>
      <c r="M226" s="181"/>
      <c r="N226" s="182"/>
      <c r="O226" s="72"/>
      <c r="P226" s="72"/>
      <c r="Q226" s="72"/>
      <c r="R226" s="72"/>
      <c r="S226" s="72"/>
      <c r="T226" s="73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9" t="s">
        <v>172</v>
      </c>
      <c r="AU226" s="19" t="s">
        <v>81</v>
      </c>
    </row>
    <row r="227" spans="1:51" s="14" customFormat="1" ht="12">
      <c r="A227" s="14"/>
      <c r="B227" s="199"/>
      <c r="C227" s="14"/>
      <c r="D227" s="178" t="s">
        <v>216</v>
      </c>
      <c r="E227" s="200" t="s">
        <v>469</v>
      </c>
      <c r="F227" s="201" t="s">
        <v>288</v>
      </c>
      <c r="G227" s="14"/>
      <c r="H227" s="200" t="s">
        <v>3</v>
      </c>
      <c r="I227" s="202"/>
      <c r="J227" s="14"/>
      <c r="K227" s="14"/>
      <c r="L227" s="199"/>
      <c r="M227" s="203"/>
      <c r="N227" s="204"/>
      <c r="O227" s="204"/>
      <c r="P227" s="204"/>
      <c r="Q227" s="204"/>
      <c r="R227" s="204"/>
      <c r="S227" s="204"/>
      <c r="T227" s="20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00" t="s">
        <v>216</v>
      </c>
      <c r="AU227" s="200" t="s">
        <v>81</v>
      </c>
      <c r="AV227" s="14" t="s">
        <v>79</v>
      </c>
      <c r="AW227" s="14" t="s">
        <v>33</v>
      </c>
      <c r="AX227" s="14" t="s">
        <v>71</v>
      </c>
      <c r="AY227" s="200" t="s">
        <v>137</v>
      </c>
    </row>
    <row r="228" spans="1:51" s="13" customFormat="1" ht="12">
      <c r="A228" s="13"/>
      <c r="B228" s="186"/>
      <c r="C228" s="13"/>
      <c r="D228" s="178" t="s">
        <v>216</v>
      </c>
      <c r="E228" s="187" t="s">
        <v>3</v>
      </c>
      <c r="F228" s="188" t="s">
        <v>470</v>
      </c>
      <c r="G228" s="13"/>
      <c r="H228" s="189">
        <v>1726.1</v>
      </c>
      <c r="I228" s="190"/>
      <c r="J228" s="13"/>
      <c r="K228" s="13"/>
      <c r="L228" s="186"/>
      <c r="M228" s="191"/>
      <c r="N228" s="192"/>
      <c r="O228" s="192"/>
      <c r="P228" s="192"/>
      <c r="Q228" s="192"/>
      <c r="R228" s="192"/>
      <c r="S228" s="192"/>
      <c r="T228" s="19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7" t="s">
        <v>216</v>
      </c>
      <c r="AU228" s="187" t="s">
        <v>81</v>
      </c>
      <c r="AV228" s="13" t="s">
        <v>81</v>
      </c>
      <c r="AW228" s="13" t="s">
        <v>33</v>
      </c>
      <c r="AX228" s="13" t="s">
        <v>79</v>
      </c>
      <c r="AY228" s="187" t="s">
        <v>137</v>
      </c>
    </row>
    <row r="229" spans="1:65" s="2" customFormat="1" ht="16.5" customHeight="1">
      <c r="A229" s="38"/>
      <c r="B229" s="164"/>
      <c r="C229" s="165" t="s">
        <v>471</v>
      </c>
      <c r="D229" s="165" t="s">
        <v>140</v>
      </c>
      <c r="E229" s="166" t="s">
        <v>472</v>
      </c>
      <c r="F229" s="167" t="s">
        <v>473</v>
      </c>
      <c r="G229" s="168" t="s">
        <v>282</v>
      </c>
      <c r="H229" s="169">
        <v>6917.814</v>
      </c>
      <c r="I229" s="170"/>
      <c r="J229" s="171">
        <f>ROUND(I229*H229,2)</f>
        <v>0</v>
      </c>
      <c r="K229" s="167" t="s">
        <v>283</v>
      </c>
      <c r="L229" s="39"/>
      <c r="M229" s="172" t="s">
        <v>3</v>
      </c>
      <c r="N229" s="173" t="s">
        <v>42</v>
      </c>
      <c r="O229" s="72"/>
      <c r="P229" s="174">
        <f>O229*H229</f>
        <v>0</v>
      </c>
      <c r="Q229" s="174">
        <v>0</v>
      </c>
      <c r="R229" s="174">
        <f>Q229*H229</f>
        <v>0</v>
      </c>
      <c r="S229" s="174">
        <v>0</v>
      </c>
      <c r="T229" s="17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6" t="s">
        <v>157</v>
      </c>
      <c r="AT229" s="176" t="s">
        <v>140</v>
      </c>
      <c r="AU229" s="176" t="s">
        <v>81</v>
      </c>
      <c r="AY229" s="19" t="s">
        <v>137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9" t="s">
        <v>79</v>
      </c>
      <c r="BK229" s="177">
        <f>ROUND(I229*H229,2)</f>
        <v>0</v>
      </c>
      <c r="BL229" s="19" t="s">
        <v>157</v>
      </c>
      <c r="BM229" s="176" t="s">
        <v>474</v>
      </c>
    </row>
    <row r="230" spans="1:47" s="2" customFormat="1" ht="12">
      <c r="A230" s="38"/>
      <c r="B230" s="39"/>
      <c r="C230" s="38"/>
      <c r="D230" s="178" t="s">
        <v>146</v>
      </c>
      <c r="E230" s="38"/>
      <c r="F230" s="179" t="s">
        <v>475</v>
      </c>
      <c r="G230" s="38"/>
      <c r="H230" s="38"/>
      <c r="I230" s="180"/>
      <c r="J230" s="38"/>
      <c r="K230" s="38"/>
      <c r="L230" s="39"/>
      <c r="M230" s="181"/>
      <c r="N230" s="182"/>
      <c r="O230" s="72"/>
      <c r="P230" s="72"/>
      <c r="Q230" s="72"/>
      <c r="R230" s="72"/>
      <c r="S230" s="72"/>
      <c r="T230" s="73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146</v>
      </c>
      <c r="AU230" s="19" t="s">
        <v>81</v>
      </c>
    </row>
    <row r="231" spans="1:47" s="2" customFormat="1" ht="12">
      <c r="A231" s="38"/>
      <c r="B231" s="39"/>
      <c r="C231" s="38"/>
      <c r="D231" s="183" t="s">
        <v>172</v>
      </c>
      <c r="E231" s="38"/>
      <c r="F231" s="184" t="s">
        <v>476</v>
      </c>
      <c r="G231" s="38"/>
      <c r="H231" s="38"/>
      <c r="I231" s="180"/>
      <c r="J231" s="38"/>
      <c r="K231" s="38"/>
      <c r="L231" s="39"/>
      <c r="M231" s="181"/>
      <c r="N231" s="182"/>
      <c r="O231" s="72"/>
      <c r="P231" s="72"/>
      <c r="Q231" s="72"/>
      <c r="R231" s="72"/>
      <c r="S231" s="72"/>
      <c r="T231" s="73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9" t="s">
        <v>172</v>
      </c>
      <c r="AU231" s="19" t="s">
        <v>81</v>
      </c>
    </row>
    <row r="232" spans="1:51" s="13" customFormat="1" ht="12">
      <c r="A232" s="13"/>
      <c r="B232" s="186"/>
      <c r="C232" s="13"/>
      <c r="D232" s="178" t="s">
        <v>216</v>
      </c>
      <c r="E232" s="187" t="s">
        <v>3</v>
      </c>
      <c r="F232" s="188" t="s">
        <v>477</v>
      </c>
      <c r="G232" s="13"/>
      <c r="H232" s="189">
        <v>6917.814</v>
      </c>
      <c r="I232" s="190"/>
      <c r="J232" s="13"/>
      <c r="K232" s="13"/>
      <c r="L232" s="186"/>
      <c r="M232" s="191"/>
      <c r="N232" s="192"/>
      <c r="O232" s="192"/>
      <c r="P232" s="192"/>
      <c r="Q232" s="192"/>
      <c r="R232" s="192"/>
      <c r="S232" s="192"/>
      <c r="T232" s="19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7" t="s">
        <v>216</v>
      </c>
      <c r="AU232" s="187" t="s">
        <v>81</v>
      </c>
      <c r="AV232" s="13" t="s">
        <v>81</v>
      </c>
      <c r="AW232" s="13" t="s">
        <v>33</v>
      </c>
      <c r="AX232" s="13" t="s">
        <v>79</v>
      </c>
      <c r="AY232" s="187" t="s">
        <v>137</v>
      </c>
    </row>
    <row r="233" spans="1:51" s="14" customFormat="1" ht="12">
      <c r="A233" s="14"/>
      <c r="B233" s="199"/>
      <c r="C233" s="14"/>
      <c r="D233" s="178" t="s">
        <v>216</v>
      </c>
      <c r="E233" s="200" t="s">
        <v>3</v>
      </c>
      <c r="F233" s="201" t="s">
        <v>478</v>
      </c>
      <c r="G233" s="14"/>
      <c r="H233" s="200" t="s">
        <v>3</v>
      </c>
      <c r="I233" s="202"/>
      <c r="J233" s="14"/>
      <c r="K233" s="14"/>
      <c r="L233" s="199"/>
      <c r="M233" s="203"/>
      <c r="N233" s="204"/>
      <c r="O233" s="204"/>
      <c r="P233" s="204"/>
      <c r="Q233" s="204"/>
      <c r="R233" s="204"/>
      <c r="S233" s="204"/>
      <c r="T233" s="20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00" t="s">
        <v>216</v>
      </c>
      <c r="AU233" s="200" t="s">
        <v>81</v>
      </c>
      <c r="AV233" s="14" t="s">
        <v>79</v>
      </c>
      <c r="AW233" s="14" t="s">
        <v>33</v>
      </c>
      <c r="AX233" s="14" t="s">
        <v>71</v>
      </c>
      <c r="AY233" s="200" t="s">
        <v>137</v>
      </c>
    </row>
    <row r="234" spans="1:65" s="2" customFormat="1" ht="16.5" customHeight="1">
      <c r="A234" s="38"/>
      <c r="B234" s="164"/>
      <c r="C234" s="165" t="s">
        <v>479</v>
      </c>
      <c r="D234" s="165" t="s">
        <v>140</v>
      </c>
      <c r="E234" s="166" t="s">
        <v>480</v>
      </c>
      <c r="F234" s="167" t="s">
        <v>481</v>
      </c>
      <c r="G234" s="168" t="s">
        <v>282</v>
      </c>
      <c r="H234" s="169">
        <v>7127.946</v>
      </c>
      <c r="I234" s="170"/>
      <c r="J234" s="171">
        <f>ROUND(I234*H234,2)</f>
        <v>0</v>
      </c>
      <c r="K234" s="167" t="s">
        <v>283</v>
      </c>
      <c r="L234" s="39"/>
      <c r="M234" s="172" t="s">
        <v>3</v>
      </c>
      <c r="N234" s="173" t="s">
        <v>42</v>
      </c>
      <c r="O234" s="72"/>
      <c r="P234" s="174">
        <f>O234*H234</f>
        <v>0</v>
      </c>
      <c r="Q234" s="174">
        <v>0</v>
      </c>
      <c r="R234" s="174">
        <f>Q234*H234</f>
        <v>0</v>
      </c>
      <c r="S234" s="174">
        <v>0</v>
      </c>
      <c r="T234" s="17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6" t="s">
        <v>157</v>
      </c>
      <c r="AT234" s="176" t="s">
        <v>140</v>
      </c>
      <c r="AU234" s="176" t="s">
        <v>81</v>
      </c>
      <c r="AY234" s="19" t="s">
        <v>137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9" t="s">
        <v>79</v>
      </c>
      <c r="BK234" s="177">
        <f>ROUND(I234*H234,2)</f>
        <v>0</v>
      </c>
      <c r="BL234" s="19" t="s">
        <v>157</v>
      </c>
      <c r="BM234" s="176" t="s">
        <v>482</v>
      </c>
    </row>
    <row r="235" spans="1:47" s="2" customFormat="1" ht="12">
      <c r="A235" s="38"/>
      <c r="B235" s="39"/>
      <c r="C235" s="38"/>
      <c r="D235" s="178" t="s">
        <v>146</v>
      </c>
      <c r="E235" s="38"/>
      <c r="F235" s="179" t="s">
        <v>483</v>
      </c>
      <c r="G235" s="38"/>
      <c r="H235" s="38"/>
      <c r="I235" s="180"/>
      <c r="J235" s="38"/>
      <c r="K235" s="38"/>
      <c r="L235" s="39"/>
      <c r="M235" s="181"/>
      <c r="N235" s="182"/>
      <c r="O235" s="72"/>
      <c r="P235" s="72"/>
      <c r="Q235" s="72"/>
      <c r="R235" s="72"/>
      <c r="S235" s="72"/>
      <c r="T235" s="73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146</v>
      </c>
      <c r="AU235" s="19" t="s">
        <v>81</v>
      </c>
    </row>
    <row r="236" spans="1:47" s="2" customFormat="1" ht="12">
      <c r="A236" s="38"/>
      <c r="B236" s="39"/>
      <c r="C236" s="38"/>
      <c r="D236" s="183" t="s">
        <v>172</v>
      </c>
      <c r="E236" s="38"/>
      <c r="F236" s="184" t="s">
        <v>484</v>
      </c>
      <c r="G236" s="38"/>
      <c r="H236" s="38"/>
      <c r="I236" s="180"/>
      <c r="J236" s="38"/>
      <c r="K236" s="38"/>
      <c r="L236" s="39"/>
      <c r="M236" s="181"/>
      <c r="N236" s="182"/>
      <c r="O236" s="72"/>
      <c r="P236" s="72"/>
      <c r="Q236" s="72"/>
      <c r="R236" s="72"/>
      <c r="S236" s="72"/>
      <c r="T236" s="73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9" t="s">
        <v>172</v>
      </c>
      <c r="AU236" s="19" t="s">
        <v>81</v>
      </c>
    </row>
    <row r="237" spans="1:51" s="13" customFormat="1" ht="12">
      <c r="A237" s="13"/>
      <c r="B237" s="186"/>
      <c r="C237" s="13"/>
      <c r="D237" s="178" t="s">
        <v>216</v>
      </c>
      <c r="E237" s="187" t="s">
        <v>3</v>
      </c>
      <c r="F237" s="188" t="s">
        <v>485</v>
      </c>
      <c r="G237" s="13"/>
      <c r="H237" s="189">
        <v>7127.946</v>
      </c>
      <c r="I237" s="190"/>
      <c r="J237" s="13"/>
      <c r="K237" s="13"/>
      <c r="L237" s="186"/>
      <c r="M237" s="191"/>
      <c r="N237" s="192"/>
      <c r="O237" s="192"/>
      <c r="P237" s="192"/>
      <c r="Q237" s="192"/>
      <c r="R237" s="192"/>
      <c r="S237" s="192"/>
      <c r="T237" s="19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7" t="s">
        <v>216</v>
      </c>
      <c r="AU237" s="187" t="s">
        <v>81</v>
      </c>
      <c r="AV237" s="13" t="s">
        <v>81</v>
      </c>
      <c r="AW237" s="13" t="s">
        <v>33</v>
      </c>
      <c r="AX237" s="13" t="s">
        <v>79</v>
      </c>
      <c r="AY237" s="187" t="s">
        <v>137</v>
      </c>
    </row>
    <row r="238" spans="1:51" s="14" customFormat="1" ht="12">
      <c r="A238" s="14"/>
      <c r="B238" s="199"/>
      <c r="C238" s="14"/>
      <c r="D238" s="178" t="s">
        <v>216</v>
      </c>
      <c r="E238" s="200" t="s">
        <v>3</v>
      </c>
      <c r="F238" s="201" t="s">
        <v>486</v>
      </c>
      <c r="G238" s="14"/>
      <c r="H238" s="200" t="s">
        <v>3</v>
      </c>
      <c r="I238" s="202"/>
      <c r="J238" s="14"/>
      <c r="K238" s="14"/>
      <c r="L238" s="199"/>
      <c r="M238" s="203"/>
      <c r="N238" s="204"/>
      <c r="O238" s="204"/>
      <c r="P238" s="204"/>
      <c r="Q238" s="204"/>
      <c r="R238" s="204"/>
      <c r="S238" s="204"/>
      <c r="T238" s="20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00" t="s">
        <v>216</v>
      </c>
      <c r="AU238" s="200" t="s">
        <v>81</v>
      </c>
      <c r="AV238" s="14" t="s">
        <v>79</v>
      </c>
      <c r="AW238" s="14" t="s">
        <v>33</v>
      </c>
      <c r="AX238" s="14" t="s">
        <v>71</v>
      </c>
      <c r="AY238" s="200" t="s">
        <v>137</v>
      </c>
    </row>
    <row r="239" spans="1:65" s="2" customFormat="1" ht="21.75" customHeight="1">
      <c r="A239" s="38"/>
      <c r="B239" s="164"/>
      <c r="C239" s="165" t="s">
        <v>487</v>
      </c>
      <c r="D239" s="165" t="s">
        <v>140</v>
      </c>
      <c r="E239" s="166" t="s">
        <v>488</v>
      </c>
      <c r="F239" s="167" t="s">
        <v>489</v>
      </c>
      <c r="G239" s="168" t="s">
        <v>282</v>
      </c>
      <c r="H239" s="169">
        <v>6884.53</v>
      </c>
      <c r="I239" s="170"/>
      <c r="J239" s="171">
        <f>ROUND(I239*H239,2)</f>
        <v>0</v>
      </c>
      <c r="K239" s="167" t="s">
        <v>283</v>
      </c>
      <c r="L239" s="39"/>
      <c r="M239" s="172" t="s">
        <v>3</v>
      </c>
      <c r="N239" s="173" t="s">
        <v>42</v>
      </c>
      <c r="O239" s="72"/>
      <c r="P239" s="174">
        <f>O239*H239</f>
        <v>0</v>
      </c>
      <c r="Q239" s="174">
        <v>0</v>
      </c>
      <c r="R239" s="174">
        <f>Q239*H239</f>
        <v>0</v>
      </c>
      <c r="S239" s="174">
        <v>0</v>
      </c>
      <c r="T239" s="17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6" t="s">
        <v>157</v>
      </c>
      <c r="AT239" s="176" t="s">
        <v>140</v>
      </c>
      <c r="AU239" s="176" t="s">
        <v>81</v>
      </c>
      <c r="AY239" s="19" t="s">
        <v>137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9" t="s">
        <v>79</v>
      </c>
      <c r="BK239" s="177">
        <f>ROUND(I239*H239,2)</f>
        <v>0</v>
      </c>
      <c r="BL239" s="19" t="s">
        <v>157</v>
      </c>
      <c r="BM239" s="176" t="s">
        <v>490</v>
      </c>
    </row>
    <row r="240" spans="1:47" s="2" customFormat="1" ht="12">
      <c r="A240" s="38"/>
      <c r="B240" s="39"/>
      <c r="C240" s="38"/>
      <c r="D240" s="178" t="s">
        <v>146</v>
      </c>
      <c r="E240" s="38"/>
      <c r="F240" s="179" t="s">
        <v>491</v>
      </c>
      <c r="G240" s="38"/>
      <c r="H240" s="38"/>
      <c r="I240" s="180"/>
      <c r="J240" s="38"/>
      <c r="K240" s="38"/>
      <c r="L240" s="39"/>
      <c r="M240" s="181"/>
      <c r="N240" s="182"/>
      <c r="O240" s="72"/>
      <c r="P240" s="72"/>
      <c r="Q240" s="72"/>
      <c r="R240" s="72"/>
      <c r="S240" s="72"/>
      <c r="T240" s="73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146</v>
      </c>
      <c r="AU240" s="19" t="s">
        <v>81</v>
      </c>
    </row>
    <row r="241" spans="1:47" s="2" customFormat="1" ht="12">
      <c r="A241" s="38"/>
      <c r="B241" s="39"/>
      <c r="C241" s="38"/>
      <c r="D241" s="183" t="s">
        <v>172</v>
      </c>
      <c r="E241" s="38"/>
      <c r="F241" s="184" t="s">
        <v>492</v>
      </c>
      <c r="G241" s="38"/>
      <c r="H241" s="38"/>
      <c r="I241" s="180"/>
      <c r="J241" s="38"/>
      <c r="K241" s="38"/>
      <c r="L241" s="39"/>
      <c r="M241" s="181"/>
      <c r="N241" s="182"/>
      <c r="O241" s="72"/>
      <c r="P241" s="72"/>
      <c r="Q241" s="72"/>
      <c r="R241" s="72"/>
      <c r="S241" s="72"/>
      <c r="T241" s="73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172</v>
      </c>
      <c r="AU241" s="19" t="s">
        <v>81</v>
      </c>
    </row>
    <row r="242" spans="1:47" s="2" customFormat="1" ht="12">
      <c r="A242" s="38"/>
      <c r="B242" s="39"/>
      <c r="C242" s="38"/>
      <c r="D242" s="178" t="s">
        <v>202</v>
      </c>
      <c r="E242" s="38"/>
      <c r="F242" s="185" t="s">
        <v>493</v>
      </c>
      <c r="G242" s="38"/>
      <c r="H242" s="38"/>
      <c r="I242" s="180"/>
      <c r="J242" s="38"/>
      <c r="K242" s="38"/>
      <c r="L242" s="39"/>
      <c r="M242" s="181"/>
      <c r="N242" s="182"/>
      <c r="O242" s="72"/>
      <c r="P242" s="72"/>
      <c r="Q242" s="72"/>
      <c r="R242" s="72"/>
      <c r="S242" s="72"/>
      <c r="T242" s="73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9" t="s">
        <v>202</v>
      </c>
      <c r="AU242" s="19" t="s">
        <v>81</v>
      </c>
    </row>
    <row r="243" spans="1:51" s="13" customFormat="1" ht="12">
      <c r="A243" s="13"/>
      <c r="B243" s="186"/>
      <c r="C243" s="13"/>
      <c r="D243" s="178" t="s">
        <v>216</v>
      </c>
      <c r="E243" s="187" t="s">
        <v>224</v>
      </c>
      <c r="F243" s="188" t="s">
        <v>226</v>
      </c>
      <c r="G243" s="13"/>
      <c r="H243" s="189">
        <v>6884.53</v>
      </c>
      <c r="I243" s="190"/>
      <c r="J243" s="13"/>
      <c r="K243" s="13"/>
      <c r="L243" s="186"/>
      <c r="M243" s="191"/>
      <c r="N243" s="192"/>
      <c r="O243" s="192"/>
      <c r="P243" s="192"/>
      <c r="Q243" s="192"/>
      <c r="R243" s="192"/>
      <c r="S243" s="192"/>
      <c r="T243" s="19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7" t="s">
        <v>216</v>
      </c>
      <c r="AU243" s="187" t="s">
        <v>81</v>
      </c>
      <c r="AV243" s="13" t="s">
        <v>81</v>
      </c>
      <c r="AW243" s="13" t="s">
        <v>33</v>
      </c>
      <c r="AX243" s="13" t="s">
        <v>79</v>
      </c>
      <c r="AY243" s="187" t="s">
        <v>137</v>
      </c>
    </row>
    <row r="244" spans="1:51" s="14" customFormat="1" ht="12">
      <c r="A244" s="14"/>
      <c r="B244" s="199"/>
      <c r="C244" s="14"/>
      <c r="D244" s="178" t="s">
        <v>216</v>
      </c>
      <c r="E244" s="200" t="s">
        <v>3</v>
      </c>
      <c r="F244" s="201" t="s">
        <v>494</v>
      </c>
      <c r="G244" s="14"/>
      <c r="H244" s="200" t="s">
        <v>3</v>
      </c>
      <c r="I244" s="202"/>
      <c r="J244" s="14"/>
      <c r="K244" s="14"/>
      <c r="L244" s="199"/>
      <c r="M244" s="203"/>
      <c r="N244" s="204"/>
      <c r="O244" s="204"/>
      <c r="P244" s="204"/>
      <c r="Q244" s="204"/>
      <c r="R244" s="204"/>
      <c r="S244" s="204"/>
      <c r="T244" s="20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0" t="s">
        <v>216</v>
      </c>
      <c r="AU244" s="200" t="s">
        <v>81</v>
      </c>
      <c r="AV244" s="14" t="s">
        <v>79</v>
      </c>
      <c r="AW244" s="14" t="s">
        <v>33</v>
      </c>
      <c r="AX244" s="14" t="s">
        <v>71</v>
      </c>
      <c r="AY244" s="200" t="s">
        <v>137</v>
      </c>
    </row>
    <row r="245" spans="1:65" s="2" customFormat="1" ht="16.5" customHeight="1">
      <c r="A245" s="38"/>
      <c r="B245" s="164"/>
      <c r="C245" s="165" t="s">
        <v>495</v>
      </c>
      <c r="D245" s="165" t="s">
        <v>140</v>
      </c>
      <c r="E245" s="166" t="s">
        <v>496</v>
      </c>
      <c r="F245" s="167" t="s">
        <v>497</v>
      </c>
      <c r="G245" s="168" t="s">
        <v>282</v>
      </c>
      <c r="H245" s="169">
        <v>33.284</v>
      </c>
      <c r="I245" s="170"/>
      <c r="J245" s="171">
        <f>ROUND(I245*H245,2)</f>
        <v>0</v>
      </c>
      <c r="K245" s="167" t="s">
        <v>283</v>
      </c>
      <c r="L245" s="39"/>
      <c r="M245" s="172" t="s">
        <v>3</v>
      </c>
      <c r="N245" s="173" t="s">
        <v>42</v>
      </c>
      <c r="O245" s="72"/>
      <c r="P245" s="174">
        <f>O245*H245</f>
        <v>0</v>
      </c>
      <c r="Q245" s="174">
        <v>0</v>
      </c>
      <c r="R245" s="174">
        <f>Q245*H245</f>
        <v>0</v>
      </c>
      <c r="S245" s="174">
        <v>0</v>
      </c>
      <c r="T245" s="175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76" t="s">
        <v>157</v>
      </c>
      <c r="AT245" s="176" t="s">
        <v>140</v>
      </c>
      <c r="AU245" s="176" t="s">
        <v>81</v>
      </c>
      <c r="AY245" s="19" t="s">
        <v>137</v>
      </c>
      <c r="BE245" s="177">
        <f>IF(N245="základní",J245,0)</f>
        <v>0</v>
      </c>
      <c r="BF245" s="177">
        <f>IF(N245="snížená",J245,0)</f>
        <v>0</v>
      </c>
      <c r="BG245" s="177">
        <f>IF(N245="zákl. přenesená",J245,0)</f>
        <v>0</v>
      </c>
      <c r="BH245" s="177">
        <f>IF(N245="sníž. přenesená",J245,0)</f>
        <v>0</v>
      </c>
      <c r="BI245" s="177">
        <f>IF(N245="nulová",J245,0)</f>
        <v>0</v>
      </c>
      <c r="BJ245" s="19" t="s">
        <v>79</v>
      </c>
      <c r="BK245" s="177">
        <f>ROUND(I245*H245,2)</f>
        <v>0</v>
      </c>
      <c r="BL245" s="19" t="s">
        <v>157</v>
      </c>
      <c r="BM245" s="176" t="s">
        <v>498</v>
      </c>
    </row>
    <row r="246" spans="1:47" s="2" customFormat="1" ht="12">
      <c r="A246" s="38"/>
      <c r="B246" s="39"/>
      <c r="C246" s="38"/>
      <c r="D246" s="178" t="s">
        <v>146</v>
      </c>
      <c r="E246" s="38"/>
      <c r="F246" s="179" t="s">
        <v>499</v>
      </c>
      <c r="G246" s="38"/>
      <c r="H246" s="38"/>
      <c r="I246" s="180"/>
      <c r="J246" s="38"/>
      <c r="K246" s="38"/>
      <c r="L246" s="39"/>
      <c r="M246" s="181"/>
      <c r="N246" s="182"/>
      <c r="O246" s="72"/>
      <c r="P246" s="72"/>
      <c r="Q246" s="72"/>
      <c r="R246" s="72"/>
      <c r="S246" s="72"/>
      <c r="T246" s="73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146</v>
      </c>
      <c r="AU246" s="19" t="s">
        <v>81</v>
      </c>
    </row>
    <row r="247" spans="1:47" s="2" customFormat="1" ht="12">
      <c r="A247" s="38"/>
      <c r="B247" s="39"/>
      <c r="C247" s="38"/>
      <c r="D247" s="183" t="s">
        <v>172</v>
      </c>
      <c r="E247" s="38"/>
      <c r="F247" s="184" t="s">
        <v>500</v>
      </c>
      <c r="G247" s="38"/>
      <c r="H247" s="38"/>
      <c r="I247" s="180"/>
      <c r="J247" s="38"/>
      <c r="K247" s="38"/>
      <c r="L247" s="39"/>
      <c r="M247" s="181"/>
      <c r="N247" s="182"/>
      <c r="O247" s="72"/>
      <c r="P247" s="72"/>
      <c r="Q247" s="72"/>
      <c r="R247" s="72"/>
      <c r="S247" s="72"/>
      <c r="T247" s="73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172</v>
      </c>
      <c r="AU247" s="19" t="s">
        <v>81</v>
      </c>
    </row>
    <row r="248" spans="1:51" s="13" customFormat="1" ht="12">
      <c r="A248" s="13"/>
      <c r="B248" s="186"/>
      <c r="C248" s="13"/>
      <c r="D248" s="178" t="s">
        <v>216</v>
      </c>
      <c r="E248" s="187" t="s">
        <v>222</v>
      </c>
      <c r="F248" s="188" t="s">
        <v>501</v>
      </c>
      <c r="G248" s="13"/>
      <c r="H248" s="189">
        <v>33.284</v>
      </c>
      <c r="I248" s="190"/>
      <c r="J248" s="13"/>
      <c r="K248" s="13"/>
      <c r="L248" s="186"/>
      <c r="M248" s="191"/>
      <c r="N248" s="192"/>
      <c r="O248" s="192"/>
      <c r="P248" s="192"/>
      <c r="Q248" s="192"/>
      <c r="R248" s="192"/>
      <c r="S248" s="192"/>
      <c r="T248" s="19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7" t="s">
        <v>216</v>
      </c>
      <c r="AU248" s="187" t="s">
        <v>81</v>
      </c>
      <c r="AV248" s="13" t="s">
        <v>81</v>
      </c>
      <c r="AW248" s="13" t="s">
        <v>33</v>
      </c>
      <c r="AX248" s="13" t="s">
        <v>79</v>
      </c>
      <c r="AY248" s="187" t="s">
        <v>137</v>
      </c>
    </row>
    <row r="249" spans="1:51" s="14" customFormat="1" ht="12">
      <c r="A249" s="14"/>
      <c r="B249" s="199"/>
      <c r="C249" s="14"/>
      <c r="D249" s="178" t="s">
        <v>216</v>
      </c>
      <c r="E249" s="200" t="s">
        <v>3</v>
      </c>
      <c r="F249" s="201" t="s">
        <v>502</v>
      </c>
      <c r="G249" s="14"/>
      <c r="H249" s="200" t="s">
        <v>3</v>
      </c>
      <c r="I249" s="202"/>
      <c r="J249" s="14"/>
      <c r="K249" s="14"/>
      <c r="L249" s="199"/>
      <c r="M249" s="203"/>
      <c r="N249" s="204"/>
      <c r="O249" s="204"/>
      <c r="P249" s="204"/>
      <c r="Q249" s="204"/>
      <c r="R249" s="204"/>
      <c r="S249" s="204"/>
      <c r="T249" s="20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00" t="s">
        <v>216</v>
      </c>
      <c r="AU249" s="200" t="s">
        <v>81</v>
      </c>
      <c r="AV249" s="14" t="s">
        <v>79</v>
      </c>
      <c r="AW249" s="14" t="s">
        <v>33</v>
      </c>
      <c r="AX249" s="14" t="s">
        <v>71</v>
      </c>
      <c r="AY249" s="200" t="s">
        <v>137</v>
      </c>
    </row>
    <row r="250" spans="1:65" s="2" customFormat="1" ht="16.5" customHeight="1">
      <c r="A250" s="38"/>
      <c r="B250" s="164"/>
      <c r="C250" s="165" t="s">
        <v>503</v>
      </c>
      <c r="D250" s="165" t="s">
        <v>140</v>
      </c>
      <c r="E250" s="166" t="s">
        <v>504</v>
      </c>
      <c r="F250" s="167" t="s">
        <v>505</v>
      </c>
      <c r="G250" s="168" t="s">
        <v>282</v>
      </c>
      <c r="H250" s="169">
        <v>13</v>
      </c>
      <c r="I250" s="170"/>
      <c r="J250" s="171">
        <f>ROUND(I250*H250,2)</f>
        <v>0</v>
      </c>
      <c r="K250" s="167" t="s">
        <v>506</v>
      </c>
      <c r="L250" s="39"/>
      <c r="M250" s="172" t="s">
        <v>3</v>
      </c>
      <c r="N250" s="173" t="s">
        <v>42</v>
      </c>
      <c r="O250" s="72"/>
      <c r="P250" s="174">
        <f>O250*H250</f>
        <v>0</v>
      </c>
      <c r="Q250" s="174">
        <v>0.61404</v>
      </c>
      <c r="R250" s="174">
        <f>Q250*H250</f>
        <v>7.98252</v>
      </c>
      <c r="S250" s="174">
        <v>0</v>
      </c>
      <c r="T250" s="17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76" t="s">
        <v>157</v>
      </c>
      <c r="AT250" s="176" t="s">
        <v>140</v>
      </c>
      <c r="AU250" s="176" t="s">
        <v>81</v>
      </c>
      <c r="AY250" s="19" t="s">
        <v>137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9" t="s">
        <v>79</v>
      </c>
      <c r="BK250" s="177">
        <f>ROUND(I250*H250,2)</f>
        <v>0</v>
      </c>
      <c r="BL250" s="19" t="s">
        <v>157</v>
      </c>
      <c r="BM250" s="176" t="s">
        <v>507</v>
      </c>
    </row>
    <row r="251" spans="1:47" s="2" customFormat="1" ht="12">
      <c r="A251" s="38"/>
      <c r="B251" s="39"/>
      <c r="C251" s="38"/>
      <c r="D251" s="178" t="s">
        <v>146</v>
      </c>
      <c r="E251" s="38"/>
      <c r="F251" s="179" t="s">
        <v>508</v>
      </c>
      <c r="G251" s="38"/>
      <c r="H251" s="38"/>
      <c r="I251" s="180"/>
      <c r="J251" s="38"/>
      <c r="K251" s="38"/>
      <c r="L251" s="39"/>
      <c r="M251" s="181"/>
      <c r="N251" s="182"/>
      <c r="O251" s="72"/>
      <c r="P251" s="72"/>
      <c r="Q251" s="72"/>
      <c r="R251" s="72"/>
      <c r="S251" s="72"/>
      <c r="T251" s="73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9" t="s">
        <v>146</v>
      </c>
      <c r="AU251" s="19" t="s">
        <v>81</v>
      </c>
    </row>
    <row r="252" spans="1:47" s="2" customFormat="1" ht="12">
      <c r="A252" s="38"/>
      <c r="B252" s="39"/>
      <c r="C252" s="38"/>
      <c r="D252" s="183" t="s">
        <v>172</v>
      </c>
      <c r="E252" s="38"/>
      <c r="F252" s="184" t="s">
        <v>509</v>
      </c>
      <c r="G252" s="38"/>
      <c r="H252" s="38"/>
      <c r="I252" s="180"/>
      <c r="J252" s="38"/>
      <c r="K252" s="38"/>
      <c r="L252" s="39"/>
      <c r="M252" s="181"/>
      <c r="N252" s="182"/>
      <c r="O252" s="72"/>
      <c r="P252" s="72"/>
      <c r="Q252" s="72"/>
      <c r="R252" s="72"/>
      <c r="S252" s="72"/>
      <c r="T252" s="73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172</v>
      </c>
      <c r="AU252" s="19" t="s">
        <v>81</v>
      </c>
    </row>
    <row r="253" spans="1:51" s="13" customFormat="1" ht="12">
      <c r="A253" s="13"/>
      <c r="B253" s="186"/>
      <c r="C253" s="13"/>
      <c r="D253" s="178" t="s">
        <v>216</v>
      </c>
      <c r="E253" s="187" t="s">
        <v>3</v>
      </c>
      <c r="F253" s="188" t="s">
        <v>211</v>
      </c>
      <c r="G253" s="13"/>
      <c r="H253" s="189">
        <v>13</v>
      </c>
      <c r="I253" s="190"/>
      <c r="J253" s="13"/>
      <c r="K253" s="13"/>
      <c r="L253" s="186"/>
      <c r="M253" s="191"/>
      <c r="N253" s="192"/>
      <c r="O253" s="192"/>
      <c r="P253" s="192"/>
      <c r="Q253" s="192"/>
      <c r="R253" s="192"/>
      <c r="S253" s="192"/>
      <c r="T253" s="19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7" t="s">
        <v>216</v>
      </c>
      <c r="AU253" s="187" t="s">
        <v>81</v>
      </c>
      <c r="AV253" s="13" t="s">
        <v>81</v>
      </c>
      <c r="AW253" s="13" t="s">
        <v>33</v>
      </c>
      <c r="AX253" s="13" t="s">
        <v>79</v>
      </c>
      <c r="AY253" s="187" t="s">
        <v>137</v>
      </c>
    </row>
    <row r="254" spans="1:65" s="2" customFormat="1" ht="16.5" customHeight="1">
      <c r="A254" s="38"/>
      <c r="B254" s="164"/>
      <c r="C254" s="165" t="s">
        <v>510</v>
      </c>
      <c r="D254" s="165" t="s">
        <v>140</v>
      </c>
      <c r="E254" s="166" t="s">
        <v>511</v>
      </c>
      <c r="F254" s="167" t="s">
        <v>512</v>
      </c>
      <c r="G254" s="168" t="s">
        <v>282</v>
      </c>
      <c r="H254" s="169">
        <v>6</v>
      </c>
      <c r="I254" s="170"/>
      <c r="J254" s="171">
        <f>ROUND(I254*H254,2)</f>
        <v>0</v>
      </c>
      <c r="K254" s="167" t="s">
        <v>283</v>
      </c>
      <c r="L254" s="39"/>
      <c r="M254" s="172" t="s">
        <v>3</v>
      </c>
      <c r="N254" s="173" t="s">
        <v>42</v>
      </c>
      <c r="O254" s="72"/>
      <c r="P254" s="174">
        <f>O254*H254</f>
        <v>0</v>
      </c>
      <c r="Q254" s="174">
        <v>0.11162</v>
      </c>
      <c r="R254" s="174">
        <f>Q254*H254</f>
        <v>0.66972</v>
      </c>
      <c r="S254" s="174">
        <v>0</v>
      </c>
      <c r="T254" s="17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76" t="s">
        <v>157</v>
      </c>
      <c r="AT254" s="176" t="s">
        <v>140</v>
      </c>
      <c r="AU254" s="176" t="s">
        <v>81</v>
      </c>
      <c r="AY254" s="19" t="s">
        <v>137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9" t="s">
        <v>79</v>
      </c>
      <c r="BK254" s="177">
        <f>ROUND(I254*H254,2)</f>
        <v>0</v>
      </c>
      <c r="BL254" s="19" t="s">
        <v>157</v>
      </c>
      <c r="BM254" s="176" t="s">
        <v>513</v>
      </c>
    </row>
    <row r="255" spans="1:47" s="2" customFormat="1" ht="12">
      <c r="A255" s="38"/>
      <c r="B255" s="39"/>
      <c r="C255" s="38"/>
      <c r="D255" s="178" t="s">
        <v>146</v>
      </c>
      <c r="E255" s="38"/>
      <c r="F255" s="179" t="s">
        <v>514</v>
      </c>
      <c r="G255" s="38"/>
      <c r="H255" s="38"/>
      <c r="I255" s="180"/>
      <c r="J255" s="38"/>
      <c r="K255" s="38"/>
      <c r="L255" s="39"/>
      <c r="M255" s="181"/>
      <c r="N255" s="182"/>
      <c r="O255" s="72"/>
      <c r="P255" s="72"/>
      <c r="Q255" s="72"/>
      <c r="R255" s="72"/>
      <c r="S255" s="72"/>
      <c r="T255" s="73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9" t="s">
        <v>146</v>
      </c>
      <c r="AU255" s="19" t="s">
        <v>81</v>
      </c>
    </row>
    <row r="256" spans="1:47" s="2" customFormat="1" ht="12">
      <c r="A256" s="38"/>
      <c r="B256" s="39"/>
      <c r="C256" s="38"/>
      <c r="D256" s="183" t="s">
        <v>172</v>
      </c>
      <c r="E256" s="38"/>
      <c r="F256" s="184" t="s">
        <v>515</v>
      </c>
      <c r="G256" s="38"/>
      <c r="H256" s="38"/>
      <c r="I256" s="180"/>
      <c r="J256" s="38"/>
      <c r="K256" s="38"/>
      <c r="L256" s="39"/>
      <c r="M256" s="181"/>
      <c r="N256" s="182"/>
      <c r="O256" s="72"/>
      <c r="P256" s="72"/>
      <c r="Q256" s="72"/>
      <c r="R256" s="72"/>
      <c r="S256" s="72"/>
      <c r="T256" s="73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9" t="s">
        <v>172</v>
      </c>
      <c r="AU256" s="19" t="s">
        <v>81</v>
      </c>
    </row>
    <row r="257" spans="1:47" s="2" customFormat="1" ht="12">
      <c r="A257" s="38"/>
      <c r="B257" s="39"/>
      <c r="C257" s="38"/>
      <c r="D257" s="178" t="s">
        <v>202</v>
      </c>
      <c r="E257" s="38"/>
      <c r="F257" s="185" t="s">
        <v>516</v>
      </c>
      <c r="G257" s="38"/>
      <c r="H257" s="38"/>
      <c r="I257" s="180"/>
      <c r="J257" s="38"/>
      <c r="K257" s="38"/>
      <c r="L257" s="39"/>
      <c r="M257" s="181"/>
      <c r="N257" s="182"/>
      <c r="O257" s="72"/>
      <c r="P257" s="72"/>
      <c r="Q257" s="72"/>
      <c r="R257" s="72"/>
      <c r="S257" s="72"/>
      <c r="T257" s="73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202</v>
      </c>
      <c r="AU257" s="19" t="s">
        <v>81</v>
      </c>
    </row>
    <row r="258" spans="1:51" s="13" customFormat="1" ht="12">
      <c r="A258" s="13"/>
      <c r="B258" s="186"/>
      <c r="C258" s="13"/>
      <c r="D258" s="178" t="s">
        <v>216</v>
      </c>
      <c r="E258" s="187" t="s">
        <v>3</v>
      </c>
      <c r="F258" s="188" t="s">
        <v>167</v>
      </c>
      <c r="G258" s="13"/>
      <c r="H258" s="189">
        <v>6</v>
      </c>
      <c r="I258" s="190"/>
      <c r="J258" s="13"/>
      <c r="K258" s="13"/>
      <c r="L258" s="186"/>
      <c r="M258" s="191"/>
      <c r="N258" s="192"/>
      <c r="O258" s="192"/>
      <c r="P258" s="192"/>
      <c r="Q258" s="192"/>
      <c r="R258" s="192"/>
      <c r="S258" s="192"/>
      <c r="T258" s="19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7" t="s">
        <v>216</v>
      </c>
      <c r="AU258" s="187" t="s">
        <v>81</v>
      </c>
      <c r="AV258" s="13" t="s">
        <v>81</v>
      </c>
      <c r="AW258" s="13" t="s">
        <v>33</v>
      </c>
      <c r="AX258" s="13" t="s">
        <v>79</v>
      </c>
      <c r="AY258" s="187" t="s">
        <v>137</v>
      </c>
    </row>
    <row r="259" spans="1:65" s="2" customFormat="1" ht="16.5" customHeight="1">
      <c r="A259" s="38"/>
      <c r="B259" s="164"/>
      <c r="C259" s="206" t="s">
        <v>517</v>
      </c>
      <c r="D259" s="206" t="s">
        <v>334</v>
      </c>
      <c r="E259" s="207" t="s">
        <v>518</v>
      </c>
      <c r="F259" s="208" t="s">
        <v>519</v>
      </c>
      <c r="G259" s="209" t="s">
        <v>282</v>
      </c>
      <c r="H259" s="210">
        <v>6.3</v>
      </c>
      <c r="I259" s="211"/>
      <c r="J259" s="212">
        <f>ROUND(I259*H259,2)</f>
        <v>0</v>
      </c>
      <c r="K259" s="208" t="s">
        <v>283</v>
      </c>
      <c r="L259" s="213"/>
      <c r="M259" s="214" t="s">
        <v>3</v>
      </c>
      <c r="N259" s="215" t="s">
        <v>42</v>
      </c>
      <c r="O259" s="72"/>
      <c r="P259" s="174">
        <f>O259*H259</f>
        <v>0</v>
      </c>
      <c r="Q259" s="174">
        <v>0.175</v>
      </c>
      <c r="R259" s="174">
        <f>Q259*H259</f>
        <v>1.1024999999999998</v>
      </c>
      <c r="S259" s="174">
        <v>0</v>
      </c>
      <c r="T259" s="17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76" t="s">
        <v>179</v>
      </c>
      <c r="AT259" s="176" t="s">
        <v>334</v>
      </c>
      <c r="AU259" s="176" t="s">
        <v>81</v>
      </c>
      <c r="AY259" s="19" t="s">
        <v>137</v>
      </c>
      <c r="BE259" s="177">
        <f>IF(N259="základní",J259,0)</f>
        <v>0</v>
      </c>
      <c r="BF259" s="177">
        <f>IF(N259="snížená",J259,0)</f>
        <v>0</v>
      </c>
      <c r="BG259" s="177">
        <f>IF(N259="zákl. přenesená",J259,0)</f>
        <v>0</v>
      </c>
      <c r="BH259" s="177">
        <f>IF(N259="sníž. přenesená",J259,0)</f>
        <v>0</v>
      </c>
      <c r="BI259" s="177">
        <f>IF(N259="nulová",J259,0)</f>
        <v>0</v>
      </c>
      <c r="BJ259" s="19" t="s">
        <v>79</v>
      </c>
      <c r="BK259" s="177">
        <f>ROUND(I259*H259,2)</f>
        <v>0</v>
      </c>
      <c r="BL259" s="19" t="s">
        <v>157</v>
      </c>
      <c r="BM259" s="176" t="s">
        <v>520</v>
      </c>
    </row>
    <row r="260" spans="1:47" s="2" customFormat="1" ht="12">
      <c r="A260" s="38"/>
      <c r="B260" s="39"/>
      <c r="C260" s="38"/>
      <c r="D260" s="178" t="s">
        <v>146</v>
      </c>
      <c r="E260" s="38"/>
      <c r="F260" s="179" t="s">
        <v>519</v>
      </c>
      <c r="G260" s="38"/>
      <c r="H260" s="38"/>
      <c r="I260" s="180"/>
      <c r="J260" s="38"/>
      <c r="K260" s="38"/>
      <c r="L260" s="39"/>
      <c r="M260" s="181"/>
      <c r="N260" s="182"/>
      <c r="O260" s="72"/>
      <c r="P260" s="72"/>
      <c r="Q260" s="72"/>
      <c r="R260" s="72"/>
      <c r="S260" s="72"/>
      <c r="T260" s="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146</v>
      </c>
      <c r="AU260" s="19" t="s">
        <v>81</v>
      </c>
    </row>
    <row r="261" spans="1:51" s="14" customFormat="1" ht="12">
      <c r="A261" s="14"/>
      <c r="B261" s="199"/>
      <c r="C261" s="14"/>
      <c r="D261" s="178" t="s">
        <v>216</v>
      </c>
      <c r="E261" s="200" t="s">
        <v>3</v>
      </c>
      <c r="F261" s="201" t="s">
        <v>521</v>
      </c>
      <c r="G261" s="14"/>
      <c r="H261" s="200" t="s">
        <v>3</v>
      </c>
      <c r="I261" s="202"/>
      <c r="J261" s="14"/>
      <c r="K261" s="14"/>
      <c r="L261" s="199"/>
      <c r="M261" s="203"/>
      <c r="N261" s="204"/>
      <c r="O261" s="204"/>
      <c r="P261" s="204"/>
      <c r="Q261" s="204"/>
      <c r="R261" s="204"/>
      <c r="S261" s="204"/>
      <c r="T261" s="20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00" t="s">
        <v>216</v>
      </c>
      <c r="AU261" s="200" t="s">
        <v>81</v>
      </c>
      <c r="AV261" s="14" t="s">
        <v>79</v>
      </c>
      <c r="AW261" s="14" t="s">
        <v>33</v>
      </c>
      <c r="AX261" s="14" t="s">
        <v>71</v>
      </c>
      <c r="AY261" s="200" t="s">
        <v>137</v>
      </c>
    </row>
    <row r="262" spans="1:51" s="13" customFormat="1" ht="12">
      <c r="A262" s="13"/>
      <c r="B262" s="186"/>
      <c r="C262" s="13"/>
      <c r="D262" s="178" t="s">
        <v>216</v>
      </c>
      <c r="E262" s="187" t="s">
        <v>3</v>
      </c>
      <c r="F262" s="188" t="s">
        <v>522</v>
      </c>
      <c r="G262" s="13"/>
      <c r="H262" s="189">
        <v>6.3</v>
      </c>
      <c r="I262" s="190"/>
      <c r="J262" s="13"/>
      <c r="K262" s="13"/>
      <c r="L262" s="186"/>
      <c r="M262" s="191"/>
      <c r="N262" s="192"/>
      <c r="O262" s="192"/>
      <c r="P262" s="192"/>
      <c r="Q262" s="192"/>
      <c r="R262" s="192"/>
      <c r="S262" s="192"/>
      <c r="T262" s="19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7" t="s">
        <v>216</v>
      </c>
      <c r="AU262" s="187" t="s">
        <v>81</v>
      </c>
      <c r="AV262" s="13" t="s">
        <v>81</v>
      </c>
      <c r="AW262" s="13" t="s">
        <v>33</v>
      </c>
      <c r="AX262" s="13" t="s">
        <v>79</v>
      </c>
      <c r="AY262" s="187" t="s">
        <v>137</v>
      </c>
    </row>
    <row r="263" spans="1:65" s="2" customFormat="1" ht="16.5" customHeight="1">
      <c r="A263" s="38"/>
      <c r="B263" s="164"/>
      <c r="C263" s="165" t="s">
        <v>523</v>
      </c>
      <c r="D263" s="165" t="s">
        <v>140</v>
      </c>
      <c r="E263" s="166" t="s">
        <v>524</v>
      </c>
      <c r="F263" s="167" t="s">
        <v>525</v>
      </c>
      <c r="G263" s="168" t="s">
        <v>291</v>
      </c>
      <c r="H263" s="169">
        <v>637.571</v>
      </c>
      <c r="I263" s="170"/>
      <c r="J263" s="171">
        <f>ROUND(I263*H263,2)</f>
        <v>0</v>
      </c>
      <c r="K263" s="167" t="s">
        <v>3</v>
      </c>
      <c r="L263" s="39"/>
      <c r="M263" s="172" t="s">
        <v>3</v>
      </c>
      <c r="N263" s="173" t="s">
        <v>42</v>
      </c>
      <c r="O263" s="72"/>
      <c r="P263" s="174">
        <f>O263*H263</f>
        <v>0</v>
      </c>
      <c r="Q263" s="174">
        <v>0.27994</v>
      </c>
      <c r="R263" s="174">
        <f>Q263*H263</f>
        <v>178.48162574000003</v>
      </c>
      <c r="S263" s="174">
        <v>0</v>
      </c>
      <c r="T263" s="17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76" t="s">
        <v>157</v>
      </c>
      <c r="AT263" s="176" t="s">
        <v>140</v>
      </c>
      <c r="AU263" s="176" t="s">
        <v>81</v>
      </c>
      <c r="AY263" s="19" t="s">
        <v>137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9" t="s">
        <v>79</v>
      </c>
      <c r="BK263" s="177">
        <f>ROUND(I263*H263,2)</f>
        <v>0</v>
      </c>
      <c r="BL263" s="19" t="s">
        <v>157</v>
      </c>
      <c r="BM263" s="176" t="s">
        <v>526</v>
      </c>
    </row>
    <row r="264" spans="1:47" s="2" customFormat="1" ht="12">
      <c r="A264" s="38"/>
      <c r="B264" s="39"/>
      <c r="C264" s="38"/>
      <c r="D264" s="178" t="s">
        <v>146</v>
      </c>
      <c r="E264" s="38"/>
      <c r="F264" s="179" t="s">
        <v>527</v>
      </c>
      <c r="G264" s="38"/>
      <c r="H264" s="38"/>
      <c r="I264" s="180"/>
      <c r="J264" s="38"/>
      <c r="K264" s="38"/>
      <c r="L264" s="39"/>
      <c r="M264" s="181"/>
      <c r="N264" s="182"/>
      <c r="O264" s="72"/>
      <c r="P264" s="72"/>
      <c r="Q264" s="72"/>
      <c r="R264" s="72"/>
      <c r="S264" s="72"/>
      <c r="T264" s="73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9" t="s">
        <v>146</v>
      </c>
      <c r="AU264" s="19" t="s">
        <v>81</v>
      </c>
    </row>
    <row r="265" spans="1:51" s="14" customFormat="1" ht="12">
      <c r="A265" s="14"/>
      <c r="B265" s="199"/>
      <c r="C265" s="14"/>
      <c r="D265" s="178" t="s">
        <v>216</v>
      </c>
      <c r="E265" s="200" t="s">
        <v>3</v>
      </c>
      <c r="F265" s="201" t="s">
        <v>528</v>
      </c>
      <c r="G265" s="14"/>
      <c r="H265" s="200" t="s">
        <v>3</v>
      </c>
      <c r="I265" s="202"/>
      <c r="J265" s="14"/>
      <c r="K265" s="14"/>
      <c r="L265" s="199"/>
      <c r="M265" s="203"/>
      <c r="N265" s="204"/>
      <c r="O265" s="204"/>
      <c r="P265" s="204"/>
      <c r="Q265" s="204"/>
      <c r="R265" s="204"/>
      <c r="S265" s="204"/>
      <c r="T265" s="20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00" t="s">
        <v>216</v>
      </c>
      <c r="AU265" s="200" t="s">
        <v>81</v>
      </c>
      <c r="AV265" s="14" t="s">
        <v>79</v>
      </c>
      <c r="AW265" s="14" t="s">
        <v>33</v>
      </c>
      <c r="AX265" s="14" t="s">
        <v>71</v>
      </c>
      <c r="AY265" s="200" t="s">
        <v>137</v>
      </c>
    </row>
    <row r="266" spans="1:51" s="13" customFormat="1" ht="12">
      <c r="A266" s="13"/>
      <c r="B266" s="186"/>
      <c r="C266" s="13"/>
      <c r="D266" s="178" t="s">
        <v>216</v>
      </c>
      <c r="E266" s="187" t="s">
        <v>3</v>
      </c>
      <c r="F266" s="188" t="s">
        <v>529</v>
      </c>
      <c r="G266" s="13"/>
      <c r="H266" s="189">
        <v>637.571</v>
      </c>
      <c r="I266" s="190"/>
      <c r="J266" s="13"/>
      <c r="K266" s="13"/>
      <c r="L266" s="186"/>
      <c r="M266" s="191"/>
      <c r="N266" s="192"/>
      <c r="O266" s="192"/>
      <c r="P266" s="192"/>
      <c r="Q266" s="192"/>
      <c r="R266" s="192"/>
      <c r="S266" s="192"/>
      <c r="T266" s="19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7" t="s">
        <v>216</v>
      </c>
      <c r="AU266" s="187" t="s">
        <v>81</v>
      </c>
      <c r="AV266" s="13" t="s">
        <v>81</v>
      </c>
      <c r="AW266" s="13" t="s">
        <v>33</v>
      </c>
      <c r="AX266" s="13" t="s">
        <v>79</v>
      </c>
      <c r="AY266" s="187" t="s">
        <v>137</v>
      </c>
    </row>
    <row r="267" spans="1:63" s="12" customFormat="1" ht="22.8" customHeight="1">
      <c r="A267" s="12"/>
      <c r="B267" s="151"/>
      <c r="C267" s="12"/>
      <c r="D267" s="152" t="s">
        <v>70</v>
      </c>
      <c r="E267" s="162" t="s">
        <v>530</v>
      </c>
      <c r="F267" s="162" t="s">
        <v>531</v>
      </c>
      <c r="G267" s="12"/>
      <c r="H267" s="12"/>
      <c r="I267" s="154"/>
      <c r="J267" s="163">
        <f>BK267</f>
        <v>0</v>
      </c>
      <c r="K267" s="12"/>
      <c r="L267" s="151"/>
      <c r="M267" s="156"/>
      <c r="N267" s="157"/>
      <c r="O267" s="157"/>
      <c r="P267" s="158">
        <f>SUM(P268:P308)</f>
        <v>0</v>
      </c>
      <c r="Q267" s="157"/>
      <c r="R267" s="158">
        <f>SUM(R268:R308)</f>
        <v>110.58905999999999</v>
      </c>
      <c r="S267" s="157"/>
      <c r="T267" s="159">
        <f>SUM(T268:T308)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52" t="s">
        <v>79</v>
      </c>
      <c r="AT267" s="160" t="s">
        <v>70</v>
      </c>
      <c r="AU267" s="160" t="s">
        <v>79</v>
      </c>
      <c r="AY267" s="152" t="s">
        <v>137</v>
      </c>
      <c r="BK267" s="161">
        <f>SUM(BK268:BK308)</f>
        <v>0</v>
      </c>
    </row>
    <row r="268" spans="1:65" s="2" customFormat="1" ht="16.5" customHeight="1">
      <c r="A268" s="38"/>
      <c r="B268" s="164"/>
      <c r="C268" s="165" t="s">
        <v>532</v>
      </c>
      <c r="D268" s="165" t="s">
        <v>140</v>
      </c>
      <c r="E268" s="166" t="s">
        <v>533</v>
      </c>
      <c r="F268" s="167" t="s">
        <v>432</v>
      </c>
      <c r="G268" s="168" t="s">
        <v>282</v>
      </c>
      <c r="H268" s="169">
        <v>163.952</v>
      </c>
      <c r="I268" s="170"/>
      <c r="J268" s="171">
        <f>ROUND(I268*H268,2)</f>
        <v>0</v>
      </c>
      <c r="K268" s="167" t="s">
        <v>283</v>
      </c>
      <c r="L268" s="39"/>
      <c r="M268" s="172" t="s">
        <v>3</v>
      </c>
      <c r="N268" s="173" t="s">
        <v>42</v>
      </c>
      <c r="O268" s="72"/>
      <c r="P268" s="174">
        <f>O268*H268</f>
        <v>0</v>
      </c>
      <c r="Q268" s="174">
        <v>0.345</v>
      </c>
      <c r="R268" s="174">
        <f>Q268*H268</f>
        <v>56.56343999999999</v>
      </c>
      <c r="S268" s="174">
        <v>0</v>
      </c>
      <c r="T268" s="175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76" t="s">
        <v>157</v>
      </c>
      <c r="AT268" s="176" t="s">
        <v>140</v>
      </c>
      <c r="AU268" s="176" t="s">
        <v>81</v>
      </c>
      <c r="AY268" s="19" t="s">
        <v>137</v>
      </c>
      <c r="BE268" s="177">
        <f>IF(N268="základní",J268,0)</f>
        <v>0</v>
      </c>
      <c r="BF268" s="177">
        <f>IF(N268="snížená",J268,0)</f>
        <v>0</v>
      </c>
      <c r="BG268" s="177">
        <f>IF(N268="zákl. přenesená",J268,0)</f>
        <v>0</v>
      </c>
      <c r="BH268" s="177">
        <f>IF(N268="sníž. přenesená",J268,0)</f>
        <v>0</v>
      </c>
      <c r="BI268" s="177">
        <f>IF(N268="nulová",J268,0)</f>
        <v>0</v>
      </c>
      <c r="BJ268" s="19" t="s">
        <v>79</v>
      </c>
      <c r="BK268" s="177">
        <f>ROUND(I268*H268,2)</f>
        <v>0</v>
      </c>
      <c r="BL268" s="19" t="s">
        <v>157</v>
      </c>
      <c r="BM268" s="176" t="s">
        <v>534</v>
      </c>
    </row>
    <row r="269" spans="1:47" s="2" customFormat="1" ht="12">
      <c r="A269" s="38"/>
      <c r="B269" s="39"/>
      <c r="C269" s="38"/>
      <c r="D269" s="178" t="s">
        <v>146</v>
      </c>
      <c r="E269" s="38"/>
      <c r="F269" s="179" t="s">
        <v>434</v>
      </c>
      <c r="G269" s="38"/>
      <c r="H269" s="38"/>
      <c r="I269" s="180"/>
      <c r="J269" s="38"/>
      <c r="K269" s="38"/>
      <c r="L269" s="39"/>
      <c r="M269" s="181"/>
      <c r="N269" s="182"/>
      <c r="O269" s="72"/>
      <c r="P269" s="72"/>
      <c r="Q269" s="72"/>
      <c r="R269" s="72"/>
      <c r="S269" s="72"/>
      <c r="T269" s="73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9" t="s">
        <v>146</v>
      </c>
      <c r="AU269" s="19" t="s">
        <v>81</v>
      </c>
    </row>
    <row r="270" spans="1:47" s="2" customFormat="1" ht="12">
      <c r="A270" s="38"/>
      <c r="B270" s="39"/>
      <c r="C270" s="38"/>
      <c r="D270" s="183" t="s">
        <v>172</v>
      </c>
      <c r="E270" s="38"/>
      <c r="F270" s="184" t="s">
        <v>535</v>
      </c>
      <c r="G270" s="38"/>
      <c r="H270" s="38"/>
      <c r="I270" s="180"/>
      <c r="J270" s="38"/>
      <c r="K270" s="38"/>
      <c r="L270" s="39"/>
      <c r="M270" s="181"/>
      <c r="N270" s="182"/>
      <c r="O270" s="72"/>
      <c r="P270" s="72"/>
      <c r="Q270" s="72"/>
      <c r="R270" s="72"/>
      <c r="S270" s="72"/>
      <c r="T270" s="73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9" t="s">
        <v>172</v>
      </c>
      <c r="AU270" s="19" t="s">
        <v>81</v>
      </c>
    </row>
    <row r="271" spans="1:47" s="2" customFormat="1" ht="12">
      <c r="A271" s="38"/>
      <c r="B271" s="39"/>
      <c r="C271" s="38"/>
      <c r="D271" s="178" t="s">
        <v>202</v>
      </c>
      <c r="E271" s="38"/>
      <c r="F271" s="185" t="s">
        <v>536</v>
      </c>
      <c r="G271" s="38"/>
      <c r="H271" s="38"/>
      <c r="I271" s="180"/>
      <c r="J271" s="38"/>
      <c r="K271" s="38"/>
      <c r="L271" s="39"/>
      <c r="M271" s="181"/>
      <c r="N271" s="182"/>
      <c r="O271" s="72"/>
      <c r="P271" s="72"/>
      <c r="Q271" s="72"/>
      <c r="R271" s="72"/>
      <c r="S271" s="72"/>
      <c r="T271" s="73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9" t="s">
        <v>202</v>
      </c>
      <c r="AU271" s="19" t="s">
        <v>81</v>
      </c>
    </row>
    <row r="272" spans="1:51" s="13" customFormat="1" ht="12">
      <c r="A272" s="13"/>
      <c r="B272" s="186"/>
      <c r="C272" s="13"/>
      <c r="D272" s="178" t="s">
        <v>216</v>
      </c>
      <c r="E272" s="187" t="s">
        <v>3</v>
      </c>
      <c r="F272" s="188" t="s">
        <v>537</v>
      </c>
      <c r="G272" s="13"/>
      <c r="H272" s="189">
        <v>163.952</v>
      </c>
      <c r="I272" s="190"/>
      <c r="J272" s="13"/>
      <c r="K272" s="13"/>
      <c r="L272" s="186"/>
      <c r="M272" s="191"/>
      <c r="N272" s="192"/>
      <c r="O272" s="192"/>
      <c r="P272" s="192"/>
      <c r="Q272" s="192"/>
      <c r="R272" s="192"/>
      <c r="S272" s="192"/>
      <c r="T272" s="19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7" t="s">
        <v>216</v>
      </c>
      <c r="AU272" s="187" t="s">
        <v>81</v>
      </c>
      <c r="AV272" s="13" t="s">
        <v>81</v>
      </c>
      <c r="AW272" s="13" t="s">
        <v>33</v>
      </c>
      <c r="AX272" s="13" t="s">
        <v>79</v>
      </c>
      <c r="AY272" s="187" t="s">
        <v>137</v>
      </c>
    </row>
    <row r="273" spans="1:51" s="14" customFormat="1" ht="12">
      <c r="A273" s="14"/>
      <c r="B273" s="199"/>
      <c r="C273" s="14"/>
      <c r="D273" s="178" t="s">
        <v>216</v>
      </c>
      <c r="E273" s="200" t="s">
        <v>3</v>
      </c>
      <c r="F273" s="201" t="s">
        <v>445</v>
      </c>
      <c r="G273" s="14"/>
      <c r="H273" s="200" t="s">
        <v>3</v>
      </c>
      <c r="I273" s="202"/>
      <c r="J273" s="14"/>
      <c r="K273" s="14"/>
      <c r="L273" s="199"/>
      <c r="M273" s="203"/>
      <c r="N273" s="204"/>
      <c r="O273" s="204"/>
      <c r="P273" s="204"/>
      <c r="Q273" s="204"/>
      <c r="R273" s="204"/>
      <c r="S273" s="204"/>
      <c r="T273" s="20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00" t="s">
        <v>216</v>
      </c>
      <c r="AU273" s="200" t="s">
        <v>81</v>
      </c>
      <c r="AV273" s="14" t="s">
        <v>79</v>
      </c>
      <c r="AW273" s="14" t="s">
        <v>33</v>
      </c>
      <c r="AX273" s="14" t="s">
        <v>71</v>
      </c>
      <c r="AY273" s="200" t="s">
        <v>137</v>
      </c>
    </row>
    <row r="274" spans="1:65" s="2" customFormat="1" ht="16.5" customHeight="1">
      <c r="A274" s="38"/>
      <c r="B274" s="164"/>
      <c r="C274" s="165" t="s">
        <v>538</v>
      </c>
      <c r="D274" s="165" t="s">
        <v>140</v>
      </c>
      <c r="E274" s="166" t="s">
        <v>539</v>
      </c>
      <c r="F274" s="167" t="s">
        <v>432</v>
      </c>
      <c r="G274" s="168" t="s">
        <v>282</v>
      </c>
      <c r="H274" s="169">
        <v>156.596</v>
      </c>
      <c r="I274" s="170"/>
      <c r="J274" s="171">
        <f>ROUND(I274*H274,2)</f>
        <v>0</v>
      </c>
      <c r="K274" s="167" t="s">
        <v>283</v>
      </c>
      <c r="L274" s="39"/>
      <c r="M274" s="172" t="s">
        <v>3</v>
      </c>
      <c r="N274" s="173" t="s">
        <v>42</v>
      </c>
      <c r="O274" s="72"/>
      <c r="P274" s="174">
        <f>O274*H274</f>
        <v>0</v>
      </c>
      <c r="Q274" s="174">
        <v>0.345</v>
      </c>
      <c r="R274" s="174">
        <f>Q274*H274</f>
        <v>54.025619999999996</v>
      </c>
      <c r="S274" s="174">
        <v>0</v>
      </c>
      <c r="T274" s="175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76" t="s">
        <v>157</v>
      </c>
      <c r="AT274" s="176" t="s">
        <v>140</v>
      </c>
      <c r="AU274" s="176" t="s">
        <v>81</v>
      </c>
      <c r="AY274" s="19" t="s">
        <v>137</v>
      </c>
      <c r="BE274" s="177">
        <f>IF(N274="základní",J274,0)</f>
        <v>0</v>
      </c>
      <c r="BF274" s="177">
        <f>IF(N274="snížená",J274,0)</f>
        <v>0</v>
      </c>
      <c r="BG274" s="177">
        <f>IF(N274="zákl. přenesená",J274,0)</f>
        <v>0</v>
      </c>
      <c r="BH274" s="177">
        <f>IF(N274="sníž. přenesená",J274,0)</f>
        <v>0</v>
      </c>
      <c r="BI274" s="177">
        <f>IF(N274="nulová",J274,0)</f>
        <v>0</v>
      </c>
      <c r="BJ274" s="19" t="s">
        <v>79</v>
      </c>
      <c r="BK274" s="177">
        <f>ROUND(I274*H274,2)</f>
        <v>0</v>
      </c>
      <c r="BL274" s="19" t="s">
        <v>157</v>
      </c>
      <c r="BM274" s="176" t="s">
        <v>540</v>
      </c>
    </row>
    <row r="275" spans="1:47" s="2" customFormat="1" ht="12">
      <c r="A275" s="38"/>
      <c r="B275" s="39"/>
      <c r="C275" s="38"/>
      <c r="D275" s="178" t="s">
        <v>146</v>
      </c>
      <c r="E275" s="38"/>
      <c r="F275" s="179" t="s">
        <v>434</v>
      </c>
      <c r="G275" s="38"/>
      <c r="H275" s="38"/>
      <c r="I275" s="180"/>
      <c r="J275" s="38"/>
      <c r="K275" s="38"/>
      <c r="L275" s="39"/>
      <c r="M275" s="181"/>
      <c r="N275" s="182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146</v>
      </c>
      <c r="AU275" s="19" t="s">
        <v>81</v>
      </c>
    </row>
    <row r="276" spans="1:47" s="2" customFormat="1" ht="12">
      <c r="A276" s="38"/>
      <c r="B276" s="39"/>
      <c r="C276" s="38"/>
      <c r="D276" s="183" t="s">
        <v>172</v>
      </c>
      <c r="E276" s="38"/>
      <c r="F276" s="184" t="s">
        <v>541</v>
      </c>
      <c r="G276" s="38"/>
      <c r="H276" s="38"/>
      <c r="I276" s="180"/>
      <c r="J276" s="38"/>
      <c r="K276" s="38"/>
      <c r="L276" s="39"/>
      <c r="M276" s="181"/>
      <c r="N276" s="182"/>
      <c r="O276" s="72"/>
      <c r="P276" s="72"/>
      <c r="Q276" s="72"/>
      <c r="R276" s="72"/>
      <c r="S276" s="72"/>
      <c r="T276" s="73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172</v>
      </c>
      <c r="AU276" s="19" t="s">
        <v>81</v>
      </c>
    </row>
    <row r="277" spans="1:47" s="2" customFormat="1" ht="12">
      <c r="A277" s="38"/>
      <c r="B277" s="39"/>
      <c r="C277" s="38"/>
      <c r="D277" s="178" t="s">
        <v>202</v>
      </c>
      <c r="E277" s="38"/>
      <c r="F277" s="185" t="s">
        <v>542</v>
      </c>
      <c r="G277" s="38"/>
      <c r="H277" s="38"/>
      <c r="I277" s="180"/>
      <c r="J277" s="38"/>
      <c r="K277" s="38"/>
      <c r="L277" s="39"/>
      <c r="M277" s="181"/>
      <c r="N277" s="182"/>
      <c r="O277" s="72"/>
      <c r="P277" s="72"/>
      <c r="Q277" s="72"/>
      <c r="R277" s="72"/>
      <c r="S277" s="72"/>
      <c r="T277" s="73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202</v>
      </c>
      <c r="AU277" s="19" t="s">
        <v>81</v>
      </c>
    </row>
    <row r="278" spans="1:51" s="13" customFormat="1" ht="12">
      <c r="A278" s="13"/>
      <c r="B278" s="186"/>
      <c r="C278" s="13"/>
      <c r="D278" s="178" t="s">
        <v>216</v>
      </c>
      <c r="E278" s="187" t="s">
        <v>3</v>
      </c>
      <c r="F278" s="188" t="s">
        <v>543</v>
      </c>
      <c r="G278" s="13"/>
      <c r="H278" s="189">
        <v>156.596</v>
      </c>
      <c r="I278" s="190"/>
      <c r="J278" s="13"/>
      <c r="K278" s="13"/>
      <c r="L278" s="186"/>
      <c r="M278" s="191"/>
      <c r="N278" s="192"/>
      <c r="O278" s="192"/>
      <c r="P278" s="192"/>
      <c r="Q278" s="192"/>
      <c r="R278" s="192"/>
      <c r="S278" s="192"/>
      <c r="T278" s="19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7" t="s">
        <v>216</v>
      </c>
      <c r="AU278" s="187" t="s">
        <v>81</v>
      </c>
      <c r="AV278" s="13" t="s">
        <v>81</v>
      </c>
      <c r="AW278" s="13" t="s">
        <v>33</v>
      </c>
      <c r="AX278" s="13" t="s">
        <v>79</v>
      </c>
      <c r="AY278" s="187" t="s">
        <v>137</v>
      </c>
    </row>
    <row r="279" spans="1:51" s="14" customFormat="1" ht="12">
      <c r="A279" s="14"/>
      <c r="B279" s="199"/>
      <c r="C279" s="14"/>
      <c r="D279" s="178" t="s">
        <v>216</v>
      </c>
      <c r="E279" s="200" t="s">
        <v>3</v>
      </c>
      <c r="F279" s="201" t="s">
        <v>544</v>
      </c>
      <c r="G279" s="14"/>
      <c r="H279" s="200" t="s">
        <v>3</v>
      </c>
      <c r="I279" s="202"/>
      <c r="J279" s="14"/>
      <c r="K279" s="14"/>
      <c r="L279" s="199"/>
      <c r="M279" s="203"/>
      <c r="N279" s="204"/>
      <c r="O279" s="204"/>
      <c r="P279" s="204"/>
      <c r="Q279" s="204"/>
      <c r="R279" s="204"/>
      <c r="S279" s="204"/>
      <c r="T279" s="20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00" t="s">
        <v>216</v>
      </c>
      <c r="AU279" s="200" t="s">
        <v>81</v>
      </c>
      <c r="AV279" s="14" t="s">
        <v>79</v>
      </c>
      <c r="AW279" s="14" t="s">
        <v>33</v>
      </c>
      <c r="AX279" s="14" t="s">
        <v>71</v>
      </c>
      <c r="AY279" s="200" t="s">
        <v>137</v>
      </c>
    </row>
    <row r="280" spans="1:65" s="2" customFormat="1" ht="16.5" customHeight="1">
      <c r="A280" s="38"/>
      <c r="B280" s="164"/>
      <c r="C280" s="165" t="s">
        <v>545</v>
      </c>
      <c r="D280" s="165" t="s">
        <v>140</v>
      </c>
      <c r="E280" s="166" t="s">
        <v>546</v>
      </c>
      <c r="F280" s="167" t="s">
        <v>456</v>
      </c>
      <c r="G280" s="168" t="s">
        <v>282</v>
      </c>
      <c r="H280" s="169">
        <v>149.24</v>
      </c>
      <c r="I280" s="170"/>
      <c r="J280" s="171">
        <f>ROUND(I280*H280,2)</f>
        <v>0</v>
      </c>
      <c r="K280" s="167" t="s">
        <v>283</v>
      </c>
      <c r="L280" s="39"/>
      <c r="M280" s="172" t="s">
        <v>3</v>
      </c>
      <c r="N280" s="173" t="s">
        <v>42</v>
      </c>
      <c r="O280" s="72"/>
      <c r="P280" s="174">
        <f>O280*H280</f>
        <v>0</v>
      </c>
      <c r="Q280" s="174">
        <v>0</v>
      </c>
      <c r="R280" s="174">
        <f>Q280*H280</f>
        <v>0</v>
      </c>
      <c r="S280" s="174">
        <v>0</v>
      </c>
      <c r="T280" s="17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76" t="s">
        <v>157</v>
      </c>
      <c r="AT280" s="176" t="s">
        <v>140</v>
      </c>
      <c r="AU280" s="176" t="s">
        <v>81</v>
      </c>
      <c r="AY280" s="19" t="s">
        <v>137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9" t="s">
        <v>79</v>
      </c>
      <c r="BK280" s="177">
        <f>ROUND(I280*H280,2)</f>
        <v>0</v>
      </c>
      <c r="BL280" s="19" t="s">
        <v>157</v>
      </c>
      <c r="BM280" s="176" t="s">
        <v>547</v>
      </c>
    </row>
    <row r="281" spans="1:47" s="2" customFormat="1" ht="12">
      <c r="A281" s="38"/>
      <c r="B281" s="39"/>
      <c r="C281" s="38"/>
      <c r="D281" s="178" t="s">
        <v>146</v>
      </c>
      <c r="E281" s="38"/>
      <c r="F281" s="179" t="s">
        <v>458</v>
      </c>
      <c r="G281" s="38"/>
      <c r="H281" s="38"/>
      <c r="I281" s="180"/>
      <c r="J281" s="38"/>
      <c r="K281" s="38"/>
      <c r="L281" s="39"/>
      <c r="M281" s="181"/>
      <c r="N281" s="182"/>
      <c r="O281" s="72"/>
      <c r="P281" s="72"/>
      <c r="Q281" s="72"/>
      <c r="R281" s="72"/>
      <c r="S281" s="72"/>
      <c r="T281" s="73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9" t="s">
        <v>146</v>
      </c>
      <c r="AU281" s="19" t="s">
        <v>81</v>
      </c>
    </row>
    <row r="282" spans="1:47" s="2" customFormat="1" ht="12">
      <c r="A282" s="38"/>
      <c r="B282" s="39"/>
      <c r="C282" s="38"/>
      <c r="D282" s="183" t="s">
        <v>172</v>
      </c>
      <c r="E282" s="38"/>
      <c r="F282" s="184" t="s">
        <v>548</v>
      </c>
      <c r="G282" s="38"/>
      <c r="H282" s="38"/>
      <c r="I282" s="180"/>
      <c r="J282" s="38"/>
      <c r="K282" s="38"/>
      <c r="L282" s="39"/>
      <c r="M282" s="181"/>
      <c r="N282" s="182"/>
      <c r="O282" s="72"/>
      <c r="P282" s="72"/>
      <c r="Q282" s="72"/>
      <c r="R282" s="72"/>
      <c r="S282" s="72"/>
      <c r="T282" s="73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9" t="s">
        <v>172</v>
      </c>
      <c r="AU282" s="19" t="s">
        <v>81</v>
      </c>
    </row>
    <row r="283" spans="1:47" s="2" customFormat="1" ht="12">
      <c r="A283" s="38"/>
      <c r="B283" s="39"/>
      <c r="C283" s="38"/>
      <c r="D283" s="178" t="s">
        <v>202</v>
      </c>
      <c r="E283" s="38"/>
      <c r="F283" s="185" t="s">
        <v>549</v>
      </c>
      <c r="G283" s="38"/>
      <c r="H283" s="38"/>
      <c r="I283" s="180"/>
      <c r="J283" s="38"/>
      <c r="K283" s="38"/>
      <c r="L283" s="39"/>
      <c r="M283" s="181"/>
      <c r="N283" s="182"/>
      <c r="O283" s="72"/>
      <c r="P283" s="72"/>
      <c r="Q283" s="72"/>
      <c r="R283" s="72"/>
      <c r="S283" s="72"/>
      <c r="T283" s="73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202</v>
      </c>
      <c r="AU283" s="19" t="s">
        <v>81</v>
      </c>
    </row>
    <row r="284" spans="1:51" s="13" customFormat="1" ht="12">
      <c r="A284" s="13"/>
      <c r="B284" s="186"/>
      <c r="C284" s="13"/>
      <c r="D284" s="178" t="s">
        <v>216</v>
      </c>
      <c r="E284" s="187" t="s">
        <v>3</v>
      </c>
      <c r="F284" s="188" t="s">
        <v>550</v>
      </c>
      <c r="G284" s="13"/>
      <c r="H284" s="189">
        <v>149.24</v>
      </c>
      <c r="I284" s="190"/>
      <c r="J284" s="13"/>
      <c r="K284" s="13"/>
      <c r="L284" s="186"/>
      <c r="M284" s="191"/>
      <c r="N284" s="192"/>
      <c r="O284" s="192"/>
      <c r="P284" s="192"/>
      <c r="Q284" s="192"/>
      <c r="R284" s="192"/>
      <c r="S284" s="192"/>
      <c r="T284" s="19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7" t="s">
        <v>216</v>
      </c>
      <c r="AU284" s="187" t="s">
        <v>81</v>
      </c>
      <c r="AV284" s="13" t="s">
        <v>81</v>
      </c>
      <c r="AW284" s="13" t="s">
        <v>33</v>
      </c>
      <c r="AX284" s="13" t="s">
        <v>79</v>
      </c>
      <c r="AY284" s="187" t="s">
        <v>137</v>
      </c>
    </row>
    <row r="285" spans="1:51" s="14" customFormat="1" ht="12">
      <c r="A285" s="14"/>
      <c r="B285" s="199"/>
      <c r="C285" s="14"/>
      <c r="D285" s="178" t="s">
        <v>216</v>
      </c>
      <c r="E285" s="200" t="s">
        <v>3</v>
      </c>
      <c r="F285" s="201" t="s">
        <v>551</v>
      </c>
      <c r="G285" s="14"/>
      <c r="H285" s="200" t="s">
        <v>3</v>
      </c>
      <c r="I285" s="202"/>
      <c r="J285" s="14"/>
      <c r="K285" s="14"/>
      <c r="L285" s="199"/>
      <c r="M285" s="203"/>
      <c r="N285" s="204"/>
      <c r="O285" s="204"/>
      <c r="P285" s="204"/>
      <c r="Q285" s="204"/>
      <c r="R285" s="204"/>
      <c r="S285" s="204"/>
      <c r="T285" s="20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0" t="s">
        <v>216</v>
      </c>
      <c r="AU285" s="200" t="s">
        <v>81</v>
      </c>
      <c r="AV285" s="14" t="s">
        <v>79</v>
      </c>
      <c r="AW285" s="14" t="s">
        <v>33</v>
      </c>
      <c r="AX285" s="14" t="s">
        <v>71</v>
      </c>
      <c r="AY285" s="200" t="s">
        <v>137</v>
      </c>
    </row>
    <row r="286" spans="1:65" s="2" customFormat="1" ht="16.5" customHeight="1">
      <c r="A286" s="38"/>
      <c r="B286" s="164"/>
      <c r="C286" s="165" t="s">
        <v>552</v>
      </c>
      <c r="D286" s="165" t="s">
        <v>140</v>
      </c>
      <c r="E286" s="166" t="s">
        <v>553</v>
      </c>
      <c r="F286" s="167" t="s">
        <v>473</v>
      </c>
      <c r="G286" s="168" t="s">
        <v>282</v>
      </c>
      <c r="H286" s="169">
        <v>145.8</v>
      </c>
      <c r="I286" s="170"/>
      <c r="J286" s="171">
        <f>ROUND(I286*H286,2)</f>
        <v>0</v>
      </c>
      <c r="K286" s="167" t="s">
        <v>283</v>
      </c>
      <c r="L286" s="39"/>
      <c r="M286" s="172" t="s">
        <v>3</v>
      </c>
      <c r="N286" s="173" t="s">
        <v>42</v>
      </c>
      <c r="O286" s="72"/>
      <c r="P286" s="174">
        <f>O286*H286</f>
        <v>0</v>
      </c>
      <c r="Q286" s="174">
        <v>0</v>
      </c>
      <c r="R286" s="174">
        <f>Q286*H286</f>
        <v>0</v>
      </c>
      <c r="S286" s="174">
        <v>0</v>
      </c>
      <c r="T286" s="175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76" t="s">
        <v>157</v>
      </c>
      <c r="AT286" s="176" t="s">
        <v>140</v>
      </c>
      <c r="AU286" s="176" t="s">
        <v>81</v>
      </c>
      <c r="AY286" s="19" t="s">
        <v>137</v>
      </c>
      <c r="BE286" s="177">
        <f>IF(N286="základní",J286,0)</f>
        <v>0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9" t="s">
        <v>79</v>
      </c>
      <c r="BK286" s="177">
        <f>ROUND(I286*H286,2)</f>
        <v>0</v>
      </c>
      <c r="BL286" s="19" t="s">
        <v>157</v>
      </c>
      <c r="BM286" s="176" t="s">
        <v>554</v>
      </c>
    </row>
    <row r="287" spans="1:47" s="2" customFormat="1" ht="12">
      <c r="A287" s="38"/>
      <c r="B287" s="39"/>
      <c r="C287" s="38"/>
      <c r="D287" s="178" t="s">
        <v>146</v>
      </c>
      <c r="E287" s="38"/>
      <c r="F287" s="179" t="s">
        <v>475</v>
      </c>
      <c r="G287" s="38"/>
      <c r="H287" s="38"/>
      <c r="I287" s="180"/>
      <c r="J287" s="38"/>
      <c r="K287" s="38"/>
      <c r="L287" s="39"/>
      <c r="M287" s="181"/>
      <c r="N287" s="182"/>
      <c r="O287" s="72"/>
      <c r="P287" s="72"/>
      <c r="Q287" s="72"/>
      <c r="R287" s="72"/>
      <c r="S287" s="72"/>
      <c r="T287" s="73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9" t="s">
        <v>146</v>
      </c>
      <c r="AU287" s="19" t="s">
        <v>81</v>
      </c>
    </row>
    <row r="288" spans="1:47" s="2" customFormat="1" ht="12">
      <c r="A288" s="38"/>
      <c r="B288" s="39"/>
      <c r="C288" s="38"/>
      <c r="D288" s="183" t="s">
        <v>172</v>
      </c>
      <c r="E288" s="38"/>
      <c r="F288" s="184" t="s">
        <v>555</v>
      </c>
      <c r="G288" s="38"/>
      <c r="H288" s="38"/>
      <c r="I288" s="180"/>
      <c r="J288" s="38"/>
      <c r="K288" s="38"/>
      <c r="L288" s="39"/>
      <c r="M288" s="181"/>
      <c r="N288" s="182"/>
      <c r="O288" s="72"/>
      <c r="P288" s="72"/>
      <c r="Q288" s="72"/>
      <c r="R288" s="72"/>
      <c r="S288" s="72"/>
      <c r="T288" s="73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172</v>
      </c>
      <c r="AU288" s="19" t="s">
        <v>81</v>
      </c>
    </row>
    <row r="289" spans="1:47" s="2" customFormat="1" ht="12">
      <c r="A289" s="38"/>
      <c r="B289" s="39"/>
      <c r="C289" s="38"/>
      <c r="D289" s="178" t="s">
        <v>202</v>
      </c>
      <c r="E289" s="38"/>
      <c r="F289" s="185" t="s">
        <v>556</v>
      </c>
      <c r="G289" s="38"/>
      <c r="H289" s="38"/>
      <c r="I289" s="180"/>
      <c r="J289" s="38"/>
      <c r="K289" s="38"/>
      <c r="L289" s="39"/>
      <c r="M289" s="181"/>
      <c r="N289" s="182"/>
      <c r="O289" s="72"/>
      <c r="P289" s="72"/>
      <c r="Q289" s="72"/>
      <c r="R289" s="72"/>
      <c r="S289" s="72"/>
      <c r="T289" s="73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9" t="s">
        <v>202</v>
      </c>
      <c r="AU289" s="19" t="s">
        <v>81</v>
      </c>
    </row>
    <row r="290" spans="1:51" s="13" customFormat="1" ht="12">
      <c r="A290" s="13"/>
      <c r="B290" s="186"/>
      <c r="C290" s="13"/>
      <c r="D290" s="178" t="s">
        <v>216</v>
      </c>
      <c r="E290" s="187" t="s">
        <v>3</v>
      </c>
      <c r="F290" s="188" t="s">
        <v>557</v>
      </c>
      <c r="G290" s="13"/>
      <c r="H290" s="189">
        <v>145.8</v>
      </c>
      <c r="I290" s="190"/>
      <c r="J290" s="13"/>
      <c r="K290" s="13"/>
      <c r="L290" s="186"/>
      <c r="M290" s="191"/>
      <c r="N290" s="192"/>
      <c r="O290" s="192"/>
      <c r="P290" s="192"/>
      <c r="Q290" s="192"/>
      <c r="R290" s="192"/>
      <c r="S290" s="192"/>
      <c r="T290" s="19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7" t="s">
        <v>216</v>
      </c>
      <c r="AU290" s="187" t="s">
        <v>81</v>
      </c>
      <c r="AV290" s="13" t="s">
        <v>81</v>
      </c>
      <c r="AW290" s="13" t="s">
        <v>33</v>
      </c>
      <c r="AX290" s="13" t="s">
        <v>79</v>
      </c>
      <c r="AY290" s="187" t="s">
        <v>137</v>
      </c>
    </row>
    <row r="291" spans="1:51" s="14" customFormat="1" ht="12">
      <c r="A291" s="14"/>
      <c r="B291" s="199"/>
      <c r="C291" s="14"/>
      <c r="D291" s="178" t="s">
        <v>216</v>
      </c>
      <c r="E291" s="200" t="s">
        <v>3</v>
      </c>
      <c r="F291" s="201" t="s">
        <v>558</v>
      </c>
      <c r="G291" s="14"/>
      <c r="H291" s="200" t="s">
        <v>3</v>
      </c>
      <c r="I291" s="202"/>
      <c r="J291" s="14"/>
      <c r="K291" s="14"/>
      <c r="L291" s="199"/>
      <c r="M291" s="203"/>
      <c r="N291" s="204"/>
      <c r="O291" s="204"/>
      <c r="P291" s="204"/>
      <c r="Q291" s="204"/>
      <c r="R291" s="204"/>
      <c r="S291" s="204"/>
      <c r="T291" s="20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00" t="s">
        <v>216</v>
      </c>
      <c r="AU291" s="200" t="s">
        <v>81</v>
      </c>
      <c r="AV291" s="14" t="s">
        <v>79</v>
      </c>
      <c r="AW291" s="14" t="s">
        <v>33</v>
      </c>
      <c r="AX291" s="14" t="s">
        <v>71</v>
      </c>
      <c r="AY291" s="200" t="s">
        <v>137</v>
      </c>
    </row>
    <row r="292" spans="1:65" s="2" customFormat="1" ht="16.5" customHeight="1">
      <c r="A292" s="38"/>
      <c r="B292" s="164"/>
      <c r="C292" s="165" t="s">
        <v>559</v>
      </c>
      <c r="D292" s="165" t="s">
        <v>140</v>
      </c>
      <c r="E292" s="166" t="s">
        <v>560</v>
      </c>
      <c r="F292" s="167" t="s">
        <v>481</v>
      </c>
      <c r="G292" s="168" t="s">
        <v>282</v>
      </c>
      <c r="H292" s="169">
        <v>149.24</v>
      </c>
      <c r="I292" s="170"/>
      <c r="J292" s="171">
        <f>ROUND(I292*H292,2)</f>
        <v>0</v>
      </c>
      <c r="K292" s="167" t="s">
        <v>283</v>
      </c>
      <c r="L292" s="39"/>
      <c r="M292" s="172" t="s">
        <v>3</v>
      </c>
      <c r="N292" s="173" t="s">
        <v>42</v>
      </c>
      <c r="O292" s="72"/>
      <c r="P292" s="174">
        <f>O292*H292</f>
        <v>0</v>
      </c>
      <c r="Q292" s="174">
        <v>0</v>
      </c>
      <c r="R292" s="174">
        <f>Q292*H292</f>
        <v>0</v>
      </c>
      <c r="S292" s="174">
        <v>0</v>
      </c>
      <c r="T292" s="175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76" t="s">
        <v>157</v>
      </c>
      <c r="AT292" s="176" t="s">
        <v>140</v>
      </c>
      <c r="AU292" s="176" t="s">
        <v>81</v>
      </c>
      <c r="AY292" s="19" t="s">
        <v>137</v>
      </c>
      <c r="BE292" s="177">
        <f>IF(N292="základní",J292,0)</f>
        <v>0</v>
      </c>
      <c r="BF292" s="177">
        <f>IF(N292="snížená",J292,0)</f>
        <v>0</v>
      </c>
      <c r="BG292" s="177">
        <f>IF(N292="zákl. přenesená",J292,0)</f>
        <v>0</v>
      </c>
      <c r="BH292" s="177">
        <f>IF(N292="sníž. přenesená",J292,0)</f>
        <v>0</v>
      </c>
      <c r="BI292" s="177">
        <f>IF(N292="nulová",J292,0)</f>
        <v>0</v>
      </c>
      <c r="BJ292" s="19" t="s">
        <v>79</v>
      </c>
      <c r="BK292" s="177">
        <f>ROUND(I292*H292,2)</f>
        <v>0</v>
      </c>
      <c r="BL292" s="19" t="s">
        <v>157</v>
      </c>
      <c r="BM292" s="176" t="s">
        <v>561</v>
      </c>
    </row>
    <row r="293" spans="1:47" s="2" customFormat="1" ht="12">
      <c r="A293" s="38"/>
      <c r="B293" s="39"/>
      <c r="C293" s="38"/>
      <c r="D293" s="178" t="s">
        <v>146</v>
      </c>
      <c r="E293" s="38"/>
      <c r="F293" s="179" t="s">
        <v>483</v>
      </c>
      <c r="G293" s="38"/>
      <c r="H293" s="38"/>
      <c r="I293" s="180"/>
      <c r="J293" s="38"/>
      <c r="K293" s="38"/>
      <c r="L293" s="39"/>
      <c r="M293" s="181"/>
      <c r="N293" s="182"/>
      <c r="O293" s="72"/>
      <c r="P293" s="72"/>
      <c r="Q293" s="72"/>
      <c r="R293" s="72"/>
      <c r="S293" s="72"/>
      <c r="T293" s="73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9" t="s">
        <v>146</v>
      </c>
      <c r="AU293" s="19" t="s">
        <v>81</v>
      </c>
    </row>
    <row r="294" spans="1:47" s="2" customFormat="1" ht="12">
      <c r="A294" s="38"/>
      <c r="B294" s="39"/>
      <c r="C294" s="38"/>
      <c r="D294" s="183" t="s">
        <v>172</v>
      </c>
      <c r="E294" s="38"/>
      <c r="F294" s="184" t="s">
        <v>562</v>
      </c>
      <c r="G294" s="38"/>
      <c r="H294" s="38"/>
      <c r="I294" s="180"/>
      <c r="J294" s="38"/>
      <c r="K294" s="38"/>
      <c r="L294" s="39"/>
      <c r="M294" s="181"/>
      <c r="N294" s="182"/>
      <c r="O294" s="72"/>
      <c r="P294" s="72"/>
      <c r="Q294" s="72"/>
      <c r="R294" s="72"/>
      <c r="S294" s="72"/>
      <c r="T294" s="73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172</v>
      </c>
      <c r="AU294" s="19" t="s">
        <v>81</v>
      </c>
    </row>
    <row r="295" spans="1:47" s="2" customFormat="1" ht="12">
      <c r="A295" s="38"/>
      <c r="B295" s="39"/>
      <c r="C295" s="38"/>
      <c r="D295" s="178" t="s">
        <v>202</v>
      </c>
      <c r="E295" s="38"/>
      <c r="F295" s="185" t="s">
        <v>556</v>
      </c>
      <c r="G295" s="38"/>
      <c r="H295" s="38"/>
      <c r="I295" s="180"/>
      <c r="J295" s="38"/>
      <c r="K295" s="38"/>
      <c r="L295" s="39"/>
      <c r="M295" s="181"/>
      <c r="N295" s="182"/>
      <c r="O295" s="72"/>
      <c r="P295" s="72"/>
      <c r="Q295" s="72"/>
      <c r="R295" s="72"/>
      <c r="S295" s="72"/>
      <c r="T295" s="73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202</v>
      </c>
      <c r="AU295" s="19" t="s">
        <v>81</v>
      </c>
    </row>
    <row r="296" spans="1:51" s="13" customFormat="1" ht="12">
      <c r="A296" s="13"/>
      <c r="B296" s="186"/>
      <c r="C296" s="13"/>
      <c r="D296" s="178" t="s">
        <v>216</v>
      </c>
      <c r="E296" s="187" t="s">
        <v>3</v>
      </c>
      <c r="F296" s="188" t="s">
        <v>563</v>
      </c>
      <c r="G296" s="13"/>
      <c r="H296" s="189">
        <v>149.24</v>
      </c>
      <c r="I296" s="190"/>
      <c r="J296" s="13"/>
      <c r="K296" s="13"/>
      <c r="L296" s="186"/>
      <c r="M296" s="191"/>
      <c r="N296" s="192"/>
      <c r="O296" s="192"/>
      <c r="P296" s="192"/>
      <c r="Q296" s="192"/>
      <c r="R296" s="192"/>
      <c r="S296" s="192"/>
      <c r="T296" s="19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7" t="s">
        <v>216</v>
      </c>
      <c r="AU296" s="187" t="s">
        <v>81</v>
      </c>
      <c r="AV296" s="13" t="s">
        <v>81</v>
      </c>
      <c r="AW296" s="13" t="s">
        <v>33</v>
      </c>
      <c r="AX296" s="13" t="s">
        <v>79</v>
      </c>
      <c r="AY296" s="187" t="s">
        <v>137</v>
      </c>
    </row>
    <row r="297" spans="1:51" s="14" customFormat="1" ht="12">
      <c r="A297" s="14"/>
      <c r="B297" s="199"/>
      <c r="C297" s="14"/>
      <c r="D297" s="178" t="s">
        <v>216</v>
      </c>
      <c r="E297" s="200" t="s">
        <v>3</v>
      </c>
      <c r="F297" s="201" t="s">
        <v>486</v>
      </c>
      <c r="G297" s="14"/>
      <c r="H297" s="200" t="s">
        <v>3</v>
      </c>
      <c r="I297" s="202"/>
      <c r="J297" s="14"/>
      <c r="K297" s="14"/>
      <c r="L297" s="199"/>
      <c r="M297" s="203"/>
      <c r="N297" s="204"/>
      <c r="O297" s="204"/>
      <c r="P297" s="204"/>
      <c r="Q297" s="204"/>
      <c r="R297" s="204"/>
      <c r="S297" s="204"/>
      <c r="T297" s="20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00" t="s">
        <v>216</v>
      </c>
      <c r="AU297" s="200" t="s">
        <v>81</v>
      </c>
      <c r="AV297" s="14" t="s">
        <v>79</v>
      </c>
      <c r="AW297" s="14" t="s">
        <v>33</v>
      </c>
      <c r="AX297" s="14" t="s">
        <v>71</v>
      </c>
      <c r="AY297" s="200" t="s">
        <v>137</v>
      </c>
    </row>
    <row r="298" spans="1:65" s="2" customFormat="1" ht="21.75" customHeight="1">
      <c r="A298" s="38"/>
      <c r="B298" s="164"/>
      <c r="C298" s="165" t="s">
        <v>564</v>
      </c>
      <c r="D298" s="165" t="s">
        <v>140</v>
      </c>
      <c r="E298" s="166" t="s">
        <v>565</v>
      </c>
      <c r="F298" s="167" t="s">
        <v>489</v>
      </c>
      <c r="G298" s="168" t="s">
        <v>282</v>
      </c>
      <c r="H298" s="169">
        <v>145.8</v>
      </c>
      <c r="I298" s="170"/>
      <c r="J298" s="171">
        <f>ROUND(I298*H298,2)</f>
        <v>0</v>
      </c>
      <c r="K298" s="167" t="s">
        <v>283</v>
      </c>
      <c r="L298" s="39"/>
      <c r="M298" s="172" t="s">
        <v>3</v>
      </c>
      <c r="N298" s="173" t="s">
        <v>42</v>
      </c>
      <c r="O298" s="72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76" t="s">
        <v>157</v>
      </c>
      <c r="AT298" s="176" t="s">
        <v>140</v>
      </c>
      <c r="AU298" s="176" t="s">
        <v>81</v>
      </c>
      <c r="AY298" s="19" t="s">
        <v>137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9" t="s">
        <v>79</v>
      </c>
      <c r="BK298" s="177">
        <f>ROUND(I298*H298,2)</f>
        <v>0</v>
      </c>
      <c r="BL298" s="19" t="s">
        <v>157</v>
      </c>
      <c r="BM298" s="176" t="s">
        <v>566</v>
      </c>
    </row>
    <row r="299" spans="1:47" s="2" customFormat="1" ht="12">
      <c r="A299" s="38"/>
      <c r="B299" s="39"/>
      <c r="C299" s="38"/>
      <c r="D299" s="178" t="s">
        <v>146</v>
      </c>
      <c r="E299" s="38"/>
      <c r="F299" s="179" t="s">
        <v>491</v>
      </c>
      <c r="G299" s="38"/>
      <c r="H299" s="38"/>
      <c r="I299" s="180"/>
      <c r="J299" s="38"/>
      <c r="K299" s="38"/>
      <c r="L299" s="39"/>
      <c r="M299" s="181"/>
      <c r="N299" s="182"/>
      <c r="O299" s="72"/>
      <c r="P299" s="72"/>
      <c r="Q299" s="72"/>
      <c r="R299" s="72"/>
      <c r="S299" s="72"/>
      <c r="T299" s="73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146</v>
      </c>
      <c r="AU299" s="19" t="s">
        <v>81</v>
      </c>
    </row>
    <row r="300" spans="1:47" s="2" customFormat="1" ht="12">
      <c r="A300" s="38"/>
      <c r="B300" s="39"/>
      <c r="C300" s="38"/>
      <c r="D300" s="183" t="s">
        <v>172</v>
      </c>
      <c r="E300" s="38"/>
      <c r="F300" s="184" t="s">
        <v>567</v>
      </c>
      <c r="G300" s="38"/>
      <c r="H300" s="38"/>
      <c r="I300" s="180"/>
      <c r="J300" s="38"/>
      <c r="K300" s="38"/>
      <c r="L300" s="39"/>
      <c r="M300" s="181"/>
      <c r="N300" s="182"/>
      <c r="O300" s="72"/>
      <c r="P300" s="72"/>
      <c r="Q300" s="72"/>
      <c r="R300" s="72"/>
      <c r="S300" s="72"/>
      <c r="T300" s="73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9" t="s">
        <v>172</v>
      </c>
      <c r="AU300" s="19" t="s">
        <v>81</v>
      </c>
    </row>
    <row r="301" spans="1:47" s="2" customFormat="1" ht="12">
      <c r="A301" s="38"/>
      <c r="B301" s="39"/>
      <c r="C301" s="38"/>
      <c r="D301" s="178" t="s">
        <v>202</v>
      </c>
      <c r="E301" s="38"/>
      <c r="F301" s="185" t="s">
        <v>568</v>
      </c>
      <c r="G301" s="38"/>
      <c r="H301" s="38"/>
      <c r="I301" s="180"/>
      <c r="J301" s="38"/>
      <c r="K301" s="38"/>
      <c r="L301" s="39"/>
      <c r="M301" s="181"/>
      <c r="N301" s="182"/>
      <c r="O301" s="72"/>
      <c r="P301" s="72"/>
      <c r="Q301" s="72"/>
      <c r="R301" s="72"/>
      <c r="S301" s="72"/>
      <c r="T301" s="73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9" t="s">
        <v>202</v>
      </c>
      <c r="AU301" s="19" t="s">
        <v>81</v>
      </c>
    </row>
    <row r="302" spans="1:51" s="13" customFormat="1" ht="12">
      <c r="A302" s="13"/>
      <c r="B302" s="186"/>
      <c r="C302" s="13"/>
      <c r="D302" s="178" t="s">
        <v>216</v>
      </c>
      <c r="E302" s="187" t="s">
        <v>3</v>
      </c>
      <c r="F302" s="188" t="s">
        <v>569</v>
      </c>
      <c r="G302" s="13"/>
      <c r="H302" s="189">
        <v>145.8</v>
      </c>
      <c r="I302" s="190"/>
      <c r="J302" s="13"/>
      <c r="K302" s="13"/>
      <c r="L302" s="186"/>
      <c r="M302" s="191"/>
      <c r="N302" s="192"/>
      <c r="O302" s="192"/>
      <c r="P302" s="192"/>
      <c r="Q302" s="192"/>
      <c r="R302" s="192"/>
      <c r="S302" s="192"/>
      <c r="T302" s="19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7" t="s">
        <v>216</v>
      </c>
      <c r="AU302" s="187" t="s">
        <v>81</v>
      </c>
      <c r="AV302" s="13" t="s">
        <v>81</v>
      </c>
      <c r="AW302" s="13" t="s">
        <v>33</v>
      </c>
      <c r="AX302" s="13" t="s">
        <v>79</v>
      </c>
      <c r="AY302" s="187" t="s">
        <v>137</v>
      </c>
    </row>
    <row r="303" spans="1:51" s="14" customFormat="1" ht="12">
      <c r="A303" s="14"/>
      <c r="B303" s="199"/>
      <c r="C303" s="14"/>
      <c r="D303" s="178" t="s">
        <v>216</v>
      </c>
      <c r="E303" s="200" t="s">
        <v>3</v>
      </c>
      <c r="F303" s="201" t="s">
        <v>494</v>
      </c>
      <c r="G303" s="14"/>
      <c r="H303" s="200" t="s">
        <v>3</v>
      </c>
      <c r="I303" s="202"/>
      <c r="J303" s="14"/>
      <c r="K303" s="14"/>
      <c r="L303" s="199"/>
      <c r="M303" s="203"/>
      <c r="N303" s="204"/>
      <c r="O303" s="204"/>
      <c r="P303" s="204"/>
      <c r="Q303" s="204"/>
      <c r="R303" s="204"/>
      <c r="S303" s="204"/>
      <c r="T303" s="20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0" t="s">
        <v>216</v>
      </c>
      <c r="AU303" s="200" t="s">
        <v>81</v>
      </c>
      <c r="AV303" s="14" t="s">
        <v>79</v>
      </c>
      <c r="AW303" s="14" t="s">
        <v>33</v>
      </c>
      <c r="AX303" s="14" t="s">
        <v>71</v>
      </c>
      <c r="AY303" s="200" t="s">
        <v>137</v>
      </c>
    </row>
    <row r="304" spans="1:65" s="2" customFormat="1" ht="16.5" customHeight="1">
      <c r="A304" s="38"/>
      <c r="B304" s="164"/>
      <c r="C304" s="165" t="s">
        <v>570</v>
      </c>
      <c r="D304" s="165" t="s">
        <v>140</v>
      </c>
      <c r="E304" s="166" t="s">
        <v>571</v>
      </c>
      <c r="F304" s="167" t="s">
        <v>572</v>
      </c>
      <c r="G304" s="168" t="s">
        <v>282</v>
      </c>
      <c r="H304" s="169">
        <v>163.952</v>
      </c>
      <c r="I304" s="170"/>
      <c r="J304" s="171">
        <f>ROUND(I304*H304,2)</f>
        <v>0</v>
      </c>
      <c r="K304" s="167" t="s">
        <v>283</v>
      </c>
      <c r="L304" s="39"/>
      <c r="M304" s="172" t="s">
        <v>3</v>
      </c>
      <c r="N304" s="173" t="s">
        <v>42</v>
      </c>
      <c r="O304" s="72"/>
      <c r="P304" s="174">
        <f>O304*H304</f>
        <v>0</v>
      </c>
      <c r="Q304" s="174">
        <v>0</v>
      </c>
      <c r="R304" s="174">
        <f>Q304*H304</f>
        <v>0</v>
      </c>
      <c r="S304" s="174">
        <v>0</v>
      </c>
      <c r="T304" s="175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176" t="s">
        <v>157</v>
      </c>
      <c r="AT304" s="176" t="s">
        <v>140</v>
      </c>
      <c r="AU304" s="176" t="s">
        <v>81</v>
      </c>
      <c r="AY304" s="19" t="s">
        <v>137</v>
      </c>
      <c r="BE304" s="177">
        <f>IF(N304="základní",J304,0)</f>
        <v>0</v>
      </c>
      <c r="BF304" s="177">
        <f>IF(N304="snížená",J304,0)</f>
        <v>0</v>
      </c>
      <c r="BG304" s="177">
        <f>IF(N304="zákl. přenesená",J304,0)</f>
        <v>0</v>
      </c>
      <c r="BH304" s="177">
        <f>IF(N304="sníž. přenesená",J304,0)</f>
        <v>0</v>
      </c>
      <c r="BI304" s="177">
        <f>IF(N304="nulová",J304,0)</f>
        <v>0</v>
      </c>
      <c r="BJ304" s="19" t="s">
        <v>79</v>
      </c>
      <c r="BK304" s="177">
        <f>ROUND(I304*H304,2)</f>
        <v>0</v>
      </c>
      <c r="BL304" s="19" t="s">
        <v>157</v>
      </c>
      <c r="BM304" s="176" t="s">
        <v>573</v>
      </c>
    </row>
    <row r="305" spans="1:47" s="2" customFormat="1" ht="12">
      <c r="A305" s="38"/>
      <c r="B305" s="39"/>
      <c r="C305" s="38"/>
      <c r="D305" s="178" t="s">
        <v>146</v>
      </c>
      <c r="E305" s="38"/>
      <c r="F305" s="179" t="s">
        <v>574</v>
      </c>
      <c r="G305" s="38"/>
      <c r="H305" s="38"/>
      <c r="I305" s="180"/>
      <c r="J305" s="38"/>
      <c r="K305" s="38"/>
      <c r="L305" s="39"/>
      <c r="M305" s="181"/>
      <c r="N305" s="182"/>
      <c r="O305" s="72"/>
      <c r="P305" s="72"/>
      <c r="Q305" s="72"/>
      <c r="R305" s="72"/>
      <c r="S305" s="72"/>
      <c r="T305" s="73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9" t="s">
        <v>146</v>
      </c>
      <c r="AU305" s="19" t="s">
        <v>81</v>
      </c>
    </row>
    <row r="306" spans="1:47" s="2" customFormat="1" ht="12">
      <c r="A306" s="38"/>
      <c r="B306" s="39"/>
      <c r="C306" s="38"/>
      <c r="D306" s="183" t="s">
        <v>172</v>
      </c>
      <c r="E306" s="38"/>
      <c r="F306" s="184" t="s">
        <v>575</v>
      </c>
      <c r="G306" s="38"/>
      <c r="H306" s="38"/>
      <c r="I306" s="180"/>
      <c r="J306" s="38"/>
      <c r="K306" s="38"/>
      <c r="L306" s="39"/>
      <c r="M306" s="181"/>
      <c r="N306" s="182"/>
      <c r="O306" s="72"/>
      <c r="P306" s="72"/>
      <c r="Q306" s="72"/>
      <c r="R306" s="72"/>
      <c r="S306" s="72"/>
      <c r="T306" s="73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9" t="s">
        <v>172</v>
      </c>
      <c r="AU306" s="19" t="s">
        <v>81</v>
      </c>
    </row>
    <row r="307" spans="1:47" s="2" customFormat="1" ht="12">
      <c r="A307" s="38"/>
      <c r="B307" s="39"/>
      <c r="C307" s="38"/>
      <c r="D307" s="178" t="s">
        <v>202</v>
      </c>
      <c r="E307" s="38"/>
      <c r="F307" s="185" t="s">
        <v>556</v>
      </c>
      <c r="G307" s="38"/>
      <c r="H307" s="38"/>
      <c r="I307" s="180"/>
      <c r="J307" s="38"/>
      <c r="K307" s="38"/>
      <c r="L307" s="39"/>
      <c r="M307" s="181"/>
      <c r="N307" s="182"/>
      <c r="O307" s="72"/>
      <c r="P307" s="72"/>
      <c r="Q307" s="72"/>
      <c r="R307" s="72"/>
      <c r="S307" s="72"/>
      <c r="T307" s="73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202</v>
      </c>
      <c r="AU307" s="19" t="s">
        <v>81</v>
      </c>
    </row>
    <row r="308" spans="1:51" s="13" customFormat="1" ht="12">
      <c r="A308" s="13"/>
      <c r="B308" s="186"/>
      <c r="C308" s="13"/>
      <c r="D308" s="178" t="s">
        <v>216</v>
      </c>
      <c r="E308" s="187" t="s">
        <v>3</v>
      </c>
      <c r="F308" s="188" t="s">
        <v>576</v>
      </c>
      <c r="G308" s="13"/>
      <c r="H308" s="189">
        <v>163.952</v>
      </c>
      <c r="I308" s="190"/>
      <c r="J308" s="13"/>
      <c r="K308" s="13"/>
      <c r="L308" s="186"/>
      <c r="M308" s="191"/>
      <c r="N308" s="192"/>
      <c r="O308" s="192"/>
      <c r="P308" s="192"/>
      <c r="Q308" s="192"/>
      <c r="R308" s="192"/>
      <c r="S308" s="192"/>
      <c r="T308" s="19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7" t="s">
        <v>216</v>
      </c>
      <c r="AU308" s="187" t="s">
        <v>81</v>
      </c>
      <c r="AV308" s="13" t="s">
        <v>81</v>
      </c>
      <c r="AW308" s="13" t="s">
        <v>33</v>
      </c>
      <c r="AX308" s="13" t="s">
        <v>79</v>
      </c>
      <c r="AY308" s="187" t="s">
        <v>137</v>
      </c>
    </row>
    <row r="309" spans="1:63" s="12" customFormat="1" ht="22.8" customHeight="1">
      <c r="A309" s="12"/>
      <c r="B309" s="151"/>
      <c r="C309" s="12"/>
      <c r="D309" s="152" t="s">
        <v>70</v>
      </c>
      <c r="E309" s="162" t="s">
        <v>186</v>
      </c>
      <c r="F309" s="162" t="s">
        <v>577</v>
      </c>
      <c r="G309" s="12"/>
      <c r="H309" s="12"/>
      <c r="I309" s="154"/>
      <c r="J309" s="163">
        <f>BK309</f>
        <v>0</v>
      </c>
      <c r="K309" s="12"/>
      <c r="L309" s="151"/>
      <c r="M309" s="156"/>
      <c r="N309" s="157"/>
      <c r="O309" s="157"/>
      <c r="P309" s="158">
        <f>SUM(P310:P369)</f>
        <v>0</v>
      </c>
      <c r="Q309" s="157"/>
      <c r="R309" s="158">
        <f>SUM(R310:R369)</f>
        <v>100.848235</v>
      </c>
      <c r="S309" s="157"/>
      <c r="T309" s="159">
        <f>SUM(T310:T369)</f>
        <v>1000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52" t="s">
        <v>79</v>
      </c>
      <c r="AT309" s="160" t="s">
        <v>70</v>
      </c>
      <c r="AU309" s="160" t="s">
        <v>79</v>
      </c>
      <c r="AY309" s="152" t="s">
        <v>137</v>
      </c>
      <c r="BK309" s="161">
        <f>SUM(BK310:BK369)</f>
        <v>0</v>
      </c>
    </row>
    <row r="310" spans="1:65" s="2" customFormat="1" ht="16.5" customHeight="1">
      <c r="A310" s="38"/>
      <c r="B310" s="164"/>
      <c r="C310" s="165" t="s">
        <v>578</v>
      </c>
      <c r="D310" s="165" t="s">
        <v>140</v>
      </c>
      <c r="E310" s="166" t="s">
        <v>579</v>
      </c>
      <c r="F310" s="167" t="s">
        <v>580</v>
      </c>
      <c r="G310" s="168" t="s">
        <v>581</v>
      </c>
      <c r="H310" s="169">
        <v>14</v>
      </c>
      <c r="I310" s="170"/>
      <c r="J310" s="171">
        <f>ROUND(I310*H310,2)</f>
        <v>0</v>
      </c>
      <c r="K310" s="167" t="s">
        <v>283</v>
      </c>
      <c r="L310" s="39"/>
      <c r="M310" s="172" t="s">
        <v>3</v>
      </c>
      <c r="N310" s="173" t="s">
        <v>42</v>
      </c>
      <c r="O310" s="72"/>
      <c r="P310" s="174">
        <f>O310*H310</f>
        <v>0</v>
      </c>
      <c r="Q310" s="174">
        <v>0.0007</v>
      </c>
      <c r="R310" s="174">
        <f>Q310*H310</f>
        <v>0.0098</v>
      </c>
      <c r="S310" s="174">
        <v>0</v>
      </c>
      <c r="T310" s="17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76" t="s">
        <v>157</v>
      </c>
      <c r="AT310" s="176" t="s">
        <v>140</v>
      </c>
      <c r="AU310" s="176" t="s">
        <v>81</v>
      </c>
      <c r="AY310" s="19" t="s">
        <v>137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9" t="s">
        <v>79</v>
      </c>
      <c r="BK310" s="177">
        <f>ROUND(I310*H310,2)</f>
        <v>0</v>
      </c>
      <c r="BL310" s="19" t="s">
        <v>157</v>
      </c>
      <c r="BM310" s="176" t="s">
        <v>582</v>
      </c>
    </row>
    <row r="311" spans="1:47" s="2" customFormat="1" ht="12">
      <c r="A311" s="38"/>
      <c r="B311" s="39"/>
      <c r="C311" s="38"/>
      <c r="D311" s="178" t="s">
        <v>146</v>
      </c>
      <c r="E311" s="38"/>
      <c r="F311" s="179" t="s">
        <v>583</v>
      </c>
      <c r="G311" s="38"/>
      <c r="H311" s="38"/>
      <c r="I311" s="180"/>
      <c r="J311" s="38"/>
      <c r="K311" s="38"/>
      <c r="L311" s="39"/>
      <c r="M311" s="181"/>
      <c r="N311" s="182"/>
      <c r="O311" s="72"/>
      <c r="P311" s="72"/>
      <c r="Q311" s="72"/>
      <c r="R311" s="72"/>
      <c r="S311" s="72"/>
      <c r="T311" s="73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146</v>
      </c>
      <c r="AU311" s="19" t="s">
        <v>81</v>
      </c>
    </row>
    <row r="312" spans="1:47" s="2" customFormat="1" ht="12">
      <c r="A312" s="38"/>
      <c r="B312" s="39"/>
      <c r="C312" s="38"/>
      <c r="D312" s="183" t="s">
        <v>172</v>
      </c>
      <c r="E312" s="38"/>
      <c r="F312" s="184" t="s">
        <v>584</v>
      </c>
      <c r="G312" s="38"/>
      <c r="H312" s="38"/>
      <c r="I312" s="180"/>
      <c r="J312" s="38"/>
      <c r="K312" s="38"/>
      <c r="L312" s="39"/>
      <c r="M312" s="181"/>
      <c r="N312" s="182"/>
      <c r="O312" s="72"/>
      <c r="P312" s="72"/>
      <c r="Q312" s="72"/>
      <c r="R312" s="72"/>
      <c r="S312" s="72"/>
      <c r="T312" s="73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9" t="s">
        <v>172</v>
      </c>
      <c r="AU312" s="19" t="s">
        <v>81</v>
      </c>
    </row>
    <row r="313" spans="1:51" s="13" customFormat="1" ht="12">
      <c r="A313" s="13"/>
      <c r="B313" s="186"/>
      <c r="C313" s="13"/>
      <c r="D313" s="178" t="s">
        <v>216</v>
      </c>
      <c r="E313" s="187" t="s">
        <v>3</v>
      </c>
      <c r="F313" s="188" t="s">
        <v>217</v>
      </c>
      <c r="G313" s="13"/>
      <c r="H313" s="189">
        <v>14</v>
      </c>
      <c r="I313" s="190"/>
      <c r="J313" s="13"/>
      <c r="K313" s="13"/>
      <c r="L313" s="186"/>
      <c r="M313" s="191"/>
      <c r="N313" s="192"/>
      <c r="O313" s="192"/>
      <c r="P313" s="192"/>
      <c r="Q313" s="192"/>
      <c r="R313" s="192"/>
      <c r="S313" s="192"/>
      <c r="T313" s="19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7" t="s">
        <v>216</v>
      </c>
      <c r="AU313" s="187" t="s">
        <v>81</v>
      </c>
      <c r="AV313" s="13" t="s">
        <v>81</v>
      </c>
      <c r="AW313" s="13" t="s">
        <v>33</v>
      </c>
      <c r="AX313" s="13" t="s">
        <v>79</v>
      </c>
      <c r="AY313" s="187" t="s">
        <v>137</v>
      </c>
    </row>
    <row r="314" spans="1:65" s="2" customFormat="1" ht="16.5" customHeight="1">
      <c r="A314" s="38"/>
      <c r="B314" s="164"/>
      <c r="C314" s="165" t="s">
        <v>585</v>
      </c>
      <c r="D314" s="165" t="s">
        <v>140</v>
      </c>
      <c r="E314" s="166" t="s">
        <v>586</v>
      </c>
      <c r="F314" s="167" t="s">
        <v>587</v>
      </c>
      <c r="G314" s="168" t="s">
        <v>581</v>
      </c>
      <c r="H314" s="169">
        <v>10</v>
      </c>
      <c r="I314" s="170"/>
      <c r="J314" s="171">
        <f>ROUND(I314*H314,2)</f>
        <v>0</v>
      </c>
      <c r="K314" s="167" t="s">
        <v>283</v>
      </c>
      <c r="L314" s="39"/>
      <c r="M314" s="172" t="s">
        <v>3</v>
      </c>
      <c r="N314" s="173" t="s">
        <v>42</v>
      </c>
      <c r="O314" s="72"/>
      <c r="P314" s="174">
        <f>O314*H314</f>
        <v>0</v>
      </c>
      <c r="Q314" s="174">
        <v>0.10941</v>
      </c>
      <c r="R314" s="174">
        <f>Q314*H314</f>
        <v>1.0940999999999999</v>
      </c>
      <c r="S314" s="174">
        <v>0</v>
      </c>
      <c r="T314" s="175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76" t="s">
        <v>157</v>
      </c>
      <c r="AT314" s="176" t="s">
        <v>140</v>
      </c>
      <c r="AU314" s="176" t="s">
        <v>81</v>
      </c>
      <c r="AY314" s="19" t="s">
        <v>137</v>
      </c>
      <c r="BE314" s="177">
        <f>IF(N314="základní",J314,0)</f>
        <v>0</v>
      </c>
      <c r="BF314" s="177">
        <f>IF(N314="snížená",J314,0)</f>
        <v>0</v>
      </c>
      <c r="BG314" s="177">
        <f>IF(N314="zákl. přenesená",J314,0)</f>
        <v>0</v>
      </c>
      <c r="BH314" s="177">
        <f>IF(N314="sníž. přenesená",J314,0)</f>
        <v>0</v>
      </c>
      <c r="BI314" s="177">
        <f>IF(N314="nulová",J314,0)</f>
        <v>0</v>
      </c>
      <c r="BJ314" s="19" t="s">
        <v>79</v>
      </c>
      <c r="BK314" s="177">
        <f>ROUND(I314*H314,2)</f>
        <v>0</v>
      </c>
      <c r="BL314" s="19" t="s">
        <v>157</v>
      </c>
      <c r="BM314" s="176" t="s">
        <v>588</v>
      </c>
    </row>
    <row r="315" spans="1:47" s="2" customFormat="1" ht="12">
      <c r="A315" s="38"/>
      <c r="B315" s="39"/>
      <c r="C315" s="38"/>
      <c r="D315" s="178" t="s">
        <v>146</v>
      </c>
      <c r="E315" s="38"/>
      <c r="F315" s="179" t="s">
        <v>589</v>
      </c>
      <c r="G315" s="38"/>
      <c r="H315" s="38"/>
      <c r="I315" s="180"/>
      <c r="J315" s="38"/>
      <c r="K315" s="38"/>
      <c r="L315" s="39"/>
      <c r="M315" s="181"/>
      <c r="N315" s="182"/>
      <c r="O315" s="72"/>
      <c r="P315" s="72"/>
      <c r="Q315" s="72"/>
      <c r="R315" s="72"/>
      <c r="S315" s="72"/>
      <c r="T315" s="73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9" t="s">
        <v>146</v>
      </c>
      <c r="AU315" s="19" t="s">
        <v>81</v>
      </c>
    </row>
    <row r="316" spans="1:47" s="2" customFormat="1" ht="12">
      <c r="A316" s="38"/>
      <c r="B316" s="39"/>
      <c r="C316" s="38"/>
      <c r="D316" s="183" t="s">
        <v>172</v>
      </c>
      <c r="E316" s="38"/>
      <c r="F316" s="184" t="s">
        <v>590</v>
      </c>
      <c r="G316" s="38"/>
      <c r="H316" s="38"/>
      <c r="I316" s="180"/>
      <c r="J316" s="38"/>
      <c r="K316" s="38"/>
      <c r="L316" s="39"/>
      <c r="M316" s="181"/>
      <c r="N316" s="182"/>
      <c r="O316" s="72"/>
      <c r="P316" s="72"/>
      <c r="Q316" s="72"/>
      <c r="R316" s="72"/>
      <c r="S316" s="72"/>
      <c r="T316" s="73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172</v>
      </c>
      <c r="AU316" s="19" t="s">
        <v>81</v>
      </c>
    </row>
    <row r="317" spans="1:51" s="13" customFormat="1" ht="12">
      <c r="A317" s="13"/>
      <c r="B317" s="186"/>
      <c r="C317" s="13"/>
      <c r="D317" s="178" t="s">
        <v>216</v>
      </c>
      <c r="E317" s="187" t="s">
        <v>3</v>
      </c>
      <c r="F317" s="188" t="s">
        <v>191</v>
      </c>
      <c r="G317" s="13"/>
      <c r="H317" s="189">
        <v>10</v>
      </c>
      <c r="I317" s="190"/>
      <c r="J317" s="13"/>
      <c r="K317" s="13"/>
      <c r="L317" s="186"/>
      <c r="M317" s="191"/>
      <c r="N317" s="192"/>
      <c r="O317" s="192"/>
      <c r="P317" s="192"/>
      <c r="Q317" s="192"/>
      <c r="R317" s="192"/>
      <c r="S317" s="192"/>
      <c r="T317" s="19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7" t="s">
        <v>216</v>
      </c>
      <c r="AU317" s="187" t="s">
        <v>81</v>
      </c>
      <c r="AV317" s="13" t="s">
        <v>81</v>
      </c>
      <c r="AW317" s="13" t="s">
        <v>33</v>
      </c>
      <c r="AX317" s="13" t="s">
        <v>79</v>
      </c>
      <c r="AY317" s="187" t="s">
        <v>137</v>
      </c>
    </row>
    <row r="318" spans="1:65" s="2" customFormat="1" ht="16.5" customHeight="1">
      <c r="A318" s="38"/>
      <c r="B318" s="164"/>
      <c r="C318" s="206" t="s">
        <v>591</v>
      </c>
      <c r="D318" s="206" t="s">
        <v>334</v>
      </c>
      <c r="E318" s="207" t="s">
        <v>592</v>
      </c>
      <c r="F318" s="208" t="s">
        <v>593</v>
      </c>
      <c r="G318" s="209" t="s">
        <v>581</v>
      </c>
      <c r="H318" s="210">
        <v>10</v>
      </c>
      <c r="I318" s="211"/>
      <c r="J318" s="212">
        <f>ROUND(I318*H318,2)</f>
        <v>0</v>
      </c>
      <c r="K318" s="208" t="s">
        <v>283</v>
      </c>
      <c r="L318" s="213"/>
      <c r="M318" s="214" t="s">
        <v>3</v>
      </c>
      <c r="N318" s="215" t="s">
        <v>42</v>
      </c>
      <c r="O318" s="72"/>
      <c r="P318" s="174">
        <f>O318*H318</f>
        <v>0</v>
      </c>
      <c r="Q318" s="174">
        <v>0.0025</v>
      </c>
      <c r="R318" s="174">
        <f>Q318*H318</f>
        <v>0.025</v>
      </c>
      <c r="S318" s="174">
        <v>0</v>
      </c>
      <c r="T318" s="175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176" t="s">
        <v>179</v>
      </c>
      <c r="AT318" s="176" t="s">
        <v>334</v>
      </c>
      <c r="AU318" s="176" t="s">
        <v>81</v>
      </c>
      <c r="AY318" s="19" t="s">
        <v>137</v>
      </c>
      <c r="BE318" s="177">
        <f>IF(N318="základní",J318,0)</f>
        <v>0</v>
      </c>
      <c r="BF318" s="177">
        <f>IF(N318="snížená",J318,0)</f>
        <v>0</v>
      </c>
      <c r="BG318" s="177">
        <f>IF(N318="zákl. přenesená",J318,0)</f>
        <v>0</v>
      </c>
      <c r="BH318" s="177">
        <f>IF(N318="sníž. přenesená",J318,0)</f>
        <v>0</v>
      </c>
      <c r="BI318" s="177">
        <f>IF(N318="nulová",J318,0)</f>
        <v>0</v>
      </c>
      <c r="BJ318" s="19" t="s">
        <v>79</v>
      </c>
      <c r="BK318" s="177">
        <f>ROUND(I318*H318,2)</f>
        <v>0</v>
      </c>
      <c r="BL318" s="19" t="s">
        <v>157</v>
      </c>
      <c r="BM318" s="176" t="s">
        <v>594</v>
      </c>
    </row>
    <row r="319" spans="1:47" s="2" customFormat="1" ht="12">
      <c r="A319" s="38"/>
      <c r="B319" s="39"/>
      <c r="C319" s="38"/>
      <c r="D319" s="178" t="s">
        <v>146</v>
      </c>
      <c r="E319" s="38"/>
      <c r="F319" s="179" t="s">
        <v>593</v>
      </c>
      <c r="G319" s="38"/>
      <c r="H319" s="38"/>
      <c r="I319" s="180"/>
      <c r="J319" s="38"/>
      <c r="K319" s="38"/>
      <c r="L319" s="39"/>
      <c r="M319" s="181"/>
      <c r="N319" s="182"/>
      <c r="O319" s="72"/>
      <c r="P319" s="72"/>
      <c r="Q319" s="72"/>
      <c r="R319" s="72"/>
      <c r="S319" s="72"/>
      <c r="T319" s="73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9" t="s">
        <v>146</v>
      </c>
      <c r="AU319" s="19" t="s">
        <v>81</v>
      </c>
    </row>
    <row r="320" spans="1:47" s="2" customFormat="1" ht="12">
      <c r="A320" s="38"/>
      <c r="B320" s="39"/>
      <c r="C320" s="38"/>
      <c r="D320" s="178" t="s">
        <v>202</v>
      </c>
      <c r="E320" s="38"/>
      <c r="F320" s="185" t="s">
        <v>595</v>
      </c>
      <c r="G320" s="38"/>
      <c r="H320" s="38"/>
      <c r="I320" s="180"/>
      <c r="J320" s="38"/>
      <c r="K320" s="38"/>
      <c r="L320" s="39"/>
      <c r="M320" s="181"/>
      <c r="N320" s="182"/>
      <c r="O320" s="72"/>
      <c r="P320" s="72"/>
      <c r="Q320" s="72"/>
      <c r="R320" s="72"/>
      <c r="S320" s="72"/>
      <c r="T320" s="73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9" t="s">
        <v>202</v>
      </c>
      <c r="AU320" s="19" t="s">
        <v>81</v>
      </c>
    </row>
    <row r="321" spans="1:51" s="14" customFormat="1" ht="12">
      <c r="A321" s="14"/>
      <c r="B321" s="199"/>
      <c r="C321" s="14"/>
      <c r="D321" s="178" t="s">
        <v>216</v>
      </c>
      <c r="E321" s="200" t="s">
        <v>3</v>
      </c>
      <c r="F321" s="201" t="s">
        <v>596</v>
      </c>
      <c r="G321" s="14"/>
      <c r="H321" s="200" t="s">
        <v>3</v>
      </c>
      <c r="I321" s="202"/>
      <c r="J321" s="14"/>
      <c r="K321" s="14"/>
      <c r="L321" s="199"/>
      <c r="M321" s="203"/>
      <c r="N321" s="204"/>
      <c r="O321" s="204"/>
      <c r="P321" s="204"/>
      <c r="Q321" s="204"/>
      <c r="R321" s="204"/>
      <c r="S321" s="204"/>
      <c r="T321" s="20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0" t="s">
        <v>216</v>
      </c>
      <c r="AU321" s="200" t="s">
        <v>81</v>
      </c>
      <c r="AV321" s="14" t="s">
        <v>79</v>
      </c>
      <c r="AW321" s="14" t="s">
        <v>33</v>
      </c>
      <c r="AX321" s="14" t="s">
        <v>71</v>
      </c>
      <c r="AY321" s="200" t="s">
        <v>137</v>
      </c>
    </row>
    <row r="322" spans="1:51" s="13" customFormat="1" ht="12">
      <c r="A322" s="13"/>
      <c r="B322" s="186"/>
      <c r="C322" s="13"/>
      <c r="D322" s="178" t="s">
        <v>216</v>
      </c>
      <c r="E322" s="187" t="s">
        <v>3</v>
      </c>
      <c r="F322" s="188" t="s">
        <v>157</v>
      </c>
      <c r="G322" s="13"/>
      <c r="H322" s="189">
        <v>4</v>
      </c>
      <c r="I322" s="190"/>
      <c r="J322" s="13"/>
      <c r="K322" s="13"/>
      <c r="L322" s="186"/>
      <c r="M322" s="191"/>
      <c r="N322" s="192"/>
      <c r="O322" s="192"/>
      <c r="P322" s="192"/>
      <c r="Q322" s="192"/>
      <c r="R322" s="192"/>
      <c r="S322" s="192"/>
      <c r="T322" s="19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7" t="s">
        <v>216</v>
      </c>
      <c r="AU322" s="187" t="s">
        <v>81</v>
      </c>
      <c r="AV322" s="13" t="s">
        <v>81</v>
      </c>
      <c r="AW322" s="13" t="s">
        <v>33</v>
      </c>
      <c r="AX322" s="13" t="s">
        <v>71</v>
      </c>
      <c r="AY322" s="187" t="s">
        <v>137</v>
      </c>
    </row>
    <row r="323" spans="1:51" s="14" customFormat="1" ht="12">
      <c r="A323" s="14"/>
      <c r="B323" s="199"/>
      <c r="C323" s="14"/>
      <c r="D323" s="178" t="s">
        <v>216</v>
      </c>
      <c r="E323" s="200" t="s">
        <v>3</v>
      </c>
      <c r="F323" s="201" t="s">
        <v>597</v>
      </c>
      <c r="G323" s="14"/>
      <c r="H323" s="200" t="s">
        <v>3</v>
      </c>
      <c r="I323" s="202"/>
      <c r="J323" s="14"/>
      <c r="K323" s="14"/>
      <c r="L323" s="199"/>
      <c r="M323" s="203"/>
      <c r="N323" s="204"/>
      <c r="O323" s="204"/>
      <c r="P323" s="204"/>
      <c r="Q323" s="204"/>
      <c r="R323" s="204"/>
      <c r="S323" s="204"/>
      <c r="T323" s="20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00" t="s">
        <v>216</v>
      </c>
      <c r="AU323" s="200" t="s">
        <v>81</v>
      </c>
      <c r="AV323" s="14" t="s">
        <v>79</v>
      </c>
      <c r="AW323" s="14" t="s">
        <v>33</v>
      </c>
      <c r="AX323" s="14" t="s">
        <v>71</v>
      </c>
      <c r="AY323" s="200" t="s">
        <v>137</v>
      </c>
    </row>
    <row r="324" spans="1:51" s="13" customFormat="1" ht="12">
      <c r="A324" s="13"/>
      <c r="B324" s="186"/>
      <c r="C324" s="13"/>
      <c r="D324" s="178" t="s">
        <v>216</v>
      </c>
      <c r="E324" s="187" t="s">
        <v>3</v>
      </c>
      <c r="F324" s="188" t="s">
        <v>157</v>
      </c>
      <c r="G324" s="13"/>
      <c r="H324" s="189">
        <v>4</v>
      </c>
      <c r="I324" s="190"/>
      <c r="J324" s="13"/>
      <c r="K324" s="13"/>
      <c r="L324" s="186"/>
      <c r="M324" s="191"/>
      <c r="N324" s="192"/>
      <c r="O324" s="192"/>
      <c r="P324" s="192"/>
      <c r="Q324" s="192"/>
      <c r="R324" s="192"/>
      <c r="S324" s="192"/>
      <c r="T324" s="19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7" t="s">
        <v>216</v>
      </c>
      <c r="AU324" s="187" t="s">
        <v>81</v>
      </c>
      <c r="AV324" s="13" t="s">
        <v>81</v>
      </c>
      <c r="AW324" s="13" t="s">
        <v>33</v>
      </c>
      <c r="AX324" s="13" t="s">
        <v>71</v>
      </c>
      <c r="AY324" s="187" t="s">
        <v>137</v>
      </c>
    </row>
    <row r="325" spans="1:51" s="14" customFormat="1" ht="12">
      <c r="A325" s="14"/>
      <c r="B325" s="199"/>
      <c r="C325" s="14"/>
      <c r="D325" s="178" t="s">
        <v>216</v>
      </c>
      <c r="E325" s="200" t="s">
        <v>3</v>
      </c>
      <c r="F325" s="201" t="s">
        <v>598</v>
      </c>
      <c r="G325" s="14"/>
      <c r="H325" s="200" t="s">
        <v>3</v>
      </c>
      <c r="I325" s="202"/>
      <c r="J325" s="14"/>
      <c r="K325" s="14"/>
      <c r="L325" s="199"/>
      <c r="M325" s="203"/>
      <c r="N325" s="204"/>
      <c r="O325" s="204"/>
      <c r="P325" s="204"/>
      <c r="Q325" s="204"/>
      <c r="R325" s="204"/>
      <c r="S325" s="204"/>
      <c r="T325" s="20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00" t="s">
        <v>216</v>
      </c>
      <c r="AU325" s="200" t="s">
        <v>81</v>
      </c>
      <c r="AV325" s="14" t="s">
        <v>79</v>
      </c>
      <c r="AW325" s="14" t="s">
        <v>33</v>
      </c>
      <c r="AX325" s="14" t="s">
        <v>71</v>
      </c>
      <c r="AY325" s="200" t="s">
        <v>137</v>
      </c>
    </row>
    <row r="326" spans="1:51" s="13" customFormat="1" ht="12">
      <c r="A326" s="13"/>
      <c r="B326" s="186"/>
      <c r="C326" s="13"/>
      <c r="D326" s="178" t="s">
        <v>216</v>
      </c>
      <c r="E326" s="187" t="s">
        <v>3</v>
      </c>
      <c r="F326" s="188" t="s">
        <v>81</v>
      </c>
      <c r="G326" s="13"/>
      <c r="H326" s="189">
        <v>2</v>
      </c>
      <c r="I326" s="190"/>
      <c r="J326" s="13"/>
      <c r="K326" s="13"/>
      <c r="L326" s="186"/>
      <c r="M326" s="191"/>
      <c r="N326" s="192"/>
      <c r="O326" s="192"/>
      <c r="P326" s="192"/>
      <c r="Q326" s="192"/>
      <c r="R326" s="192"/>
      <c r="S326" s="192"/>
      <c r="T326" s="19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7" t="s">
        <v>216</v>
      </c>
      <c r="AU326" s="187" t="s">
        <v>81</v>
      </c>
      <c r="AV326" s="13" t="s">
        <v>81</v>
      </c>
      <c r="AW326" s="13" t="s">
        <v>33</v>
      </c>
      <c r="AX326" s="13" t="s">
        <v>71</v>
      </c>
      <c r="AY326" s="187" t="s">
        <v>137</v>
      </c>
    </row>
    <row r="327" spans="1:51" s="15" customFormat="1" ht="12">
      <c r="A327" s="15"/>
      <c r="B327" s="216"/>
      <c r="C327" s="15"/>
      <c r="D327" s="178" t="s">
        <v>216</v>
      </c>
      <c r="E327" s="217" t="s">
        <v>3</v>
      </c>
      <c r="F327" s="218" t="s">
        <v>599</v>
      </c>
      <c r="G327" s="15"/>
      <c r="H327" s="219">
        <v>10</v>
      </c>
      <c r="I327" s="220"/>
      <c r="J327" s="15"/>
      <c r="K327" s="15"/>
      <c r="L327" s="216"/>
      <c r="M327" s="221"/>
      <c r="N327" s="222"/>
      <c r="O327" s="222"/>
      <c r="P327" s="222"/>
      <c r="Q327" s="222"/>
      <c r="R327" s="222"/>
      <c r="S327" s="222"/>
      <c r="T327" s="22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17" t="s">
        <v>216</v>
      </c>
      <c r="AU327" s="217" t="s">
        <v>81</v>
      </c>
      <c r="AV327" s="15" t="s">
        <v>157</v>
      </c>
      <c r="AW327" s="15" t="s">
        <v>33</v>
      </c>
      <c r="AX327" s="15" t="s">
        <v>79</v>
      </c>
      <c r="AY327" s="217" t="s">
        <v>137</v>
      </c>
    </row>
    <row r="328" spans="1:65" s="2" customFormat="1" ht="16.5" customHeight="1">
      <c r="A328" s="38"/>
      <c r="B328" s="164"/>
      <c r="C328" s="206" t="s">
        <v>600</v>
      </c>
      <c r="D328" s="206" t="s">
        <v>334</v>
      </c>
      <c r="E328" s="207" t="s">
        <v>601</v>
      </c>
      <c r="F328" s="208" t="s">
        <v>602</v>
      </c>
      <c r="G328" s="209" t="s">
        <v>581</v>
      </c>
      <c r="H328" s="210">
        <v>4</v>
      </c>
      <c r="I328" s="211"/>
      <c r="J328" s="212">
        <f>ROUND(I328*H328,2)</f>
        <v>0</v>
      </c>
      <c r="K328" s="208" t="s">
        <v>283</v>
      </c>
      <c r="L328" s="213"/>
      <c r="M328" s="214" t="s">
        <v>3</v>
      </c>
      <c r="N328" s="215" t="s">
        <v>42</v>
      </c>
      <c r="O328" s="72"/>
      <c r="P328" s="174">
        <f>O328*H328</f>
        <v>0</v>
      </c>
      <c r="Q328" s="174">
        <v>0.0017</v>
      </c>
      <c r="R328" s="174">
        <f>Q328*H328</f>
        <v>0.0068</v>
      </c>
      <c r="S328" s="174">
        <v>0</v>
      </c>
      <c r="T328" s="175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176" t="s">
        <v>179</v>
      </c>
      <c r="AT328" s="176" t="s">
        <v>334</v>
      </c>
      <c r="AU328" s="176" t="s">
        <v>81</v>
      </c>
      <c r="AY328" s="19" t="s">
        <v>137</v>
      </c>
      <c r="BE328" s="177">
        <f>IF(N328="základní",J328,0)</f>
        <v>0</v>
      </c>
      <c r="BF328" s="177">
        <f>IF(N328="snížená",J328,0)</f>
        <v>0</v>
      </c>
      <c r="BG328" s="177">
        <f>IF(N328="zákl. přenesená",J328,0)</f>
        <v>0</v>
      </c>
      <c r="BH328" s="177">
        <f>IF(N328="sníž. přenesená",J328,0)</f>
        <v>0</v>
      </c>
      <c r="BI328" s="177">
        <f>IF(N328="nulová",J328,0)</f>
        <v>0</v>
      </c>
      <c r="BJ328" s="19" t="s">
        <v>79</v>
      </c>
      <c r="BK328" s="177">
        <f>ROUND(I328*H328,2)</f>
        <v>0</v>
      </c>
      <c r="BL328" s="19" t="s">
        <v>157</v>
      </c>
      <c r="BM328" s="176" t="s">
        <v>603</v>
      </c>
    </row>
    <row r="329" spans="1:47" s="2" customFormat="1" ht="12">
      <c r="A329" s="38"/>
      <c r="B329" s="39"/>
      <c r="C329" s="38"/>
      <c r="D329" s="178" t="s">
        <v>146</v>
      </c>
      <c r="E329" s="38"/>
      <c r="F329" s="179" t="s">
        <v>602</v>
      </c>
      <c r="G329" s="38"/>
      <c r="H329" s="38"/>
      <c r="I329" s="180"/>
      <c r="J329" s="38"/>
      <c r="K329" s="38"/>
      <c r="L329" s="39"/>
      <c r="M329" s="181"/>
      <c r="N329" s="182"/>
      <c r="O329" s="72"/>
      <c r="P329" s="72"/>
      <c r="Q329" s="72"/>
      <c r="R329" s="72"/>
      <c r="S329" s="72"/>
      <c r="T329" s="73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9" t="s">
        <v>146</v>
      </c>
      <c r="AU329" s="19" t="s">
        <v>81</v>
      </c>
    </row>
    <row r="330" spans="1:51" s="14" customFormat="1" ht="12">
      <c r="A330" s="14"/>
      <c r="B330" s="199"/>
      <c r="C330" s="14"/>
      <c r="D330" s="178" t="s">
        <v>216</v>
      </c>
      <c r="E330" s="200" t="s">
        <v>3</v>
      </c>
      <c r="F330" s="201" t="s">
        <v>604</v>
      </c>
      <c r="G330" s="14"/>
      <c r="H330" s="200" t="s">
        <v>3</v>
      </c>
      <c r="I330" s="202"/>
      <c r="J330" s="14"/>
      <c r="K330" s="14"/>
      <c r="L330" s="199"/>
      <c r="M330" s="203"/>
      <c r="N330" s="204"/>
      <c r="O330" s="204"/>
      <c r="P330" s="204"/>
      <c r="Q330" s="204"/>
      <c r="R330" s="204"/>
      <c r="S330" s="204"/>
      <c r="T330" s="20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00" t="s">
        <v>216</v>
      </c>
      <c r="AU330" s="200" t="s">
        <v>81</v>
      </c>
      <c r="AV330" s="14" t="s">
        <v>79</v>
      </c>
      <c r="AW330" s="14" t="s">
        <v>33</v>
      </c>
      <c r="AX330" s="14" t="s">
        <v>71</v>
      </c>
      <c r="AY330" s="200" t="s">
        <v>137</v>
      </c>
    </row>
    <row r="331" spans="1:51" s="13" customFormat="1" ht="12">
      <c r="A331" s="13"/>
      <c r="B331" s="186"/>
      <c r="C331" s="13"/>
      <c r="D331" s="178" t="s">
        <v>216</v>
      </c>
      <c r="E331" s="187" t="s">
        <v>3</v>
      </c>
      <c r="F331" s="188" t="s">
        <v>157</v>
      </c>
      <c r="G331" s="13"/>
      <c r="H331" s="189">
        <v>4</v>
      </c>
      <c r="I331" s="190"/>
      <c r="J331" s="13"/>
      <c r="K331" s="13"/>
      <c r="L331" s="186"/>
      <c r="M331" s="191"/>
      <c r="N331" s="192"/>
      <c r="O331" s="192"/>
      <c r="P331" s="192"/>
      <c r="Q331" s="192"/>
      <c r="R331" s="192"/>
      <c r="S331" s="192"/>
      <c r="T331" s="19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7" t="s">
        <v>216</v>
      </c>
      <c r="AU331" s="187" t="s">
        <v>81</v>
      </c>
      <c r="AV331" s="13" t="s">
        <v>81</v>
      </c>
      <c r="AW331" s="13" t="s">
        <v>33</v>
      </c>
      <c r="AX331" s="13" t="s">
        <v>79</v>
      </c>
      <c r="AY331" s="187" t="s">
        <v>137</v>
      </c>
    </row>
    <row r="332" spans="1:65" s="2" customFormat="1" ht="16.5" customHeight="1">
      <c r="A332" s="38"/>
      <c r="B332" s="164"/>
      <c r="C332" s="206" t="s">
        <v>605</v>
      </c>
      <c r="D332" s="206" t="s">
        <v>334</v>
      </c>
      <c r="E332" s="207" t="s">
        <v>606</v>
      </c>
      <c r="F332" s="208" t="s">
        <v>607</v>
      </c>
      <c r="G332" s="209" t="s">
        <v>581</v>
      </c>
      <c r="H332" s="210">
        <v>10</v>
      </c>
      <c r="I332" s="211"/>
      <c r="J332" s="212">
        <f>ROUND(I332*H332,2)</f>
        <v>0</v>
      </c>
      <c r="K332" s="208" t="s">
        <v>283</v>
      </c>
      <c r="L332" s="213"/>
      <c r="M332" s="214" t="s">
        <v>3</v>
      </c>
      <c r="N332" s="215" t="s">
        <v>42</v>
      </c>
      <c r="O332" s="72"/>
      <c r="P332" s="174">
        <f>O332*H332</f>
        <v>0</v>
      </c>
      <c r="Q332" s="174">
        <v>0.0061</v>
      </c>
      <c r="R332" s="174">
        <f>Q332*H332</f>
        <v>0.061000000000000006</v>
      </c>
      <c r="S332" s="174">
        <v>0</v>
      </c>
      <c r="T332" s="175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76" t="s">
        <v>179</v>
      </c>
      <c r="AT332" s="176" t="s">
        <v>334</v>
      </c>
      <c r="AU332" s="176" t="s">
        <v>81</v>
      </c>
      <c r="AY332" s="19" t="s">
        <v>137</v>
      </c>
      <c r="BE332" s="177">
        <f>IF(N332="základní",J332,0)</f>
        <v>0</v>
      </c>
      <c r="BF332" s="177">
        <f>IF(N332="snížená",J332,0)</f>
        <v>0</v>
      </c>
      <c r="BG332" s="177">
        <f>IF(N332="zákl. přenesená",J332,0)</f>
        <v>0</v>
      </c>
      <c r="BH332" s="177">
        <f>IF(N332="sníž. přenesená",J332,0)</f>
        <v>0</v>
      </c>
      <c r="BI332" s="177">
        <f>IF(N332="nulová",J332,0)</f>
        <v>0</v>
      </c>
      <c r="BJ332" s="19" t="s">
        <v>79</v>
      </c>
      <c r="BK332" s="177">
        <f>ROUND(I332*H332,2)</f>
        <v>0</v>
      </c>
      <c r="BL332" s="19" t="s">
        <v>157</v>
      </c>
      <c r="BM332" s="176" t="s">
        <v>608</v>
      </c>
    </row>
    <row r="333" spans="1:47" s="2" customFormat="1" ht="12">
      <c r="A333" s="38"/>
      <c r="B333" s="39"/>
      <c r="C333" s="38"/>
      <c r="D333" s="178" t="s">
        <v>146</v>
      </c>
      <c r="E333" s="38"/>
      <c r="F333" s="179" t="s">
        <v>607</v>
      </c>
      <c r="G333" s="38"/>
      <c r="H333" s="38"/>
      <c r="I333" s="180"/>
      <c r="J333" s="38"/>
      <c r="K333" s="38"/>
      <c r="L333" s="39"/>
      <c r="M333" s="181"/>
      <c r="N333" s="182"/>
      <c r="O333" s="72"/>
      <c r="P333" s="72"/>
      <c r="Q333" s="72"/>
      <c r="R333" s="72"/>
      <c r="S333" s="72"/>
      <c r="T333" s="73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9" t="s">
        <v>146</v>
      </c>
      <c r="AU333" s="19" t="s">
        <v>81</v>
      </c>
    </row>
    <row r="334" spans="1:51" s="13" customFormat="1" ht="12">
      <c r="A334" s="13"/>
      <c r="B334" s="186"/>
      <c r="C334" s="13"/>
      <c r="D334" s="178" t="s">
        <v>216</v>
      </c>
      <c r="E334" s="187" t="s">
        <v>3</v>
      </c>
      <c r="F334" s="188" t="s">
        <v>191</v>
      </c>
      <c r="G334" s="13"/>
      <c r="H334" s="189">
        <v>10</v>
      </c>
      <c r="I334" s="190"/>
      <c r="J334" s="13"/>
      <c r="K334" s="13"/>
      <c r="L334" s="186"/>
      <c r="M334" s="191"/>
      <c r="N334" s="192"/>
      <c r="O334" s="192"/>
      <c r="P334" s="192"/>
      <c r="Q334" s="192"/>
      <c r="R334" s="192"/>
      <c r="S334" s="192"/>
      <c r="T334" s="19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7" t="s">
        <v>216</v>
      </c>
      <c r="AU334" s="187" t="s">
        <v>81</v>
      </c>
      <c r="AV334" s="13" t="s">
        <v>81</v>
      </c>
      <c r="AW334" s="13" t="s">
        <v>33</v>
      </c>
      <c r="AX334" s="13" t="s">
        <v>79</v>
      </c>
      <c r="AY334" s="187" t="s">
        <v>137</v>
      </c>
    </row>
    <row r="335" spans="1:65" s="2" customFormat="1" ht="16.5" customHeight="1">
      <c r="A335" s="38"/>
      <c r="B335" s="164"/>
      <c r="C335" s="206" t="s">
        <v>609</v>
      </c>
      <c r="D335" s="206" t="s">
        <v>334</v>
      </c>
      <c r="E335" s="207" t="s">
        <v>610</v>
      </c>
      <c r="F335" s="208" t="s">
        <v>611</v>
      </c>
      <c r="G335" s="209" t="s">
        <v>581</v>
      </c>
      <c r="H335" s="210">
        <v>10</v>
      </c>
      <c r="I335" s="211"/>
      <c r="J335" s="212">
        <f>ROUND(I335*H335,2)</f>
        <v>0</v>
      </c>
      <c r="K335" s="208" t="s">
        <v>283</v>
      </c>
      <c r="L335" s="213"/>
      <c r="M335" s="214" t="s">
        <v>3</v>
      </c>
      <c r="N335" s="215" t="s">
        <v>42</v>
      </c>
      <c r="O335" s="72"/>
      <c r="P335" s="174">
        <f>O335*H335</f>
        <v>0</v>
      </c>
      <c r="Q335" s="174">
        <v>0.0001</v>
      </c>
      <c r="R335" s="174">
        <f>Q335*H335</f>
        <v>0.001</v>
      </c>
      <c r="S335" s="174">
        <v>0</v>
      </c>
      <c r="T335" s="175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76" t="s">
        <v>179</v>
      </c>
      <c r="AT335" s="176" t="s">
        <v>334</v>
      </c>
      <c r="AU335" s="176" t="s">
        <v>81</v>
      </c>
      <c r="AY335" s="19" t="s">
        <v>137</v>
      </c>
      <c r="BE335" s="177">
        <f>IF(N335="základní",J335,0)</f>
        <v>0</v>
      </c>
      <c r="BF335" s="177">
        <f>IF(N335="snížená",J335,0)</f>
        <v>0</v>
      </c>
      <c r="BG335" s="177">
        <f>IF(N335="zákl. přenesená",J335,0)</f>
        <v>0</v>
      </c>
      <c r="BH335" s="177">
        <f>IF(N335="sníž. přenesená",J335,0)</f>
        <v>0</v>
      </c>
      <c r="BI335" s="177">
        <f>IF(N335="nulová",J335,0)</f>
        <v>0</v>
      </c>
      <c r="BJ335" s="19" t="s">
        <v>79</v>
      </c>
      <c r="BK335" s="177">
        <f>ROUND(I335*H335,2)</f>
        <v>0</v>
      </c>
      <c r="BL335" s="19" t="s">
        <v>157</v>
      </c>
      <c r="BM335" s="176" t="s">
        <v>612</v>
      </c>
    </row>
    <row r="336" spans="1:47" s="2" customFormat="1" ht="12">
      <c r="A336" s="38"/>
      <c r="B336" s="39"/>
      <c r="C336" s="38"/>
      <c r="D336" s="178" t="s">
        <v>146</v>
      </c>
      <c r="E336" s="38"/>
      <c r="F336" s="179" t="s">
        <v>611</v>
      </c>
      <c r="G336" s="38"/>
      <c r="H336" s="38"/>
      <c r="I336" s="180"/>
      <c r="J336" s="38"/>
      <c r="K336" s="38"/>
      <c r="L336" s="39"/>
      <c r="M336" s="181"/>
      <c r="N336" s="182"/>
      <c r="O336" s="72"/>
      <c r="P336" s="72"/>
      <c r="Q336" s="72"/>
      <c r="R336" s="72"/>
      <c r="S336" s="72"/>
      <c r="T336" s="73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9" t="s">
        <v>146</v>
      </c>
      <c r="AU336" s="19" t="s">
        <v>81</v>
      </c>
    </row>
    <row r="337" spans="1:51" s="13" customFormat="1" ht="12">
      <c r="A337" s="13"/>
      <c r="B337" s="186"/>
      <c r="C337" s="13"/>
      <c r="D337" s="178" t="s">
        <v>216</v>
      </c>
      <c r="E337" s="187" t="s">
        <v>3</v>
      </c>
      <c r="F337" s="188" t="s">
        <v>191</v>
      </c>
      <c r="G337" s="13"/>
      <c r="H337" s="189">
        <v>10</v>
      </c>
      <c r="I337" s="190"/>
      <c r="J337" s="13"/>
      <c r="K337" s="13"/>
      <c r="L337" s="186"/>
      <c r="M337" s="191"/>
      <c r="N337" s="192"/>
      <c r="O337" s="192"/>
      <c r="P337" s="192"/>
      <c r="Q337" s="192"/>
      <c r="R337" s="192"/>
      <c r="S337" s="192"/>
      <c r="T337" s="19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216</v>
      </c>
      <c r="AU337" s="187" t="s">
        <v>81</v>
      </c>
      <c r="AV337" s="13" t="s">
        <v>81</v>
      </c>
      <c r="AW337" s="13" t="s">
        <v>33</v>
      </c>
      <c r="AX337" s="13" t="s">
        <v>79</v>
      </c>
      <c r="AY337" s="187" t="s">
        <v>137</v>
      </c>
    </row>
    <row r="338" spans="1:65" s="2" customFormat="1" ht="16.5" customHeight="1">
      <c r="A338" s="38"/>
      <c r="B338" s="164"/>
      <c r="C338" s="165" t="s">
        <v>613</v>
      </c>
      <c r="D338" s="165" t="s">
        <v>140</v>
      </c>
      <c r="E338" s="166" t="s">
        <v>614</v>
      </c>
      <c r="F338" s="167" t="s">
        <v>615</v>
      </c>
      <c r="G338" s="168" t="s">
        <v>616</v>
      </c>
      <c r="H338" s="169">
        <v>1749</v>
      </c>
      <c r="I338" s="170"/>
      <c r="J338" s="171">
        <f>ROUND(I338*H338,2)</f>
        <v>0</v>
      </c>
      <c r="K338" s="167" t="s">
        <v>283</v>
      </c>
      <c r="L338" s="39"/>
      <c r="M338" s="172" t="s">
        <v>3</v>
      </c>
      <c r="N338" s="173" t="s">
        <v>42</v>
      </c>
      <c r="O338" s="72"/>
      <c r="P338" s="174">
        <f>O338*H338</f>
        <v>0</v>
      </c>
      <c r="Q338" s="174">
        <v>5E-05</v>
      </c>
      <c r="R338" s="174">
        <f>Q338*H338</f>
        <v>0.08745</v>
      </c>
      <c r="S338" s="174">
        <v>0</v>
      </c>
      <c r="T338" s="17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76" t="s">
        <v>157</v>
      </c>
      <c r="AT338" s="176" t="s">
        <v>140</v>
      </c>
      <c r="AU338" s="176" t="s">
        <v>81</v>
      </c>
      <c r="AY338" s="19" t="s">
        <v>137</v>
      </c>
      <c r="BE338" s="177">
        <f>IF(N338="základní",J338,0)</f>
        <v>0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9" t="s">
        <v>79</v>
      </c>
      <c r="BK338" s="177">
        <f>ROUND(I338*H338,2)</f>
        <v>0</v>
      </c>
      <c r="BL338" s="19" t="s">
        <v>157</v>
      </c>
      <c r="BM338" s="176" t="s">
        <v>617</v>
      </c>
    </row>
    <row r="339" spans="1:47" s="2" customFormat="1" ht="12">
      <c r="A339" s="38"/>
      <c r="B339" s="39"/>
      <c r="C339" s="38"/>
      <c r="D339" s="178" t="s">
        <v>146</v>
      </c>
      <c r="E339" s="38"/>
      <c r="F339" s="179" t="s">
        <v>618</v>
      </c>
      <c r="G339" s="38"/>
      <c r="H339" s="38"/>
      <c r="I339" s="180"/>
      <c r="J339" s="38"/>
      <c r="K339" s="38"/>
      <c r="L339" s="39"/>
      <c r="M339" s="181"/>
      <c r="N339" s="182"/>
      <c r="O339" s="72"/>
      <c r="P339" s="72"/>
      <c r="Q339" s="72"/>
      <c r="R339" s="72"/>
      <c r="S339" s="72"/>
      <c r="T339" s="73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9" t="s">
        <v>146</v>
      </c>
      <c r="AU339" s="19" t="s">
        <v>81</v>
      </c>
    </row>
    <row r="340" spans="1:47" s="2" customFormat="1" ht="12">
      <c r="A340" s="38"/>
      <c r="B340" s="39"/>
      <c r="C340" s="38"/>
      <c r="D340" s="183" t="s">
        <v>172</v>
      </c>
      <c r="E340" s="38"/>
      <c r="F340" s="184" t="s">
        <v>619</v>
      </c>
      <c r="G340" s="38"/>
      <c r="H340" s="38"/>
      <c r="I340" s="180"/>
      <c r="J340" s="38"/>
      <c r="K340" s="38"/>
      <c r="L340" s="39"/>
      <c r="M340" s="181"/>
      <c r="N340" s="182"/>
      <c r="O340" s="72"/>
      <c r="P340" s="72"/>
      <c r="Q340" s="72"/>
      <c r="R340" s="72"/>
      <c r="S340" s="72"/>
      <c r="T340" s="73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9" t="s">
        <v>172</v>
      </c>
      <c r="AU340" s="19" t="s">
        <v>81</v>
      </c>
    </row>
    <row r="341" spans="1:51" s="13" customFormat="1" ht="12">
      <c r="A341" s="13"/>
      <c r="B341" s="186"/>
      <c r="C341" s="13"/>
      <c r="D341" s="178" t="s">
        <v>216</v>
      </c>
      <c r="E341" s="187" t="s">
        <v>3</v>
      </c>
      <c r="F341" s="188" t="s">
        <v>620</v>
      </c>
      <c r="G341" s="13"/>
      <c r="H341" s="189">
        <v>1749</v>
      </c>
      <c r="I341" s="190"/>
      <c r="J341" s="13"/>
      <c r="K341" s="13"/>
      <c r="L341" s="186"/>
      <c r="M341" s="191"/>
      <c r="N341" s="192"/>
      <c r="O341" s="192"/>
      <c r="P341" s="192"/>
      <c r="Q341" s="192"/>
      <c r="R341" s="192"/>
      <c r="S341" s="192"/>
      <c r="T341" s="19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216</v>
      </c>
      <c r="AU341" s="187" t="s">
        <v>81</v>
      </c>
      <c r="AV341" s="13" t="s">
        <v>81</v>
      </c>
      <c r="AW341" s="13" t="s">
        <v>33</v>
      </c>
      <c r="AX341" s="13" t="s">
        <v>79</v>
      </c>
      <c r="AY341" s="187" t="s">
        <v>137</v>
      </c>
    </row>
    <row r="342" spans="1:65" s="2" customFormat="1" ht="16.5" customHeight="1">
      <c r="A342" s="38"/>
      <c r="B342" s="164"/>
      <c r="C342" s="165" t="s">
        <v>621</v>
      </c>
      <c r="D342" s="165" t="s">
        <v>140</v>
      </c>
      <c r="E342" s="166" t="s">
        <v>622</v>
      </c>
      <c r="F342" s="167" t="s">
        <v>623</v>
      </c>
      <c r="G342" s="168" t="s">
        <v>616</v>
      </c>
      <c r="H342" s="169">
        <v>1749</v>
      </c>
      <c r="I342" s="170"/>
      <c r="J342" s="171">
        <f>ROUND(I342*H342,2)</f>
        <v>0</v>
      </c>
      <c r="K342" s="167" t="s">
        <v>283</v>
      </c>
      <c r="L342" s="39"/>
      <c r="M342" s="172" t="s">
        <v>3</v>
      </c>
      <c r="N342" s="173" t="s">
        <v>42</v>
      </c>
      <c r="O342" s="72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176" t="s">
        <v>157</v>
      </c>
      <c r="AT342" s="176" t="s">
        <v>140</v>
      </c>
      <c r="AU342" s="176" t="s">
        <v>81</v>
      </c>
      <c r="AY342" s="19" t="s">
        <v>137</v>
      </c>
      <c r="BE342" s="177">
        <f>IF(N342="základní",J342,0)</f>
        <v>0</v>
      </c>
      <c r="BF342" s="177">
        <f>IF(N342="snížená",J342,0)</f>
        <v>0</v>
      </c>
      <c r="BG342" s="177">
        <f>IF(N342="zákl. přenesená",J342,0)</f>
        <v>0</v>
      </c>
      <c r="BH342" s="177">
        <f>IF(N342="sníž. přenesená",J342,0)</f>
        <v>0</v>
      </c>
      <c r="BI342" s="177">
        <f>IF(N342="nulová",J342,0)</f>
        <v>0</v>
      </c>
      <c r="BJ342" s="19" t="s">
        <v>79</v>
      </c>
      <c r="BK342" s="177">
        <f>ROUND(I342*H342,2)</f>
        <v>0</v>
      </c>
      <c r="BL342" s="19" t="s">
        <v>157</v>
      </c>
      <c r="BM342" s="176" t="s">
        <v>624</v>
      </c>
    </row>
    <row r="343" spans="1:47" s="2" customFormat="1" ht="12">
      <c r="A343" s="38"/>
      <c r="B343" s="39"/>
      <c r="C343" s="38"/>
      <c r="D343" s="178" t="s">
        <v>146</v>
      </c>
      <c r="E343" s="38"/>
      <c r="F343" s="179" t="s">
        <v>625</v>
      </c>
      <c r="G343" s="38"/>
      <c r="H343" s="38"/>
      <c r="I343" s="180"/>
      <c r="J343" s="38"/>
      <c r="K343" s="38"/>
      <c r="L343" s="39"/>
      <c r="M343" s="181"/>
      <c r="N343" s="182"/>
      <c r="O343" s="72"/>
      <c r="P343" s="72"/>
      <c r="Q343" s="72"/>
      <c r="R343" s="72"/>
      <c r="S343" s="72"/>
      <c r="T343" s="73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9" t="s">
        <v>146</v>
      </c>
      <c r="AU343" s="19" t="s">
        <v>81</v>
      </c>
    </row>
    <row r="344" spans="1:47" s="2" customFormat="1" ht="12">
      <c r="A344" s="38"/>
      <c r="B344" s="39"/>
      <c r="C344" s="38"/>
      <c r="D344" s="183" t="s">
        <v>172</v>
      </c>
      <c r="E344" s="38"/>
      <c r="F344" s="184" t="s">
        <v>626</v>
      </c>
      <c r="G344" s="38"/>
      <c r="H344" s="38"/>
      <c r="I344" s="180"/>
      <c r="J344" s="38"/>
      <c r="K344" s="38"/>
      <c r="L344" s="39"/>
      <c r="M344" s="181"/>
      <c r="N344" s="182"/>
      <c r="O344" s="72"/>
      <c r="P344" s="72"/>
      <c r="Q344" s="72"/>
      <c r="R344" s="72"/>
      <c r="S344" s="72"/>
      <c r="T344" s="73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9" t="s">
        <v>172</v>
      </c>
      <c r="AU344" s="19" t="s">
        <v>81</v>
      </c>
    </row>
    <row r="345" spans="1:51" s="13" customFormat="1" ht="12">
      <c r="A345" s="13"/>
      <c r="B345" s="186"/>
      <c r="C345" s="13"/>
      <c r="D345" s="178" t="s">
        <v>216</v>
      </c>
      <c r="E345" s="187" t="s">
        <v>3</v>
      </c>
      <c r="F345" s="188" t="s">
        <v>620</v>
      </c>
      <c r="G345" s="13"/>
      <c r="H345" s="189">
        <v>1749</v>
      </c>
      <c r="I345" s="190"/>
      <c r="J345" s="13"/>
      <c r="K345" s="13"/>
      <c r="L345" s="186"/>
      <c r="M345" s="191"/>
      <c r="N345" s="192"/>
      <c r="O345" s="192"/>
      <c r="P345" s="192"/>
      <c r="Q345" s="192"/>
      <c r="R345" s="192"/>
      <c r="S345" s="192"/>
      <c r="T345" s="19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7" t="s">
        <v>216</v>
      </c>
      <c r="AU345" s="187" t="s">
        <v>81</v>
      </c>
      <c r="AV345" s="13" t="s">
        <v>81</v>
      </c>
      <c r="AW345" s="13" t="s">
        <v>33</v>
      </c>
      <c r="AX345" s="13" t="s">
        <v>79</v>
      </c>
      <c r="AY345" s="187" t="s">
        <v>137</v>
      </c>
    </row>
    <row r="346" spans="1:65" s="2" customFormat="1" ht="16.5" customHeight="1">
      <c r="A346" s="38"/>
      <c r="B346" s="164"/>
      <c r="C346" s="165" t="s">
        <v>627</v>
      </c>
      <c r="D346" s="165" t="s">
        <v>140</v>
      </c>
      <c r="E346" s="166" t="s">
        <v>628</v>
      </c>
      <c r="F346" s="167" t="s">
        <v>629</v>
      </c>
      <c r="G346" s="168" t="s">
        <v>616</v>
      </c>
      <c r="H346" s="169">
        <v>12</v>
      </c>
      <c r="I346" s="170"/>
      <c r="J346" s="171">
        <f>ROUND(I346*H346,2)</f>
        <v>0</v>
      </c>
      <c r="K346" s="167" t="s">
        <v>283</v>
      </c>
      <c r="L346" s="39"/>
      <c r="M346" s="172" t="s">
        <v>3</v>
      </c>
      <c r="N346" s="173" t="s">
        <v>42</v>
      </c>
      <c r="O346" s="72"/>
      <c r="P346" s="174">
        <f>O346*H346</f>
        <v>0</v>
      </c>
      <c r="Q346" s="174">
        <v>0.1554</v>
      </c>
      <c r="R346" s="174">
        <f>Q346*H346</f>
        <v>1.8648000000000002</v>
      </c>
      <c r="S346" s="174">
        <v>0</v>
      </c>
      <c r="T346" s="175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76" t="s">
        <v>157</v>
      </c>
      <c r="AT346" s="176" t="s">
        <v>140</v>
      </c>
      <c r="AU346" s="176" t="s">
        <v>81</v>
      </c>
      <c r="AY346" s="19" t="s">
        <v>137</v>
      </c>
      <c r="BE346" s="177">
        <f>IF(N346="základní",J346,0)</f>
        <v>0</v>
      </c>
      <c r="BF346" s="177">
        <f>IF(N346="snížená",J346,0)</f>
        <v>0</v>
      </c>
      <c r="BG346" s="177">
        <f>IF(N346="zákl. přenesená",J346,0)</f>
        <v>0</v>
      </c>
      <c r="BH346" s="177">
        <f>IF(N346="sníž. přenesená",J346,0)</f>
        <v>0</v>
      </c>
      <c r="BI346" s="177">
        <f>IF(N346="nulová",J346,0)</f>
        <v>0</v>
      </c>
      <c r="BJ346" s="19" t="s">
        <v>79</v>
      </c>
      <c r="BK346" s="177">
        <f>ROUND(I346*H346,2)</f>
        <v>0</v>
      </c>
      <c r="BL346" s="19" t="s">
        <v>157</v>
      </c>
      <c r="BM346" s="176" t="s">
        <v>630</v>
      </c>
    </row>
    <row r="347" spans="1:47" s="2" customFormat="1" ht="12">
      <c r="A347" s="38"/>
      <c r="B347" s="39"/>
      <c r="C347" s="38"/>
      <c r="D347" s="178" t="s">
        <v>146</v>
      </c>
      <c r="E347" s="38"/>
      <c r="F347" s="179" t="s">
        <v>631</v>
      </c>
      <c r="G347" s="38"/>
      <c r="H347" s="38"/>
      <c r="I347" s="180"/>
      <c r="J347" s="38"/>
      <c r="K347" s="38"/>
      <c r="L347" s="39"/>
      <c r="M347" s="181"/>
      <c r="N347" s="182"/>
      <c r="O347" s="72"/>
      <c r="P347" s="72"/>
      <c r="Q347" s="72"/>
      <c r="R347" s="72"/>
      <c r="S347" s="72"/>
      <c r="T347" s="73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9" t="s">
        <v>146</v>
      </c>
      <c r="AU347" s="19" t="s">
        <v>81</v>
      </c>
    </row>
    <row r="348" spans="1:47" s="2" customFormat="1" ht="12">
      <c r="A348" s="38"/>
      <c r="B348" s="39"/>
      <c r="C348" s="38"/>
      <c r="D348" s="183" t="s">
        <v>172</v>
      </c>
      <c r="E348" s="38"/>
      <c r="F348" s="184" t="s">
        <v>632</v>
      </c>
      <c r="G348" s="38"/>
      <c r="H348" s="38"/>
      <c r="I348" s="180"/>
      <c r="J348" s="38"/>
      <c r="K348" s="38"/>
      <c r="L348" s="39"/>
      <c r="M348" s="181"/>
      <c r="N348" s="182"/>
      <c r="O348" s="72"/>
      <c r="P348" s="72"/>
      <c r="Q348" s="72"/>
      <c r="R348" s="72"/>
      <c r="S348" s="72"/>
      <c r="T348" s="73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9" t="s">
        <v>172</v>
      </c>
      <c r="AU348" s="19" t="s">
        <v>81</v>
      </c>
    </row>
    <row r="349" spans="1:51" s="13" customFormat="1" ht="12">
      <c r="A349" s="13"/>
      <c r="B349" s="186"/>
      <c r="C349" s="13"/>
      <c r="D349" s="178" t="s">
        <v>216</v>
      </c>
      <c r="E349" s="187" t="s">
        <v>3</v>
      </c>
      <c r="F349" s="188" t="s">
        <v>204</v>
      </c>
      <c r="G349" s="13"/>
      <c r="H349" s="189">
        <v>12</v>
      </c>
      <c r="I349" s="190"/>
      <c r="J349" s="13"/>
      <c r="K349" s="13"/>
      <c r="L349" s="186"/>
      <c r="M349" s="191"/>
      <c r="N349" s="192"/>
      <c r="O349" s="192"/>
      <c r="P349" s="192"/>
      <c r="Q349" s="192"/>
      <c r="R349" s="192"/>
      <c r="S349" s="192"/>
      <c r="T349" s="19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87" t="s">
        <v>216</v>
      </c>
      <c r="AU349" s="187" t="s">
        <v>81</v>
      </c>
      <c r="AV349" s="13" t="s">
        <v>81</v>
      </c>
      <c r="AW349" s="13" t="s">
        <v>33</v>
      </c>
      <c r="AX349" s="13" t="s">
        <v>79</v>
      </c>
      <c r="AY349" s="187" t="s">
        <v>137</v>
      </c>
    </row>
    <row r="350" spans="1:51" s="14" customFormat="1" ht="12">
      <c r="A350" s="14"/>
      <c r="B350" s="199"/>
      <c r="C350" s="14"/>
      <c r="D350" s="178" t="s">
        <v>216</v>
      </c>
      <c r="E350" s="200" t="s">
        <v>3</v>
      </c>
      <c r="F350" s="201" t="s">
        <v>633</v>
      </c>
      <c r="G350" s="14"/>
      <c r="H350" s="200" t="s">
        <v>3</v>
      </c>
      <c r="I350" s="202"/>
      <c r="J350" s="14"/>
      <c r="K350" s="14"/>
      <c r="L350" s="199"/>
      <c r="M350" s="203"/>
      <c r="N350" s="204"/>
      <c r="O350" s="204"/>
      <c r="P350" s="204"/>
      <c r="Q350" s="204"/>
      <c r="R350" s="204"/>
      <c r="S350" s="204"/>
      <c r="T350" s="20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0" t="s">
        <v>216</v>
      </c>
      <c r="AU350" s="200" t="s">
        <v>81</v>
      </c>
      <c r="AV350" s="14" t="s">
        <v>79</v>
      </c>
      <c r="AW350" s="14" t="s">
        <v>33</v>
      </c>
      <c r="AX350" s="14" t="s">
        <v>71</v>
      </c>
      <c r="AY350" s="200" t="s">
        <v>137</v>
      </c>
    </row>
    <row r="351" spans="1:65" s="2" customFormat="1" ht="16.5" customHeight="1">
      <c r="A351" s="38"/>
      <c r="B351" s="164"/>
      <c r="C351" s="206" t="s">
        <v>634</v>
      </c>
      <c r="D351" s="206" t="s">
        <v>334</v>
      </c>
      <c r="E351" s="207" t="s">
        <v>635</v>
      </c>
      <c r="F351" s="208" t="s">
        <v>636</v>
      </c>
      <c r="G351" s="209" t="s">
        <v>616</v>
      </c>
      <c r="H351" s="210">
        <v>12</v>
      </c>
      <c r="I351" s="211"/>
      <c r="J351" s="212">
        <f>ROUND(I351*H351,2)</f>
        <v>0</v>
      </c>
      <c r="K351" s="208" t="s">
        <v>283</v>
      </c>
      <c r="L351" s="213"/>
      <c r="M351" s="214" t="s">
        <v>3</v>
      </c>
      <c r="N351" s="215" t="s">
        <v>42</v>
      </c>
      <c r="O351" s="72"/>
      <c r="P351" s="174">
        <f>O351*H351</f>
        <v>0</v>
      </c>
      <c r="Q351" s="174">
        <v>0.045</v>
      </c>
      <c r="R351" s="174">
        <f>Q351*H351</f>
        <v>0.54</v>
      </c>
      <c r="S351" s="174">
        <v>0</v>
      </c>
      <c r="T351" s="175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176" t="s">
        <v>179</v>
      </c>
      <c r="AT351" s="176" t="s">
        <v>334</v>
      </c>
      <c r="AU351" s="176" t="s">
        <v>81</v>
      </c>
      <c r="AY351" s="19" t="s">
        <v>137</v>
      </c>
      <c r="BE351" s="177">
        <f>IF(N351="základní",J351,0)</f>
        <v>0</v>
      </c>
      <c r="BF351" s="177">
        <f>IF(N351="snížená",J351,0)</f>
        <v>0</v>
      </c>
      <c r="BG351" s="177">
        <f>IF(N351="zákl. přenesená",J351,0)</f>
        <v>0</v>
      </c>
      <c r="BH351" s="177">
        <f>IF(N351="sníž. přenesená",J351,0)</f>
        <v>0</v>
      </c>
      <c r="BI351" s="177">
        <f>IF(N351="nulová",J351,0)</f>
        <v>0</v>
      </c>
      <c r="BJ351" s="19" t="s">
        <v>79</v>
      </c>
      <c r="BK351" s="177">
        <f>ROUND(I351*H351,2)</f>
        <v>0</v>
      </c>
      <c r="BL351" s="19" t="s">
        <v>157</v>
      </c>
      <c r="BM351" s="176" t="s">
        <v>637</v>
      </c>
    </row>
    <row r="352" spans="1:47" s="2" customFormat="1" ht="12">
      <c r="A352" s="38"/>
      <c r="B352" s="39"/>
      <c r="C352" s="38"/>
      <c r="D352" s="178" t="s">
        <v>146</v>
      </c>
      <c r="E352" s="38"/>
      <c r="F352" s="179" t="s">
        <v>636</v>
      </c>
      <c r="G352" s="38"/>
      <c r="H352" s="38"/>
      <c r="I352" s="180"/>
      <c r="J352" s="38"/>
      <c r="K352" s="38"/>
      <c r="L352" s="39"/>
      <c r="M352" s="181"/>
      <c r="N352" s="182"/>
      <c r="O352" s="72"/>
      <c r="P352" s="72"/>
      <c r="Q352" s="72"/>
      <c r="R352" s="72"/>
      <c r="S352" s="72"/>
      <c r="T352" s="73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9" t="s">
        <v>146</v>
      </c>
      <c r="AU352" s="19" t="s">
        <v>81</v>
      </c>
    </row>
    <row r="353" spans="1:51" s="13" customFormat="1" ht="12">
      <c r="A353" s="13"/>
      <c r="B353" s="186"/>
      <c r="C353" s="13"/>
      <c r="D353" s="178" t="s">
        <v>216</v>
      </c>
      <c r="E353" s="187" t="s">
        <v>3</v>
      </c>
      <c r="F353" s="188" t="s">
        <v>204</v>
      </c>
      <c r="G353" s="13"/>
      <c r="H353" s="189">
        <v>12</v>
      </c>
      <c r="I353" s="190"/>
      <c r="J353" s="13"/>
      <c r="K353" s="13"/>
      <c r="L353" s="186"/>
      <c r="M353" s="191"/>
      <c r="N353" s="192"/>
      <c r="O353" s="192"/>
      <c r="P353" s="192"/>
      <c r="Q353" s="192"/>
      <c r="R353" s="192"/>
      <c r="S353" s="192"/>
      <c r="T353" s="19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7" t="s">
        <v>216</v>
      </c>
      <c r="AU353" s="187" t="s">
        <v>81</v>
      </c>
      <c r="AV353" s="13" t="s">
        <v>81</v>
      </c>
      <c r="AW353" s="13" t="s">
        <v>33</v>
      </c>
      <c r="AX353" s="13" t="s">
        <v>79</v>
      </c>
      <c r="AY353" s="187" t="s">
        <v>137</v>
      </c>
    </row>
    <row r="354" spans="1:51" s="14" customFormat="1" ht="12">
      <c r="A354" s="14"/>
      <c r="B354" s="199"/>
      <c r="C354" s="14"/>
      <c r="D354" s="178" t="s">
        <v>216</v>
      </c>
      <c r="E354" s="200" t="s">
        <v>3</v>
      </c>
      <c r="F354" s="201" t="s">
        <v>633</v>
      </c>
      <c r="G354" s="14"/>
      <c r="H354" s="200" t="s">
        <v>3</v>
      </c>
      <c r="I354" s="202"/>
      <c r="J354" s="14"/>
      <c r="K354" s="14"/>
      <c r="L354" s="199"/>
      <c r="M354" s="203"/>
      <c r="N354" s="204"/>
      <c r="O354" s="204"/>
      <c r="P354" s="204"/>
      <c r="Q354" s="204"/>
      <c r="R354" s="204"/>
      <c r="S354" s="204"/>
      <c r="T354" s="20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00" t="s">
        <v>216</v>
      </c>
      <c r="AU354" s="200" t="s">
        <v>81</v>
      </c>
      <c r="AV354" s="14" t="s">
        <v>79</v>
      </c>
      <c r="AW354" s="14" t="s">
        <v>33</v>
      </c>
      <c r="AX354" s="14" t="s">
        <v>71</v>
      </c>
      <c r="AY354" s="200" t="s">
        <v>137</v>
      </c>
    </row>
    <row r="355" spans="1:65" s="2" customFormat="1" ht="16.5" customHeight="1">
      <c r="A355" s="38"/>
      <c r="B355" s="164"/>
      <c r="C355" s="165" t="s">
        <v>638</v>
      </c>
      <c r="D355" s="165" t="s">
        <v>140</v>
      </c>
      <c r="E355" s="166" t="s">
        <v>639</v>
      </c>
      <c r="F355" s="167" t="s">
        <v>640</v>
      </c>
      <c r="G355" s="168" t="s">
        <v>581</v>
      </c>
      <c r="H355" s="169">
        <v>4</v>
      </c>
      <c r="I355" s="170"/>
      <c r="J355" s="171">
        <f>ROUND(I355*H355,2)</f>
        <v>0</v>
      </c>
      <c r="K355" s="167" t="s">
        <v>283</v>
      </c>
      <c r="L355" s="39"/>
      <c r="M355" s="172" t="s">
        <v>3</v>
      </c>
      <c r="N355" s="173" t="s">
        <v>42</v>
      </c>
      <c r="O355" s="72"/>
      <c r="P355" s="174">
        <f>O355*H355</f>
        <v>0</v>
      </c>
      <c r="Q355" s="174">
        <v>16.75142</v>
      </c>
      <c r="R355" s="174">
        <f>Q355*H355</f>
        <v>67.00568</v>
      </c>
      <c r="S355" s="174">
        <v>0</v>
      </c>
      <c r="T355" s="175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176" t="s">
        <v>157</v>
      </c>
      <c r="AT355" s="176" t="s">
        <v>140</v>
      </c>
      <c r="AU355" s="176" t="s">
        <v>81</v>
      </c>
      <c r="AY355" s="19" t="s">
        <v>137</v>
      </c>
      <c r="BE355" s="177">
        <f>IF(N355="základní",J355,0)</f>
        <v>0</v>
      </c>
      <c r="BF355" s="177">
        <f>IF(N355="snížená",J355,0)</f>
        <v>0</v>
      </c>
      <c r="BG355" s="177">
        <f>IF(N355="zákl. přenesená",J355,0)</f>
        <v>0</v>
      </c>
      <c r="BH355" s="177">
        <f>IF(N355="sníž. přenesená",J355,0)</f>
        <v>0</v>
      </c>
      <c r="BI355" s="177">
        <f>IF(N355="nulová",J355,0)</f>
        <v>0</v>
      </c>
      <c r="BJ355" s="19" t="s">
        <v>79</v>
      </c>
      <c r="BK355" s="177">
        <f>ROUND(I355*H355,2)</f>
        <v>0</v>
      </c>
      <c r="BL355" s="19" t="s">
        <v>157</v>
      </c>
      <c r="BM355" s="176" t="s">
        <v>641</v>
      </c>
    </row>
    <row r="356" spans="1:47" s="2" customFormat="1" ht="12">
      <c r="A356" s="38"/>
      <c r="B356" s="39"/>
      <c r="C356" s="38"/>
      <c r="D356" s="178" t="s">
        <v>146</v>
      </c>
      <c r="E356" s="38"/>
      <c r="F356" s="179" t="s">
        <v>642</v>
      </c>
      <c r="G356" s="38"/>
      <c r="H356" s="38"/>
      <c r="I356" s="180"/>
      <c r="J356" s="38"/>
      <c r="K356" s="38"/>
      <c r="L356" s="39"/>
      <c r="M356" s="181"/>
      <c r="N356" s="182"/>
      <c r="O356" s="72"/>
      <c r="P356" s="72"/>
      <c r="Q356" s="72"/>
      <c r="R356" s="72"/>
      <c r="S356" s="72"/>
      <c r="T356" s="73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9" t="s">
        <v>146</v>
      </c>
      <c r="AU356" s="19" t="s">
        <v>81</v>
      </c>
    </row>
    <row r="357" spans="1:47" s="2" customFormat="1" ht="12">
      <c r="A357" s="38"/>
      <c r="B357" s="39"/>
      <c r="C357" s="38"/>
      <c r="D357" s="183" t="s">
        <v>172</v>
      </c>
      <c r="E357" s="38"/>
      <c r="F357" s="184" t="s">
        <v>643</v>
      </c>
      <c r="G357" s="38"/>
      <c r="H357" s="38"/>
      <c r="I357" s="180"/>
      <c r="J357" s="38"/>
      <c r="K357" s="38"/>
      <c r="L357" s="39"/>
      <c r="M357" s="181"/>
      <c r="N357" s="182"/>
      <c r="O357" s="72"/>
      <c r="P357" s="72"/>
      <c r="Q357" s="72"/>
      <c r="R357" s="72"/>
      <c r="S357" s="72"/>
      <c r="T357" s="73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9" t="s">
        <v>172</v>
      </c>
      <c r="AU357" s="19" t="s">
        <v>81</v>
      </c>
    </row>
    <row r="358" spans="1:51" s="13" customFormat="1" ht="12">
      <c r="A358" s="13"/>
      <c r="B358" s="186"/>
      <c r="C358" s="13"/>
      <c r="D358" s="178" t="s">
        <v>216</v>
      </c>
      <c r="E358" s="187" t="s">
        <v>3</v>
      </c>
      <c r="F358" s="188" t="s">
        <v>157</v>
      </c>
      <c r="G358" s="13"/>
      <c r="H358" s="189">
        <v>4</v>
      </c>
      <c r="I358" s="190"/>
      <c r="J358" s="13"/>
      <c r="K358" s="13"/>
      <c r="L358" s="186"/>
      <c r="M358" s="191"/>
      <c r="N358" s="192"/>
      <c r="O358" s="192"/>
      <c r="P358" s="192"/>
      <c r="Q358" s="192"/>
      <c r="R358" s="192"/>
      <c r="S358" s="192"/>
      <c r="T358" s="19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87" t="s">
        <v>216</v>
      </c>
      <c r="AU358" s="187" t="s">
        <v>81</v>
      </c>
      <c r="AV358" s="13" t="s">
        <v>81</v>
      </c>
      <c r="AW358" s="13" t="s">
        <v>33</v>
      </c>
      <c r="AX358" s="13" t="s">
        <v>79</v>
      </c>
      <c r="AY358" s="187" t="s">
        <v>137</v>
      </c>
    </row>
    <row r="359" spans="1:65" s="2" customFormat="1" ht="16.5" customHeight="1">
      <c r="A359" s="38"/>
      <c r="B359" s="164"/>
      <c r="C359" s="165" t="s">
        <v>644</v>
      </c>
      <c r="D359" s="165" t="s">
        <v>140</v>
      </c>
      <c r="E359" s="166" t="s">
        <v>645</v>
      </c>
      <c r="F359" s="167" t="s">
        <v>646</v>
      </c>
      <c r="G359" s="168" t="s">
        <v>616</v>
      </c>
      <c r="H359" s="169">
        <v>20.3</v>
      </c>
      <c r="I359" s="170"/>
      <c r="J359" s="171">
        <f>ROUND(I359*H359,2)</f>
        <v>0</v>
      </c>
      <c r="K359" s="167" t="s">
        <v>283</v>
      </c>
      <c r="L359" s="39"/>
      <c r="M359" s="172" t="s">
        <v>3</v>
      </c>
      <c r="N359" s="173" t="s">
        <v>42</v>
      </c>
      <c r="O359" s="72"/>
      <c r="P359" s="174">
        <f>O359*H359</f>
        <v>0</v>
      </c>
      <c r="Q359" s="174">
        <v>0.88535</v>
      </c>
      <c r="R359" s="174">
        <f>Q359*H359</f>
        <v>17.972605</v>
      </c>
      <c r="S359" s="174">
        <v>0</v>
      </c>
      <c r="T359" s="175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176" t="s">
        <v>157</v>
      </c>
      <c r="AT359" s="176" t="s">
        <v>140</v>
      </c>
      <c r="AU359" s="176" t="s">
        <v>81</v>
      </c>
      <c r="AY359" s="19" t="s">
        <v>137</v>
      </c>
      <c r="BE359" s="177">
        <f>IF(N359="základní",J359,0)</f>
        <v>0</v>
      </c>
      <c r="BF359" s="177">
        <f>IF(N359="snížená",J359,0)</f>
        <v>0</v>
      </c>
      <c r="BG359" s="177">
        <f>IF(N359="zákl. přenesená",J359,0)</f>
        <v>0</v>
      </c>
      <c r="BH359" s="177">
        <f>IF(N359="sníž. přenesená",J359,0)</f>
        <v>0</v>
      </c>
      <c r="BI359" s="177">
        <f>IF(N359="nulová",J359,0)</f>
        <v>0</v>
      </c>
      <c r="BJ359" s="19" t="s">
        <v>79</v>
      </c>
      <c r="BK359" s="177">
        <f>ROUND(I359*H359,2)</f>
        <v>0</v>
      </c>
      <c r="BL359" s="19" t="s">
        <v>157</v>
      </c>
      <c r="BM359" s="176" t="s">
        <v>647</v>
      </c>
    </row>
    <row r="360" spans="1:47" s="2" customFormat="1" ht="12">
      <c r="A360" s="38"/>
      <c r="B360" s="39"/>
      <c r="C360" s="38"/>
      <c r="D360" s="178" t="s">
        <v>146</v>
      </c>
      <c r="E360" s="38"/>
      <c r="F360" s="179" t="s">
        <v>648</v>
      </c>
      <c r="G360" s="38"/>
      <c r="H360" s="38"/>
      <c r="I360" s="180"/>
      <c r="J360" s="38"/>
      <c r="K360" s="38"/>
      <c r="L360" s="39"/>
      <c r="M360" s="181"/>
      <c r="N360" s="182"/>
      <c r="O360" s="72"/>
      <c r="P360" s="72"/>
      <c r="Q360" s="72"/>
      <c r="R360" s="72"/>
      <c r="S360" s="72"/>
      <c r="T360" s="73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9" t="s">
        <v>146</v>
      </c>
      <c r="AU360" s="19" t="s">
        <v>81</v>
      </c>
    </row>
    <row r="361" spans="1:47" s="2" customFormat="1" ht="12">
      <c r="A361" s="38"/>
      <c r="B361" s="39"/>
      <c r="C361" s="38"/>
      <c r="D361" s="183" t="s">
        <v>172</v>
      </c>
      <c r="E361" s="38"/>
      <c r="F361" s="184" t="s">
        <v>649</v>
      </c>
      <c r="G361" s="38"/>
      <c r="H361" s="38"/>
      <c r="I361" s="180"/>
      <c r="J361" s="38"/>
      <c r="K361" s="38"/>
      <c r="L361" s="39"/>
      <c r="M361" s="181"/>
      <c r="N361" s="182"/>
      <c r="O361" s="72"/>
      <c r="P361" s="72"/>
      <c r="Q361" s="72"/>
      <c r="R361" s="72"/>
      <c r="S361" s="72"/>
      <c r="T361" s="73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9" t="s">
        <v>172</v>
      </c>
      <c r="AU361" s="19" t="s">
        <v>81</v>
      </c>
    </row>
    <row r="362" spans="1:51" s="13" customFormat="1" ht="12">
      <c r="A362" s="13"/>
      <c r="B362" s="186"/>
      <c r="C362" s="13"/>
      <c r="D362" s="178" t="s">
        <v>216</v>
      </c>
      <c r="E362" s="187" t="s">
        <v>3</v>
      </c>
      <c r="F362" s="188" t="s">
        <v>650</v>
      </c>
      <c r="G362" s="13"/>
      <c r="H362" s="189">
        <v>20.3</v>
      </c>
      <c r="I362" s="190"/>
      <c r="J362" s="13"/>
      <c r="K362" s="13"/>
      <c r="L362" s="186"/>
      <c r="M362" s="191"/>
      <c r="N362" s="192"/>
      <c r="O362" s="192"/>
      <c r="P362" s="192"/>
      <c r="Q362" s="192"/>
      <c r="R362" s="192"/>
      <c r="S362" s="192"/>
      <c r="T362" s="19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7" t="s">
        <v>216</v>
      </c>
      <c r="AU362" s="187" t="s">
        <v>81</v>
      </c>
      <c r="AV362" s="13" t="s">
        <v>81</v>
      </c>
      <c r="AW362" s="13" t="s">
        <v>33</v>
      </c>
      <c r="AX362" s="13" t="s">
        <v>79</v>
      </c>
      <c r="AY362" s="187" t="s">
        <v>137</v>
      </c>
    </row>
    <row r="363" spans="1:65" s="2" customFormat="1" ht="16.5" customHeight="1">
      <c r="A363" s="38"/>
      <c r="B363" s="164"/>
      <c r="C363" s="165" t="s">
        <v>651</v>
      </c>
      <c r="D363" s="165" t="s">
        <v>140</v>
      </c>
      <c r="E363" s="166" t="s">
        <v>652</v>
      </c>
      <c r="F363" s="167" t="s">
        <v>653</v>
      </c>
      <c r="G363" s="168" t="s">
        <v>282</v>
      </c>
      <c r="H363" s="169">
        <v>50000</v>
      </c>
      <c r="I363" s="170"/>
      <c r="J363" s="171">
        <f>ROUND(I363*H363,2)</f>
        <v>0</v>
      </c>
      <c r="K363" s="167" t="s">
        <v>283</v>
      </c>
      <c r="L363" s="39"/>
      <c r="M363" s="172" t="s">
        <v>3</v>
      </c>
      <c r="N363" s="173" t="s">
        <v>42</v>
      </c>
      <c r="O363" s="72"/>
      <c r="P363" s="174">
        <f>O363*H363</f>
        <v>0</v>
      </c>
      <c r="Q363" s="174">
        <v>0</v>
      </c>
      <c r="R363" s="174">
        <f>Q363*H363</f>
        <v>0</v>
      </c>
      <c r="S363" s="174">
        <v>0.02</v>
      </c>
      <c r="T363" s="175">
        <f>S363*H363</f>
        <v>1000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76" t="s">
        <v>157</v>
      </c>
      <c r="AT363" s="176" t="s">
        <v>140</v>
      </c>
      <c r="AU363" s="176" t="s">
        <v>81</v>
      </c>
      <c r="AY363" s="19" t="s">
        <v>137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9" t="s">
        <v>79</v>
      </c>
      <c r="BK363" s="177">
        <f>ROUND(I363*H363,2)</f>
        <v>0</v>
      </c>
      <c r="BL363" s="19" t="s">
        <v>157</v>
      </c>
      <c r="BM363" s="176" t="s">
        <v>654</v>
      </c>
    </row>
    <row r="364" spans="1:47" s="2" customFormat="1" ht="12">
      <c r="A364" s="38"/>
      <c r="B364" s="39"/>
      <c r="C364" s="38"/>
      <c r="D364" s="178" t="s">
        <v>146</v>
      </c>
      <c r="E364" s="38"/>
      <c r="F364" s="179" t="s">
        <v>655</v>
      </c>
      <c r="G364" s="38"/>
      <c r="H364" s="38"/>
      <c r="I364" s="180"/>
      <c r="J364" s="38"/>
      <c r="K364" s="38"/>
      <c r="L364" s="39"/>
      <c r="M364" s="181"/>
      <c r="N364" s="182"/>
      <c r="O364" s="72"/>
      <c r="P364" s="72"/>
      <c r="Q364" s="72"/>
      <c r="R364" s="72"/>
      <c r="S364" s="72"/>
      <c r="T364" s="73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9" t="s">
        <v>146</v>
      </c>
      <c r="AU364" s="19" t="s">
        <v>81</v>
      </c>
    </row>
    <row r="365" spans="1:47" s="2" customFormat="1" ht="12">
      <c r="A365" s="38"/>
      <c r="B365" s="39"/>
      <c r="C365" s="38"/>
      <c r="D365" s="183" t="s">
        <v>172</v>
      </c>
      <c r="E365" s="38"/>
      <c r="F365" s="184" t="s">
        <v>656</v>
      </c>
      <c r="G365" s="38"/>
      <c r="H365" s="38"/>
      <c r="I365" s="180"/>
      <c r="J365" s="38"/>
      <c r="K365" s="38"/>
      <c r="L365" s="39"/>
      <c r="M365" s="181"/>
      <c r="N365" s="182"/>
      <c r="O365" s="72"/>
      <c r="P365" s="72"/>
      <c r="Q365" s="72"/>
      <c r="R365" s="72"/>
      <c r="S365" s="72"/>
      <c r="T365" s="73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9" t="s">
        <v>172</v>
      </c>
      <c r="AU365" s="19" t="s">
        <v>81</v>
      </c>
    </row>
    <row r="366" spans="1:47" s="2" customFormat="1" ht="12">
      <c r="A366" s="38"/>
      <c r="B366" s="39"/>
      <c r="C366" s="38"/>
      <c r="D366" s="178" t="s">
        <v>202</v>
      </c>
      <c r="E366" s="38"/>
      <c r="F366" s="185" t="s">
        <v>657</v>
      </c>
      <c r="G366" s="38"/>
      <c r="H366" s="38"/>
      <c r="I366" s="180"/>
      <c r="J366" s="38"/>
      <c r="K366" s="38"/>
      <c r="L366" s="39"/>
      <c r="M366" s="181"/>
      <c r="N366" s="182"/>
      <c r="O366" s="72"/>
      <c r="P366" s="72"/>
      <c r="Q366" s="72"/>
      <c r="R366" s="72"/>
      <c r="S366" s="72"/>
      <c r="T366" s="73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9" t="s">
        <v>202</v>
      </c>
      <c r="AU366" s="19" t="s">
        <v>81</v>
      </c>
    </row>
    <row r="367" spans="1:65" s="2" customFormat="1" ht="16.5" customHeight="1">
      <c r="A367" s="38"/>
      <c r="B367" s="164"/>
      <c r="C367" s="206" t="s">
        <v>658</v>
      </c>
      <c r="D367" s="206" t="s">
        <v>334</v>
      </c>
      <c r="E367" s="207" t="s">
        <v>659</v>
      </c>
      <c r="F367" s="208" t="s">
        <v>660</v>
      </c>
      <c r="G367" s="209" t="s">
        <v>616</v>
      </c>
      <c r="H367" s="210">
        <v>20.3</v>
      </c>
      <c r="I367" s="211"/>
      <c r="J367" s="212">
        <f>ROUND(I367*H367,2)</f>
        <v>0</v>
      </c>
      <c r="K367" s="208" t="s">
        <v>283</v>
      </c>
      <c r="L367" s="213"/>
      <c r="M367" s="214" t="s">
        <v>3</v>
      </c>
      <c r="N367" s="215" t="s">
        <v>42</v>
      </c>
      <c r="O367" s="72"/>
      <c r="P367" s="174">
        <f>O367*H367</f>
        <v>0</v>
      </c>
      <c r="Q367" s="174">
        <v>0.6</v>
      </c>
      <c r="R367" s="174">
        <f>Q367*H367</f>
        <v>12.18</v>
      </c>
      <c r="S367" s="174">
        <v>0</v>
      </c>
      <c r="T367" s="175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176" t="s">
        <v>179</v>
      </c>
      <c r="AT367" s="176" t="s">
        <v>334</v>
      </c>
      <c r="AU367" s="176" t="s">
        <v>81</v>
      </c>
      <c r="AY367" s="19" t="s">
        <v>137</v>
      </c>
      <c r="BE367" s="177">
        <f>IF(N367="základní",J367,0)</f>
        <v>0</v>
      </c>
      <c r="BF367" s="177">
        <f>IF(N367="snížená",J367,0)</f>
        <v>0</v>
      </c>
      <c r="BG367" s="177">
        <f>IF(N367="zákl. přenesená",J367,0)</f>
        <v>0</v>
      </c>
      <c r="BH367" s="177">
        <f>IF(N367="sníž. přenesená",J367,0)</f>
        <v>0</v>
      </c>
      <c r="BI367" s="177">
        <f>IF(N367="nulová",J367,0)</f>
        <v>0</v>
      </c>
      <c r="BJ367" s="19" t="s">
        <v>79</v>
      </c>
      <c r="BK367" s="177">
        <f>ROUND(I367*H367,2)</f>
        <v>0</v>
      </c>
      <c r="BL367" s="19" t="s">
        <v>157</v>
      </c>
      <c r="BM367" s="176" t="s">
        <v>661</v>
      </c>
    </row>
    <row r="368" spans="1:47" s="2" customFormat="1" ht="12">
      <c r="A368" s="38"/>
      <c r="B368" s="39"/>
      <c r="C368" s="38"/>
      <c r="D368" s="178" t="s">
        <v>146</v>
      </c>
      <c r="E368" s="38"/>
      <c r="F368" s="179" t="s">
        <v>660</v>
      </c>
      <c r="G368" s="38"/>
      <c r="H368" s="38"/>
      <c r="I368" s="180"/>
      <c r="J368" s="38"/>
      <c r="K368" s="38"/>
      <c r="L368" s="39"/>
      <c r="M368" s="181"/>
      <c r="N368" s="182"/>
      <c r="O368" s="72"/>
      <c r="P368" s="72"/>
      <c r="Q368" s="72"/>
      <c r="R368" s="72"/>
      <c r="S368" s="72"/>
      <c r="T368" s="73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9" t="s">
        <v>146</v>
      </c>
      <c r="AU368" s="19" t="s">
        <v>81</v>
      </c>
    </row>
    <row r="369" spans="1:51" s="13" customFormat="1" ht="12">
      <c r="A369" s="13"/>
      <c r="B369" s="186"/>
      <c r="C369" s="13"/>
      <c r="D369" s="178" t="s">
        <v>216</v>
      </c>
      <c r="E369" s="187" t="s">
        <v>3</v>
      </c>
      <c r="F369" s="188" t="s">
        <v>650</v>
      </c>
      <c r="G369" s="13"/>
      <c r="H369" s="189">
        <v>20.3</v>
      </c>
      <c r="I369" s="190"/>
      <c r="J369" s="13"/>
      <c r="K369" s="13"/>
      <c r="L369" s="186"/>
      <c r="M369" s="191"/>
      <c r="N369" s="192"/>
      <c r="O369" s="192"/>
      <c r="P369" s="192"/>
      <c r="Q369" s="192"/>
      <c r="R369" s="192"/>
      <c r="S369" s="192"/>
      <c r="T369" s="19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7" t="s">
        <v>216</v>
      </c>
      <c r="AU369" s="187" t="s">
        <v>81</v>
      </c>
      <c r="AV369" s="13" t="s">
        <v>81</v>
      </c>
      <c r="AW369" s="13" t="s">
        <v>33</v>
      </c>
      <c r="AX369" s="13" t="s">
        <v>79</v>
      </c>
      <c r="AY369" s="187" t="s">
        <v>137</v>
      </c>
    </row>
    <row r="370" spans="1:63" s="12" customFormat="1" ht="22.8" customHeight="1">
      <c r="A370" s="12"/>
      <c r="B370" s="151"/>
      <c r="C370" s="12"/>
      <c r="D370" s="152" t="s">
        <v>70</v>
      </c>
      <c r="E370" s="162" t="s">
        <v>662</v>
      </c>
      <c r="F370" s="162" t="s">
        <v>663</v>
      </c>
      <c r="G370" s="12"/>
      <c r="H370" s="12"/>
      <c r="I370" s="154"/>
      <c r="J370" s="163">
        <f>BK370</f>
        <v>0</v>
      </c>
      <c r="K370" s="12"/>
      <c r="L370" s="151"/>
      <c r="M370" s="156"/>
      <c r="N370" s="157"/>
      <c r="O370" s="157"/>
      <c r="P370" s="158">
        <f>SUM(P371:P389)</f>
        <v>0</v>
      </c>
      <c r="Q370" s="157"/>
      <c r="R370" s="158">
        <f>SUM(R371:R389)</f>
        <v>0.013323143999999999</v>
      </c>
      <c r="S370" s="157"/>
      <c r="T370" s="159">
        <f>SUM(T371:T389)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152" t="s">
        <v>79</v>
      </c>
      <c r="AT370" s="160" t="s">
        <v>70</v>
      </c>
      <c r="AU370" s="160" t="s">
        <v>79</v>
      </c>
      <c r="AY370" s="152" t="s">
        <v>137</v>
      </c>
      <c r="BK370" s="161">
        <f>SUM(BK371:BK389)</f>
        <v>0</v>
      </c>
    </row>
    <row r="371" spans="1:65" s="2" customFormat="1" ht="16.5" customHeight="1">
      <c r="A371" s="38"/>
      <c r="B371" s="164"/>
      <c r="C371" s="165" t="s">
        <v>664</v>
      </c>
      <c r="D371" s="165" t="s">
        <v>140</v>
      </c>
      <c r="E371" s="166" t="s">
        <v>665</v>
      </c>
      <c r="F371" s="167" t="s">
        <v>666</v>
      </c>
      <c r="G371" s="168" t="s">
        <v>616</v>
      </c>
      <c r="H371" s="169">
        <v>8</v>
      </c>
      <c r="I371" s="170"/>
      <c r="J371" s="171">
        <f>ROUND(I371*H371,2)</f>
        <v>0</v>
      </c>
      <c r="K371" s="167" t="s">
        <v>283</v>
      </c>
      <c r="L371" s="39"/>
      <c r="M371" s="172" t="s">
        <v>3</v>
      </c>
      <c r="N371" s="173" t="s">
        <v>42</v>
      </c>
      <c r="O371" s="72"/>
      <c r="P371" s="174">
        <f>O371*H371</f>
        <v>0</v>
      </c>
      <c r="Q371" s="174">
        <v>1.863E-06</v>
      </c>
      <c r="R371" s="174">
        <f>Q371*H371</f>
        <v>1.4904E-05</v>
      </c>
      <c r="S371" s="174">
        <v>0</v>
      </c>
      <c r="T371" s="17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76" t="s">
        <v>157</v>
      </c>
      <c r="AT371" s="176" t="s">
        <v>140</v>
      </c>
      <c r="AU371" s="176" t="s">
        <v>81</v>
      </c>
      <c r="AY371" s="19" t="s">
        <v>137</v>
      </c>
      <c r="BE371" s="177">
        <f>IF(N371="základní",J371,0)</f>
        <v>0</v>
      </c>
      <c r="BF371" s="177">
        <f>IF(N371="snížená",J371,0)</f>
        <v>0</v>
      </c>
      <c r="BG371" s="177">
        <f>IF(N371="zákl. přenesená",J371,0)</f>
        <v>0</v>
      </c>
      <c r="BH371" s="177">
        <f>IF(N371="sníž. přenesená",J371,0)</f>
        <v>0</v>
      </c>
      <c r="BI371" s="177">
        <f>IF(N371="nulová",J371,0)</f>
        <v>0</v>
      </c>
      <c r="BJ371" s="19" t="s">
        <v>79</v>
      </c>
      <c r="BK371" s="177">
        <f>ROUND(I371*H371,2)</f>
        <v>0</v>
      </c>
      <c r="BL371" s="19" t="s">
        <v>157</v>
      </c>
      <c r="BM371" s="176" t="s">
        <v>667</v>
      </c>
    </row>
    <row r="372" spans="1:47" s="2" customFormat="1" ht="12">
      <c r="A372" s="38"/>
      <c r="B372" s="39"/>
      <c r="C372" s="38"/>
      <c r="D372" s="178" t="s">
        <v>146</v>
      </c>
      <c r="E372" s="38"/>
      <c r="F372" s="179" t="s">
        <v>668</v>
      </c>
      <c r="G372" s="38"/>
      <c r="H372" s="38"/>
      <c r="I372" s="180"/>
      <c r="J372" s="38"/>
      <c r="K372" s="38"/>
      <c r="L372" s="39"/>
      <c r="M372" s="181"/>
      <c r="N372" s="182"/>
      <c r="O372" s="72"/>
      <c r="P372" s="72"/>
      <c r="Q372" s="72"/>
      <c r="R372" s="72"/>
      <c r="S372" s="72"/>
      <c r="T372" s="73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9" t="s">
        <v>146</v>
      </c>
      <c r="AU372" s="19" t="s">
        <v>81</v>
      </c>
    </row>
    <row r="373" spans="1:47" s="2" customFormat="1" ht="12">
      <c r="A373" s="38"/>
      <c r="B373" s="39"/>
      <c r="C373" s="38"/>
      <c r="D373" s="183" t="s">
        <v>172</v>
      </c>
      <c r="E373" s="38"/>
      <c r="F373" s="184" t="s">
        <v>669</v>
      </c>
      <c r="G373" s="38"/>
      <c r="H373" s="38"/>
      <c r="I373" s="180"/>
      <c r="J373" s="38"/>
      <c r="K373" s="38"/>
      <c r="L373" s="39"/>
      <c r="M373" s="181"/>
      <c r="N373" s="182"/>
      <c r="O373" s="72"/>
      <c r="P373" s="72"/>
      <c r="Q373" s="72"/>
      <c r="R373" s="72"/>
      <c r="S373" s="72"/>
      <c r="T373" s="73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9" t="s">
        <v>172</v>
      </c>
      <c r="AU373" s="19" t="s">
        <v>81</v>
      </c>
    </row>
    <row r="374" spans="1:47" s="2" customFormat="1" ht="12">
      <c r="A374" s="38"/>
      <c r="B374" s="39"/>
      <c r="C374" s="38"/>
      <c r="D374" s="178" t="s">
        <v>202</v>
      </c>
      <c r="E374" s="38"/>
      <c r="F374" s="185" t="s">
        <v>670</v>
      </c>
      <c r="G374" s="38"/>
      <c r="H374" s="38"/>
      <c r="I374" s="180"/>
      <c r="J374" s="38"/>
      <c r="K374" s="38"/>
      <c r="L374" s="39"/>
      <c r="M374" s="181"/>
      <c r="N374" s="182"/>
      <c r="O374" s="72"/>
      <c r="P374" s="72"/>
      <c r="Q374" s="72"/>
      <c r="R374" s="72"/>
      <c r="S374" s="72"/>
      <c r="T374" s="73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9" t="s">
        <v>202</v>
      </c>
      <c r="AU374" s="19" t="s">
        <v>81</v>
      </c>
    </row>
    <row r="375" spans="1:51" s="13" customFormat="1" ht="12">
      <c r="A375" s="13"/>
      <c r="B375" s="186"/>
      <c r="C375" s="13"/>
      <c r="D375" s="178" t="s">
        <v>216</v>
      </c>
      <c r="E375" s="187" t="s">
        <v>3</v>
      </c>
      <c r="F375" s="188" t="s">
        <v>179</v>
      </c>
      <c r="G375" s="13"/>
      <c r="H375" s="189">
        <v>8</v>
      </c>
      <c r="I375" s="190"/>
      <c r="J375" s="13"/>
      <c r="K375" s="13"/>
      <c r="L375" s="186"/>
      <c r="M375" s="191"/>
      <c r="N375" s="192"/>
      <c r="O375" s="192"/>
      <c r="P375" s="192"/>
      <c r="Q375" s="192"/>
      <c r="R375" s="192"/>
      <c r="S375" s="192"/>
      <c r="T375" s="19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7" t="s">
        <v>216</v>
      </c>
      <c r="AU375" s="187" t="s">
        <v>81</v>
      </c>
      <c r="AV375" s="13" t="s">
        <v>81</v>
      </c>
      <c r="AW375" s="13" t="s">
        <v>33</v>
      </c>
      <c r="AX375" s="13" t="s">
        <v>79</v>
      </c>
      <c r="AY375" s="187" t="s">
        <v>137</v>
      </c>
    </row>
    <row r="376" spans="1:65" s="2" customFormat="1" ht="16.5" customHeight="1">
      <c r="A376" s="38"/>
      <c r="B376" s="164"/>
      <c r="C376" s="165" t="s">
        <v>671</v>
      </c>
      <c r="D376" s="165" t="s">
        <v>140</v>
      </c>
      <c r="E376" s="166" t="s">
        <v>672</v>
      </c>
      <c r="F376" s="167" t="s">
        <v>673</v>
      </c>
      <c r="G376" s="168" t="s">
        <v>616</v>
      </c>
      <c r="H376" s="169">
        <v>8</v>
      </c>
      <c r="I376" s="170"/>
      <c r="J376" s="171">
        <f>ROUND(I376*H376,2)</f>
        <v>0</v>
      </c>
      <c r="K376" s="167" t="s">
        <v>283</v>
      </c>
      <c r="L376" s="39"/>
      <c r="M376" s="172" t="s">
        <v>3</v>
      </c>
      <c r="N376" s="173" t="s">
        <v>42</v>
      </c>
      <c r="O376" s="72"/>
      <c r="P376" s="174">
        <f>O376*H376</f>
        <v>0</v>
      </c>
      <c r="Q376" s="174">
        <v>0.0001132</v>
      </c>
      <c r="R376" s="174">
        <f>Q376*H376</f>
        <v>0.0009056</v>
      </c>
      <c r="S376" s="174">
        <v>0</v>
      </c>
      <c r="T376" s="175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76" t="s">
        <v>157</v>
      </c>
      <c r="AT376" s="176" t="s">
        <v>140</v>
      </c>
      <c r="AU376" s="176" t="s">
        <v>81</v>
      </c>
      <c r="AY376" s="19" t="s">
        <v>137</v>
      </c>
      <c r="BE376" s="177">
        <f>IF(N376="základní",J376,0)</f>
        <v>0</v>
      </c>
      <c r="BF376" s="177">
        <f>IF(N376="snížená",J376,0)</f>
        <v>0</v>
      </c>
      <c r="BG376" s="177">
        <f>IF(N376="zákl. přenesená",J376,0)</f>
        <v>0</v>
      </c>
      <c r="BH376" s="177">
        <f>IF(N376="sníž. přenesená",J376,0)</f>
        <v>0</v>
      </c>
      <c r="BI376" s="177">
        <f>IF(N376="nulová",J376,0)</f>
        <v>0</v>
      </c>
      <c r="BJ376" s="19" t="s">
        <v>79</v>
      </c>
      <c r="BK376" s="177">
        <f>ROUND(I376*H376,2)</f>
        <v>0</v>
      </c>
      <c r="BL376" s="19" t="s">
        <v>157</v>
      </c>
      <c r="BM376" s="176" t="s">
        <v>674</v>
      </c>
    </row>
    <row r="377" spans="1:47" s="2" customFormat="1" ht="12">
      <c r="A377" s="38"/>
      <c r="B377" s="39"/>
      <c r="C377" s="38"/>
      <c r="D377" s="178" t="s">
        <v>146</v>
      </c>
      <c r="E377" s="38"/>
      <c r="F377" s="179" t="s">
        <v>675</v>
      </c>
      <c r="G377" s="38"/>
      <c r="H377" s="38"/>
      <c r="I377" s="180"/>
      <c r="J377" s="38"/>
      <c r="K377" s="38"/>
      <c r="L377" s="39"/>
      <c r="M377" s="181"/>
      <c r="N377" s="182"/>
      <c r="O377" s="72"/>
      <c r="P377" s="72"/>
      <c r="Q377" s="72"/>
      <c r="R377" s="72"/>
      <c r="S377" s="72"/>
      <c r="T377" s="73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9" t="s">
        <v>146</v>
      </c>
      <c r="AU377" s="19" t="s">
        <v>81</v>
      </c>
    </row>
    <row r="378" spans="1:47" s="2" customFormat="1" ht="12">
      <c r="A378" s="38"/>
      <c r="B378" s="39"/>
      <c r="C378" s="38"/>
      <c r="D378" s="183" t="s">
        <v>172</v>
      </c>
      <c r="E378" s="38"/>
      <c r="F378" s="184" t="s">
        <v>676</v>
      </c>
      <c r="G378" s="38"/>
      <c r="H378" s="38"/>
      <c r="I378" s="180"/>
      <c r="J378" s="38"/>
      <c r="K378" s="38"/>
      <c r="L378" s="39"/>
      <c r="M378" s="181"/>
      <c r="N378" s="182"/>
      <c r="O378" s="72"/>
      <c r="P378" s="72"/>
      <c r="Q378" s="72"/>
      <c r="R378" s="72"/>
      <c r="S378" s="72"/>
      <c r="T378" s="73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9" t="s">
        <v>172</v>
      </c>
      <c r="AU378" s="19" t="s">
        <v>81</v>
      </c>
    </row>
    <row r="379" spans="1:47" s="2" customFormat="1" ht="12">
      <c r="A379" s="38"/>
      <c r="B379" s="39"/>
      <c r="C379" s="38"/>
      <c r="D379" s="178" t="s">
        <v>202</v>
      </c>
      <c r="E379" s="38"/>
      <c r="F379" s="185" t="s">
        <v>677</v>
      </c>
      <c r="G379" s="38"/>
      <c r="H379" s="38"/>
      <c r="I379" s="180"/>
      <c r="J379" s="38"/>
      <c r="K379" s="38"/>
      <c r="L379" s="39"/>
      <c r="M379" s="181"/>
      <c r="N379" s="182"/>
      <c r="O379" s="72"/>
      <c r="P379" s="72"/>
      <c r="Q379" s="72"/>
      <c r="R379" s="72"/>
      <c r="S379" s="72"/>
      <c r="T379" s="73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9" t="s">
        <v>202</v>
      </c>
      <c r="AU379" s="19" t="s">
        <v>81</v>
      </c>
    </row>
    <row r="380" spans="1:51" s="13" customFormat="1" ht="12">
      <c r="A380" s="13"/>
      <c r="B380" s="186"/>
      <c r="C380" s="13"/>
      <c r="D380" s="178" t="s">
        <v>216</v>
      </c>
      <c r="E380" s="187" t="s">
        <v>3</v>
      </c>
      <c r="F380" s="188" t="s">
        <v>179</v>
      </c>
      <c r="G380" s="13"/>
      <c r="H380" s="189">
        <v>8</v>
      </c>
      <c r="I380" s="190"/>
      <c r="J380" s="13"/>
      <c r="K380" s="13"/>
      <c r="L380" s="186"/>
      <c r="M380" s="191"/>
      <c r="N380" s="192"/>
      <c r="O380" s="192"/>
      <c r="P380" s="192"/>
      <c r="Q380" s="192"/>
      <c r="R380" s="192"/>
      <c r="S380" s="192"/>
      <c r="T380" s="19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216</v>
      </c>
      <c r="AU380" s="187" t="s">
        <v>81</v>
      </c>
      <c r="AV380" s="13" t="s">
        <v>81</v>
      </c>
      <c r="AW380" s="13" t="s">
        <v>33</v>
      </c>
      <c r="AX380" s="13" t="s">
        <v>79</v>
      </c>
      <c r="AY380" s="187" t="s">
        <v>137</v>
      </c>
    </row>
    <row r="381" spans="1:65" s="2" customFormat="1" ht="16.5" customHeight="1">
      <c r="A381" s="38"/>
      <c r="B381" s="164"/>
      <c r="C381" s="165" t="s">
        <v>678</v>
      </c>
      <c r="D381" s="165" t="s">
        <v>140</v>
      </c>
      <c r="E381" s="166" t="s">
        <v>679</v>
      </c>
      <c r="F381" s="167" t="s">
        <v>680</v>
      </c>
      <c r="G381" s="168" t="s">
        <v>616</v>
      </c>
      <c r="H381" s="169">
        <v>32</v>
      </c>
      <c r="I381" s="170"/>
      <c r="J381" s="171">
        <f>ROUND(I381*H381,2)</f>
        <v>0</v>
      </c>
      <c r="K381" s="167" t="s">
        <v>283</v>
      </c>
      <c r="L381" s="39"/>
      <c r="M381" s="172" t="s">
        <v>3</v>
      </c>
      <c r="N381" s="173" t="s">
        <v>42</v>
      </c>
      <c r="O381" s="72"/>
      <c r="P381" s="174">
        <f>O381*H381</f>
        <v>0</v>
      </c>
      <c r="Q381" s="174">
        <v>1.645E-06</v>
      </c>
      <c r="R381" s="174">
        <f>Q381*H381</f>
        <v>5.264E-05</v>
      </c>
      <c r="S381" s="174">
        <v>0</v>
      </c>
      <c r="T381" s="175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176" t="s">
        <v>157</v>
      </c>
      <c r="AT381" s="176" t="s">
        <v>140</v>
      </c>
      <c r="AU381" s="176" t="s">
        <v>81</v>
      </c>
      <c r="AY381" s="19" t="s">
        <v>137</v>
      </c>
      <c r="BE381" s="177">
        <f>IF(N381="základní",J381,0)</f>
        <v>0</v>
      </c>
      <c r="BF381" s="177">
        <f>IF(N381="snížená",J381,0)</f>
        <v>0</v>
      </c>
      <c r="BG381" s="177">
        <f>IF(N381="zákl. přenesená",J381,0)</f>
        <v>0</v>
      </c>
      <c r="BH381" s="177">
        <f>IF(N381="sníž. přenesená",J381,0)</f>
        <v>0</v>
      </c>
      <c r="BI381" s="177">
        <f>IF(N381="nulová",J381,0)</f>
        <v>0</v>
      </c>
      <c r="BJ381" s="19" t="s">
        <v>79</v>
      </c>
      <c r="BK381" s="177">
        <f>ROUND(I381*H381,2)</f>
        <v>0</v>
      </c>
      <c r="BL381" s="19" t="s">
        <v>157</v>
      </c>
      <c r="BM381" s="176" t="s">
        <v>681</v>
      </c>
    </row>
    <row r="382" spans="1:47" s="2" customFormat="1" ht="12">
      <c r="A382" s="38"/>
      <c r="B382" s="39"/>
      <c r="C382" s="38"/>
      <c r="D382" s="178" t="s">
        <v>146</v>
      </c>
      <c r="E382" s="38"/>
      <c r="F382" s="179" t="s">
        <v>682</v>
      </c>
      <c r="G382" s="38"/>
      <c r="H382" s="38"/>
      <c r="I382" s="180"/>
      <c r="J382" s="38"/>
      <c r="K382" s="38"/>
      <c r="L382" s="39"/>
      <c r="M382" s="181"/>
      <c r="N382" s="182"/>
      <c r="O382" s="72"/>
      <c r="P382" s="72"/>
      <c r="Q382" s="72"/>
      <c r="R382" s="72"/>
      <c r="S382" s="72"/>
      <c r="T382" s="73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9" t="s">
        <v>146</v>
      </c>
      <c r="AU382" s="19" t="s">
        <v>81</v>
      </c>
    </row>
    <row r="383" spans="1:47" s="2" customFormat="1" ht="12">
      <c r="A383" s="38"/>
      <c r="B383" s="39"/>
      <c r="C383" s="38"/>
      <c r="D383" s="183" t="s">
        <v>172</v>
      </c>
      <c r="E383" s="38"/>
      <c r="F383" s="184" t="s">
        <v>683</v>
      </c>
      <c r="G383" s="38"/>
      <c r="H383" s="38"/>
      <c r="I383" s="180"/>
      <c r="J383" s="38"/>
      <c r="K383" s="38"/>
      <c r="L383" s="39"/>
      <c r="M383" s="181"/>
      <c r="N383" s="182"/>
      <c r="O383" s="72"/>
      <c r="P383" s="72"/>
      <c r="Q383" s="72"/>
      <c r="R383" s="72"/>
      <c r="S383" s="72"/>
      <c r="T383" s="73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9" t="s">
        <v>172</v>
      </c>
      <c r="AU383" s="19" t="s">
        <v>81</v>
      </c>
    </row>
    <row r="384" spans="1:47" s="2" customFormat="1" ht="12">
      <c r="A384" s="38"/>
      <c r="B384" s="39"/>
      <c r="C384" s="38"/>
      <c r="D384" s="178" t="s">
        <v>202</v>
      </c>
      <c r="E384" s="38"/>
      <c r="F384" s="185" t="s">
        <v>684</v>
      </c>
      <c r="G384" s="38"/>
      <c r="H384" s="38"/>
      <c r="I384" s="180"/>
      <c r="J384" s="38"/>
      <c r="K384" s="38"/>
      <c r="L384" s="39"/>
      <c r="M384" s="181"/>
      <c r="N384" s="182"/>
      <c r="O384" s="72"/>
      <c r="P384" s="72"/>
      <c r="Q384" s="72"/>
      <c r="R384" s="72"/>
      <c r="S384" s="72"/>
      <c r="T384" s="73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T384" s="19" t="s">
        <v>202</v>
      </c>
      <c r="AU384" s="19" t="s">
        <v>81</v>
      </c>
    </row>
    <row r="385" spans="1:51" s="13" customFormat="1" ht="12">
      <c r="A385" s="13"/>
      <c r="B385" s="186"/>
      <c r="C385" s="13"/>
      <c r="D385" s="178" t="s">
        <v>216</v>
      </c>
      <c r="E385" s="187" t="s">
        <v>3</v>
      </c>
      <c r="F385" s="188" t="s">
        <v>495</v>
      </c>
      <c r="G385" s="13"/>
      <c r="H385" s="189">
        <v>32</v>
      </c>
      <c r="I385" s="190"/>
      <c r="J385" s="13"/>
      <c r="K385" s="13"/>
      <c r="L385" s="186"/>
      <c r="M385" s="191"/>
      <c r="N385" s="192"/>
      <c r="O385" s="192"/>
      <c r="P385" s="192"/>
      <c r="Q385" s="192"/>
      <c r="R385" s="192"/>
      <c r="S385" s="192"/>
      <c r="T385" s="19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87" t="s">
        <v>216</v>
      </c>
      <c r="AU385" s="187" t="s">
        <v>81</v>
      </c>
      <c r="AV385" s="13" t="s">
        <v>81</v>
      </c>
      <c r="AW385" s="13" t="s">
        <v>33</v>
      </c>
      <c r="AX385" s="13" t="s">
        <v>79</v>
      </c>
      <c r="AY385" s="187" t="s">
        <v>137</v>
      </c>
    </row>
    <row r="386" spans="1:51" s="14" customFormat="1" ht="12">
      <c r="A386" s="14"/>
      <c r="B386" s="199"/>
      <c r="C386" s="14"/>
      <c r="D386" s="178" t="s">
        <v>216</v>
      </c>
      <c r="E386" s="200" t="s">
        <v>3</v>
      </c>
      <c r="F386" s="201" t="s">
        <v>685</v>
      </c>
      <c r="G386" s="14"/>
      <c r="H386" s="200" t="s">
        <v>3</v>
      </c>
      <c r="I386" s="202"/>
      <c r="J386" s="14"/>
      <c r="K386" s="14"/>
      <c r="L386" s="199"/>
      <c r="M386" s="203"/>
      <c r="N386" s="204"/>
      <c r="O386" s="204"/>
      <c r="P386" s="204"/>
      <c r="Q386" s="204"/>
      <c r="R386" s="204"/>
      <c r="S386" s="204"/>
      <c r="T386" s="20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00" t="s">
        <v>216</v>
      </c>
      <c r="AU386" s="200" t="s">
        <v>81</v>
      </c>
      <c r="AV386" s="14" t="s">
        <v>79</v>
      </c>
      <c r="AW386" s="14" t="s">
        <v>33</v>
      </c>
      <c r="AX386" s="14" t="s">
        <v>71</v>
      </c>
      <c r="AY386" s="200" t="s">
        <v>137</v>
      </c>
    </row>
    <row r="387" spans="1:65" s="2" customFormat="1" ht="16.5" customHeight="1">
      <c r="A387" s="38"/>
      <c r="B387" s="164"/>
      <c r="C387" s="165" t="s">
        <v>686</v>
      </c>
      <c r="D387" s="165" t="s">
        <v>140</v>
      </c>
      <c r="E387" s="166" t="s">
        <v>687</v>
      </c>
      <c r="F387" s="167" t="s">
        <v>688</v>
      </c>
      <c r="G387" s="168" t="s">
        <v>616</v>
      </c>
      <c r="H387" s="169">
        <v>95</v>
      </c>
      <c r="I387" s="170"/>
      <c r="J387" s="171">
        <f>ROUND(I387*H387,2)</f>
        <v>0</v>
      </c>
      <c r="K387" s="167" t="s">
        <v>3</v>
      </c>
      <c r="L387" s="39"/>
      <c r="M387" s="172" t="s">
        <v>3</v>
      </c>
      <c r="N387" s="173" t="s">
        <v>42</v>
      </c>
      <c r="O387" s="72"/>
      <c r="P387" s="174">
        <f>O387*H387</f>
        <v>0</v>
      </c>
      <c r="Q387" s="174">
        <v>0.00013</v>
      </c>
      <c r="R387" s="174">
        <f>Q387*H387</f>
        <v>0.012349999999999998</v>
      </c>
      <c r="S387" s="174">
        <v>0</v>
      </c>
      <c r="T387" s="17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76" t="s">
        <v>157</v>
      </c>
      <c r="AT387" s="176" t="s">
        <v>140</v>
      </c>
      <c r="AU387" s="176" t="s">
        <v>81</v>
      </c>
      <c r="AY387" s="19" t="s">
        <v>137</v>
      </c>
      <c r="BE387" s="177">
        <f>IF(N387="základní",J387,0)</f>
        <v>0</v>
      </c>
      <c r="BF387" s="177">
        <f>IF(N387="snížená",J387,0)</f>
        <v>0</v>
      </c>
      <c r="BG387" s="177">
        <f>IF(N387="zákl. přenesená",J387,0)</f>
        <v>0</v>
      </c>
      <c r="BH387" s="177">
        <f>IF(N387="sníž. přenesená",J387,0)</f>
        <v>0</v>
      </c>
      <c r="BI387" s="177">
        <f>IF(N387="nulová",J387,0)</f>
        <v>0</v>
      </c>
      <c r="BJ387" s="19" t="s">
        <v>79</v>
      </c>
      <c r="BK387" s="177">
        <f>ROUND(I387*H387,2)</f>
        <v>0</v>
      </c>
      <c r="BL387" s="19" t="s">
        <v>157</v>
      </c>
      <c r="BM387" s="176" t="s">
        <v>689</v>
      </c>
    </row>
    <row r="388" spans="1:47" s="2" customFormat="1" ht="12">
      <c r="A388" s="38"/>
      <c r="B388" s="39"/>
      <c r="C388" s="38"/>
      <c r="D388" s="178" t="s">
        <v>146</v>
      </c>
      <c r="E388" s="38"/>
      <c r="F388" s="179" t="s">
        <v>690</v>
      </c>
      <c r="G388" s="38"/>
      <c r="H388" s="38"/>
      <c r="I388" s="180"/>
      <c r="J388" s="38"/>
      <c r="K388" s="38"/>
      <c r="L388" s="39"/>
      <c r="M388" s="181"/>
      <c r="N388" s="182"/>
      <c r="O388" s="72"/>
      <c r="P388" s="72"/>
      <c r="Q388" s="72"/>
      <c r="R388" s="72"/>
      <c r="S388" s="72"/>
      <c r="T388" s="73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146</v>
      </c>
      <c r="AU388" s="19" t="s">
        <v>81</v>
      </c>
    </row>
    <row r="389" spans="1:51" s="13" customFormat="1" ht="12">
      <c r="A389" s="13"/>
      <c r="B389" s="186"/>
      <c r="C389" s="13"/>
      <c r="D389" s="178" t="s">
        <v>216</v>
      </c>
      <c r="E389" s="187" t="s">
        <v>3</v>
      </c>
      <c r="F389" s="188" t="s">
        <v>691</v>
      </c>
      <c r="G389" s="13"/>
      <c r="H389" s="189">
        <v>95</v>
      </c>
      <c r="I389" s="190"/>
      <c r="J389" s="13"/>
      <c r="K389" s="13"/>
      <c r="L389" s="186"/>
      <c r="M389" s="191"/>
      <c r="N389" s="192"/>
      <c r="O389" s="192"/>
      <c r="P389" s="192"/>
      <c r="Q389" s="192"/>
      <c r="R389" s="192"/>
      <c r="S389" s="192"/>
      <c r="T389" s="19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7" t="s">
        <v>216</v>
      </c>
      <c r="AU389" s="187" t="s">
        <v>81</v>
      </c>
      <c r="AV389" s="13" t="s">
        <v>81</v>
      </c>
      <c r="AW389" s="13" t="s">
        <v>33</v>
      </c>
      <c r="AX389" s="13" t="s">
        <v>79</v>
      </c>
      <c r="AY389" s="187" t="s">
        <v>137</v>
      </c>
    </row>
    <row r="390" spans="1:63" s="12" customFormat="1" ht="22.8" customHeight="1">
      <c r="A390" s="12"/>
      <c r="B390" s="151"/>
      <c r="C390" s="12"/>
      <c r="D390" s="152" t="s">
        <v>70</v>
      </c>
      <c r="E390" s="162" t="s">
        <v>692</v>
      </c>
      <c r="F390" s="162" t="s">
        <v>693</v>
      </c>
      <c r="G390" s="12"/>
      <c r="H390" s="12"/>
      <c r="I390" s="154"/>
      <c r="J390" s="163">
        <f>BK390</f>
        <v>0</v>
      </c>
      <c r="K390" s="12"/>
      <c r="L390" s="151"/>
      <c r="M390" s="156"/>
      <c r="N390" s="157"/>
      <c r="O390" s="157"/>
      <c r="P390" s="158">
        <f>SUM(P391:P393)</f>
        <v>0</v>
      </c>
      <c r="Q390" s="157"/>
      <c r="R390" s="158">
        <f>SUM(R391:R393)</f>
        <v>0</v>
      </c>
      <c r="S390" s="157"/>
      <c r="T390" s="159">
        <f>SUM(T391:T393)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152" t="s">
        <v>79</v>
      </c>
      <c r="AT390" s="160" t="s">
        <v>70</v>
      </c>
      <c r="AU390" s="160" t="s">
        <v>79</v>
      </c>
      <c r="AY390" s="152" t="s">
        <v>137</v>
      </c>
      <c r="BK390" s="161">
        <f>SUM(BK391:BK393)</f>
        <v>0</v>
      </c>
    </row>
    <row r="391" spans="1:65" s="2" customFormat="1" ht="21.75" customHeight="1">
      <c r="A391" s="38"/>
      <c r="B391" s="164"/>
      <c r="C391" s="165" t="s">
        <v>694</v>
      </c>
      <c r="D391" s="165" t="s">
        <v>140</v>
      </c>
      <c r="E391" s="166" t="s">
        <v>695</v>
      </c>
      <c r="F391" s="167" t="s">
        <v>696</v>
      </c>
      <c r="G391" s="168" t="s">
        <v>337</v>
      </c>
      <c r="H391" s="169">
        <v>8214.851</v>
      </c>
      <c r="I391" s="170"/>
      <c r="J391" s="171">
        <f>ROUND(I391*H391,2)</f>
        <v>0</v>
      </c>
      <c r="K391" s="167" t="s">
        <v>283</v>
      </c>
      <c r="L391" s="39"/>
      <c r="M391" s="172" t="s">
        <v>3</v>
      </c>
      <c r="N391" s="173" t="s">
        <v>42</v>
      </c>
      <c r="O391" s="72"/>
      <c r="P391" s="174">
        <f>O391*H391</f>
        <v>0</v>
      </c>
      <c r="Q391" s="174">
        <v>0</v>
      </c>
      <c r="R391" s="174">
        <f>Q391*H391</f>
        <v>0</v>
      </c>
      <c r="S391" s="174">
        <v>0</v>
      </c>
      <c r="T391" s="175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176" t="s">
        <v>157</v>
      </c>
      <c r="AT391" s="176" t="s">
        <v>140</v>
      </c>
      <c r="AU391" s="176" t="s">
        <v>81</v>
      </c>
      <c r="AY391" s="19" t="s">
        <v>137</v>
      </c>
      <c r="BE391" s="177">
        <f>IF(N391="základní",J391,0)</f>
        <v>0</v>
      </c>
      <c r="BF391" s="177">
        <f>IF(N391="snížená",J391,0)</f>
        <v>0</v>
      </c>
      <c r="BG391" s="177">
        <f>IF(N391="zákl. přenesená",J391,0)</f>
        <v>0</v>
      </c>
      <c r="BH391" s="177">
        <f>IF(N391="sníž. přenesená",J391,0)</f>
        <v>0</v>
      </c>
      <c r="BI391" s="177">
        <f>IF(N391="nulová",J391,0)</f>
        <v>0</v>
      </c>
      <c r="BJ391" s="19" t="s">
        <v>79</v>
      </c>
      <c r="BK391" s="177">
        <f>ROUND(I391*H391,2)</f>
        <v>0</v>
      </c>
      <c r="BL391" s="19" t="s">
        <v>157</v>
      </c>
      <c r="BM391" s="176" t="s">
        <v>697</v>
      </c>
    </row>
    <row r="392" spans="1:47" s="2" customFormat="1" ht="12">
      <c r="A392" s="38"/>
      <c r="B392" s="39"/>
      <c r="C392" s="38"/>
      <c r="D392" s="178" t="s">
        <v>146</v>
      </c>
      <c r="E392" s="38"/>
      <c r="F392" s="179" t="s">
        <v>698</v>
      </c>
      <c r="G392" s="38"/>
      <c r="H392" s="38"/>
      <c r="I392" s="180"/>
      <c r="J392" s="38"/>
      <c r="K392" s="38"/>
      <c r="L392" s="39"/>
      <c r="M392" s="181"/>
      <c r="N392" s="182"/>
      <c r="O392" s="72"/>
      <c r="P392" s="72"/>
      <c r="Q392" s="72"/>
      <c r="R392" s="72"/>
      <c r="S392" s="72"/>
      <c r="T392" s="73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9" t="s">
        <v>146</v>
      </c>
      <c r="AU392" s="19" t="s">
        <v>81</v>
      </c>
    </row>
    <row r="393" spans="1:47" s="2" customFormat="1" ht="12">
      <c r="A393" s="38"/>
      <c r="B393" s="39"/>
      <c r="C393" s="38"/>
      <c r="D393" s="183" t="s">
        <v>172</v>
      </c>
      <c r="E393" s="38"/>
      <c r="F393" s="184" t="s">
        <v>699</v>
      </c>
      <c r="G393" s="38"/>
      <c r="H393" s="38"/>
      <c r="I393" s="180"/>
      <c r="J393" s="38"/>
      <c r="K393" s="38"/>
      <c r="L393" s="39"/>
      <c r="M393" s="181"/>
      <c r="N393" s="182"/>
      <c r="O393" s="72"/>
      <c r="P393" s="72"/>
      <c r="Q393" s="72"/>
      <c r="R393" s="72"/>
      <c r="S393" s="72"/>
      <c r="T393" s="73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9" t="s">
        <v>172</v>
      </c>
      <c r="AU393" s="19" t="s">
        <v>81</v>
      </c>
    </row>
    <row r="394" spans="1:63" s="12" customFormat="1" ht="22.8" customHeight="1">
      <c r="A394" s="12"/>
      <c r="B394" s="151"/>
      <c r="C394" s="12"/>
      <c r="D394" s="152" t="s">
        <v>70</v>
      </c>
      <c r="E394" s="162" t="s">
        <v>700</v>
      </c>
      <c r="F394" s="162" t="s">
        <v>701</v>
      </c>
      <c r="G394" s="12"/>
      <c r="H394" s="12"/>
      <c r="I394" s="154"/>
      <c r="J394" s="163">
        <f>BK394</f>
        <v>0</v>
      </c>
      <c r="K394" s="12"/>
      <c r="L394" s="151"/>
      <c r="M394" s="156"/>
      <c r="N394" s="157"/>
      <c r="O394" s="157"/>
      <c r="P394" s="158">
        <f>SUM(P395:P415)</f>
        <v>0</v>
      </c>
      <c r="Q394" s="157"/>
      <c r="R394" s="158">
        <f>SUM(R395:R415)</f>
        <v>0</v>
      </c>
      <c r="S394" s="157"/>
      <c r="T394" s="159">
        <f>SUM(T395:T415)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152" t="s">
        <v>79</v>
      </c>
      <c r="AT394" s="160" t="s">
        <v>70</v>
      </c>
      <c r="AU394" s="160" t="s">
        <v>79</v>
      </c>
      <c r="AY394" s="152" t="s">
        <v>137</v>
      </c>
      <c r="BK394" s="161">
        <f>SUM(BK395:BK415)</f>
        <v>0</v>
      </c>
    </row>
    <row r="395" spans="1:65" s="2" customFormat="1" ht="16.5" customHeight="1">
      <c r="A395" s="38"/>
      <c r="B395" s="164"/>
      <c r="C395" s="165" t="s">
        <v>702</v>
      </c>
      <c r="D395" s="165" t="s">
        <v>140</v>
      </c>
      <c r="E395" s="166" t="s">
        <v>703</v>
      </c>
      <c r="F395" s="167" t="s">
        <v>704</v>
      </c>
      <c r="G395" s="168" t="s">
        <v>337</v>
      </c>
      <c r="H395" s="169">
        <v>48.86</v>
      </c>
      <c r="I395" s="170"/>
      <c r="J395" s="171">
        <f>ROUND(I395*H395,2)</f>
        <v>0</v>
      </c>
      <c r="K395" s="167" t="s">
        <v>283</v>
      </c>
      <c r="L395" s="39"/>
      <c r="M395" s="172" t="s">
        <v>3</v>
      </c>
      <c r="N395" s="173" t="s">
        <v>42</v>
      </c>
      <c r="O395" s="72"/>
      <c r="P395" s="174">
        <f>O395*H395</f>
        <v>0</v>
      </c>
      <c r="Q395" s="174">
        <v>0</v>
      </c>
      <c r="R395" s="174">
        <f>Q395*H395</f>
        <v>0</v>
      </c>
      <c r="S395" s="174">
        <v>0</v>
      </c>
      <c r="T395" s="17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76" t="s">
        <v>157</v>
      </c>
      <c r="AT395" s="176" t="s">
        <v>140</v>
      </c>
      <c r="AU395" s="176" t="s">
        <v>81</v>
      </c>
      <c r="AY395" s="19" t="s">
        <v>137</v>
      </c>
      <c r="BE395" s="177">
        <f>IF(N395="základní",J395,0)</f>
        <v>0</v>
      </c>
      <c r="BF395" s="177">
        <f>IF(N395="snížená",J395,0)</f>
        <v>0</v>
      </c>
      <c r="BG395" s="177">
        <f>IF(N395="zákl. přenesená",J395,0)</f>
        <v>0</v>
      </c>
      <c r="BH395" s="177">
        <f>IF(N395="sníž. přenesená",J395,0)</f>
        <v>0</v>
      </c>
      <c r="BI395" s="177">
        <f>IF(N395="nulová",J395,0)</f>
        <v>0</v>
      </c>
      <c r="BJ395" s="19" t="s">
        <v>79</v>
      </c>
      <c r="BK395" s="177">
        <f>ROUND(I395*H395,2)</f>
        <v>0</v>
      </c>
      <c r="BL395" s="19" t="s">
        <v>157</v>
      </c>
      <c r="BM395" s="176" t="s">
        <v>705</v>
      </c>
    </row>
    <row r="396" spans="1:47" s="2" customFormat="1" ht="12">
      <c r="A396" s="38"/>
      <c r="B396" s="39"/>
      <c r="C396" s="38"/>
      <c r="D396" s="178" t="s">
        <v>146</v>
      </c>
      <c r="E396" s="38"/>
      <c r="F396" s="179" t="s">
        <v>706</v>
      </c>
      <c r="G396" s="38"/>
      <c r="H396" s="38"/>
      <c r="I396" s="180"/>
      <c r="J396" s="38"/>
      <c r="K396" s="38"/>
      <c r="L396" s="39"/>
      <c r="M396" s="181"/>
      <c r="N396" s="182"/>
      <c r="O396" s="72"/>
      <c r="P396" s="72"/>
      <c r="Q396" s="72"/>
      <c r="R396" s="72"/>
      <c r="S396" s="72"/>
      <c r="T396" s="73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9" t="s">
        <v>146</v>
      </c>
      <c r="AU396" s="19" t="s">
        <v>81</v>
      </c>
    </row>
    <row r="397" spans="1:47" s="2" customFormat="1" ht="12">
      <c r="A397" s="38"/>
      <c r="B397" s="39"/>
      <c r="C397" s="38"/>
      <c r="D397" s="183" t="s">
        <v>172</v>
      </c>
      <c r="E397" s="38"/>
      <c r="F397" s="184" t="s">
        <v>707</v>
      </c>
      <c r="G397" s="38"/>
      <c r="H397" s="38"/>
      <c r="I397" s="180"/>
      <c r="J397" s="38"/>
      <c r="K397" s="38"/>
      <c r="L397" s="39"/>
      <c r="M397" s="181"/>
      <c r="N397" s="182"/>
      <c r="O397" s="72"/>
      <c r="P397" s="72"/>
      <c r="Q397" s="72"/>
      <c r="R397" s="72"/>
      <c r="S397" s="72"/>
      <c r="T397" s="73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9" t="s">
        <v>172</v>
      </c>
      <c r="AU397" s="19" t="s">
        <v>81</v>
      </c>
    </row>
    <row r="398" spans="1:51" s="13" customFormat="1" ht="12">
      <c r="A398" s="13"/>
      <c r="B398" s="186"/>
      <c r="C398" s="13"/>
      <c r="D398" s="178" t="s">
        <v>216</v>
      </c>
      <c r="E398" s="187" t="s">
        <v>3</v>
      </c>
      <c r="F398" s="188" t="s">
        <v>708</v>
      </c>
      <c r="G398" s="13"/>
      <c r="H398" s="189">
        <v>48.86</v>
      </c>
      <c r="I398" s="190"/>
      <c r="J398" s="13"/>
      <c r="K398" s="13"/>
      <c r="L398" s="186"/>
      <c r="M398" s="191"/>
      <c r="N398" s="192"/>
      <c r="O398" s="192"/>
      <c r="P398" s="192"/>
      <c r="Q398" s="192"/>
      <c r="R398" s="192"/>
      <c r="S398" s="192"/>
      <c r="T398" s="19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87" t="s">
        <v>216</v>
      </c>
      <c r="AU398" s="187" t="s">
        <v>81</v>
      </c>
      <c r="AV398" s="13" t="s">
        <v>81</v>
      </c>
      <c r="AW398" s="13" t="s">
        <v>33</v>
      </c>
      <c r="AX398" s="13" t="s">
        <v>79</v>
      </c>
      <c r="AY398" s="187" t="s">
        <v>137</v>
      </c>
    </row>
    <row r="399" spans="1:65" s="2" customFormat="1" ht="16.5" customHeight="1">
      <c r="A399" s="38"/>
      <c r="B399" s="164"/>
      <c r="C399" s="165" t="s">
        <v>709</v>
      </c>
      <c r="D399" s="165" t="s">
        <v>140</v>
      </c>
      <c r="E399" s="166" t="s">
        <v>710</v>
      </c>
      <c r="F399" s="167" t="s">
        <v>711</v>
      </c>
      <c r="G399" s="168" t="s">
        <v>337</v>
      </c>
      <c r="H399" s="169">
        <v>1416.94</v>
      </c>
      <c r="I399" s="170"/>
      <c r="J399" s="171">
        <f>ROUND(I399*H399,2)</f>
        <v>0</v>
      </c>
      <c r="K399" s="167" t="s">
        <v>283</v>
      </c>
      <c r="L399" s="39"/>
      <c r="M399" s="172" t="s">
        <v>3</v>
      </c>
      <c r="N399" s="173" t="s">
        <v>42</v>
      </c>
      <c r="O399" s="72"/>
      <c r="P399" s="174">
        <f>O399*H399</f>
        <v>0</v>
      </c>
      <c r="Q399" s="174">
        <v>0</v>
      </c>
      <c r="R399" s="174">
        <f>Q399*H399</f>
        <v>0</v>
      </c>
      <c r="S399" s="174">
        <v>0</v>
      </c>
      <c r="T399" s="175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176" t="s">
        <v>157</v>
      </c>
      <c r="AT399" s="176" t="s">
        <v>140</v>
      </c>
      <c r="AU399" s="176" t="s">
        <v>81</v>
      </c>
      <c r="AY399" s="19" t="s">
        <v>137</v>
      </c>
      <c r="BE399" s="177">
        <f>IF(N399="základní",J399,0)</f>
        <v>0</v>
      </c>
      <c r="BF399" s="177">
        <f>IF(N399="snížená",J399,0)</f>
        <v>0</v>
      </c>
      <c r="BG399" s="177">
        <f>IF(N399="zákl. přenesená",J399,0)</f>
        <v>0</v>
      </c>
      <c r="BH399" s="177">
        <f>IF(N399="sníž. přenesená",J399,0)</f>
        <v>0</v>
      </c>
      <c r="BI399" s="177">
        <f>IF(N399="nulová",J399,0)</f>
        <v>0</v>
      </c>
      <c r="BJ399" s="19" t="s">
        <v>79</v>
      </c>
      <c r="BK399" s="177">
        <f>ROUND(I399*H399,2)</f>
        <v>0</v>
      </c>
      <c r="BL399" s="19" t="s">
        <v>157</v>
      </c>
      <c r="BM399" s="176" t="s">
        <v>712</v>
      </c>
    </row>
    <row r="400" spans="1:47" s="2" customFormat="1" ht="12">
      <c r="A400" s="38"/>
      <c r="B400" s="39"/>
      <c r="C400" s="38"/>
      <c r="D400" s="178" t="s">
        <v>146</v>
      </c>
      <c r="E400" s="38"/>
      <c r="F400" s="179" t="s">
        <v>713</v>
      </c>
      <c r="G400" s="38"/>
      <c r="H400" s="38"/>
      <c r="I400" s="180"/>
      <c r="J400" s="38"/>
      <c r="K400" s="38"/>
      <c r="L400" s="39"/>
      <c r="M400" s="181"/>
      <c r="N400" s="182"/>
      <c r="O400" s="72"/>
      <c r="P400" s="72"/>
      <c r="Q400" s="72"/>
      <c r="R400" s="72"/>
      <c r="S400" s="72"/>
      <c r="T400" s="73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9" t="s">
        <v>146</v>
      </c>
      <c r="AU400" s="19" t="s">
        <v>81</v>
      </c>
    </row>
    <row r="401" spans="1:47" s="2" customFormat="1" ht="12">
      <c r="A401" s="38"/>
      <c r="B401" s="39"/>
      <c r="C401" s="38"/>
      <c r="D401" s="183" t="s">
        <v>172</v>
      </c>
      <c r="E401" s="38"/>
      <c r="F401" s="184" t="s">
        <v>714</v>
      </c>
      <c r="G401" s="38"/>
      <c r="H401" s="38"/>
      <c r="I401" s="180"/>
      <c r="J401" s="38"/>
      <c r="K401" s="38"/>
      <c r="L401" s="39"/>
      <c r="M401" s="181"/>
      <c r="N401" s="182"/>
      <c r="O401" s="72"/>
      <c r="P401" s="72"/>
      <c r="Q401" s="72"/>
      <c r="R401" s="72"/>
      <c r="S401" s="72"/>
      <c r="T401" s="73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9" t="s">
        <v>172</v>
      </c>
      <c r="AU401" s="19" t="s">
        <v>81</v>
      </c>
    </row>
    <row r="402" spans="1:51" s="13" customFormat="1" ht="12">
      <c r="A402" s="13"/>
      <c r="B402" s="186"/>
      <c r="C402" s="13"/>
      <c r="D402" s="178" t="s">
        <v>216</v>
      </c>
      <c r="E402" s="187" t="s">
        <v>3</v>
      </c>
      <c r="F402" s="188" t="s">
        <v>715</v>
      </c>
      <c r="G402" s="13"/>
      <c r="H402" s="189">
        <v>1416.94</v>
      </c>
      <c r="I402" s="190"/>
      <c r="J402" s="13"/>
      <c r="K402" s="13"/>
      <c r="L402" s="186"/>
      <c r="M402" s="191"/>
      <c r="N402" s="192"/>
      <c r="O402" s="192"/>
      <c r="P402" s="192"/>
      <c r="Q402" s="192"/>
      <c r="R402" s="192"/>
      <c r="S402" s="192"/>
      <c r="T402" s="19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7" t="s">
        <v>216</v>
      </c>
      <c r="AU402" s="187" t="s">
        <v>81</v>
      </c>
      <c r="AV402" s="13" t="s">
        <v>81</v>
      </c>
      <c r="AW402" s="13" t="s">
        <v>33</v>
      </c>
      <c r="AX402" s="13" t="s">
        <v>79</v>
      </c>
      <c r="AY402" s="187" t="s">
        <v>137</v>
      </c>
    </row>
    <row r="403" spans="1:65" s="2" customFormat="1" ht="16.5" customHeight="1">
      <c r="A403" s="38"/>
      <c r="B403" s="164"/>
      <c r="C403" s="165" t="s">
        <v>716</v>
      </c>
      <c r="D403" s="165" t="s">
        <v>140</v>
      </c>
      <c r="E403" s="166" t="s">
        <v>717</v>
      </c>
      <c r="F403" s="167" t="s">
        <v>718</v>
      </c>
      <c r="G403" s="168" t="s">
        <v>337</v>
      </c>
      <c r="H403" s="169">
        <v>48.86</v>
      </c>
      <c r="I403" s="170"/>
      <c r="J403" s="171">
        <f>ROUND(I403*H403,2)</f>
        <v>0</v>
      </c>
      <c r="K403" s="167" t="s">
        <v>283</v>
      </c>
      <c r="L403" s="39"/>
      <c r="M403" s="172" t="s">
        <v>3</v>
      </c>
      <c r="N403" s="173" t="s">
        <v>42</v>
      </c>
      <c r="O403" s="72"/>
      <c r="P403" s="174">
        <f>O403*H403</f>
        <v>0</v>
      </c>
      <c r="Q403" s="174">
        <v>0</v>
      </c>
      <c r="R403" s="174">
        <f>Q403*H403</f>
        <v>0</v>
      </c>
      <c r="S403" s="174">
        <v>0</v>
      </c>
      <c r="T403" s="175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76" t="s">
        <v>157</v>
      </c>
      <c r="AT403" s="176" t="s">
        <v>140</v>
      </c>
      <c r="AU403" s="176" t="s">
        <v>81</v>
      </c>
      <c r="AY403" s="19" t="s">
        <v>137</v>
      </c>
      <c r="BE403" s="177">
        <f>IF(N403="základní",J403,0)</f>
        <v>0</v>
      </c>
      <c r="BF403" s="177">
        <f>IF(N403="snížená",J403,0)</f>
        <v>0</v>
      </c>
      <c r="BG403" s="177">
        <f>IF(N403="zákl. přenesená",J403,0)</f>
        <v>0</v>
      </c>
      <c r="BH403" s="177">
        <f>IF(N403="sníž. přenesená",J403,0)</f>
        <v>0</v>
      </c>
      <c r="BI403" s="177">
        <f>IF(N403="nulová",J403,0)</f>
        <v>0</v>
      </c>
      <c r="BJ403" s="19" t="s">
        <v>79</v>
      </c>
      <c r="BK403" s="177">
        <f>ROUND(I403*H403,2)</f>
        <v>0</v>
      </c>
      <c r="BL403" s="19" t="s">
        <v>157</v>
      </c>
      <c r="BM403" s="176" t="s">
        <v>719</v>
      </c>
    </row>
    <row r="404" spans="1:47" s="2" customFormat="1" ht="12">
      <c r="A404" s="38"/>
      <c r="B404" s="39"/>
      <c r="C404" s="38"/>
      <c r="D404" s="178" t="s">
        <v>146</v>
      </c>
      <c r="E404" s="38"/>
      <c r="F404" s="179" t="s">
        <v>720</v>
      </c>
      <c r="G404" s="38"/>
      <c r="H404" s="38"/>
      <c r="I404" s="180"/>
      <c r="J404" s="38"/>
      <c r="K404" s="38"/>
      <c r="L404" s="39"/>
      <c r="M404" s="181"/>
      <c r="N404" s="182"/>
      <c r="O404" s="72"/>
      <c r="P404" s="72"/>
      <c r="Q404" s="72"/>
      <c r="R404" s="72"/>
      <c r="S404" s="72"/>
      <c r="T404" s="73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9" t="s">
        <v>146</v>
      </c>
      <c r="AU404" s="19" t="s">
        <v>81</v>
      </c>
    </row>
    <row r="405" spans="1:47" s="2" customFormat="1" ht="12">
      <c r="A405" s="38"/>
      <c r="B405" s="39"/>
      <c r="C405" s="38"/>
      <c r="D405" s="183" t="s">
        <v>172</v>
      </c>
      <c r="E405" s="38"/>
      <c r="F405" s="184" t="s">
        <v>721</v>
      </c>
      <c r="G405" s="38"/>
      <c r="H405" s="38"/>
      <c r="I405" s="180"/>
      <c r="J405" s="38"/>
      <c r="K405" s="38"/>
      <c r="L405" s="39"/>
      <c r="M405" s="181"/>
      <c r="N405" s="182"/>
      <c r="O405" s="72"/>
      <c r="P405" s="72"/>
      <c r="Q405" s="72"/>
      <c r="R405" s="72"/>
      <c r="S405" s="72"/>
      <c r="T405" s="73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9" t="s">
        <v>172</v>
      </c>
      <c r="AU405" s="19" t="s">
        <v>81</v>
      </c>
    </row>
    <row r="406" spans="1:51" s="14" customFormat="1" ht="12">
      <c r="A406" s="14"/>
      <c r="B406" s="199"/>
      <c r="C406" s="14"/>
      <c r="D406" s="178" t="s">
        <v>216</v>
      </c>
      <c r="E406" s="200" t="s">
        <v>3</v>
      </c>
      <c r="F406" s="201" t="s">
        <v>722</v>
      </c>
      <c r="G406" s="14"/>
      <c r="H406" s="200" t="s">
        <v>3</v>
      </c>
      <c r="I406" s="202"/>
      <c r="J406" s="14"/>
      <c r="K406" s="14"/>
      <c r="L406" s="199"/>
      <c r="M406" s="203"/>
      <c r="N406" s="204"/>
      <c r="O406" s="204"/>
      <c r="P406" s="204"/>
      <c r="Q406" s="204"/>
      <c r="R406" s="204"/>
      <c r="S406" s="204"/>
      <c r="T406" s="20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00" t="s">
        <v>216</v>
      </c>
      <c r="AU406" s="200" t="s">
        <v>81</v>
      </c>
      <c r="AV406" s="14" t="s">
        <v>79</v>
      </c>
      <c r="AW406" s="14" t="s">
        <v>33</v>
      </c>
      <c r="AX406" s="14" t="s">
        <v>71</v>
      </c>
      <c r="AY406" s="200" t="s">
        <v>137</v>
      </c>
    </row>
    <row r="407" spans="1:51" s="13" customFormat="1" ht="12">
      <c r="A407" s="13"/>
      <c r="B407" s="186"/>
      <c r="C407" s="13"/>
      <c r="D407" s="178" t="s">
        <v>216</v>
      </c>
      <c r="E407" s="187" t="s">
        <v>3</v>
      </c>
      <c r="F407" s="188" t="s">
        <v>723</v>
      </c>
      <c r="G407" s="13"/>
      <c r="H407" s="189">
        <v>48.86</v>
      </c>
      <c r="I407" s="190"/>
      <c r="J407" s="13"/>
      <c r="K407" s="13"/>
      <c r="L407" s="186"/>
      <c r="M407" s="191"/>
      <c r="N407" s="192"/>
      <c r="O407" s="192"/>
      <c r="P407" s="192"/>
      <c r="Q407" s="192"/>
      <c r="R407" s="192"/>
      <c r="S407" s="192"/>
      <c r="T407" s="19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7" t="s">
        <v>216</v>
      </c>
      <c r="AU407" s="187" t="s">
        <v>81</v>
      </c>
      <c r="AV407" s="13" t="s">
        <v>81</v>
      </c>
      <c r="AW407" s="13" t="s">
        <v>33</v>
      </c>
      <c r="AX407" s="13" t="s">
        <v>79</v>
      </c>
      <c r="AY407" s="187" t="s">
        <v>137</v>
      </c>
    </row>
    <row r="408" spans="1:65" s="2" customFormat="1" ht="24.15" customHeight="1">
      <c r="A408" s="38"/>
      <c r="B408" s="164"/>
      <c r="C408" s="165" t="s">
        <v>724</v>
      </c>
      <c r="D408" s="165" t="s">
        <v>140</v>
      </c>
      <c r="E408" s="166" t="s">
        <v>725</v>
      </c>
      <c r="F408" s="167" t="s">
        <v>726</v>
      </c>
      <c r="G408" s="168" t="s">
        <v>337</v>
      </c>
      <c r="H408" s="169">
        <v>29.94</v>
      </c>
      <c r="I408" s="170"/>
      <c r="J408" s="171">
        <f>ROUND(I408*H408,2)</f>
        <v>0</v>
      </c>
      <c r="K408" s="167" t="s">
        <v>283</v>
      </c>
      <c r="L408" s="39"/>
      <c r="M408" s="172" t="s">
        <v>3</v>
      </c>
      <c r="N408" s="173" t="s">
        <v>42</v>
      </c>
      <c r="O408" s="72"/>
      <c r="P408" s="174">
        <f>O408*H408</f>
        <v>0</v>
      </c>
      <c r="Q408" s="174">
        <v>0</v>
      </c>
      <c r="R408" s="174">
        <f>Q408*H408</f>
        <v>0</v>
      </c>
      <c r="S408" s="174">
        <v>0</v>
      </c>
      <c r="T408" s="175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76" t="s">
        <v>157</v>
      </c>
      <c r="AT408" s="176" t="s">
        <v>140</v>
      </c>
      <c r="AU408" s="176" t="s">
        <v>81</v>
      </c>
      <c r="AY408" s="19" t="s">
        <v>137</v>
      </c>
      <c r="BE408" s="177">
        <f>IF(N408="základní",J408,0)</f>
        <v>0</v>
      </c>
      <c r="BF408" s="177">
        <f>IF(N408="snížená",J408,0)</f>
        <v>0</v>
      </c>
      <c r="BG408" s="177">
        <f>IF(N408="zákl. přenesená",J408,0)</f>
        <v>0</v>
      </c>
      <c r="BH408" s="177">
        <f>IF(N408="sníž. přenesená",J408,0)</f>
        <v>0</v>
      </c>
      <c r="BI408" s="177">
        <f>IF(N408="nulová",J408,0)</f>
        <v>0</v>
      </c>
      <c r="BJ408" s="19" t="s">
        <v>79</v>
      </c>
      <c r="BK408" s="177">
        <f>ROUND(I408*H408,2)</f>
        <v>0</v>
      </c>
      <c r="BL408" s="19" t="s">
        <v>157</v>
      </c>
      <c r="BM408" s="176" t="s">
        <v>727</v>
      </c>
    </row>
    <row r="409" spans="1:47" s="2" customFormat="1" ht="12">
      <c r="A409" s="38"/>
      <c r="B409" s="39"/>
      <c r="C409" s="38"/>
      <c r="D409" s="178" t="s">
        <v>146</v>
      </c>
      <c r="E409" s="38"/>
      <c r="F409" s="179" t="s">
        <v>726</v>
      </c>
      <c r="G409" s="38"/>
      <c r="H409" s="38"/>
      <c r="I409" s="180"/>
      <c r="J409" s="38"/>
      <c r="K409" s="38"/>
      <c r="L409" s="39"/>
      <c r="M409" s="181"/>
      <c r="N409" s="182"/>
      <c r="O409" s="72"/>
      <c r="P409" s="72"/>
      <c r="Q409" s="72"/>
      <c r="R409" s="72"/>
      <c r="S409" s="72"/>
      <c r="T409" s="73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9" t="s">
        <v>146</v>
      </c>
      <c r="AU409" s="19" t="s">
        <v>81</v>
      </c>
    </row>
    <row r="410" spans="1:47" s="2" customFormat="1" ht="12">
      <c r="A410" s="38"/>
      <c r="B410" s="39"/>
      <c r="C410" s="38"/>
      <c r="D410" s="183" t="s">
        <v>172</v>
      </c>
      <c r="E410" s="38"/>
      <c r="F410" s="184" t="s">
        <v>728</v>
      </c>
      <c r="G410" s="38"/>
      <c r="H410" s="38"/>
      <c r="I410" s="180"/>
      <c r="J410" s="38"/>
      <c r="K410" s="38"/>
      <c r="L410" s="39"/>
      <c r="M410" s="181"/>
      <c r="N410" s="182"/>
      <c r="O410" s="72"/>
      <c r="P410" s="72"/>
      <c r="Q410" s="72"/>
      <c r="R410" s="72"/>
      <c r="S410" s="72"/>
      <c r="T410" s="73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9" t="s">
        <v>172</v>
      </c>
      <c r="AU410" s="19" t="s">
        <v>81</v>
      </c>
    </row>
    <row r="411" spans="1:51" s="13" customFormat="1" ht="12">
      <c r="A411" s="13"/>
      <c r="B411" s="186"/>
      <c r="C411" s="13"/>
      <c r="D411" s="178" t="s">
        <v>216</v>
      </c>
      <c r="E411" s="187" t="s">
        <v>3</v>
      </c>
      <c r="F411" s="188" t="s">
        <v>729</v>
      </c>
      <c r="G411" s="13"/>
      <c r="H411" s="189">
        <v>29.94</v>
      </c>
      <c r="I411" s="190"/>
      <c r="J411" s="13"/>
      <c r="K411" s="13"/>
      <c r="L411" s="186"/>
      <c r="M411" s="191"/>
      <c r="N411" s="192"/>
      <c r="O411" s="192"/>
      <c r="P411" s="192"/>
      <c r="Q411" s="192"/>
      <c r="R411" s="192"/>
      <c r="S411" s="192"/>
      <c r="T411" s="19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87" t="s">
        <v>216</v>
      </c>
      <c r="AU411" s="187" t="s">
        <v>81</v>
      </c>
      <c r="AV411" s="13" t="s">
        <v>81</v>
      </c>
      <c r="AW411" s="13" t="s">
        <v>33</v>
      </c>
      <c r="AX411" s="13" t="s">
        <v>79</v>
      </c>
      <c r="AY411" s="187" t="s">
        <v>137</v>
      </c>
    </row>
    <row r="412" spans="1:65" s="2" customFormat="1" ht="24.15" customHeight="1">
      <c r="A412" s="38"/>
      <c r="B412" s="164"/>
      <c r="C412" s="165" t="s">
        <v>730</v>
      </c>
      <c r="D412" s="165" t="s">
        <v>140</v>
      </c>
      <c r="E412" s="166" t="s">
        <v>731</v>
      </c>
      <c r="F412" s="167" t="s">
        <v>732</v>
      </c>
      <c r="G412" s="168" t="s">
        <v>337</v>
      </c>
      <c r="H412" s="169">
        <v>18.92</v>
      </c>
      <c r="I412" s="170"/>
      <c r="J412" s="171">
        <f>ROUND(I412*H412,2)</f>
        <v>0</v>
      </c>
      <c r="K412" s="167" t="s">
        <v>283</v>
      </c>
      <c r="L412" s="39"/>
      <c r="M412" s="172" t="s">
        <v>3</v>
      </c>
      <c r="N412" s="173" t="s">
        <v>42</v>
      </c>
      <c r="O412" s="72"/>
      <c r="P412" s="174">
        <f>O412*H412</f>
        <v>0</v>
      </c>
      <c r="Q412" s="174">
        <v>0</v>
      </c>
      <c r="R412" s="174">
        <f>Q412*H412</f>
        <v>0</v>
      </c>
      <c r="S412" s="174">
        <v>0</v>
      </c>
      <c r="T412" s="175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176" t="s">
        <v>157</v>
      </c>
      <c r="AT412" s="176" t="s">
        <v>140</v>
      </c>
      <c r="AU412" s="176" t="s">
        <v>81</v>
      </c>
      <c r="AY412" s="19" t="s">
        <v>137</v>
      </c>
      <c r="BE412" s="177">
        <f>IF(N412="základní",J412,0)</f>
        <v>0</v>
      </c>
      <c r="BF412" s="177">
        <f>IF(N412="snížená",J412,0)</f>
        <v>0</v>
      </c>
      <c r="BG412" s="177">
        <f>IF(N412="zákl. přenesená",J412,0)</f>
        <v>0</v>
      </c>
      <c r="BH412" s="177">
        <f>IF(N412="sníž. přenesená",J412,0)</f>
        <v>0</v>
      </c>
      <c r="BI412" s="177">
        <f>IF(N412="nulová",J412,0)</f>
        <v>0</v>
      </c>
      <c r="BJ412" s="19" t="s">
        <v>79</v>
      </c>
      <c r="BK412" s="177">
        <f>ROUND(I412*H412,2)</f>
        <v>0</v>
      </c>
      <c r="BL412" s="19" t="s">
        <v>157</v>
      </c>
      <c r="BM412" s="176" t="s">
        <v>733</v>
      </c>
    </row>
    <row r="413" spans="1:47" s="2" customFormat="1" ht="12">
      <c r="A413" s="38"/>
      <c r="B413" s="39"/>
      <c r="C413" s="38"/>
      <c r="D413" s="178" t="s">
        <v>146</v>
      </c>
      <c r="E413" s="38"/>
      <c r="F413" s="179" t="s">
        <v>732</v>
      </c>
      <c r="G413" s="38"/>
      <c r="H413" s="38"/>
      <c r="I413" s="180"/>
      <c r="J413" s="38"/>
      <c r="K413" s="38"/>
      <c r="L413" s="39"/>
      <c r="M413" s="181"/>
      <c r="N413" s="182"/>
      <c r="O413" s="72"/>
      <c r="P413" s="72"/>
      <c r="Q413" s="72"/>
      <c r="R413" s="72"/>
      <c r="S413" s="72"/>
      <c r="T413" s="73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9" t="s">
        <v>146</v>
      </c>
      <c r="AU413" s="19" t="s">
        <v>81</v>
      </c>
    </row>
    <row r="414" spans="1:47" s="2" customFormat="1" ht="12">
      <c r="A414" s="38"/>
      <c r="B414" s="39"/>
      <c r="C414" s="38"/>
      <c r="D414" s="183" t="s">
        <v>172</v>
      </c>
      <c r="E414" s="38"/>
      <c r="F414" s="184" t="s">
        <v>734</v>
      </c>
      <c r="G414" s="38"/>
      <c r="H414" s="38"/>
      <c r="I414" s="180"/>
      <c r="J414" s="38"/>
      <c r="K414" s="38"/>
      <c r="L414" s="39"/>
      <c r="M414" s="181"/>
      <c r="N414" s="182"/>
      <c r="O414" s="72"/>
      <c r="P414" s="72"/>
      <c r="Q414" s="72"/>
      <c r="R414" s="72"/>
      <c r="S414" s="72"/>
      <c r="T414" s="73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9" t="s">
        <v>172</v>
      </c>
      <c r="AU414" s="19" t="s">
        <v>81</v>
      </c>
    </row>
    <row r="415" spans="1:51" s="13" customFormat="1" ht="12">
      <c r="A415" s="13"/>
      <c r="B415" s="186"/>
      <c r="C415" s="13"/>
      <c r="D415" s="178" t="s">
        <v>216</v>
      </c>
      <c r="E415" s="187" t="s">
        <v>3</v>
      </c>
      <c r="F415" s="188" t="s">
        <v>735</v>
      </c>
      <c r="G415" s="13"/>
      <c r="H415" s="189">
        <v>18.92</v>
      </c>
      <c r="I415" s="190"/>
      <c r="J415" s="13"/>
      <c r="K415" s="13"/>
      <c r="L415" s="186"/>
      <c r="M415" s="224"/>
      <c r="N415" s="225"/>
      <c r="O415" s="225"/>
      <c r="P415" s="225"/>
      <c r="Q415" s="225"/>
      <c r="R415" s="225"/>
      <c r="S415" s="225"/>
      <c r="T415" s="22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7" t="s">
        <v>216</v>
      </c>
      <c r="AU415" s="187" t="s">
        <v>81</v>
      </c>
      <c r="AV415" s="13" t="s">
        <v>81</v>
      </c>
      <c r="AW415" s="13" t="s">
        <v>33</v>
      </c>
      <c r="AX415" s="13" t="s">
        <v>79</v>
      </c>
      <c r="AY415" s="187" t="s">
        <v>137</v>
      </c>
    </row>
    <row r="416" spans="1:31" s="2" customFormat="1" ht="6.95" customHeight="1">
      <c r="A416" s="38"/>
      <c r="B416" s="55"/>
      <c r="C416" s="56"/>
      <c r="D416" s="56"/>
      <c r="E416" s="56"/>
      <c r="F416" s="56"/>
      <c r="G416" s="56"/>
      <c r="H416" s="56"/>
      <c r="I416" s="56"/>
      <c r="J416" s="56"/>
      <c r="K416" s="56"/>
      <c r="L416" s="39"/>
      <c r="M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</row>
  </sheetData>
  <autoFilter ref="C89:K41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3_01/121151124"/>
    <hyperlink ref="F101" r:id="rId2" display="https://podminky.urs.cz/item/CS_URS_2023_01/122252205"/>
    <hyperlink ref="F106" r:id="rId3" display="https://podminky.urs.cz/item/CS_URS_2023_01/132251101"/>
    <hyperlink ref="F110" r:id="rId4" display="https://podminky.urs.cz/item/CS_URS_2023_01/171151131"/>
    <hyperlink ref="F115" r:id="rId5" display="https://podminky.urs.cz/item/CS_URS_2023_01/174151101"/>
    <hyperlink ref="F120" r:id="rId6" display="https://podminky.urs.cz/item/CS_URS_2023_01/181151331R"/>
    <hyperlink ref="F129" r:id="rId7" display="https://podminky.urs.cz/item/CS_URS_2023_01/181006121"/>
    <hyperlink ref="F134" r:id="rId8" display="https://podminky.urs.cz/item/CS_URS_2023_01/183405211"/>
    <hyperlink ref="F147" r:id="rId9" display="https://podminky.urs.cz/item/CS_URS_2023_01/183405212"/>
    <hyperlink ref="F156" r:id="rId10" display="https://podminky.urs.cz/item/CS_URS_2023_01/113107162"/>
    <hyperlink ref="F161" r:id="rId11" display="https://podminky.urs.cz/item/CS_URS_2023_01/113107182"/>
    <hyperlink ref="F166" r:id="rId12" display="https://podminky.urs.cz/item/CS_URS_2023_01/462511370"/>
    <hyperlink ref="F171" r:id="rId13" display="https://podminky.urs.cz/item/CS_URS_2023_01/271572211"/>
    <hyperlink ref="F176" r:id="rId14" display="https://podminky.urs.cz/item/CS_URS_2023_01/274313811"/>
    <hyperlink ref="F180" r:id="rId15" display="https://podminky.urs.cz/item/CS_URS_2023_01/274351111"/>
    <hyperlink ref="F189" r:id="rId16" display="https://podminky.urs.cz/item/CS_URS_2023_01/463215111"/>
    <hyperlink ref="F194" r:id="rId17" display="https://podminky.urs.cz/item/CS_URS_2023_01/561081131"/>
    <hyperlink ref="F203" r:id="rId18" display="https://podminky.urs.cz/item/CS_URS_2023_01/564851111"/>
    <hyperlink ref="F209" r:id="rId19" display="https://podminky.urs.cz/item/CS_URS_2023_01/564851111-1"/>
    <hyperlink ref="F215" r:id="rId20" display="https://podminky.urs.cz/item/CS_URS_2023_01/565135111"/>
    <hyperlink ref="F220" r:id="rId21" display="https://podminky.urs.cz/item/CS_URS_2023_01/565155121"/>
    <hyperlink ref="F226" r:id="rId22" display="https://podminky.urs.cz/item/CS_URS_2023_01/569831111"/>
    <hyperlink ref="F231" r:id="rId23" display="https://podminky.urs.cz/item/CS_URS_2023_01/573211107"/>
    <hyperlink ref="F236" r:id="rId24" display="https://podminky.urs.cz/item/CS_URS_2023_01/573211108"/>
    <hyperlink ref="F241" r:id="rId25" display="https://podminky.urs.cz/item/CS_URS_2023_01/577134121"/>
    <hyperlink ref="F247" r:id="rId26" display="https://podminky.urs.cz/item/CS_URS_2023_01/577155112"/>
    <hyperlink ref="F252" r:id="rId27" display="https://podminky.urs.cz/item/CS_URS_2022_01/594511111"/>
    <hyperlink ref="F256" r:id="rId28" display="https://podminky.urs.cz/item/CS_URS_2023_01/596212210"/>
    <hyperlink ref="F270" r:id="rId29" display="https://podminky.urs.cz/item/CS_URS_2023_01/564851111-1-5.1"/>
    <hyperlink ref="F276" r:id="rId30" display="https://podminky.urs.cz/item/CS_URS_2023_01/564851111-5.1"/>
    <hyperlink ref="F282" r:id="rId31" display="https://podminky.urs.cz/item/CS_URS_2023_01/565155121-5.1"/>
    <hyperlink ref="F288" r:id="rId32" display="https://podminky.urs.cz/item/CS_URS_2023_01/573211107-5.1"/>
    <hyperlink ref="F294" r:id="rId33" display="https://podminky.urs.cz/item/CS_URS_2023_01/573211108-5.1"/>
    <hyperlink ref="F300" r:id="rId34" display="https://podminky.urs.cz/item/CS_URS_2023_01/577134121-5.1"/>
    <hyperlink ref="F306" r:id="rId35" display="https://podminky.urs.cz/item/CS_URS_2023_01/181152302-5.1"/>
    <hyperlink ref="F312" r:id="rId36" display="https://podminky.urs.cz/item/CS_URS_2023_01/914111111"/>
    <hyperlink ref="F316" r:id="rId37" display="https://podminky.urs.cz/item/CS_URS_2023_01/914511111"/>
    <hyperlink ref="F340" r:id="rId38" display="https://podminky.urs.cz/item/CS_URS_2023_01/915111121"/>
    <hyperlink ref="F344" r:id="rId39" display="https://podminky.urs.cz/item/CS_URS_2023_01/915611111"/>
    <hyperlink ref="F348" r:id="rId40" display="https://podminky.urs.cz/item/CS_URS_2023_01/916131213"/>
    <hyperlink ref="F357" r:id="rId41" display="https://podminky.urs.cz/item/CS_URS_2023_01/919441221"/>
    <hyperlink ref="F361" r:id="rId42" display="https://podminky.urs.cz/item/CS_URS_2023_01/919521140"/>
    <hyperlink ref="F365" r:id="rId43" display="https://podminky.urs.cz/item/CS_URS_2023_01/938909311"/>
    <hyperlink ref="F373" r:id="rId44" display="https://podminky.urs.cz/item/CS_URS_2023_01/919112213"/>
    <hyperlink ref="F378" r:id="rId45" display="https://podminky.urs.cz/item/CS_URS_2023_01/919122112"/>
    <hyperlink ref="F383" r:id="rId46" display="https://podminky.urs.cz/item/CS_URS_2023_01/919735112"/>
    <hyperlink ref="F393" r:id="rId47" display="https://podminky.urs.cz/item/CS_URS_2023_01/998225111"/>
    <hyperlink ref="F397" r:id="rId48" display="https://podminky.urs.cz/item/CS_URS_2023_01/997221571"/>
    <hyperlink ref="F401" r:id="rId49" display="https://podminky.urs.cz/item/CS_URS_2023_01/997221579"/>
    <hyperlink ref="F405" r:id="rId50" display="https://podminky.urs.cz/item/CS_URS_2023_01/997221611"/>
    <hyperlink ref="F410" r:id="rId51" display="https://podminky.urs.cz/item/CS_URS_2023_01/997221873"/>
    <hyperlink ref="F414" r:id="rId52" display="https://podminky.urs.cz/item/CS_URS_2023_01/99722187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736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737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28</v>
      </c>
      <c r="J24" s="27" t="str">
        <f>IF('Rekapitulace stavby'!AN20="","",'Rekapitulace stavby'!AN20)</f>
        <v/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ROUND(J94,2)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ROUND((SUM(BE94:BE318)),2)</f>
        <v>0</v>
      </c>
      <c r="G33" s="38"/>
      <c r="H33" s="38"/>
      <c r="I33" s="123">
        <v>0.21</v>
      </c>
      <c r="J33" s="122">
        <f>ROUND(((SUM(BE94:BE318))*I33),2)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ROUND((SUM(BF94:BF318)),2)</f>
        <v>0</v>
      </c>
      <c r="G34" s="38"/>
      <c r="H34" s="38"/>
      <c r="I34" s="123">
        <v>0.15</v>
      </c>
      <c r="J34" s="122">
        <f>ROUND(((SUM(BF94:BF318))*I34),2)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ROUND((SUM(BG94:BG318)),2)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ROUND((SUM(BH94:BH318)),2)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ROUND((SUM(BI94:BI318)),2)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771/20-2 - SO 202 Lávka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k.ú. Ptáčov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 s.r.o.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 xml:space="preserve"> 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J94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J95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J96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268</v>
      </c>
      <c r="E62" s="139"/>
      <c r="F62" s="139"/>
      <c r="G62" s="139"/>
      <c r="H62" s="139"/>
      <c r="I62" s="139"/>
      <c r="J62" s="140">
        <f>J115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269</v>
      </c>
      <c r="E63" s="139"/>
      <c r="F63" s="139"/>
      <c r="G63" s="139"/>
      <c r="H63" s="139"/>
      <c r="I63" s="139"/>
      <c r="J63" s="140">
        <f>J146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738</v>
      </c>
      <c r="E64" s="139"/>
      <c r="F64" s="139"/>
      <c r="G64" s="139"/>
      <c r="H64" s="139"/>
      <c r="I64" s="139"/>
      <c r="J64" s="140">
        <f>J163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739</v>
      </c>
      <c r="E65" s="139"/>
      <c r="F65" s="139"/>
      <c r="G65" s="139"/>
      <c r="H65" s="139"/>
      <c r="I65" s="139"/>
      <c r="J65" s="140">
        <f>J170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7"/>
      <c r="C66" s="10"/>
      <c r="D66" s="138" t="s">
        <v>270</v>
      </c>
      <c r="E66" s="139"/>
      <c r="F66" s="139"/>
      <c r="G66" s="139"/>
      <c r="H66" s="139"/>
      <c r="I66" s="139"/>
      <c r="J66" s="140">
        <f>J202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7"/>
      <c r="C67" s="10"/>
      <c r="D67" s="138" t="s">
        <v>740</v>
      </c>
      <c r="E67" s="139"/>
      <c r="F67" s="139"/>
      <c r="G67" s="139"/>
      <c r="H67" s="139"/>
      <c r="I67" s="139"/>
      <c r="J67" s="140">
        <f>J243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7"/>
      <c r="C68" s="10"/>
      <c r="D68" s="138" t="s">
        <v>273</v>
      </c>
      <c r="E68" s="139"/>
      <c r="F68" s="139"/>
      <c r="G68" s="139"/>
      <c r="H68" s="139"/>
      <c r="I68" s="139"/>
      <c r="J68" s="140">
        <f>J265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741</v>
      </c>
      <c r="E69" s="139"/>
      <c r="F69" s="139"/>
      <c r="G69" s="139"/>
      <c r="H69" s="139"/>
      <c r="I69" s="139"/>
      <c r="J69" s="140">
        <f>J274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7"/>
      <c r="C70" s="10"/>
      <c r="D70" s="138" t="s">
        <v>742</v>
      </c>
      <c r="E70" s="139"/>
      <c r="F70" s="139"/>
      <c r="G70" s="139"/>
      <c r="H70" s="139"/>
      <c r="I70" s="139"/>
      <c r="J70" s="140">
        <f>J281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3"/>
      <c r="C71" s="9"/>
      <c r="D71" s="134" t="s">
        <v>743</v>
      </c>
      <c r="E71" s="135"/>
      <c r="F71" s="135"/>
      <c r="G71" s="135"/>
      <c r="H71" s="135"/>
      <c r="I71" s="135"/>
      <c r="J71" s="136">
        <f>J285</f>
        <v>0</v>
      </c>
      <c r="K71" s="9"/>
      <c r="L71" s="13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7"/>
      <c r="C72" s="10"/>
      <c r="D72" s="138" t="s">
        <v>744</v>
      </c>
      <c r="E72" s="139"/>
      <c r="F72" s="139"/>
      <c r="G72" s="139"/>
      <c r="H72" s="139"/>
      <c r="I72" s="139"/>
      <c r="J72" s="140">
        <f>J286</f>
        <v>0</v>
      </c>
      <c r="K72" s="10"/>
      <c r="L72" s="13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7"/>
      <c r="C73" s="10"/>
      <c r="D73" s="138" t="s">
        <v>745</v>
      </c>
      <c r="E73" s="139"/>
      <c r="F73" s="139"/>
      <c r="G73" s="139"/>
      <c r="H73" s="139"/>
      <c r="I73" s="139"/>
      <c r="J73" s="140">
        <f>J301</f>
        <v>0</v>
      </c>
      <c r="K73" s="10"/>
      <c r="L73" s="13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7"/>
      <c r="C74" s="10"/>
      <c r="D74" s="138" t="s">
        <v>746</v>
      </c>
      <c r="E74" s="139"/>
      <c r="F74" s="139"/>
      <c r="G74" s="139"/>
      <c r="H74" s="139"/>
      <c r="I74" s="139"/>
      <c r="J74" s="140">
        <f>J314</f>
        <v>0</v>
      </c>
      <c r="K74" s="10"/>
      <c r="L74" s="13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121</v>
      </c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17</v>
      </c>
      <c r="D83" s="38"/>
      <c r="E83" s="38"/>
      <c r="F83" s="38"/>
      <c r="G83" s="38"/>
      <c r="H83" s="38"/>
      <c r="I83" s="38"/>
      <c r="J83" s="38"/>
      <c r="K83" s="3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38"/>
      <c r="D84" s="38"/>
      <c r="E84" s="115" t="str">
        <f>E7</f>
        <v>Cyklostezka Třebíč - Vladislav, I.Etapa</v>
      </c>
      <c r="F84" s="32"/>
      <c r="G84" s="32"/>
      <c r="H84" s="32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108</v>
      </c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38"/>
      <c r="D86" s="38"/>
      <c r="E86" s="62" t="str">
        <f>E9</f>
        <v>771/20-2 - SO 202 Lávka</v>
      </c>
      <c r="F86" s="38"/>
      <c r="G86" s="38"/>
      <c r="H86" s="38"/>
      <c r="I86" s="38"/>
      <c r="J86" s="38"/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38"/>
      <c r="E88" s="38"/>
      <c r="F88" s="27" t="str">
        <f>F12</f>
        <v>k.ú. Ptáčov</v>
      </c>
      <c r="G88" s="38"/>
      <c r="H88" s="38"/>
      <c r="I88" s="32" t="s">
        <v>23</v>
      </c>
      <c r="J88" s="64" t="str">
        <f>IF(J12="","",J12)</f>
        <v>22. 11. 2022</v>
      </c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38"/>
      <c r="E90" s="38"/>
      <c r="F90" s="27" t="str">
        <f>E15</f>
        <v>Město Třebíč</v>
      </c>
      <c r="G90" s="38"/>
      <c r="H90" s="38"/>
      <c r="I90" s="32" t="s">
        <v>31</v>
      </c>
      <c r="J90" s="36" t="str">
        <f>E21</f>
        <v>NDCon s.r.o.</v>
      </c>
      <c r="K90" s="38"/>
      <c r="L90" s="11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38"/>
      <c r="E91" s="38"/>
      <c r="F91" s="27" t="str">
        <f>IF(E18="","",E18)</f>
        <v>Vyplň údaj</v>
      </c>
      <c r="G91" s="38"/>
      <c r="H91" s="38"/>
      <c r="I91" s="32" t="s">
        <v>34</v>
      </c>
      <c r="J91" s="36" t="str">
        <f>E24</f>
        <v xml:space="preserve"> </v>
      </c>
      <c r="K91" s="38"/>
      <c r="L91" s="116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41"/>
      <c r="B93" s="142"/>
      <c r="C93" s="143" t="s">
        <v>122</v>
      </c>
      <c r="D93" s="144" t="s">
        <v>56</v>
      </c>
      <c r="E93" s="144" t="s">
        <v>52</v>
      </c>
      <c r="F93" s="144" t="s">
        <v>53</v>
      </c>
      <c r="G93" s="144" t="s">
        <v>123</v>
      </c>
      <c r="H93" s="144" t="s">
        <v>124</v>
      </c>
      <c r="I93" s="144" t="s">
        <v>125</v>
      </c>
      <c r="J93" s="144" t="s">
        <v>114</v>
      </c>
      <c r="K93" s="145" t="s">
        <v>126</v>
      </c>
      <c r="L93" s="146"/>
      <c r="M93" s="80" t="s">
        <v>3</v>
      </c>
      <c r="N93" s="81" t="s">
        <v>41</v>
      </c>
      <c r="O93" s="81" t="s">
        <v>127</v>
      </c>
      <c r="P93" s="81" t="s">
        <v>128</v>
      </c>
      <c r="Q93" s="81" t="s">
        <v>129</v>
      </c>
      <c r="R93" s="81" t="s">
        <v>130</v>
      </c>
      <c r="S93" s="81" t="s">
        <v>131</v>
      </c>
      <c r="T93" s="82" t="s">
        <v>132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</row>
    <row r="94" spans="1:63" s="2" customFormat="1" ht="22.8" customHeight="1">
      <c r="A94" s="38"/>
      <c r="B94" s="39"/>
      <c r="C94" s="87" t="s">
        <v>133</v>
      </c>
      <c r="D94" s="38"/>
      <c r="E94" s="38"/>
      <c r="F94" s="38"/>
      <c r="G94" s="38"/>
      <c r="H94" s="38"/>
      <c r="I94" s="38"/>
      <c r="J94" s="147">
        <f>BK94</f>
        <v>0</v>
      </c>
      <c r="K94" s="38"/>
      <c r="L94" s="39"/>
      <c r="M94" s="83"/>
      <c r="N94" s="68"/>
      <c r="O94" s="84"/>
      <c r="P94" s="148">
        <f>P95+P285</f>
        <v>0</v>
      </c>
      <c r="Q94" s="84"/>
      <c r="R94" s="148">
        <f>R95+R285</f>
        <v>241.87677232</v>
      </c>
      <c r="S94" s="84"/>
      <c r="T94" s="149">
        <f>T95+T285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70</v>
      </c>
      <c r="AU94" s="19" t="s">
        <v>115</v>
      </c>
      <c r="BK94" s="150">
        <f>BK95+BK285</f>
        <v>0</v>
      </c>
    </row>
    <row r="95" spans="1:63" s="12" customFormat="1" ht="25.9" customHeight="1">
      <c r="A95" s="12"/>
      <c r="B95" s="151"/>
      <c r="C95" s="12"/>
      <c r="D95" s="152" t="s">
        <v>70</v>
      </c>
      <c r="E95" s="153" t="s">
        <v>277</v>
      </c>
      <c r="F95" s="153" t="s">
        <v>278</v>
      </c>
      <c r="G95" s="12"/>
      <c r="H95" s="12"/>
      <c r="I95" s="154"/>
      <c r="J95" s="155">
        <f>BK95</f>
        <v>0</v>
      </c>
      <c r="K95" s="12"/>
      <c r="L95" s="151"/>
      <c r="M95" s="156"/>
      <c r="N95" s="157"/>
      <c r="O95" s="157"/>
      <c r="P95" s="158">
        <f>P96+P115+P146+P163+P170+P202+P243+P265+P274+P281</f>
        <v>0</v>
      </c>
      <c r="Q95" s="157"/>
      <c r="R95" s="158">
        <f>R96+R115+R146+R163+R170+R202+R243+R265+R274+R281</f>
        <v>240.46423632</v>
      </c>
      <c r="S95" s="157"/>
      <c r="T95" s="159">
        <f>T96+T115+T146+T163+T170+T202+T243+T265+T274+T281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2" t="s">
        <v>79</v>
      </c>
      <c r="AT95" s="160" t="s">
        <v>70</v>
      </c>
      <c r="AU95" s="160" t="s">
        <v>71</v>
      </c>
      <c r="AY95" s="152" t="s">
        <v>137</v>
      </c>
      <c r="BK95" s="161">
        <f>BK96+BK115+BK146+BK163+BK170+BK202+BK243+BK265+BK274+BK281</f>
        <v>0</v>
      </c>
    </row>
    <row r="96" spans="1:63" s="12" customFormat="1" ht="22.8" customHeight="1">
      <c r="A96" s="12"/>
      <c r="B96" s="151"/>
      <c r="C96" s="12"/>
      <c r="D96" s="152" t="s">
        <v>70</v>
      </c>
      <c r="E96" s="162" t="s">
        <v>79</v>
      </c>
      <c r="F96" s="162" t="s">
        <v>279</v>
      </c>
      <c r="G96" s="12"/>
      <c r="H96" s="12"/>
      <c r="I96" s="154"/>
      <c r="J96" s="163">
        <f>BK96</f>
        <v>0</v>
      </c>
      <c r="K96" s="12"/>
      <c r="L96" s="151"/>
      <c r="M96" s="156"/>
      <c r="N96" s="157"/>
      <c r="O96" s="157"/>
      <c r="P96" s="158">
        <f>SUM(P97:P114)</f>
        <v>0</v>
      </c>
      <c r="Q96" s="157"/>
      <c r="R96" s="158">
        <f>SUM(R97:R114)</f>
        <v>0</v>
      </c>
      <c r="S96" s="157"/>
      <c r="T96" s="159">
        <f>SUM(T97:T114)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52" t="s">
        <v>79</v>
      </c>
      <c r="AT96" s="160" t="s">
        <v>70</v>
      </c>
      <c r="AU96" s="160" t="s">
        <v>79</v>
      </c>
      <c r="AY96" s="152" t="s">
        <v>137</v>
      </c>
      <c r="BK96" s="161">
        <f>SUM(BK97:BK114)</f>
        <v>0</v>
      </c>
    </row>
    <row r="97" spans="1:65" s="2" customFormat="1" ht="21.75" customHeight="1">
      <c r="A97" s="38"/>
      <c r="B97" s="164"/>
      <c r="C97" s="165" t="s">
        <v>79</v>
      </c>
      <c r="D97" s="165" t="s">
        <v>140</v>
      </c>
      <c r="E97" s="166" t="s">
        <v>747</v>
      </c>
      <c r="F97" s="167" t="s">
        <v>748</v>
      </c>
      <c r="G97" s="168" t="s">
        <v>291</v>
      </c>
      <c r="H97" s="169">
        <v>65</v>
      </c>
      <c r="I97" s="170"/>
      <c r="J97" s="171">
        <f>ROUND(I97*H97,2)</f>
        <v>0</v>
      </c>
      <c r="K97" s="167" t="s">
        <v>283</v>
      </c>
      <c r="L97" s="39"/>
      <c r="M97" s="172" t="s">
        <v>3</v>
      </c>
      <c r="N97" s="173" t="s">
        <v>42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157</v>
      </c>
      <c r="AT97" s="176" t="s">
        <v>140</v>
      </c>
      <c r="AU97" s="176" t="s">
        <v>81</v>
      </c>
      <c r="AY97" s="19" t="s">
        <v>137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79</v>
      </c>
      <c r="BK97" s="177">
        <f>ROUND(I97*H97,2)</f>
        <v>0</v>
      </c>
      <c r="BL97" s="19" t="s">
        <v>157</v>
      </c>
      <c r="BM97" s="176" t="s">
        <v>749</v>
      </c>
    </row>
    <row r="98" spans="1:47" s="2" customFormat="1" ht="12">
      <c r="A98" s="38"/>
      <c r="B98" s="39"/>
      <c r="C98" s="38"/>
      <c r="D98" s="178" t="s">
        <v>146</v>
      </c>
      <c r="E98" s="38"/>
      <c r="F98" s="179" t="s">
        <v>750</v>
      </c>
      <c r="G98" s="38"/>
      <c r="H98" s="38"/>
      <c r="I98" s="180"/>
      <c r="J98" s="38"/>
      <c r="K98" s="38"/>
      <c r="L98" s="39"/>
      <c r="M98" s="181"/>
      <c r="N98" s="182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146</v>
      </c>
      <c r="AU98" s="19" t="s">
        <v>81</v>
      </c>
    </row>
    <row r="99" spans="1:47" s="2" customFormat="1" ht="12">
      <c r="A99" s="38"/>
      <c r="B99" s="39"/>
      <c r="C99" s="38"/>
      <c r="D99" s="183" t="s">
        <v>172</v>
      </c>
      <c r="E99" s="38"/>
      <c r="F99" s="184" t="s">
        <v>751</v>
      </c>
      <c r="G99" s="38"/>
      <c r="H99" s="38"/>
      <c r="I99" s="180"/>
      <c r="J99" s="38"/>
      <c r="K99" s="38"/>
      <c r="L99" s="39"/>
      <c r="M99" s="181"/>
      <c r="N99" s="182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172</v>
      </c>
      <c r="AU99" s="19" t="s">
        <v>81</v>
      </c>
    </row>
    <row r="100" spans="1:51" s="13" customFormat="1" ht="12">
      <c r="A100" s="13"/>
      <c r="B100" s="186"/>
      <c r="C100" s="13"/>
      <c r="D100" s="178" t="s">
        <v>216</v>
      </c>
      <c r="E100" s="187" t="s">
        <v>3</v>
      </c>
      <c r="F100" s="188" t="s">
        <v>716</v>
      </c>
      <c r="G100" s="13"/>
      <c r="H100" s="189">
        <v>65</v>
      </c>
      <c r="I100" s="190"/>
      <c r="J100" s="13"/>
      <c r="K100" s="13"/>
      <c r="L100" s="186"/>
      <c r="M100" s="191"/>
      <c r="N100" s="192"/>
      <c r="O100" s="192"/>
      <c r="P100" s="192"/>
      <c r="Q100" s="192"/>
      <c r="R100" s="192"/>
      <c r="S100" s="192"/>
      <c r="T100" s="19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7" t="s">
        <v>216</v>
      </c>
      <c r="AU100" s="187" t="s">
        <v>81</v>
      </c>
      <c r="AV100" s="13" t="s">
        <v>81</v>
      </c>
      <c r="AW100" s="13" t="s">
        <v>33</v>
      </c>
      <c r="AX100" s="13" t="s">
        <v>79</v>
      </c>
      <c r="AY100" s="187" t="s">
        <v>137</v>
      </c>
    </row>
    <row r="101" spans="1:65" s="2" customFormat="1" ht="16.5" customHeight="1">
      <c r="A101" s="38"/>
      <c r="B101" s="164"/>
      <c r="C101" s="165" t="s">
        <v>81</v>
      </c>
      <c r="D101" s="165" t="s">
        <v>140</v>
      </c>
      <c r="E101" s="166" t="s">
        <v>752</v>
      </c>
      <c r="F101" s="167" t="s">
        <v>753</v>
      </c>
      <c r="G101" s="168" t="s">
        <v>291</v>
      </c>
      <c r="H101" s="169">
        <v>25</v>
      </c>
      <c r="I101" s="170"/>
      <c r="J101" s="171">
        <f>ROUND(I101*H101,2)</f>
        <v>0</v>
      </c>
      <c r="K101" s="167" t="s">
        <v>283</v>
      </c>
      <c r="L101" s="39"/>
      <c r="M101" s="172" t="s">
        <v>3</v>
      </c>
      <c r="N101" s="173" t="s">
        <v>42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157</v>
      </c>
      <c r="AT101" s="176" t="s">
        <v>140</v>
      </c>
      <c r="AU101" s="176" t="s">
        <v>81</v>
      </c>
      <c r="AY101" s="19" t="s">
        <v>137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79</v>
      </c>
      <c r="BK101" s="177">
        <f>ROUND(I101*H101,2)</f>
        <v>0</v>
      </c>
      <c r="BL101" s="19" t="s">
        <v>157</v>
      </c>
      <c r="BM101" s="176" t="s">
        <v>754</v>
      </c>
    </row>
    <row r="102" spans="1:47" s="2" customFormat="1" ht="12">
      <c r="A102" s="38"/>
      <c r="B102" s="39"/>
      <c r="C102" s="38"/>
      <c r="D102" s="178" t="s">
        <v>146</v>
      </c>
      <c r="E102" s="38"/>
      <c r="F102" s="179" t="s">
        <v>755</v>
      </c>
      <c r="G102" s="38"/>
      <c r="H102" s="38"/>
      <c r="I102" s="180"/>
      <c r="J102" s="38"/>
      <c r="K102" s="38"/>
      <c r="L102" s="39"/>
      <c r="M102" s="181"/>
      <c r="N102" s="182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146</v>
      </c>
      <c r="AU102" s="19" t="s">
        <v>81</v>
      </c>
    </row>
    <row r="103" spans="1:47" s="2" customFormat="1" ht="12">
      <c r="A103" s="38"/>
      <c r="B103" s="39"/>
      <c r="C103" s="38"/>
      <c r="D103" s="183" t="s">
        <v>172</v>
      </c>
      <c r="E103" s="38"/>
      <c r="F103" s="184" t="s">
        <v>756</v>
      </c>
      <c r="G103" s="38"/>
      <c r="H103" s="38"/>
      <c r="I103" s="180"/>
      <c r="J103" s="38"/>
      <c r="K103" s="38"/>
      <c r="L103" s="39"/>
      <c r="M103" s="181"/>
      <c r="N103" s="182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172</v>
      </c>
      <c r="AU103" s="19" t="s">
        <v>81</v>
      </c>
    </row>
    <row r="104" spans="1:51" s="14" customFormat="1" ht="12">
      <c r="A104" s="14"/>
      <c r="B104" s="199"/>
      <c r="C104" s="14"/>
      <c r="D104" s="178" t="s">
        <v>216</v>
      </c>
      <c r="E104" s="200" t="s">
        <v>3</v>
      </c>
      <c r="F104" s="201" t="s">
        <v>757</v>
      </c>
      <c r="G104" s="14"/>
      <c r="H104" s="200" t="s">
        <v>3</v>
      </c>
      <c r="I104" s="202"/>
      <c r="J104" s="14"/>
      <c r="K104" s="14"/>
      <c r="L104" s="199"/>
      <c r="M104" s="203"/>
      <c r="N104" s="204"/>
      <c r="O104" s="204"/>
      <c r="P104" s="204"/>
      <c r="Q104" s="204"/>
      <c r="R104" s="204"/>
      <c r="S104" s="204"/>
      <c r="T104" s="20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00" t="s">
        <v>216</v>
      </c>
      <c r="AU104" s="200" t="s">
        <v>81</v>
      </c>
      <c r="AV104" s="14" t="s">
        <v>79</v>
      </c>
      <c r="AW104" s="14" t="s">
        <v>33</v>
      </c>
      <c r="AX104" s="14" t="s">
        <v>71</v>
      </c>
      <c r="AY104" s="200" t="s">
        <v>137</v>
      </c>
    </row>
    <row r="105" spans="1:51" s="13" customFormat="1" ht="12">
      <c r="A105" s="13"/>
      <c r="B105" s="186"/>
      <c r="C105" s="13"/>
      <c r="D105" s="178" t="s">
        <v>216</v>
      </c>
      <c r="E105" s="187" t="s">
        <v>3</v>
      </c>
      <c r="F105" s="188" t="s">
        <v>758</v>
      </c>
      <c r="G105" s="13"/>
      <c r="H105" s="189">
        <v>25</v>
      </c>
      <c r="I105" s="190"/>
      <c r="J105" s="13"/>
      <c r="K105" s="13"/>
      <c r="L105" s="186"/>
      <c r="M105" s="191"/>
      <c r="N105" s="192"/>
      <c r="O105" s="192"/>
      <c r="P105" s="192"/>
      <c r="Q105" s="192"/>
      <c r="R105" s="192"/>
      <c r="S105" s="192"/>
      <c r="T105" s="19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7" t="s">
        <v>216</v>
      </c>
      <c r="AU105" s="187" t="s">
        <v>81</v>
      </c>
      <c r="AV105" s="13" t="s">
        <v>81</v>
      </c>
      <c r="AW105" s="13" t="s">
        <v>33</v>
      </c>
      <c r="AX105" s="13" t="s">
        <v>79</v>
      </c>
      <c r="AY105" s="187" t="s">
        <v>137</v>
      </c>
    </row>
    <row r="106" spans="1:65" s="2" customFormat="1" ht="21.75" customHeight="1">
      <c r="A106" s="38"/>
      <c r="B106" s="164"/>
      <c r="C106" s="165" t="s">
        <v>152</v>
      </c>
      <c r="D106" s="165" t="s">
        <v>140</v>
      </c>
      <c r="E106" s="166" t="s">
        <v>759</v>
      </c>
      <c r="F106" s="167" t="s">
        <v>760</v>
      </c>
      <c r="G106" s="168" t="s">
        <v>291</v>
      </c>
      <c r="H106" s="169">
        <v>25</v>
      </c>
      <c r="I106" s="170"/>
      <c r="J106" s="171">
        <f>ROUND(I106*H106,2)</f>
        <v>0</v>
      </c>
      <c r="K106" s="167" t="s">
        <v>283</v>
      </c>
      <c r="L106" s="39"/>
      <c r="M106" s="172" t="s">
        <v>3</v>
      </c>
      <c r="N106" s="173" t="s">
        <v>42</v>
      </c>
      <c r="O106" s="72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6" t="s">
        <v>157</v>
      </c>
      <c r="AT106" s="176" t="s">
        <v>140</v>
      </c>
      <c r="AU106" s="176" t="s">
        <v>81</v>
      </c>
      <c r="AY106" s="19" t="s">
        <v>137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9" t="s">
        <v>79</v>
      </c>
      <c r="BK106" s="177">
        <f>ROUND(I106*H106,2)</f>
        <v>0</v>
      </c>
      <c r="BL106" s="19" t="s">
        <v>157</v>
      </c>
      <c r="BM106" s="176" t="s">
        <v>761</v>
      </c>
    </row>
    <row r="107" spans="1:47" s="2" customFormat="1" ht="12">
      <c r="A107" s="38"/>
      <c r="B107" s="39"/>
      <c r="C107" s="38"/>
      <c r="D107" s="178" t="s">
        <v>146</v>
      </c>
      <c r="E107" s="38"/>
      <c r="F107" s="179" t="s">
        <v>762</v>
      </c>
      <c r="G107" s="38"/>
      <c r="H107" s="38"/>
      <c r="I107" s="180"/>
      <c r="J107" s="38"/>
      <c r="K107" s="38"/>
      <c r="L107" s="39"/>
      <c r="M107" s="181"/>
      <c r="N107" s="182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146</v>
      </c>
      <c r="AU107" s="19" t="s">
        <v>81</v>
      </c>
    </row>
    <row r="108" spans="1:47" s="2" customFormat="1" ht="12">
      <c r="A108" s="38"/>
      <c r="B108" s="39"/>
      <c r="C108" s="38"/>
      <c r="D108" s="183" t="s">
        <v>172</v>
      </c>
      <c r="E108" s="38"/>
      <c r="F108" s="184" t="s">
        <v>763</v>
      </c>
      <c r="G108" s="38"/>
      <c r="H108" s="38"/>
      <c r="I108" s="180"/>
      <c r="J108" s="38"/>
      <c r="K108" s="38"/>
      <c r="L108" s="39"/>
      <c r="M108" s="181"/>
      <c r="N108" s="182"/>
      <c r="O108" s="72"/>
      <c r="P108" s="72"/>
      <c r="Q108" s="72"/>
      <c r="R108" s="72"/>
      <c r="S108" s="72"/>
      <c r="T108" s="73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9" t="s">
        <v>172</v>
      </c>
      <c r="AU108" s="19" t="s">
        <v>81</v>
      </c>
    </row>
    <row r="109" spans="1:51" s="14" customFormat="1" ht="12">
      <c r="A109" s="14"/>
      <c r="B109" s="199"/>
      <c r="C109" s="14"/>
      <c r="D109" s="178" t="s">
        <v>216</v>
      </c>
      <c r="E109" s="200" t="s">
        <v>3</v>
      </c>
      <c r="F109" s="201" t="s">
        <v>764</v>
      </c>
      <c r="G109" s="14"/>
      <c r="H109" s="200" t="s">
        <v>3</v>
      </c>
      <c r="I109" s="202"/>
      <c r="J109" s="14"/>
      <c r="K109" s="14"/>
      <c r="L109" s="199"/>
      <c r="M109" s="203"/>
      <c r="N109" s="204"/>
      <c r="O109" s="204"/>
      <c r="P109" s="204"/>
      <c r="Q109" s="204"/>
      <c r="R109" s="204"/>
      <c r="S109" s="204"/>
      <c r="T109" s="20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00" t="s">
        <v>216</v>
      </c>
      <c r="AU109" s="200" t="s">
        <v>81</v>
      </c>
      <c r="AV109" s="14" t="s">
        <v>79</v>
      </c>
      <c r="AW109" s="14" t="s">
        <v>33</v>
      </c>
      <c r="AX109" s="14" t="s">
        <v>71</v>
      </c>
      <c r="AY109" s="200" t="s">
        <v>137</v>
      </c>
    </row>
    <row r="110" spans="1:51" s="13" customFormat="1" ht="12">
      <c r="A110" s="13"/>
      <c r="B110" s="186"/>
      <c r="C110" s="13"/>
      <c r="D110" s="178" t="s">
        <v>216</v>
      </c>
      <c r="E110" s="187" t="s">
        <v>3</v>
      </c>
      <c r="F110" s="188" t="s">
        <v>439</v>
      </c>
      <c r="G110" s="13"/>
      <c r="H110" s="189">
        <v>25</v>
      </c>
      <c r="I110" s="190"/>
      <c r="J110" s="13"/>
      <c r="K110" s="13"/>
      <c r="L110" s="186"/>
      <c r="M110" s="191"/>
      <c r="N110" s="192"/>
      <c r="O110" s="192"/>
      <c r="P110" s="192"/>
      <c r="Q110" s="192"/>
      <c r="R110" s="192"/>
      <c r="S110" s="192"/>
      <c r="T110" s="19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7" t="s">
        <v>216</v>
      </c>
      <c r="AU110" s="187" t="s">
        <v>81</v>
      </c>
      <c r="AV110" s="13" t="s">
        <v>81</v>
      </c>
      <c r="AW110" s="13" t="s">
        <v>33</v>
      </c>
      <c r="AX110" s="13" t="s">
        <v>79</v>
      </c>
      <c r="AY110" s="187" t="s">
        <v>137</v>
      </c>
    </row>
    <row r="111" spans="1:65" s="2" customFormat="1" ht="16.5" customHeight="1">
      <c r="A111" s="38"/>
      <c r="B111" s="164"/>
      <c r="C111" s="165" t="s">
        <v>157</v>
      </c>
      <c r="D111" s="165" t="s">
        <v>140</v>
      </c>
      <c r="E111" s="166" t="s">
        <v>765</v>
      </c>
      <c r="F111" s="167" t="s">
        <v>766</v>
      </c>
      <c r="G111" s="168" t="s">
        <v>291</v>
      </c>
      <c r="H111" s="169">
        <v>40</v>
      </c>
      <c r="I111" s="170"/>
      <c r="J111" s="171">
        <f>ROUND(I111*H111,2)</f>
        <v>0</v>
      </c>
      <c r="K111" s="167" t="s">
        <v>283</v>
      </c>
      <c r="L111" s="39"/>
      <c r="M111" s="172" t="s">
        <v>3</v>
      </c>
      <c r="N111" s="173" t="s">
        <v>42</v>
      </c>
      <c r="O111" s="72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76" t="s">
        <v>157</v>
      </c>
      <c r="AT111" s="176" t="s">
        <v>140</v>
      </c>
      <c r="AU111" s="176" t="s">
        <v>81</v>
      </c>
      <c r="AY111" s="19" t="s">
        <v>137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9" t="s">
        <v>79</v>
      </c>
      <c r="BK111" s="177">
        <f>ROUND(I111*H111,2)</f>
        <v>0</v>
      </c>
      <c r="BL111" s="19" t="s">
        <v>157</v>
      </c>
      <c r="BM111" s="176" t="s">
        <v>767</v>
      </c>
    </row>
    <row r="112" spans="1:47" s="2" customFormat="1" ht="12">
      <c r="A112" s="38"/>
      <c r="B112" s="39"/>
      <c r="C112" s="38"/>
      <c r="D112" s="178" t="s">
        <v>146</v>
      </c>
      <c r="E112" s="38"/>
      <c r="F112" s="179" t="s">
        <v>768</v>
      </c>
      <c r="G112" s="38"/>
      <c r="H112" s="38"/>
      <c r="I112" s="180"/>
      <c r="J112" s="38"/>
      <c r="K112" s="38"/>
      <c r="L112" s="39"/>
      <c r="M112" s="181"/>
      <c r="N112" s="182"/>
      <c r="O112" s="72"/>
      <c r="P112" s="72"/>
      <c r="Q112" s="72"/>
      <c r="R112" s="72"/>
      <c r="S112" s="72"/>
      <c r="T112" s="73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9" t="s">
        <v>146</v>
      </c>
      <c r="AU112" s="19" t="s">
        <v>81</v>
      </c>
    </row>
    <row r="113" spans="1:47" s="2" customFormat="1" ht="12">
      <c r="A113" s="38"/>
      <c r="B113" s="39"/>
      <c r="C113" s="38"/>
      <c r="D113" s="183" t="s">
        <v>172</v>
      </c>
      <c r="E113" s="38"/>
      <c r="F113" s="184" t="s">
        <v>769</v>
      </c>
      <c r="G113" s="38"/>
      <c r="H113" s="38"/>
      <c r="I113" s="180"/>
      <c r="J113" s="38"/>
      <c r="K113" s="38"/>
      <c r="L113" s="39"/>
      <c r="M113" s="181"/>
      <c r="N113" s="182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172</v>
      </c>
      <c r="AU113" s="19" t="s">
        <v>81</v>
      </c>
    </row>
    <row r="114" spans="1:51" s="13" customFormat="1" ht="12">
      <c r="A114" s="13"/>
      <c r="B114" s="186"/>
      <c r="C114" s="13"/>
      <c r="D114" s="178" t="s">
        <v>216</v>
      </c>
      <c r="E114" s="187" t="s">
        <v>3</v>
      </c>
      <c r="F114" s="188" t="s">
        <v>552</v>
      </c>
      <c r="G114" s="13"/>
      <c r="H114" s="189">
        <v>40</v>
      </c>
      <c r="I114" s="190"/>
      <c r="J114" s="13"/>
      <c r="K114" s="13"/>
      <c r="L114" s="186"/>
      <c r="M114" s="191"/>
      <c r="N114" s="192"/>
      <c r="O114" s="192"/>
      <c r="P114" s="192"/>
      <c r="Q114" s="192"/>
      <c r="R114" s="192"/>
      <c r="S114" s="192"/>
      <c r="T114" s="19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7" t="s">
        <v>216</v>
      </c>
      <c r="AU114" s="187" t="s">
        <v>81</v>
      </c>
      <c r="AV114" s="13" t="s">
        <v>81</v>
      </c>
      <c r="AW114" s="13" t="s">
        <v>33</v>
      </c>
      <c r="AX114" s="13" t="s">
        <v>79</v>
      </c>
      <c r="AY114" s="187" t="s">
        <v>137</v>
      </c>
    </row>
    <row r="115" spans="1:63" s="12" customFormat="1" ht="22.8" customHeight="1">
      <c r="A115" s="12"/>
      <c r="B115" s="151"/>
      <c r="C115" s="12"/>
      <c r="D115" s="152" t="s">
        <v>70</v>
      </c>
      <c r="E115" s="162" t="s">
        <v>357</v>
      </c>
      <c r="F115" s="162" t="s">
        <v>358</v>
      </c>
      <c r="G115" s="12"/>
      <c r="H115" s="12"/>
      <c r="I115" s="154"/>
      <c r="J115" s="163">
        <f>BK115</f>
        <v>0</v>
      </c>
      <c r="K115" s="12"/>
      <c r="L115" s="151"/>
      <c r="M115" s="156"/>
      <c r="N115" s="157"/>
      <c r="O115" s="157"/>
      <c r="P115" s="158">
        <f>SUM(P116:P145)</f>
        <v>0</v>
      </c>
      <c r="Q115" s="157"/>
      <c r="R115" s="158">
        <f>SUM(R116:R145)</f>
        <v>1.03221</v>
      </c>
      <c r="S115" s="157"/>
      <c r="T115" s="159">
        <f>SUM(T116:T145)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2" t="s">
        <v>79</v>
      </c>
      <c r="AT115" s="160" t="s">
        <v>70</v>
      </c>
      <c r="AU115" s="160" t="s">
        <v>79</v>
      </c>
      <c r="AY115" s="152" t="s">
        <v>137</v>
      </c>
      <c r="BK115" s="161">
        <f>SUM(BK116:BK145)</f>
        <v>0</v>
      </c>
    </row>
    <row r="116" spans="1:65" s="2" customFormat="1" ht="16.5" customHeight="1">
      <c r="A116" s="38"/>
      <c r="B116" s="164"/>
      <c r="C116" s="165" t="s">
        <v>136</v>
      </c>
      <c r="D116" s="165" t="s">
        <v>140</v>
      </c>
      <c r="E116" s="166" t="s">
        <v>770</v>
      </c>
      <c r="F116" s="167" t="s">
        <v>771</v>
      </c>
      <c r="G116" s="168" t="s">
        <v>291</v>
      </c>
      <c r="H116" s="169">
        <v>39</v>
      </c>
      <c r="I116" s="170"/>
      <c r="J116" s="171">
        <f>ROUND(I116*H116,2)</f>
        <v>0</v>
      </c>
      <c r="K116" s="167" t="s">
        <v>283</v>
      </c>
      <c r="L116" s="39"/>
      <c r="M116" s="172" t="s">
        <v>3</v>
      </c>
      <c r="N116" s="173" t="s">
        <v>42</v>
      </c>
      <c r="O116" s="72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6" t="s">
        <v>157</v>
      </c>
      <c r="AT116" s="176" t="s">
        <v>140</v>
      </c>
      <c r="AU116" s="176" t="s">
        <v>81</v>
      </c>
      <c r="AY116" s="19" t="s">
        <v>137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9" t="s">
        <v>79</v>
      </c>
      <c r="BK116" s="177">
        <f>ROUND(I116*H116,2)</f>
        <v>0</v>
      </c>
      <c r="BL116" s="19" t="s">
        <v>157</v>
      </c>
      <c r="BM116" s="176" t="s">
        <v>772</v>
      </c>
    </row>
    <row r="117" spans="1:47" s="2" customFormat="1" ht="12">
      <c r="A117" s="38"/>
      <c r="B117" s="39"/>
      <c r="C117" s="38"/>
      <c r="D117" s="178" t="s">
        <v>146</v>
      </c>
      <c r="E117" s="38"/>
      <c r="F117" s="179" t="s">
        <v>773</v>
      </c>
      <c r="G117" s="38"/>
      <c r="H117" s="38"/>
      <c r="I117" s="180"/>
      <c r="J117" s="38"/>
      <c r="K117" s="38"/>
      <c r="L117" s="39"/>
      <c r="M117" s="181"/>
      <c r="N117" s="182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146</v>
      </c>
      <c r="AU117" s="19" t="s">
        <v>81</v>
      </c>
    </row>
    <row r="118" spans="1:47" s="2" customFormat="1" ht="12">
      <c r="A118" s="38"/>
      <c r="B118" s="39"/>
      <c r="C118" s="38"/>
      <c r="D118" s="183" t="s">
        <v>172</v>
      </c>
      <c r="E118" s="38"/>
      <c r="F118" s="184" t="s">
        <v>774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172</v>
      </c>
      <c r="AU118" s="19" t="s">
        <v>81</v>
      </c>
    </row>
    <row r="119" spans="1:51" s="13" customFormat="1" ht="12">
      <c r="A119" s="13"/>
      <c r="B119" s="186"/>
      <c r="C119" s="13"/>
      <c r="D119" s="178" t="s">
        <v>216</v>
      </c>
      <c r="E119" s="187" t="s">
        <v>3</v>
      </c>
      <c r="F119" s="188" t="s">
        <v>545</v>
      </c>
      <c r="G119" s="13"/>
      <c r="H119" s="189">
        <v>39</v>
      </c>
      <c r="I119" s="190"/>
      <c r="J119" s="13"/>
      <c r="K119" s="13"/>
      <c r="L119" s="186"/>
      <c r="M119" s="191"/>
      <c r="N119" s="192"/>
      <c r="O119" s="192"/>
      <c r="P119" s="192"/>
      <c r="Q119" s="192"/>
      <c r="R119" s="192"/>
      <c r="S119" s="192"/>
      <c r="T119" s="19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7" t="s">
        <v>216</v>
      </c>
      <c r="AU119" s="187" t="s">
        <v>81</v>
      </c>
      <c r="AV119" s="13" t="s">
        <v>81</v>
      </c>
      <c r="AW119" s="13" t="s">
        <v>33</v>
      </c>
      <c r="AX119" s="13" t="s">
        <v>79</v>
      </c>
      <c r="AY119" s="187" t="s">
        <v>137</v>
      </c>
    </row>
    <row r="120" spans="1:65" s="2" customFormat="1" ht="16.5" customHeight="1">
      <c r="A120" s="38"/>
      <c r="B120" s="164"/>
      <c r="C120" s="165" t="s">
        <v>167</v>
      </c>
      <c r="D120" s="165" t="s">
        <v>140</v>
      </c>
      <c r="E120" s="166" t="s">
        <v>775</v>
      </c>
      <c r="F120" s="167" t="s">
        <v>753</v>
      </c>
      <c r="G120" s="168" t="s">
        <v>291</v>
      </c>
      <c r="H120" s="169">
        <v>39</v>
      </c>
      <c r="I120" s="170"/>
      <c r="J120" s="171">
        <f>ROUND(I120*H120,2)</f>
        <v>0</v>
      </c>
      <c r="K120" s="167" t="s">
        <v>283</v>
      </c>
      <c r="L120" s="39"/>
      <c r="M120" s="172" t="s">
        <v>3</v>
      </c>
      <c r="N120" s="173" t="s">
        <v>42</v>
      </c>
      <c r="O120" s="72"/>
      <c r="P120" s="174">
        <f>O120*H120</f>
        <v>0</v>
      </c>
      <c r="Q120" s="174">
        <v>0</v>
      </c>
      <c r="R120" s="174">
        <f>Q120*H120</f>
        <v>0</v>
      </c>
      <c r="S120" s="174">
        <v>0</v>
      </c>
      <c r="T120" s="175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6" t="s">
        <v>157</v>
      </c>
      <c r="AT120" s="176" t="s">
        <v>140</v>
      </c>
      <c r="AU120" s="176" t="s">
        <v>81</v>
      </c>
      <c r="AY120" s="19" t="s">
        <v>137</v>
      </c>
      <c r="BE120" s="177">
        <f>IF(N120="základní",J120,0)</f>
        <v>0</v>
      </c>
      <c r="BF120" s="177">
        <f>IF(N120="snížená",J120,0)</f>
        <v>0</v>
      </c>
      <c r="BG120" s="177">
        <f>IF(N120="zákl. přenesená",J120,0)</f>
        <v>0</v>
      </c>
      <c r="BH120" s="177">
        <f>IF(N120="sníž. přenesená",J120,0)</f>
        <v>0</v>
      </c>
      <c r="BI120" s="177">
        <f>IF(N120="nulová",J120,0)</f>
        <v>0</v>
      </c>
      <c r="BJ120" s="19" t="s">
        <v>79</v>
      </c>
      <c r="BK120" s="177">
        <f>ROUND(I120*H120,2)</f>
        <v>0</v>
      </c>
      <c r="BL120" s="19" t="s">
        <v>157</v>
      </c>
      <c r="BM120" s="176" t="s">
        <v>776</v>
      </c>
    </row>
    <row r="121" spans="1:47" s="2" customFormat="1" ht="12">
      <c r="A121" s="38"/>
      <c r="B121" s="39"/>
      <c r="C121" s="38"/>
      <c r="D121" s="178" t="s">
        <v>146</v>
      </c>
      <c r="E121" s="38"/>
      <c r="F121" s="179" t="s">
        <v>755</v>
      </c>
      <c r="G121" s="38"/>
      <c r="H121" s="38"/>
      <c r="I121" s="180"/>
      <c r="J121" s="38"/>
      <c r="K121" s="38"/>
      <c r="L121" s="39"/>
      <c r="M121" s="181"/>
      <c r="N121" s="182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146</v>
      </c>
      <c r="AU121" s="19" t="s">
        <v>81</v>
      </c>
    </row>
    <row r="122" spans="1:47" s="2" customFormat="1" ht="12">
      <c r="A122" s="38"/>
      <c r="B122" s="39"/>
      <c r="C122" s="38"/>
      <c r="D122" s="183" t="s">
        <v>172</v>
      </c>
      <c r="E122" s="38"/>
      <c r="F122" s="184" t="s">
        <v>777</v>
      </c>
      <c r="G122" s="38"/>
      <c r="H122" s="38"/>
      <c r="I122" s="180"/>
      <c r="J122" s="38"/>
      <c r="K122" s="38"/>
      <c r="L122" s="39"/>
      <c r="M122" s="181"/>
      <c r="N122" s="182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172</v>
      </c>
      <c r="AU122" s="19" t="s">
        <v>81</v>
      </c>
    </row>
    <row r="123" spans="1:51" s="14" customFormat="1" ht="12">
      <c r="A123" s="14"/>
      <c r="B123" s="199"/>
      <c r="C123" s="14"/>
      <c r="D123" s="178" t="s">
        <v>216</v>
      </c>
      <c r="E123" s="200" t="s">
        <v>3</v>
      </c>
      <c r="F123" s="201" t="s">
        <v>778</v>
      </c>
      <c r="G123" s="14"/>
      <c r="H123" s="200" t="s">
        <v>3</v>
      </c>
      <c r="I123" s="202"/>
      <c r="J123" s="14"/>
      <c r="K123" s="14"/>
      <c r="L123" s="199"/>
      <c r="M123" s="203"/>
      <c r="N123" s="204"/>
      <c r="O123" s="204"/>
      <c r="P123" s="204"/>
      <c r="Q123" s="204"/>
      <c r="R123" s="204"/>
      <c r="S123" s="204"/>
      <c r="T123" s="20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00" t="s">
        <v>216</v>
      </c>
      <c r="AU123" s="200" t="s">
        <v>81</v>
      </c>
      <c r="AV123" s="14" t="s">
        <v>79</v>
      </c>
      <c r="AW123" s="14" t="s">
        <v>33</v>
      </c>
      <c r="AX123" s="14" t="s">
        <v>71</v>
      </c>
      <c r="AY123" s="200" t="s">
        <v>137</v>
      </c>
    </row>
    <row r="124" spans="1:51" s="13" customFormat="1" ht="12">
      <c r="A124" s="13"/>
      <c r="B124" s="186"/>
      <c r="C124" s="13"/>
      <c r="D124" s="178" t="s">
        <v>216</v>
      </c>
      <c r="E124" s="187" t="s">
        <v>3</v>
      </c>
      <c r="F124" s="188" t="s">
        <v>545</v>
      </c>
      <c r="G124" s="13"/>
      <c r="H124" s="189">
        <v>39</v>
      </c>
      <c r="I124" s="190"/>
      <c r="J124" s="13"/>
      <c r="K124" s="13"/>
      <c r="L124" s="186"/>
      <c r="M124" s="191"/>
      <c r="N124" s="192"/>
      <c r="O124" s="192"/>
      <c r="P124" s="192"/>
      <c r="Q124" s="192"/>
      <c r="R124" s="192"/>
      <c r="S124" s="192"/>
      <c r="T124" s="19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216</v>
      </c>
      <c r="AU124" s="187" t="s">
        <v>81</v>
      </c>
      <c r="AV124" s="13" t="s">
        <v>81</v>
      </c>
      <c r="AW124" s="13" t="s">
        <v>33</v>
      </c>
      <c r="AX124" s="13" t="s">
        <v>79</v>
      </c>
      <c r="AY124" s="187" t="s">
        <v>137</v>
      </c>
    </row>
    <row r="125" spans="1:65" s="2" customFormat="1" ht="21.75" customHeight="1">
      <c r="A125" s="38"/>
      <c r="B125" s="164"/>
      <c r="C125" s="165" t="s">
        <v>174</v>
      </c>
      <c r="D125" s="165" t="s">
        <v>140</v>
      </c>
      <c r="E125" s="166" t="s">
        <v>779</v>
      </c>
      <c r="F125" s="167" t="s">
        <v>760</v>
      </c>
      <c r="G125" s="168" t="s">
        <v>291</v>
      </c>
      <c r="H125" s="169">
        <v>39</v>
      </c>
      <c r="I125" s="170"/>
      <c r="J125" s="171">
        <f>ROUND(I125*H125,2)</f>
        <v>0</v>
      </c>
      <c r="K125" s="167" t="s">
        <v>283</v>
      </c>
      <c r="L125" s="39"/>
      <c r="M125" s="172" t="s">
        <v>3</v>
      </c>
      <c r="N125" s="173" t="s">
        <v>42</v>
      </c>
      <c r="O125" s="72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157</v>
      </c>
      <c r="AT125" s="176" t="s">
        <v>140</v>
      </c>
      <c r="AU125" s="176" t="s">
        <v>81</v>
      </c>
      <c r="AY125" s="19" t="s">
        <v>137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79</v>
      </c>
      <c r="BK125" s="177">
        <f>ROUND(I125*H125,2)</f>
        <v>0</v>
      </c>
      <c r="BL125" s="19" t="s">
        <v>157</v>
      </c>
      <c r="BM125" s="176" t="s">
        <v>780</v>
      </c>
    </row>
    <row r="126" spans="1:47" s="2" customFormat="1" ht="12">
      <c r="A126" s="38"/>
      <c r="B126" s="39"/>
      <c r="C126" s="38"/>
      <c r="D126" s="178" t="s">
        <v>146</v>
      </c>
      <c r="E126" s="38"/>
      <c r="F126" s="179" t="s">
        <v>762</v>
      </c>
      <c r="G126" s="38"/>
      <c r="H126" s="38"/>
      <c r="I126" s="180"/>
      <c r="J126" s="38"/>
      <c r="K126" s="38"/>
      <c r="L126" s="39"/>
      <c r="M126" s="181"/>
      <c r="N126" s="182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146</v>
      </c>
      <c r="AU126" s="19" t="s">
        <v>81</v>
      </c>
    </row>
    <row r="127" spans="1:47" s="2" customFormat="1" ht="12">
      <c r="A127" s="38"/>
      <c r="B127" s="39"/>
      <c r="C127" s="38"/>
      <c r="D127" s="183" t="s">
        <v>172</v>
      </c>
      <c r="E127" s="38"/>
      <c r="F127" s="184" t="s">
        <v>781</v>
      </c>
      <c r="G127" s="38"/>
      <c r="H127" s="38"/>
      <c r="I127" s="180"/>
      <c r="J127" s="38"/>
      <c r="K127" s="38"/>
      <c r="L127" s="39"/>
      <c r="M127" s="181"/>
      <c r="N127" s="182"/>
      <c r="O127" s="72"/>
      <c r="P127" s="72"/>
      <c r="Q127" s="72"/>
      <c r="R127" s="72"/>
      <c r="S127" s="72"/>
      <c r="T127" s="73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172</v>
      </c>
      <c r="AU127" s="19" t="s">
        <v>81</v>
      </c>
    </row>
    <row r="128" spans="1:51" s="14" customFormat="1" ht="12">
      <c r="A128" s="14"/>
      <c r="B128" s="199"/>
      <c r="C128" s="14"/>
      <c r="D128" s="178" t="s">
        <v>216</v>
      </c>
      <c r="E128" s="200" t="s">
        <v>3</v>
      </c>
      <c r="F128" s="201" t="s">
        <v>778</v>
      </c>
      <c r="G128" s="14"/>
      <c r="H128" s="200" t="s">
        <v>3</v>
      </c>
      <c r="I128" s="202"/>
      <c r="J128" s="14"/>
      <c r="K128" s="14"/>
      <c r="L128" s="199"/>
      <c r="M128" s="203"/>
      <c r="N128" s="204"/>
      <c r="O128" s="204"/>
      <c r="P128" s="204"/>
      <c r="Q128" s="204"/>
      <c r="R128" s="204"/>
      <c r="S128" s="204"/>
      <c r="T128" s="20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00" t="s">
        <v>216</v>
      </c>
      <c r="AU128" s="200" t="s">
        <v>81</v>
      </c>
      <c r="AV128" s="14" t="s">
        <v>79</v>
      </c>
      <c r="AW128" s="14" t="s">
        <v>33</v>
      </c>
      <c r="AX128" s="14" t="s">
        <v>71</v>
      </c>
      <c r="AY128" s="200" t="s">
        <v>137</v>
      </c>
    </row>
    <row r="129" spans="1:51" s="13" customFormat="1" ht="12">
      <c r="A129" s="13"/>
      <c r="B129" s="186"/>
      <c r="C129" s="13"/>
      <c r="D129" s="178" t="s">
        <v>216</v>
      </c>
      <c r="E129" s="187" t="s">
        <v>3</v>
      </c>
      <c r="F129" s="188" t="s">
        <v>545</v>
      </c>
      <c r="G129" s="13"/>
      <c r="H129" s="189">
        <v>39</v>
      </c>
      <c r="I129" s="190"/>
      <c r="J129" s="13"/>
      <c r="K129" s="13"/>
      <c r="L129" s="186"/>
      <c r="M129" s="191"/>
      <c r="N129" s="192"/>
      <c r="O129" s="192"/>
      <c r="P129" s="192"/>
      <c r="Q129" s="192"/>
      <c r="R129" s="192"/>
      <c r="S129" s="192"/>
      <c r="T129" s="19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7" t="s">
        <v>216</v>
      </c>
      <c r="AU129" s="187" t="s">
        <v>81</v>
      </c>
      <c r="AV129" s="13" t="s">
        <v>81</v>
      </c>
      <c r="AW129" s="13" t="s">
        <v>33</v>
      </c>
      <c r="AX129" s="13" t="s">
        <v>79</v>
      </c>
      <c r="AY129" s="187" t="s">
        <v>137</v>
      </c>
    </row>
    <row r="130" spans="1:65" s="2" customFormat="1" ht="16.5" customHeight="1">
      <c r="A130" s="38"/>
      <c r="B130" s="164"/>
      <c r="C130" s="165" t="s">
        <v>179</v>
      </c>
      <c r="D130" s="165" t="s">
        <v>140</v>
      </c>
      <c r="E130" s="166" t="s">
        <v>782</v>
      </c>
      <c r="F130" s="167" t="s">
        <v>783</v>
      </c>
      <c r="G130" s="168" t="s">
        <v>616</v>
      </c>
      <c r="H130" s="169">
        <v>40</v>
      </c>
      <c r="I130" s="170"/>
      <c r="J130" s="171">
        <f>ROUND(I130*H130,2)</f>
        <v>0</v>
      </c>
      <c r="K130" s="167" t="s">
        <v>283</v>
      </c>
      <c r="L130" s="39"/>
      <c r="M130" s="172" t="s">
        <v>3</v>
      </c>
      <c r="N130" s="173" t="s">
        <v>42</v>
      </c>
      <c r="O130" s="72"/>
      <c r="P130" s="174">
        <f>O130*H130</f>
        <v>0</v>
      </c>
      <c r="Q130" s="174">
        <v>0.02193</v>
      </c>
      <c r="R130" s="174">
        <f>Q130*H130</f>
        <v>0.8772000000000001</v>
      </c>
      <c r="S130" s="174">
        <v>0</v>
      </c>
      <c r="T130" s="175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76" t="s">
        <v>157</v>
      </c>
      <c r="AT130" s="176" t="s">
        <v>140</v>
      </c>
      <c r="AU130" s="176" t="s">
        <v>81</v>
      </c>
      <c r="AY130" s="19" t="s">
        <v>137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9" t="s">
        <v>79</v>
      </c>
      <c r="BK130" s="177">
        <f>ROUND(I130*H130,2)</f>
        <v>0</v>
      </c>
      <c r="BL130" s="19" t="s">
        <v>157</v>
      </c>
      <c r="BM130" s="176" t="s">
        <v>784</v>
      </c>
    </row>
    <row r="131" spans="1:47" s="2" customFormat="1" ht="12">
      <c r="A131" s="38"/>
      <c r="B131" s="39"/>
      <c r="C131" s="38"/>
      <c r="D131" s="178" t="s">
        <v>146</v>
      </c>
      <c r="E131" s="38"/>
      <c r="F131" s="179" t="s">
        <v>785</v>
      </c>
      <c r="G131" s="38"/>
      <c r="H131" s="38"/>
      <c r="I131" s="180"/>
      <c r="J131" s="38"/>
      <c r="K131" s="38"/>
      <c r="L131" s="39"/>
      <c r="M131" s="181"/>
      <c r="N131" s="182"/>
      <c r="O131" s="72"/>
      <c r="P131" s="72"/>
      <c r="Q131" s="72"/>
      <c r="R131" s="72"/>
      <c r="S131" s="72"/>
      <c r="T131" s="73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146</v>
      </c>
      <c r="AU131" s="19" t="s">
        <v>81</v>
      </c>
    </row>
    <row r="132" spans="1:47" s="2" customFormat="1" ht="12">
      <c r="A132" s="38"/>
      <c r="B132" s="39"/>
      <c r="C132" s="38"/>
      <c r="D132" s="183" t="s">
        <v>172</v>
      </c>
      <c r="E132" s="38"/>
      <c r="F132" s="184" t="s">
        <v>786</v>
      </c>
      <c r="G132" s="38"/>
      <c r="H132" s="38"/>
      <c r="I132" s="180"/>
      <c r="J132" s="38"/>
      <c r="K132" s="38"/>
      <c r="L132" s="39"/>
      <c r="M132" s="181"/>
      <c r="N132" s="182"/>
      <c r="O132" s="72"/>
      <c r="P132" s="72"/>
      <c r="Q132" s="72"/>
      <c r="R132" s="72"/>
      <c r="S132" s="72"/>
      <c r="T132" s="73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172</v>
      </c>
      <c r="AU132" s="19" t="s">
        <v>81</v>
      </c>
    </row>
    <row r="133" spans="1:47" s="2" customFormat="1" ht="12">
      <c r="A133" s="38"/>
      <c r="B133" s="39"/>
      <c r="C133" s="38"/>
      <c r="D133" s="178" t="s">
        <v>202</v>
      </c>
      <c r="E133" s="38"/>
      <c r="F133" s="185" t="s">
        <v>787</v>
      </c>
      <c r="G133" s="38"/>
      <c r="H133" s="38"/>
      <c r="I133" s="180"/>
      <c r="J133" s="38"/>
      <c r="K133" s="38"/>
      <c r="L133" s="39"/>
      <c r="M133" s="181"/>
      <c r="N133" s="182"/>
      <c r="O133" s="72"/>
      <c r="P133" s="72"/>
      <c r="Q133" s="72"/>
      <c r="R133" s="72"/>
      <c r="S133" s="72"/>
      <c r="T133" s="73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202</v>
      </c>
      <c r="AU133" s="19" t="s">
        <v>81</v>
      </c>
    </row>
    <row r="134" spans="1:51" s="13" customFormat="1" ht="12">
      <c r="A134" s="13"/>
      <c r="B134" s="186"/>
      <c r="C134" s="13"/>
      <c r="D134" s="178" t="s">
        <v>216</v>
      </c>
      <c r="E134" s="187" t="s">
        <v>3</v>
      </c>
      <c r="F134" s="188" t="s">
        <v>552</v>
      </c>
      <c r="G134" s="13"/>
      <c r="H134" s="189">
        <v>40</v>
      </c>
      <c r="I134" s="190"/>
      <c r="J134" s="13"/>
      <c r="K134" s="13"/>
      <c r="L134" s="186"/>
      <c r="M134" s="191"/>
      <c r="N134" s="192"/>
      <c r="O134" s="192"/>
      <c r="P134" s="192"/>
      <c r="Q134" s="192"/>
      <c r="R134" s="192"/>
      <c r="S134" s="192"/>
      <c r="T134" s="19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7" t="s">
        <v>216</v>
      </c>
      <c r="AU134" s="187" t="s">
        <v>81</v>
      </c>
      <c r="AV134" s="13" t="s">
        <v>81</v>
      </c>
      <c r="AW134" s="13" t="s">
        <v>33</v>
      </c>
      <c r="AX134" s="13" t="s">
        <v>79</v>
      </c>
      <c r="AY134" s="187" t="s">
        <v>137</v>
      </c>
    </row>
    <row r="135" spans="1:65" s="2" customFormat="1" ht="16.5" customHeight="1">
      <c r="A135" s="38"/>
      <c r="B135" s="164"/>
      <c r="C135" s="165" t="s">
        <v>186</v>
      </c>
      <c r="D135" s="165" t="s">
        <v>140</v>
      </c>
      <c r="E135" s="166" t="s">
        <v>788</v>
      </c>
      <c r="F135" s="167" t="s">
        <v>789</v>
      </c>
      <c r="G135" s="168" t="s">
        <v>143</v>
      </c>
      <c r="H135" s="169">
        <v>1</v>
      </c>
      <c r="I135" s="170"/>
      <c r="J135" s="171">
        <f>ROUND(I135*H135,2)</f>
        <v>0</v>
      </c>
      <c r="K135" s="167" t="s">
        <v>3</v>
      </c>
      <c r="L135" s="39"/>
      <c r="M135" s="172" t="s">
        <v>3</v>
      </c>
      <c r="N135" s="173" t="s">
        <v>42</v>
      </c>
      <c r="O135" s="72"/>
      <c r="P135" s="174">
        <f>O135*H135</f>
        <v>0</v>
      </c>
      <c r="Q135" s="174">
        <v>0.02193</v>
      </c>
      <c r="R135" s="174">
        <f>Q135*H135</f>
        <v>0.02193</v>
      </c>
      <c r="S135" s="174">
        <v>0</v>
      </c>
      <c r="T135" s="17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6" t="s">
        <v>157</v>
      </c>
      <c r="AT135" s="176" t="s">
        <v>140</v>
      </c>
      <c r="AU135" s="176" t="s">
        <v>81</v>
      </c>
      <c r="AY135" s="19" t="s">
        <v>137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9" t="s">
        <v>79</v>
      </c>
      <c r="BK135" s="177">
        <f>ROUND(I135*H135,2)</f>
        <v>0</v>
      </c>
      <c r="BL135" s="19" t="s">
        <v>157</v>
      </c>
      <c r="BM135" s="176" t="s">
        <v>790</v>
      </c>
    </row>
    <row r="136" spans="1:47" s="2" customFormat="1" ht="12">
      <c r="A136" s="38"/>
      <c r="B136" s="39"/>
      <c r="C136" s="38"/>
      <c r="D136" s="178" t="s">
        <v>146</v>
      </c>
      <c r="E136" s="38"/>
      <c r="F136" s="179" t="s">
        <v>791</v>
      </c>
      <c r="G136" s="38"/>
      <c r="H136" s="38"/>
      <c r="I136" s="180"/>
      <c r="J136" s="38"/>
      <c r="K136" s="38"/>
      <c r="L136" s="39"/>
      <c r="M136" s="181"/>
      <c r="N136" s="182"/>
      <c r="O136" s="72"/>
      <c r="P136" s="72"/>
      <c r="Q136" s="72"/>
      <c r="R136" s="72"/>
      <c r="S136" s="72"/>
      <c r="T136" s="73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146</v>
      </c>
      <c r="AU136" s="19" t="s">
        <v>81</v>
      </c>
    </row>
    <row r="137" spans="1:47" s="2" customFormat="1" ht="12">
      <c r="A137" s="38"/>
      <c r="B137" s="39"/>
      <c r="C137" s="38"/>
      <c r="D137" s="178" t="s">
        <v>202</v>
      </c>
      <c r="E137" s="38"/>
      <c r="F137" s="185" t="s">
        <v>787</v>
      </c>
      <c r="G137" s="38"/>
      <c r="H137" s="38"/>
      <c r="I137" s="180"/>
      <c r="J137" s="38"/>
      <c r="K137" s="38"/>
      <c r="L137" s="39"/>
      <c r="M137" s="181"/>
      <c r="N137" s="182"/>
      <c r="O137" s="72"/>
      <c r="P137" s="72"/>
      <c r="Q137" s="72"/>
      <c r="R137" s="72"/>
      <c r="S137" s="72"/>
      <c r="T137" s="73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202</v>
      </c>
      <c r="AU137" s="19" t="s">
        <v>81</v>
      </c>
    </row>
    <row r="138" spans="1:65" s="2" customFormat="1" ht="16.5" customHeight="1">
      <c r="A138" s="38"/>
      <c r="B138" s="164"/>
      <c r="C138" s="165" t="s">
        <v>191</v>
      </c>
      <c r="D138" s="165" t="s">
        <v>140</v>
      </c>
      <c r="E138" s="166" t="s">
        <v>792</v>
      </c>
      <c r="F138" s="167" t="s">
        <v>793</v>
      </c>
      <c r="G138" s="168" t="s">
        <v>616</v>
      </c>
      <c r="H138" s="169">
        <v>6</v>
      </c>
      <c r="I138" s="170"/>
      <c r="J138" s="171">
        <f>ROUND(I138*H138,2)</f>
        <v>0</v>
      </c>
      <c r="K138" s="167" t="s">
        <v>3</v>
      </c>
      <c r="L138" s="39"/>
      <c r="M138" s="172" t="s">
        <v>3</v>
      </c>
      <c r="N138" s="173" t="s">
        <v>42</v>
      </c>
      <c r="O138" s="72"/>
      <c r="P138" s="174">
        <f>O138*H138</f>
        <v>0</v>
      </c>
      <c r="Q138" s="174">
        <v>0.02193</v>
      </c>
      <c r="R138" s="174">
        <f>Q138*H138</f>
        <v>0.13158</v>
      </c>
      <c r="S138" s="174">
        <v>0</v>
      </c>
      <c r="T138" s="17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76" t="s">
        <v>157</v>
      </c>
      <c r="AT138" s="176" t="s">
        <v>140</v>
      </c>
      <c r="AU138" s="176" t="s">
        <v>81</v>
      </c>
      <c r="AY138" s="19" t="s">
        <v>137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9" t="s">
        <v>79</v>
      </c>
      <c r="BK138" s="177">
        <f>ROUND(I138*H138,2)</f>
        <v>0</v>
      </c>
      <c r="BL138" s="19" t="s">
        <v>157</v>
      </c>
      <c r="BM138" s="176" t="s">
        <v>794</v>
      </c>
    </row>
    <row r="139" spans="1:47" s="2" customFormat="1" ht="12">
      <c r="A139" s="38"/>
      <c r="B139" s="39"/>
      <c r="C139" s="38"/>
      <c r="D139" s="178" t="s">
        <v>146</v>
      </c>
      <c r="E139" s="38"/>
      <c r="F139" s="179" t="s">
        <v>793</v>
      </c>
      <c r="G139" s="38"/>
      <c r="H139" s="38"/>
      <c r="I139" s="180"/>
      <c r="J139" s="38"/>
      <c r="K139" s="38"/>
      <c r="L139" s="39"/>
      <c r="M139" s="181"/>
      <c r="N139" s="182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146</v>
      </c>
      <c r="AU139" s="19" t="s">
        <v>81</v>
      </c>
    </row>
    <row r="140" spans="1:47" s="2" customFormat="1" ht="12">
      <c r="A140" s="38"/>
      <c r="B140" s="39"/>
      <c r="C140" s="38"/>
      <c r="D140" s="178" t="s">
        <v>202</v>
      </c>
      <c r="E140" s="38"/>
      <c r="F140" s="185" t="s">
        <v>787</v>
      </c>
      <c r="G140" s="38"/>
      <c r="H140" s="38"/>
      <c r="I140" s="180"/>
      <c r="J140" s="38"/>
      <c r="K140" s="38"/>
      <c r="L140" s="39"/>
      <c r="M140" s="181"/>
      <c r="N140" s="182"/>
      <c r="O140" s="72"/>
      <c r="P140" s="72"/>
      <c r="Q140" s="72"/>
      <c r="R140" s="72"/>
      <c r="S140" s="72"/>
      <c r="T140" s="73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202</v>
      </c>
      <c r="AU140" s="19" t="s">
        <v>81</v>
      </c>
    </row>
    <row r="141" spans="1:51" s="13" customFormat="1" ht="12">
      <c r="A141" s="13"/>
      <c r="B141" s="186"/>
      <c r="C141" s="13"/>
      <c r="D141" s="178" t="s">
        <v>216</v>
      </c>
      <c r="E141" s="187" t="s">
        <v>3</v>
      </c>
      <c r="F141" s="188" t="s">
        <v>167</v>
      </c>
      <c r="G141" s="13"/>
      <c r="H141" s="189">
        <v>6</v>
      </c>
      <c r="I141" s="190"/>
      <c r="J141" s="13"/>
      <c r="K141" s="13"/>
      <c r="L141" s="186"/>
      <c r="M141" s="191"/>
      <c r="N141" s="192"/>
      <c r="O141" s="192"/>
      <c r="P141" s="192"/>
      <c r="Q141" s="192"/>
      <c r="R141" s="192"/>
      <c r="S141" s="192"/>
      <c r="T141" s="19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7" t="s">
        <v>216</v>
      </c>
      <c r="AU141" s="187" t="s">
        <v>81</v>
      </c>
      <c r="AV141" s="13" t="s">
        <v>81</v>
      </c>
      <c r="AW141" s="13" t="s">
        <v>33</v>
      </c>
      <c r="AX141" s="13" t="s">
        <v>79</v>
      </c>
      <c r="AY141" s="187" t="s">
        <v>137</v>
      </c>
    </row>
    <row r="142" spans="1:65" s="2" customFormat="1" ht="16.5" customHeight="1">
      <c r="A142" s="38"/>
      <c r="B142" s="164"/>
      <c r="C142" s="165" t="s">
        <v>197</v>
      </c>
      <c r="D142" s="165" t="s">
        <v>140</v>
      </c>
      <c r="E142" s="166" t="s">
        <v>795</v>
      </c>
      <c r="F142" s="167" t="s">
        <v>796</v>
      </c>
      <c r="G142" s="168" t="s">
        <v>797</v>
      </c>
      <c r="H142" s="169">
        <v>50</v>
      </c>
      <c r="I142" s="170"/>
      <c r="J142" s="171">
        <f>ROUND(I142*H142,2)</f>
        <v>0</v>
      </c>
      <c r="K142" s="167" t="s">
        <v>283</v>
      </c>
      <c r="L142" s="39"/>
      <c r="M142" s="172" t="s">
        <v>3</v>
      </c>
      <c r="N142" s="173" t="s">
        <v>42</v>
      </c>
      <c r="O142" s="72"/>
      <c r="P142" s="174">
        <f>O142*H142</f>
        <v>0</v>
      </c>
      <c r="Q142" s="174">
        <v>3E-05</v>
      </c>
      <c r="R142" s="174">
        <f>Q142*H142</f>
        <v>0.0015</v>
      </c>
      <c r="S142" s="174">
        <v>0</v>
      </c>
      <c r="T142" s="17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76" t="s">
        <v>157</v>
      </c>
      <c r="AT142" s="176" t="s">
        <v>140</v>
      </c>
      <c r="AU142" s="176" t="s">
        <v>81</v>
      </c>
      <c r="AY142" s="19" t="s">
        <v>137</v>
      </c>
      <c r="BE142" s="177">
        <f>IF(N142="základní",J142,0)</f>
        <v>0</v>
      </c>
      <c r="BF142" s="177">
        <f>IF(N142="snížená",J142,0)</f>
        <v>0</v>
      </c>
      <c r="BG142" s="177">
        <f>IF(N142="zákl. přenesená",J142,0)</f>
        <v>0</v>
      </c>
      <c r="BH142" s="177">
        <f>IF(N142="sníž. přenesená",J142,0)</f>
        <v>0</v>
      </c>
      <c r="BI142" s="177">
        <f>IF(N142="nulová",J142,0)</f>
        <v>0</v>
      </c>
      <c r="BJ142" s="19" t="s">
        <v>79</v>
      </c>
      <c r="BK142" s="177">
        <f>ROUND(I142*H142,2)</f>
        <v>0</v>
      </c>
      <c r="BL142" s="19" t="s">
        <v>157</v>
      </c>
      <c r="BM142" s="176" t="s">
        <v>798</v>
      </c>
    </row>
    <row r="143" spans="1:47" s="2" customFormat="1" ht="12">
      <c r="A143" s="38"/>
      <c r="B143" s="39"/>
      <c r="C143" s="38"/>
      <c r="D143" s="178" t="s">
        <v>146</v>
      </c>
      <c r="E143" s="38"/>
      <c r="F143" s="179" t="s">
        <v>799</v>
      </c>
      <c r="G143" s="38"/>
      <c r="H143" s="38"/>
      <c r="I143" s="180"/>
      <c r="J143" s="38"/>
      <c r="K143" s="38"/>
      <c r="L143" s="39"/>
      <c r="M143" s="181"/>
      <c r="N143" s="182"/>
      <c r="O143" s="72"/>
      <c r="P143" s="72"/>
      <c r="Q143" s="72"/>
      <c r="R143" s="72"/>
      <c r="S143" s="72"/>
      <c r="T143" s="73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146</v>
      </c>
      <c r="AU143" s="19" t="s">
        <v>81</v>
      </c>
    </row>
    <row r="144" spans="1:47" s="2" customFormat="1" ht="12">
      <c r="A144" s="38"/>
      <c r="B144" s="39"/>
      <c r="C144" s="38"/>
      <c r="D144" s="183" t="s">
        <v>172</v>
      </c>
      <c r="E144" s="38"/>
      <c r="F144" s="184" t="s">
        <v>800</v>
      </c>
      <c r="G144" s="38"/>
      <c r="H144" s="38"/>
      <c r="I144" s="180"/>
      <c r="J144" s="38"/>
      <c r="K144" s="38"/>
      <c r="L144" s="39"/>
      <c r="M144" s="181"/>
      <c r="N144" s="182"/>
      <c r="O144" s="72"/>
      <c r="P144" s="72"/>
      <c r="Q144" s="72"/>
      <c r="R144" s="72"/>
      <c r="S144" s="72"/>
      <c r="T144" s="73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172</v>
      </c>
      <c r="AU144" s="19" t="s">
        <v>81</v>
      </c>
    </row>
    <row r="145" spans="1:51" s="13" customFormat="1" ht="12">
      <c r="A145" s="13"/>
      <c r="B145" s="186"/>
      <c r="C145" s="13"/>
      <c r="D145" s="178" t="s">
        <v>216</v>
      </c>
      <c r="E145" s="187" t="s">
        <v>3</v>
      </c>
      <c r="F145" s="188" t="s">
        <v>613</v>
      </c>
      <c r="G145" s="13"/>
      <c r="H145" s="189">
        <v>50</v>
      </c>
      <c r="I145" s="190"/>
      <c r="J145" s="13"/>
      <c r="K145" s="13"/>
      <c r="L145" s="186"/>
      <c r="M145" s="191"/>
      <c r="N145" s="192"/>
      <c r="O145" s="192"/>
      <c r="P145" s="192"/>
      <c r="Q145" s="192"/>
      <c r="R145" s="192"/>
      <c r="S145" s="192"/>
      <c r="T145" s="19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7" t="s">
        <v>216</v>
      </c>
      <c r="AU145" s="187" t="s">
        <v>81</v>
      </c>
      <c r="AV145" s="13" t="s">
        <v>81</v>
      </c>
      <c r="AW145" s="13" t="s">
        <v>33</v>
      </c>
      <c r="AX145" s="13" t="s">
        <v>79</v>
      </c>
      <c r="AY145" s="187" t="s">
        <v>137</v>
      </c>
    </row>
    <row r="146" spans="1:63" s="12" customFormat="1" ht="22.8" customHeight="1">
      <c r="A146" s="12"/>
      <c r="B146" s="151"/>
      <c r="C146" s="12"/>
      <c r="D146" s="152" t="s">
        <v>70</v>
      </c>
      <c r="E146" s="162" t="s">
        <v>81</v>
      </c>
      <c r="F146" s="162" t="s">
        <v>379</v>
      </c>
      <c r="G146" s="12"/>
      <c r="H146" s="12"/>
      <c r="I146" s="154"/>
      <c r="J146" s="163">
        <f>BK146</f>
        <v>0</v>
      </c>
      <c r="K146" s="12"/>
      <c r="L146" s="151"/>
      <c r="M146" s="156"/>
      <c r="N146" s="157"/>
      <c r="O146" s="157"/>
      <c r="P146" s="158">
        <f>SUM(P147:P162)</f>
        <v>0</v>
      </c>
      <c r="Q146" s="157"/>
      <c r="R146" s="158">
        <f>SUM(R147:R162)</f>
        <v>3.3684860000000003</v>
      </c>
      <c r="S146" s="157"/>
      <c r="T146" s="159">
        <f>SUM(T147:T162)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2" t="s">
        <v>79</v>
      </c>
      <c r="AT146" s="160" t="s">
        <v>70</v>
      </c>
      <c r="AU146" s="160" t="s">
        <v>79</v>
      </c>
      <c r="AY146" s="152" t="s">
        <v>137</v>
      </c>
      <c r="BK146" s="161">
        <f>SUM(BK147:BK162)</f>
        <v>0</v>
      </c>
    </row>
    <row r="147" spans="1:65" s="2" customFormat="1" ht="16.5" customHeight="1">
      <c r="A147" s="38"/>
      <c r="B147" s="164"/>
      <c r="C147" s="165" t="s">
        <v>204</v>
      </c>
      <c r="D147" s="165" t="s">
        <v>140</v>
      </c>
      <c r="E147" s="166" t="s">
        <v>801</v>
      </c>
      <c r="F147" s="167" t="s">
        <v>802</v>
      </c>
      <c r="G147" s="168" t="s">
        <v>291</v>
      </c>
      <c r="H147" s="169">
        <v>21.41</v>
      </c>
      <c r="I147" s="170"/>
      <c r="J147" s="171">
        <f>ROUND(I147*H147,2)</f>
        <v>0</v>
      </c>
      <c r="K147" s="167" t="s">
        <v>283</v>
      </c>
      <c r="L147" s="39"/>
      <c r="M147" s="172" t="s">
        <v>3</v>
      </c>
      <c r="N147" s="173" t="s">
        <v>42</v>
      </c>
      <c r="O147" s="72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6" t="s">
        <v>157</v>
      </c>
      <c r="AT147" s="176" t="s">
        <v>140</v>
      </c>
      <c r="AU147" s="176" t="s">
        <v>81</v>
      </c>
      <c r="AY147" s="19" t="s">
        <v>137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9" t="s">
        <v>79</v>
      </c>
      <c r="BK147" s="177">
        <f>ROUND(I147*H147,2)</f>
        <v>0</v>
      </c>
      <c r="BL147" s="19" t="s">
        <v>157</v>
      </c>
      <c r="BM147" s="176" t="s">
        <v>803</v>
      </c>
    </row>
    <row r="148" spans="1:47" s="2" customFormat="1" ht="12">
      <c r="A148" s="38"/>
      <c r="B148" s="39"/>
      <c r="C148" s="38"/>
      <c r="D148" s="178" t="s">
        <v>146</v>
      </c>
      <c r="E148" s="38"/>
      <c r="F148" s="179" t="s">
        <v>804</v>
      </c>
      <c r="G148" s="38"/>
      <c r="H148" s="38"/>
      <c r="I148" s="180"/>
      <c r="J148" s="38"/>
      <c r="K148" s="38"/>
      <c r="L148" s="39"/>
      <c r="M148" s="181"/>
      <c r="N148" s="182"/>
      <c r="O148" s="72"/>
      <c r="P148" s="72"/>
      <c r="Q148" s="72"/>
      <c r="R148" s="72"/>
      <c r="S148" s="72"/>
      <c r="T148" s="73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9" t="s">
        <v>146</v>
      </c>
      <c r="AU148" s="19" t="s">
        <v>81</v>
      </c>
    </row>
    <row r="149" spans="1:47" s="2" customFormat="1" ht="12">
      <c r="A149" s="38"/>
      <c r="B149" s="39"/>
      <c r="C149" s="38"/>
      <c r="D149" s="183" t="s">
        <v>172</v>
      </c>
      <c r="E149" s="38"/>
      <c r="F149" s="184" t="s">
        <v>805</v>
      </c>
      <c r="G149" s="38"/>
      <c r="H149" s="38"/>
      <c r="I149" s="180"/>
      <c r="J149" s="38"/>
      <c r="K149" s="38"/>
      <c r="L149" s="39"/>
      <c r="M149" s="181"/>
      <c r="N149" s="182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172</v>
      </c>
      <c r="AU149" s="19" t="s">
        <v>81</v>
      </c>
    </row>
    <row r="150" spans="1:51" s="13" customFormat="1" ht="12">
      <c r="A150" s="13"/>
      <c r="B150" s="186"/>
      <c r="C150" s="13"/>
      <c r="D150" s="178" t="s">
        <v>216</v>
      </c>
      <c r="E150" s="187" t="s">
        <v>3</v>
      </c>
      <c r="F150" s="188" t="s">
        <v>806</v>
      </c>
      <c r="G150" s="13"/>
      <c r="H150" s="189">
        <v>21.41</v>
      </c>
      <c r="I150" s="190"/>
      <c r="J150" s="13"/>
      <c r="K150" s="13"/>
      <c r="L150" s="186"/>
      <c r="M150" s="191"/>
      <c r="N150" s="192"/>
      <c r="O150" s="192"/>
      <c r="P150" s="192"/>
      <c r="Q150" s="192"/>
      <c r="R150" s="192"/>
      <c r="S150" s="192"/>
      <c r="T150" s="19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7" t="s">
        <v>216</v>
      </c>
      <c r="AU150" s="187" t="s">
        <v>81</v>
      </c>
      <c r="AV150" s="13" t="s">
        <v>81</v>
      </c>
      <c r="AW150" s="13" t="s">
        <v>33</v>
      </c>
      <c r="AX150" s="13" t="s">
        <v>79</v>
      </c>
      <c r="AY150" s="187" t="s">
        <v>137</v>
      </c>
    </row>
    <row r="151" spans="1:65" s="2" customFormat="1" ht="16.5" customHeight="1">
      <c r="A151" s="38"/>
      <c r="B151" s="164"/>
      <c r="C151" s="165" t="s">
        <v>211</v>
      </c>
      <c r="D151" s="165" t="s">
        <v>140</v>
      </c>
      <c r="E151" s="166" t="s">
        <v>807</v>
      </c>
      <c r="F151" s="167" t="s">
        <v>808</v>
      </c>
      <c r="G151" s="168" t="s">
        <v>282</v>
      </c>
      <c r="H151" s="169">
        <v>17</v>
      </c>
      <c r="I151" s="170"/>
      <c r="J151" s="171">
        <f>ROUND(I151*H151,2)</f>
        <v>0</v>
      </c>
      <c r="K151" s="167" t="s">
        <v>283</v>
      </c>
      <c r="L151" s="39"/>
      <c r="M151" s="172" t="s">
        <v>3</v>
      </c>
      <c r="N151" s="173" t="s">
        <v>42</v>
      </c>
      <c r="O151" s="72"/>
      <c r="P151" s="174">
        <f>O151*H151</f>
        <v>0</v>
      </c>
      <c r="Q151" s="174">
        <v>0.00144</v>
      </c>
      <c r="R151" s="174">
        <f>Q151*H151</f>
        <v>0.024480000000000002</v>
      </c>
      <c r="S151" s="174">
        <v>0</v>
      </c>
      <c r="T151" s="17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6" t="s">
        <v>157</v>
      </c>
      <c r="AT151" s="176" t="s">
        <v>140</v>
      </c>
      <c r="AU151" s="176" t="s">
        <v>81</v>
      </c>
      <c r="AY151" s="19" t="s">
        <v>137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9" t="s">
        <v>79</v>
      </c>
      <c r="BK151" s="177">
        <f>ROUND(I151*H151,2)</f>
        <v>0</v>
      </c>
      <c r="BL151" s="19" t="s">
        <v>157</v>
      </c>
      <c r="BM151" s="176" t="s">
        <v>809</v>
      </c>
    </row>
    <row r="152" spans="1:47" s="2" customFormat="1" ht="12">
      <c r="A152" s="38"/>
      <c r="B152" s="39"/>
      <c r="C152" s="38"/>
      <c r="D152" s="178" t="s">
        <v>146</v>
      </c>
      <c r="E152" s="38"/>
      <c r="F152" s="179" t="s">
        <v>810</v>
      </c>
      <c r="G152" s="38"/>
      <c r="H152" s="38"/>
      <c r="I152" s="180"/>
      <c r="J152" s="38"/>
      <c r="K152" s="38"/>
      <c r="L152" s="39"/>
      <c r="M152" s="181"/>
      <c r="N152" s="182"/>
      <c r="O152" s="72"/>
      <c r="P152" s="72"/>
      <c r="Q152" s="72"/>
      <c r="R152" s="72"/>
      <c r="S152" s="72"/>
      <c r="T152" s="73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146</v>
      </c>
      <c r="AU152" s="19" t="s">
        <v>81</v>
      </c>
    </row>
    <row r="153" spans="1:47" s="2" customFormat="1" ht="12">
      <c r="A153" s="38"/>
      <c r="B153" s="39"/>
      <c r="C153" s="38"/>
      <c r="D153" s="183" t="s">
        <v>172</v>
      </c>
      <c r="E153" s="38"/>
      <c r="F153" s="184" t="s">
        <v>811</v>
      </c>
      <c r="G153" s="38"/>
      <c r="H153" s="38"/>
      <c r="I153" s="180"/>
      <c r="J153" s="38"/>
      <c r="K153" s="38"/>
      <c r="L153" s="39"/>
      <c r="M153" s="181"/>
      <c r="N153" s="182"/>
      <c r="O153" s="72"/>
      <c r="P153" s="72"/>
      <c r="Q153" s="72"/>
      <c r="R153" s="72"/>
      <c r="S153" s="72"/>
      <c r="T153" s="73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172</v>
      </c>
      <c r="AU153" s="19" t="s">
        <v>81</v>
      </c>
    </row>
    <row r="154" spans="1:51" s="13" customFormat="1" ht="12">
      <c r="A154" s="13"/>
      <c r="B154" s="186"/>
      <c r="C154" s="13"/>
      <c r="D154" s="178" t="s">
        <v>216</v>
      </c>
      <c r="E154" s="187" t="s">
        <v>3</v>
      </c>
      <c r="F154" s="188" t="s">
        <v>380</v>
      </c>
      <c r="G154" s="13"/>
      <c r="H154" s="189">
        <v>17</v>
      </c>
      <c r="I154" s="190"/>
      <c r="J154" s="13"/>
      <c r="K154" s="13"/>
      <c r="L154" s="186"/>
      <c r="M154" s="191"/>
      <c r="N154" s="192"/>
      <c r="O154" s="192"/>
      <c r="P154" s="192"/>
      <c r="Q154" s="192"/>
      <c r="R154" s="192"/>
      <c r="S154" s="192"/>
      <c r="T154" s="19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7" t="s">
        <v>216</v>
      </c>
      <c r="AU154" s="187" t="s">
        <v>81</v>
      </c>
      <c r="AV154" s="13" t="s">
        <v>81</v>
      </c>
      <c r="AW154" s="13" t="s">
        <v>33</v>
      </c>
      <c r="AX154" s="13" t="s">
        <v>79</v>
      </c>
      <c r="AY154" s="187" t="s">
        <v>137</v>
      </c>
    </row>
    <row r="155" spans="1:65" s="2" customFormat="1" ht="16.5" customHeight="1">
      <c r="A155" s="38"/>
      <c r="B155" s="164"/>
      <c r="C155" s="165" t="s">
        <v>217</v>
      </c>
      <c r="D155" s="165" t="s">
        <v>140</v>
      </c>
      <c r="E155" s="166" t="s">
        <v>812</v>
      </c>
      <c r="F155" s="167" t="s">
        <v>813</v>
      </c>
      <c r="G155" s="168" t="s">
        <v>282</v>
      </c>
      <c r="H155" s="169">
        <v>17</v>
      </c>
      <c r="I155" s="170"/>
      <c r="J155" s="171">
        <f>ROUND(I155*H155,2)</f>
        <v>0</v>
      </c>
      <c r="K155" s="167" t="s">
        <v>283</v>
      </c>
      <c r="L155" s="39"/>
      <c r="M155" s="172" t="s">
        <v>3</v>
      </c>
      <c r="N155" s="173" t="s">
        <v>42</v>
      </c>
      <c r="O155" s="72"/>
      <c r="P155" s="174">
        <f>O155*H155</f>
        <v>0</v>
      </c>
      <c r="Q155" s="174">
        <v>4E-05</v>
      </c>
      <c r="R155" s="174">
        <f>Q155*H155</f>
        <v>0.00068</v>
      </c>
      <c r="S155" s="174">
        <v>0</v>
      </c>
      <c r="T155" s="17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6" t="s">
        <v>157</v>
      </c>
      <c r="AT155" s="176" t="s">
        <v>140</v>
      </c>
      <c r="AU155" s="176" t="s">
        <v>81</v>
      </c>
      <c r="AY155" s="19" t="s">
        <v>137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9" t="s">
        <v>79</v>
      </c>
      <c r="BK155" s="177">
        <f>ROUND(I155*H155,2)</f>
        <v>0</v>
      </c>
      <c r="BL155" s="19" t="s">
        <v>157</v>
      </c>
      <c r="BM155" s="176" t="s">
        <v>814</v>
      </c>
    </row>
    <row r="156" spans="1:47" s="2" customFormat="1" ht="12">
      <c r="A156" s="38"/>
      <c r="B156" s="39"/>
      <c r="C156" s="38"/>
      <c r="D156" s="178" t="s">
        <v>146</v>
      </c>
      <c r="E156" s="38"/>
      <c r="F156" s="179" t="s">
        <v>815</v>
      </c>
      <c r="G156" s="38"/>
      <c r="H156" s="38"/>
      <c r="I156" s="180"/>
      <c r="J156" s="38"/>
      <c r="K156" s="38"/>
      <c r="L156" s="39"/>
      <c r="M156" s="181"/>
      <c r="N156" s="182"/>
      <c r="O156" s="72"/>
      <c r="P156" s="72"/>
      <c r="Q156" s="72"/>
      <c r="R156" s="72"/>
      <c r="S156" s="72"/>
      <c r="T156" s="73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146</v>
      </c>
      <c r="AU156" s="19" t="s">
        <v>81</v>
      </c>
    </row>
    <row r="157" spans="1:47" s="2" customFormat="1" ht="12">
      <c r="A157" s="38"/>
      <c r="B157" s="39"/>
      <c r="C157" s="38"/>
      <c r="D157" s="183" t="s">
        <v>172</v>
      </c>
      <c r="E157" s="38"/>
      <c r="F157" s="184" t="s">
        <v>816</v>
      </c>
      <c r="G157" s="38"/>
      <c r="H157" s="38"/>
      <c r="I157" s="180"/>
      <c r="J157" s="38"/>
      <c r="K157" s="38"/>
      <c r="L157" s="39"/>
      <c r="M157" s="181"/>
      <c r="N157" s="182"/>
      <c r="O157" s="72"/>
      <c r="P157" s="72"/>
      <c r="Q157" s="72"/>
      <c r="R157" s="72"/>
      <c r="S157" s="72"/>
      <c r="T157" s="73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172</v>
      </c>
      <c r="AU157" s="19" t="s">
        <v>81</v>
      </c>
    </row>
    <row r="158" spans="1:51" s="13" customFormat="1" ht="12">
      <c r="A158" s="13"/>
      <c r="B158" s="186"/>
      <c r="C158" s="13"/>
      <c r="D158" s="178" t="s">
        <v>216</v>
      </c>
      <c r="E158" s="187" t="s">
        <v>3</v>
      </c>
      <c r="F158" s="188" t="s">
        <v>380</v>
      </c>
      <c r="G158" s="13"/>
      <c r="H158" s="189">
        <v>17</v>
      </c>
      <c r="I158" s="190"/>
      <c r="J158" s="13"/>
      <c r="K158" s="13"/>
      <c r="L158" s="186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216</v>
      </c>
      <c r="AU158" s="187" t="s">
        <v>81</v>
      </c>
      <c r="AV158" s="13" t="s">
        <v>81</v>
      </c>
      <c r="AW158" s="13" t="s">
        <v>33</v>
      </c>
      <c r="AX158" s="13" t="s">
        <v>79</v>
      </c>
      <c r="AY158" s="187" t="s">
        <v>137</v>
      </c>
    </row>
    <row r="159" spans="1:65" s="2" customFormat="1" ht="16.5" customHeight="1">
      <c r="A159" s="38"/>
      <c r="B159" s="164"/>
      <c r="C159" s="165" t="s">
        <v>9</v>
      </c>
      <c r="D159" s="165" t="s">
        <v>140</v>
      </c>
      <c r="E159" s="166" t="s">
        <v>817</v>
      </c>
      <c r="F159" s="167" t="s">
        <v>818</v>
      </c>
      <c r="G159" s="168" t="s">
        <v>337</v>
      </c>
      <c r="H159" s="169">
        <v>3.22</v>
      </c>
      <c r="I159" s="170"/>
      <c r="J159" s="171">
        <f>ROUND(I159*H159,2)</f>
        <v>0</v>
      </c>
      <c r="K159" s="167" t="s">
        <v>283</v>
      </c>
      <c r="L159" s="39"/>
      <c r="M159" s="172" t="s">
        <v>3</v>
      </c>
      <c r="N159" s="173" t="s">
        <v>42</v>
      </c>
      <c r="O159" s="72"/>
      <c r="P159" s="174">
        <f>O159*H159</f>
        <v>0</v>
      </c>
      <c r="Q159" s="174">
        <v>1.0383</v>
      </c>
      <c r="R159" s="174">
        <f>Q159*H159</f>
        <v>3.3433260000000002</v>
      </c>
      <c r="S159" s="174">
        <v>0</v>
      </c>
      <c r="T159" s="17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6" t="s">
        <v>157</v>
      </c>
      <c r="AT159" s="176" t="s">
        <v>140</v>
      </c>
      <c r="AU159" s="176" t="s">
        <v>81</v>
      </c>
      <c r="AY159" s="19" t="s">
        <v>137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9" t="s">
        <v>79</v>
      </c>
      <c r="BK159" s="177">
        <f>ROUND(I159*H159,2)</f>
        <v>0</v>
      </c>
      <c r="BL159" s="19" t="s">
        <v>157</v>
      </c>
      <c r="BM159" s="176" t="s">
        <v>819</v>
      </c>
    </row>
    <row r="160" spans="1:47" s="2" customFormat="1" ht="12">
      <c r="A160" s="38"/>
      <c r="B160" s="39"/>
      <c r="C160" s="38"/>
      <c r="D160" s="178" t="s">
        <v>146</v>
      </c>
      <c r="E160" s="38"/>
      <c r="F160" s="179" t="s">
        <v>820</v>
      </c>
      <c r="G160" s="38"/>
      <c r="H160" s="38"/>
      <c r="I160" s="180"/>
      <c r="J160" s="38"/>
      <c r="K160" s="38"/>
      <c r="L160" s="39"/>
      <c r="M160" s="181"/>
      <c r="N160" s="182"/>
      <c r="O160" s="72"/>
      <c r="P160" s="72"/>
      <c r="Q160" s="72"/>
      <c r="R160" s="72"/>
      <c r="S160" s="72"/>
      <c r="T160" s="73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146</v>
      </c>
      <c r="AU160" s="19" t="s">
        <v>81</v>
      </c>
    </row>
    <row r="161" spans="1:47" s="2" customFormat="1" ht="12">
      <c r="A161" s="38"/>
      <c r="B161" s="39"/>
      <c r="C161" s="38"/>
      <c r="D161" s="183" t="s">
        <v>172</v>
      </c>
      <c r="E161" s="38"/>
      <c r="F161" s="184" t="s">
        <v>821</v>
      </c>
      <c r="G161" s="38"/>
      <c r="H161" s="38"/>
      <c r="I161" s="180"/>
      <c r="J161" s="38"/>
      <c r="K161" s="38"/>
      <c r="L161" s="39"/>
      <c r="M161" s="181"/>
      <c r="N161" s="182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172</v>
      </c>
      <c r="AU161" s="19" t="s">
        <v>81</v>
      </c>
    </row>
    <row r="162" spans="1:51" s="13" customFormat="1" ht="12">
      <c r="A162" s="13"/>
      <c r="B162" s="186"/>
      <c r="C162" s="13"/>
      <c r="D162" s="178" t="s">
        <v>216</v>
      </c>
      <c r="E162" s="187" t="s">
        <v>3</v>
      </c>
      <c r="F162" s="188" t="s">
        <v>822</v>
      </c>
      <c r="G162" s="13"/>
      <c r="H162" s="189">
        <v>3.22</v>
      </c>
      <c r="I162" s="190"/>
      <c r="J162" s="13"/>
      <c r="K162" s="13"/>
      <c r="L162" s="186"/>
      <c r="M162" s="191"/>
      <c r="N162" s="192"/>
      <c r="O162" s="192"/>
      <c r="P162" s="192"/>
      <c r="Q162" s="192"/>
      <c r="R162" s="192"/>
      <c r="S162" s="192"/>
      <c r="T162" s="19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7" t="s">
        <v>216</v>
      </c>
      <c r="AU162" s="187" t="s">
        <v>81</v>
      </c>
      <c r="AV162" s="13" t="s">
        <v>81</v>
      </c>
      <c r="AW162" s="13" t="s">
        <v>33</v>
      </c>
      <c r="AX162" s="13" t="s">
        <v>79</v>
      </c>
      <c r="AY162" s="187" t="s">
        <v>137</v>
      </c>
    </row>
    <row r="163" spans="1:63" s="12" customFormat="1" ht="22.8" customHeight="1">
      <c r="A163" s="12"/>
      <c r="B163" s="151"/>
      <c r="C163" s="12"/>
      <c r="D163" s="152" t="s">
        <v>70</v>
      </c>
      <c r="E163" s="162" t="s">
        <v>823</v>
      </c>
      <c r="F163" s="162" t="s">
        <v>824</v>
      </c>
      <c r="G163" s="12"/>
      <c r="H163" s="12"/>
      <c r="I163" s="154"/>
      <c r="J163" s="163">
        <f>BK163</f>
        <v>0</v>
      </c>
      <c r="K163" s="12"/>
      <c r="L163" s="151"/>
      <c r="M163" s="156"/>
      <c r="N163" s="157"/>
      <c r="O163" s="157"/>
      <c r="P163" s="158">
        <f>SUM(P164:P169)</f>
        <v>0</v>
      </c>
      <c r="Q163" s="157"/>
      <c r="R163" s="158">
        <f>SUM(R164:R169)</f>
        <v>18.60012</v>
      </c>
      <c r="S163" s="157"/>
      <c r="T163" s="159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2" t="s">
        <v>79</v>
      </c>
      <c r="AT163" s="160" t="s">
        <v>70</v>
      </c>
      <c r="AU163" s="160" t="s">
        <v>79</v>
      </c>
      <c r="AY163" s="152" t="s">
        <v>137</v>
      </c>
      <c r="BK163" s="161">
        <f>SUM(BK164:BK169)</f>
        <v>0</v>
      </c>
    </row>
    <row r="164" spans="1:65" s="2" customFormat="1" ht="16.5" customHeight="1">
      <c r="A164" s="38"/>
      <c r="B164" s="164"/>
      <c r="C164" s="165" t="s">
        <v>372</v>
      </c>
      <c r="D164" s="165" t="s">
        <v>140</v>
      </c>
      <c r="E164" s="166" t="s">
        <v>381</v>
      </c>
      <c r="F164" s="167" t="s">
        <v>382</v>
      </c>
      <c r="G164" s="168" t="s">
        <v>291</v>
      </c>
      <c r="H164" s="169">
        <v>9.394</v>
      </c>
      <c r="I164" s="170"/>
      <c r="J164" s="171">
        <f>ROUND(I164*H164,2)</f>
        <v>0</v>
      </c>
      <c r="K164" s="167" t="s">
        <v>283</v>
      </c>
      <c r="L164" s="39"/>
      <c r="M164" s="172" t="s">
        <v>3</v>
      </c>
      <c r="N164" s="173" t="s">
        <v>42</v>
      </c>
      <c r="O164" s="72"/>
      <c r="P164" s="174">
        <f>O164*H164</f>
        <v>0</v>
      </c>
      <c r="Q164" s="174">
        <v>1.98</v>
      </c>
      <c r="R164" s="174">
        <f>Q164*H164</f>
        <v>18.60012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157</v>
      </c>
      <c r="AT164" s="176" t="s">
        <v>140</v>
      </c>
      <c r="AU164" s="176" t="s">
        <v>81</v>
      </c>
      <c r="AY164" s="19" t="s">
        <v>137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79</v>
      </c>
      <c r="BK164" s="177">
        <f>ROUND(I164*H164,2)</f>
        <v>0</v>
      </c>
      <c r="BL164" s="19" t="s">
        <v>157</v>
      </c>
      <c r="BM164" s="176" t="s">
        <v>825</v>
      </c>
    </row>
    <row r="165" spans="1:47" s="2" customFormat="1" ht="12">
      <c r="A165" s="38"/>
      <c r="B165" s="39"/>
      <c r="C165" s="38"/>
      <c r="D165" s="178" t="s">
        <v>146</v>
      </c>
      <c r="E165" s="38"/>
      <c r="F165" s="179" t="s">
        <v>384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146</v>
      </c>
      <c r="AU165" s="19" t="s">
        <v>81</v>
      </c>
    </row>
    <row r="166" spans="1:47" s="2" customFormat="1" ht="12">
      <c r="A166" s="38"/>
      <c r="B166" s="39"/>
      <c r="C166" s="38"/>
      <c r="D166" s="183" t="s">
        <v>172</v>
      </c>
      <c r="E166" s="38"/>
      <c r="F166" s="184" t="s">
        <v>385</v>
      </c>
      <c r="G166" s="38"/>
      <c r="H166" s="38"/>
      <c r="I166" s="180"/>
      <c r="J166" s="38"/>
      <c r="K166" s="38"/>
      <c r="L166" s="39"/>
      <c r="M166" s="181"/>
      <c r="N166" s="182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172</v>
      </c>
      <c r="AU166" s="19" t="s">
        <v>81</v>
      </c>
    </row>
    <row r="167" spans="1:47" s="2" customFormat="1" ht="12">
      <c r="A167" s="38"/>
      <c r="B167" s="39"/>
      <c r="C167" s="38"/>
      <c r="D167" s="178" t="s">
        <v>202</v>
      </c>
      <c r="E167" s="38"/>
      <c r="F167" s="185" t="s">
        <v>826</v>
      </c>
      <c r="G167" s="38"/>
      <c r="H167" s="38"/>
      <c r="I167" s="180"/>
      <c r="J167" s="38"/>
      <c r="K167" s="38"/>
      <c r="L167" s="39"/>
      <c r="M167" s="181"/>
      <c r="N167" s="182"/>
      <c r="O167" s="72"/>
      <c r="P167" s="72"/>
      <c r="Q167" s="72"/>
      <c r="R167" s="72"/>
      <c r="S167" s="72"/>
      <c r="T167" s="73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202</v>
      </c>
      <c r="AU167" s="19" t="s">
        <v>81</v>
      </c>
    </row>
    <row r="168" spans="1:51" s="14" customFormat="1" ht="12">
      <c r="A168" s="14"/>
      <c r="B168" s="199"/>
      <c r="C168" s="14"/>
      <c r="D168" s="178" t="s">
        <v>216</v>
      </c>
      <c r="E168" s="200" t="s">
        <v>3</v>
      </c>
      <c r="F168" s="201" t="s">
        <v>827</v>
      </c>
      <c r="G168" s="14"/>
      <c r="H168" s="200" t="s">
        <v>3</v>
      </c>
      <c r="I168" s="202"/>
      <c r="J168" s="14"/>
      <c r="K168" s="14"/>
      <c r="L168" s="199"/>
      <c r="M168" s="203"/>
      <c r="N168" s="204"/>
      <c r="O168" s="204"/>
      <c r="P168" s="204"/>
      <c r="Q168" s="204"/>
      <c r="R168" s="204"/>
      <c r="S168" s="204"/>
      <c r="T168" s="20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0" t="s">
        <v>216</v>
      </c>
      <c r="AU168" s="200" t="s">
        <v>81</v>
      </c>
      <c r="AV168" s="14" t="s">
        <v>79</v>
      </c>
      <c r="AW168" s="14" t="s">
        <v>33</v>
      </c>
      <c r="AX168" s="14" t="s">
        <v>71</v>
      </c>
      <c r="AY168" s="200" t="s">
        <v>137</v>
      </c>
    </row>
    <row r="169" spans="1:51" s="13" customFormat="1" ht="12">
      <c r="A169" s="13"/>
      <c r="B169" s="186"/>
      <c r="C169" s="13"/>
      <c r="D169" s="178" t="s">
        <v>216</v>
      </c>
      <c r="E169" s="187" t="s">
        <v>3</v>
      </c>
      <c r="F169" s="188" t="s">
        <v>828</v>
      </c>
      <c r="G169" s="13"/>
      <c r="H169" s="189">
        <v>9.394</v>
      </c>
      <c r="I169" s="190"/>
      <c r="J169" s="13"/>
      <c r="K169" s="13"/>
      <c r="L169" s="186"/>
      <c r="M169" s="191"/>
      <c r="N169" s="192"/>
      <c r="O169" s="192"/>
      <c r="P169" s="192"/>
      <c r="Q169" s="192"/>
      <c r="R169" s="192"/>
      <c r="S169" s="192"/>
      <c r="T169" s="19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7" t="s">
        <v>216</v>
      </c>
      <c r="AU169" s="187" t="s">
        <v>81</v>
      </c>
      <c r="AV169" s="13" t="s">
        <v>81</v>
      </c>
      <c r="AW169" s="13" t="s">
        <v>33</v>
      </c>
      <c r="AX169" s="13" t="s">
        <v>79</v>
      </c>
      <c r="AY169" s="187" t="s">
        <v>137</v>
      </c>
    </row>
    <row r="170" spans="1:63" s="12" customFormat="1" ht="22.8" customHeight="1">
      <c r="A170" s="12"/>
      <c r="B170" s="151"/>
      <c r="C170" s="12"/>
      <c r="D170" s="152" t="s">
        <v>70</v>
      </c>
      <c r="E170" s="162" t="s">
        <v>152</v>
      </c>
      <c r="F170" s="162" t="s">
        <v>829</v>
      </c>
      <c r="G170" s="12"/>
      <c r="H170" s="12"/>
      <c r="I170" s="154"/>
      <c r="J170" s="163">
        <f>BK170</f>
        <v>0</v>
      </c>
      <c r="K170" s="12"/>
      <c r="L170" s="151"/>
      <c r="M170" s="156"/>
      <c r="N170" s="157"/>
      <c r="O170" s="157"/>
      <c r="P170" s="158">
        <f>SUM(P171:P201)</f>
        <v>0</v>
      </c>
      <c r="Q170" s="157"/>
      <c r="R170" s="158">
        <f>SUM(R171:R201)</f>
        <v>7.44743232</v>
      </c>
      <c r="S170" s="157"/>
      <c r="T170" s="159">
        <f>SUM(T171:T201)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2" t="s">
        <v>79</v>
      </c>
      <c r="AT170" s="160" t="s">
        <v>70</v>
      </c>
      <c r="AU170" s="160" t="s">
        <v>79</v>
      </c>
      <c r="AY170" s="152" t="s">
        <v>137</v>
      </c>
      <c r="BK170" s="161">
        <f>SUM(BK171:BK201)</f>
        <v>0</v>
      </c>
    </row>
    <row r="171" spans="1:65" s="2" customFormat="1" ht="16.5" customHeight="1">
      <c r="A171" s="38"/>
      <c r="B171" s="164"/>
      <c r="C171" s="165" t="s">
        <v>380</v>
      </c>
      <c r="D171" s="165" t="s">
        <v>140</v>
      </c>
      <c r="E171" s="166" t="s">
        <v>830</v>
      </c>
      <c r="F171" s="167" t="s">
        <v>831</v>
      </c>
      <c r="G171" s="168" t="s">
        <v>291</v>
      </c>
      <c r="H171" s="169">
        <v>18.36</v>
      </c>
      <c r="I171" s="170"/>
      <c r="J171" s="171">
        <f>ROUND(I171*H171,2)</f>
        <v>0</v>
      </c>
      <c r="K171" s="167" t="s">
        <v>283</v>
      </c>
      <c r="L171" s="39"/>
      <c r="M171" s="172" t="s">
        <v>3</v>
      </c>
      <c r="N171" s="173" t="s">
        <v>42</v>
      </c>
      <c r="O171" s="72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76" t="s">
        <v>157</v>
      </c>
      <c r="AT171" s="176" t="s">
        <v>140</v>
      </c>
      <c r="AU171" s="176" t="s">
        <v>81</v>
      </c>
      <c r="AY171" s="19" t="s">
        <v>137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9" t="s">
        <v>79</v>
      </c>
      <c r="BK171" s="177">
        <f>ROUND(I171*H171,2)</f>
        <v>0</v>
      </c>
      <c r="BL171" s="19" t="s">
        <v>157</v>
      </c>
      <c r="BM171" s="176" t="s">
        <v>832</v>
      </c>
    </row>
    <row r="172" spans="1:47" s="2" customFormat="1" ht="12">
      <c r="A172" s="38"/>
      <c r="B172" s="39"/>
      <c r="C172" s="38"/>
      <c r="D172" s="178" t="s">
        <v>146</v>
      </c>
      <c r="E172" s="38"/>
      <c r="F172" s="179" t="s">
        <v>833</v>
      </c>
      <c r="G172" s="38"/>
      <c r="H172" s="38"/>
      <c r="I172" s="180"/>
      <c r="J172" s="38"/>
      <c r="K172" s="38"/>
      <c r="L172" s="39"/>
      <c r="M172" s="181"/>
      <c r="N172" s="182"/>
      <c r="O172" s="72"/>
      <c r="P172" s="72"/>
      <c r="Q172" s="72"/>
      <c r="R172" s="72"/>
      <c r="S172" s="72"/>
      <c r="T172" s="73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9" t="s">
        <v>146</v>
      </c>
      <c r="AU172" s="19" t="s">
        <v>81</v>
      </c>
    </row>
    <row r="173" spans="1:47" s="2" customFormat="1" ht="12">
      <c r="A173" s="38"/>
      <c r="B173" s="39"/>
      <c r="C173" s="38"/>
      <c r="D173" s="183" t="s">
        <v>172</v>
      </c>
      <c r="E173" s="38"/>
      <c r="F173" s="184" t="s">
        <v>834</v>
      </c>
      <c r="G173" s="38"/>
      <c r="H173" s="38"/>
      <c r="I173" s="180"/>
      <c r="J173" s="38"/>
      <c r="K173" s="38"/>
      <c r="L173" s="39"/>
      <c r="M173" s="181"/>
      <c r="N173" s="182"/>
      <c r="O173" s="72"/>
      <c r="P173" s="72"/>
      <c r="Q173" s="72"/>
      <c r="R173" s="72"/>
      <c r="S173" s="72"/>
      <c r="T173" s="73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172</v>
      </c>
      <c r="AU173" s="19" t="s">
        <v>81</v>
      </c>
    </row>
    <row r="174" spans="1:51" s="13" customFormat="1" ht="12">
      <c r="A174" s="13"/>
      <c r="B174" s="186"/>
      <c r="C174" s="13"/>
      <c r="D174" s="178" t="s">
        <v>216</v>
      </c>
      <c r="E174" s="187" t="s">
        <v>3</v>
      </c>
      <c r="F174" s="188" t="s">
        <v>835</v>
      </c>
      <c r="G174" s="13"/>
      <c r="H174" s="189">
        <v>18.36</v>
      </c>
      <c r="I174" s="190"/>
      <c r="J174" s="13"/>
      <c r="K174" s="13"/>
      <c r="L174" s="186"/>
      <c r="M174" s="191"/>
      <c r="N174" s="192"/>
      <c r="O174" s="192"/>
      <c r="P174" s="192"/>
      <c r="Q174" s="192"/>
      <c r="R174" s="192"/>
      <c r="S174" s="192"/>
      <c r="T174" s="19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7" t="s">
        <v>216</v>
      </c>
      <c r="AU174" s="187" t="s">
        <v>81</v>
      </c>
      <c r="AV174" s="13" t="s">
        <v>81</v>
      </c>
      <c r="AW174" s="13" t="s">
        <v>33</v>
      </c>
      <c r="AX174" s="13" t="s">
        <v>79</v>
      </c>
      <c r="AY174" s="187" t="s">
        <v>137</v>
      </c>
    </row>
    <row r="175" spans="1:65" s="2" customFormat="1" ht="16.5" customHeight="1">
      <c r="A175" s="38"/>
      <c r="B175" s="164"/>
      <c r="C175" s="165" t="s">
        <v>388</v>
      </c>
      <c r="D175" s="165" t="s">
        <v>140</v>
      </c>
      <c r="E175" s="166" t="s">
        <v>836</v>
      </c>
      <c r="F175" s="167" t="s">
        <v>837</v>
      </c>
      <c r="G175" s="168" t="s">
        <v>291</v>
      </c>
      <c r="H175" s="169">
        <v>26.74</v>
      </c>
      <c r="I175" s="170"/>
      <c r="J175" s="171">
        <f>ROUND(I175*H175,2)</f>
        <v>0</v>
      </c>
      <c r="K175" s="167" t="s">
        <v>283</v>
      </c>
      <c r="L175" s="39"/>
      <c r="M175" s="172" t="s">
        <v>3</v>
      </c>
      <c r="N175" s="173" t="s">
        <v>42</v>
      </c>
      <c r="O175" s="72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6" t="s">
        <v>157</v>
      </c>
      <c r="AT175" s="176" t="s">
        <v>140</v>
      </c>
      <c r="AU175" s="176" t="s">
        <v>81</v>
      </c>
      <c r="AY175" s="19" t="s">
        <v>137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9" t="s">
        <v>79</v>
      </c>
      <c r="BK175" s="177">
        <f>ROUND(I175*H175,2)</f>
        <v>0</v>
      </c>
      <c r="BL175" s="19" t="s">
        <v>157</v>
      </c>
      <c r="BM175" s="176" t="s">
        <v>838</v>
      </c>
    </row>
    <row r="176" spans="1:47" s="2" customFormat="1" ht="12">
      <c r="A176" s="38"/>
      <c r="B176" s="39"/>
      <c r="C176" s="38"/>
      <c r="D176" s="178" t="s">
        <v>146</v>
      </c>
      <c r="E176" s="38"/>
      <c r="F176" s="179" t="s">
        <v>839</v>
      </c>
      <c r="G176" s="38"/>
      <c r="H176" s="38"/>
      <c r="I176" s="180"/>
      <c r="J176" s="38"/>
      <c r="K176" s="38"/>
      <c r="L176" s="39"/>
      <c r="M176" s="181"/>
      <c r="N176" s="182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146</v>
      </c>
      <c r="AU176" s="19" t="s">
        <v>81</v>
      </c>
    </row>
    <row r="177" spans="1:47" s="2" customFormat="1" ht="12">
      <c r="A177" s="38"/>
      <c r="B177" s="39"/>
      <c r="C177" s="38"/>
      <c r="D177" s="183" t="s">
        <v>172</v>
      </c>
      <c r="E177" s="38"/>
      <c r="F177" s="184" t="s">
        <v>840</v>
      </c>
      <c r="G177" s="38"/>
      <c r="H177" s="38"/>
      <c r="I177" s="180"/>
      <c r="J177" s="38"/>
      <c r="K177" s="38"/>
      <c r="L177" s="39"/>
      <c r="M177" s="181"/>
      <c r="N177" s="182"/>
      <c r="O177" s="72"/>
      <c r="P177" s="72"/>
      <c r="Q177" s="72"/>
      <c r="R177" s="72"/>
      <c r="S177" s="72"/>
      <c r="T177" s="73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172</v>
      </c>
      <c r="AU177" s="19" t="s">
        <v>81</v>
      </c>
    </row>
    <row r="178" spans="1:51" s="13" customFormat="1" ht="12">
      <c r="A178" s="13"/>
      <c r="B178" s="186"/>
      <c r="C178" s="13"/>
      <c r="D178" s="178" t="s">
        <v>216</v>
      </c>
      <c r="E178" s="187" t="s">
        <v>3</v>
      </c>
      <c r="F178" s="188" t="s">
        <v>841</v>
      </c>
      <c r="G178" s="13"/>
      <c r="H178" s="189">
        <v>26.74</v>
      </c>
      <c r="I178" s="190"/>
      <c r="J178" s="13"/>
      <c r="K178" s="13"/>
      <c r="L178" s="186"/>
      <c r="M178" s="191"/>
      <c r="N178" s="192"/>
      <c r="O178" s="192"/>
      <c r="P178" s="192"/>
      <c r="Q178" s="192"/>
      <c r="R178" s="192"/>
      <c r="S178" s="192"/>
      <c r="T178" s="19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7" t="s">
        <v>216</v>
      </c>
      <c r="AU178" s="187" t="s">
        <v>81</v>
      </c>
      <c r="AV178" s="13" t="s">
        <v>81</v>
      </c>
      <c r="AW178" s="13" t="s">
        <v>33</v>
      </c>
      <c r="AX178" s="13" t="s">
        <v>79</v>
      </c>
      <c r="AY178" s="187" t="s">
        <v>137</v>
      </c>
    </row>
    <row r="179" spans="1:65" s="2" customFormat="1" ht="16.5" customHeight="1">
      <c r="A179" s="38"/>
      <c r="B179" s="164"/>
      <c r="C179" s="165" t="s">
        <v>395</v>
      </c>
      <c r="D179" s="165" t="s">
        <v>140</v>
      </c>
      <c r="E179" s="166" t="s">
        <v>842</v>
      </c>
      <c r="F179" s="167" t="s">
        <v>843</v>
      </c>
      <c r="G179" s="168" t="s">
        <v>282</v>
      </c>
      <c r="H179" s="169">
        <v>78.362</v>
      </c>
      <c r="I179" s="170"/>
      <c r="J179" s="171">
        <f>ROUND(I179*H179,2)</f>
        <v>0</v>
      </c>
      <c r="K179" s="167" t="s">
        <v>283</v>
      </c>
      <c r="L179" s="39"/>
      <c r="M179" s="172" t="s">
        <v>3</v>
      </c>
      <c r="N179" s="173" t="s">
        <v>42</v>
      </c>
      <c r="O179" s="72"/>
      <c r="P179" s="174">
        <f>O179*H179</f>
        <v>0</v>
      </c>
      <c r="Q179" s="174">
        <v>0.00182</v>
      </c>
      <c r="R179" s="174">
        <f>Q179*H179</f>
        <v>0.14261884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157</v>
      </c>
      <c r="AT179" s="176" t="s">
        <v>140</v>
      </c>
      <c r="AU179" s="176" t="s">
        <v>81</v>
      </c>
      <c r="AY179" s="19" t="s">
        <v>137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79</v>
      </c>
      <c r="BK179" s="177">
        <f>ROUND(I179*H179,2)</f>
        <v>0</v>
      </c>
      <c r="BL179" s="19" t="s">
        <v>157</v>
      </c>
      <c r="BM179" s="176" t="s">
        <v>844</v>
      </c>
    </row>
    <row r="180" spans="1:47" s="2" customFormat="1" ht="12">
      <c r="A180" s="38"/>
      <c r="B180" s="39"/>
      <c r="C180" s="38"/>
      <c r="D180" s="178" t="s">
        <v>146</v>
      </c>
      <c r="E180" s="38"/>
      <c r="F180" s="179" t="s">
        <v>845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146</v>
      </c>
      <c r="AU180" s="19" t="s">
        <v>81</v>
      </c>
    </row>
    <row r="181" spans="1:47" s="2" customFormat="1" ht="12">
      <c r="A181" s="38"/>
      <c r="B181" s="39"/>
      <c r="C181" s="38"/>
      <c r="D181" s="183" t="s">
        <v>172</v>
      </c>
      <c r="E181" s="38"/>
      <c r="F181" s="184" t="s">
        <v>846</v>
      </c>
      <c r="G181" s="38"/>
      <c r="H181" s="38"/>
      <c r="I181" s="180"/>
      <c r="J181" s="38"/>
      <c r="K181" s="38"/>
      <c r="L181" s="39"/>
      <c r="M181" s="181"/>
      <c r="N181" s="182"/>
      <c r="O181" s="72"/>
      <c r="P181" s="72"/>
      <c r="Q181" s="72"/>
      <c r="R181" s="72"/>
      <c r="S181" s="72"/>
      <c r="T181" s="73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9" t="s">
        <v>172</v>
      </c>
      <c r="AU181" s="19" t="s">
        <v>81</v>
      </c>
    </row>
    <row r="182" spans="1:51" s="13" customFormat="1" ht="12">
      <c r="A182" s="13"/>
      <c r="B182" s="186"/>
      <c r="C182" s="13"/>
      <c r="D182" s="178" t="s">
        <v>216</v>
      </c>
      <c r="E182" s="187" t="s">
        <v>3</v>
      </c>
      <c r="F182" s="188" t="s">
        <v>847</v>
      </c>
      <c r="G182" s="13"/>
      <c r="H182" s="189">
        <v>78.362</v>
      </c>
      <c r="I182" s="190"/>
      <c r="J182" s="13"/>
      <c r="K182" s="13"/>
      <c r="L182" s="186"/>
      <c r="M182" s="191"/>
      <c r="N182" s="192"/>
      <c r="O182" s="192"/>
      <c r="P182" s="192"/>
      <c r="Q182" s="192"/>
      <c r="R182" s="192"/>
      <c r="S182" s="192"/>
      <c r="T182" s="19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7" t="s">
        <v>216</v>
      </c>
      <c r="AU182" s="187" t="s">
        <v>81</v>
      </c>
      <c r="AV182" s="13" t="s">
        <v>81</v>
      </c>
      <c r="AW182" s="13" t="s">
        <v>33</v>
      </c>
      <c r="AX182" s="13" t="s">
        <v>79</v>
      </c>
      <c r="AY182" s="187" t="s">
        <v>137</v>
      </c>
    </row>
    <row r="183" spans="1:65" s="2" customFormat="1" ht="16.5" customHeight="1">
      <c r="A183" s="38"/>
      <c r="B183" s="164"/>
      <c r="C183" s="165" t="s">
        <v>404</v>
      </c>
      <c r="D183" s="165" t="s">
        <v>140</v>
      </c>
      <c r="E183" s="166" t="s">
        <v>848</v>
      </c>
      <c r="F183" s="167" t="s">
        <v>849</v>
      </c>
      <c r="G183" s="168" t="s">
        <v>282</v>
      </c>
      <c r="H183" s="169">
        <v>78.362</v>
      </c>
      <c r="I183" s="170"/>
      <c r="J183" s="171">
        <f>ROUND(I183*H183,2)</f>
        <v>0</v>
      </c>
      <c r="K183" s="167" t="s">
        <v>283</v>
      </c>
      <c r="L183" s="39"/>
      <c r="M183" s="172" t="s">
        <v>3</v>
      </c>
      <c r="N183" s="173" t="s">
        <v>42</v>
      </c>
      <c r="O183" s="72"/>
      <c r="P183" s="174">
        <f>O183*H183</f>
        <v>0</v>
      </c>
      <c r="Q183" s="174">
        <v>4E-05</v>
      </c>
      <c r="R183" s="174">
        <f>Q183*H183</f>
        <v>0.0031344800000000003</v>
      </c>
      <c r="S183" s="174">
        <v>0</v>
      </c>
      <c r="T183" s="17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6" t="s">
        <v>157</v>
      </c>
      <c r="AT183" s="176" t="s">
        <v>140</v>
      </c>
      <c r="AU183" s="176" t="s">
        <v>81</v>
      </c>
      <c r="AY183" s="19" t="s">
        <v>137</v>
      </c>
      <c r="BE183" s="177">
        <f>IF(N183="základní",J183,0)</f>
        <v>0</v>
      </c>
      <c r="BF183" s="177">
        <f>IF(N183="snížená",J183,0)</f>
        <v>0</v>
      </c>
      <c r="BG183" s="177">
        <f>IF(N183="zákl. přenesená",J183,0)</f>
        <v>0</v>
      </c>
      <c r="BH183" s="177">
        <f>IF(N183="sníž. přenesená",J183,0)</f>
        <v>0</v>
      </c>
      <c r="BI183" s="177">
        <f>IF(N183="nulová",J183,0)</f>
        <v>0</v>
      </c>
      <c r="BJ183" s="19" t="s">
        <v>79</v>
      </c>
      <c r="BK183" s="177">
        <f>ROUND(I183*H183,2)</f>
        <v>0</v>
      </c>
      <c r="BL183" s="19" t="s">
        <v>157</v>
      </c>
      <c r="BM183" s="176" t="s">
        <v>850</v>
      </c>
    </row>
    <row r="184" spans="1:47" s="2" customFormat="1" ht="12">
      <c r="A184" s="38"/>
      <c r="B184" s="39"/>
      <c r="C184" s="38"/>
      <c r="D184" s="178" t="s">
        <v>146</v>
      </c>
      <c r="E184" s="38"/>
      <c r="F184" s="179" t="s">
        <v>851</v>
      </c>
      <c r="G184" s="38"/>
      <c r="H184" s="38"/>
      <c r="I184" s="180"/>
      <c r="J184" s="38"/>
      <c r="K184" s="38"/>
      <c r="L184" s="39"/>
      <c r="M184" s="181"/>
      <c r="N184" s="182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146</v>
      </c>
      <c r="AU184" s="19" t="s">
        <v>81</v>
      </c>
    </row>
    <row r="185" spans="1:47" s="2" customFormat="1" ht="12">
      <c r="A185" s="38"/>
      <c r="B185" s="39"/>
      <c r="C185" s="38"/>
      <c r="D185" s="183" t="s">
        <v>172</v>
      </c>
      <c r="E185" s="38"/>
      <c r="F185" s="184" t="s">
        <v>852</v>
      </c>
      <c r="G185" s="38"/>
      <c r="H185" s="38"/>
      <c r="I185" s="180"/>
      <c r="J185" s="38"/>
      <c r="K185" s="38"/>
      <c r="L185" s="39"/>
      <c r="M185" s="181"/>
      <c r="N185" s="182"/>
      <c r="O185" s="72"/>
      <c r="P185" s="72"/>
      <c r="Q185" s="72"/>
      <c r="R185" s="72"/>
      <c r="S185" s="72"/>
      <c r="T185" s="73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172</v>
      </c>
      <c r="AU185" s="19" t="s">
        <v>81</v>
      </c>
    </row>
    <row r="186" spans="1:51" s="13" customFormat="1" ht="12">
      <c r="A186" s="13"/>
      <c r="B186" s="186"/>
      <c r="C186" s="13"/>
      <c r="D186" s="178" t="s">
        <v>216</v>
      </c>
      <c r="E186" s="187" t="s">
        <v>3</v>
      </c>
      <c r="F186" s="188" t="s">
        <v>847</v>
      </c>
      <c r="G186" s="13"/>
      <c r="H186" s="189">
        <v>78.362</v>
      </c>
      <c r="I186" s="190"/>
      <c r="J186" s="13"/>
      <c r="K186" s="13"/>
      <c r="L186" s="186"/>
      <c r="M186" s="191"/>
      <c r="N186" s="192"/>
      <c r="O186" s="192"/>
      <c r="P186" s="192"/>
      <c r="Q186" s="192"/>
      <c r="R186" s="192"/>
      <c r="S186" s="192"/>
      <c r="T186" s="19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7" t="s">
        <v>216</v>
      </c>
      <c r="AU186" s="187" t="s">
        <v>81</v>
      </c>
      <c r="AV186" s="13" t="s">
        <v>81</v>
      </c>
      <c r="AW186" s="13" t="s">
        <v>33</v>
      </c>
      <c r="AX186" s="13" t="s">
        <v>79</v>
      </c>
      <c r="AY186" s="187" t="s">
        <v>137</v>
      </c>
    </row>
    <row r="187" spans="1:65" s="2" customFormat="1" ht="16.5" customHeight="1">
      <c r="A187" s="38"/>
      <c r="B187" s="164"/>
      <c r="C187" s="165" t="s">
        <v>8</v>
      </c>
      <c r="D187" s="165" t="s">
        <v>140</v>
      </c>
      <c r="E187" s="166" t="s">
        <v>853</v>
      </c>
      <c r="F187" s="167" t="s">
        <v>854</v>
      </c>
      <c r="G187" s="168" t="s">
        <v>282</v>
      </c>
      <c r="H187" s="169">
        <v>91.84</v>
      </c>
      <c r="I187" s="170"/>
      <c r="J187" s="171">
        <f>ROUND(I187*H187,2)</f>
        <v>0</v>
      </c>
      <c r="K187" s="167" t="s">
        <v>283</v>
      </c>
      <c r="L187" s="39"/>
      <c r="M187" s="172" t="s">
        <v>3</v>
      </c>
      <c r="N187" s="173" t="s">
        <v>42</v>
      </c>
      <c r="O187" s="72"/>
      <c r="P187" s="174">
        <f>O187*H187</f>
        <v>0</v>
      </c>
      <c r="Q187" s="174">
        <v>0.00132</v>
      </c>
      <c r="R187" s="174">
        <f>Q187*H187</f>
        <v>0.1212288</v>
      </c>
      <c r="S187" s="174">
        <v>0</v>
      </c>
      <c r="T187" s="175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6" t="s">
        <v>157</v>
      </c>
      <c r="AT187" s="176" t="s">
        <v>140</v>
      </c>
      <c r="AU187" s="176" t="s">
        <v>81</v>
      </c>
      <c r="AY187" s="19" t="s">
        <v>137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9" t="s">
        <v>79</v>
      </c>
      <c r="BK187" s="177">
        <f>ROUND(I187*H187,2)</f>
        <v>0</v>
      </c>
      <c r="BL187" s="19" t="s">
        <v>157</v>
      </c>
      <c r="BM187" s="176" t="s">
        <v>855</v>
      </c>
    </row>
    <row r="188" spans="1:47" s="2" customFormat="1" ht="12">
      <c r="A188" s="38"/>
      <c r="B188" s="39"/>
      <c r="C188" s="38"/>
      <c r="D188" s="178" t="s">
        <v>146</v>
      </c>
      <c r="E188" s="38"/>
      <c r="F188" s="179" t="s">
        <v>856</v>
      </c>
      <c r="G188" s="38"/>
      <c r="H188" s="38"/>
      <c r="I188" s="180"/>
      <c r="J188" s="38"/>
      <c r="K188" s="38"/>
      <c r="L188" s="39"/>
      <c r="M188" s="181"/>
      <c r="N188" s="182"/>
      <c r="O188" s="72"/>
      <c r="P188" s="72"/>
      <c r="Q188" s="72"/>
      <c r="R188" s="72"/>
      <c r="S188" s="72"/>
      <c r="T188" s="73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9" t="s">
        <v>146</v>
      </c>
      <c r="AU188" s="19" t="s">
        <v>81</v>
      </c>
    </row>
    <row r="189" spans="1:47" s="2" customFormat="1" ht="12">
      <c r="A189" s="38"/>
      <c r="B189" s="39"/>
      <c r="C189" s="38"/>
      <c r="D189" s="183" t="s">
        <v>172</v>
      </c>
      <c r="E189" s="38"/>
      <c r="F189" s="184" t="s">
        <v>857</v>
      </c>
      <c r="G189" s="38"/>
      <c r="H189" s="38"/>
      <c r="I189" s="180"/>
      <c r="J189" s="38"/>
      <c r="K189" s="38"/>
      <c r="L189" s="39"/>
      <c r="M189" s="181"/>
      <c r="N189" s="182"/>
      <c r="O189" s="72"/>
      <c r="P189" s="72"/>
      <c r="Q189" s="72"/>
      <c r="R189" s="72"/>
      <c r="S189" s="72"/>
      <c r="T189" s="73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172</v>
      </c>
      <c r="AU189" s="19" t="s">
        <v>81</v>
      </c>
    </row>
    <row r="190" spans="1:51" s="13" customFormat="1" ht="12">
      <c r="A190" s="13"/>
      <c r="B190" s="186"/>
      <c r="C190" s="13"/>
      <c r="D190" s="178" t="s">
        <v>216</v>
      </c>
      <c r="E190" s="187" t="s">
        <v>3</v>
      </c>
      <c r="F190" s="188" t="s">
        <v>858</v>
      </c>
      <c r="G190" s="13"/>
      <c r="H190" s="189">
        <v>91.84</v>
      </c>
      <c r="I190" s="190"/>
      <c r="J190" s="13"/>
      <c r="K190" s="13"/>
      <c r="L190" s="186"/>
      <c r="M190" s="191"/>
      <c r="N190" s="192"/>
      <c r="O190" s="192"/>
      <c r="P190" s="192"/>
      <c r="Q190" s="192"/>
      <c r="R190" s="192"/>
      <c r="S190" s="192"/>
      <c r="T190" s="19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216</v>
      </c>
      <c r="AU190" s="187" t="s">
        <v>81</v>
      </c>
      <c r="AV190" s="13" t="s">
        <v>81</v>
      </c>
      <c r="AW190" s="13" t="s">
        <v>33</v>
      </c>
      <c r="AX190" s="13" t="s">
        <v>79</v>
      </c>
      <c r="AY190" s="187" t="s">
        <v>137</v>
      </c>
    </row>
    <row r="191" spans="1:65" s="2" customFormat="1" ht="21.75" customHeight="1">
      <c r="A191" s="38"/>
      <c r="B191" s="164"/>
      <c r="C191" s="165" t="s">
        <v>417</v>
      </c>
      <c r="D191" s="165" t="s">
        <v>140</v>
      </c>
      <c r="E191" s="166" t="s">
        <v>859</v>
      </c>
      <c r="F191" s="167" t="s">
        <v>860</v>
      </c>
      <c r="G191" s="168" t="s">
        <v>282</v>
      </c>
      <c r="H191" s="169">
        <v>91.84</v>
      </c>
      <c r="I191" s="170"/>
      <c r="J191" s="171">
        <f>ROUND(I191*H191,2)</f>
        <v>0</v>
      </c>
      <c r="K191" s="167" t="s">
        <v>283</v>
      </c>
      <c r="L191" s="39"/>
      <c r="M191" s="172" t="s">
        <v>3</v>
      </c>
      <c r="N191" s="173" t="s">
        <v>42</v>
      </c>
      <c r="O191" s="72"/>
      <c r="P191" s="174">
        <f>O191*H191</f>
        <v>0</v>
      </c>
      <c r="Q191" s="174">
        <v>4E-05</v>
      </c>
      <c r="R191" s="174">
        <f>Q191*H191</f>
        <v>0.0036736000000000004</v>
      </c>
      <c r="S191" s="174">
        <v>0</v>
      </c>
      <c r="T191" s="175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176" t="s">
        <v>157</v>
      </c>
      <c r="AT191" s="176" t="s">
        <v>140</v>
      </c>
      <c r="AU191" s="176" t="s">
        <v>81</v>
      </c>
      <c r="AY191" s="19" t="s">
        <v>137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9" t="s">
        <v>79</v>
      </c>
      <c r="BK191" s="177">
        <f>ROUND(I191*H191,2)</f>
        <v>0</v>
      </c>
      <c r="BL191" s="19" t="s">
        <v>157</v>
      </c>
      <c r="BM191" s="176" t="s">
        <v>861</v>
      </c>
    </row>
    <row r="192" spans="1:47" s="2" customFormat="1" ht="12">
      <c r="A192" s="38"/>
      <c r="B192" s="39"/>
      <c r="C192" s="38"/>
      <c r="D192" s="178" t="s">
        <v>146</v>
      </c>
      <c r="E192" s="38"/>
      <c r="F192" s="179" t="s">
        <v>862</v>
      </c>
      <c r="G192" s="38"/>
      <c r="H192" s="38"/>
      <c r="I192" s="180"/>
      <c r="J192" s="38"/>
      <c r="K192" s="38"/>
      <c r="L192" s="39"/>
      <c r="M192" s="181"/>
      <c r="N192" s="182"/>
      <c r="O192" s="72"/>
      <c r="P192" s="72"/>
      <c r="Q192" s="72"/>
      <c r="R192" s="72"/>
      <c r="S192" s="72"/>
      <c r="T192" s="73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9" t="s">
        <v>146</v>
      </c>
      <c r="AU192" s="19" t="s">
        <v>81</v>
      </c>
    </row>
    <row r="193" spans="1:47" s="2" customFormat="1" ht="12">
      <c r="A193" s="38"/>
      <c r="B193" s="39"/>
      <c r="C193" s="38"/>
      <c r="D193" s="183" t="s">
        <v>172</v>
      </c>
      <c r="E193" s="38"/>
      <c r="F193" s="184" t="s">
        <v>863</v>
      </c>
      <c r="G193" s="38"/>
      <c r="H193" s="38"/>
      <c r="I193" s="180"/>
      <c r="J193" s="38"/>
      <c r="K193" s="38"/>
      <c r="L193" s="39"/>
      <c r="M193" s="181"/>
      <c r="N193" s="182"/>
      <c r="O193" s="72"/>
      <c r="P193" s="72"/>
      <c r="Q193" s="72"/>
      <c r="R193" s="72"/>
      <c r="S193" s="72"/>
      <c r="T193" s="73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172</v>
      </c>
      <c r="AU193" s="19" t="s">
        <v>81</v>
      </c>
    </row>
    <row r="194" spans="1:51" s="13" customFormat="1" ht="12">
      <c r="A194" s="13"/>
      <c r="B194" s="186"/>
      <c r="C194" s="13"/>
      <c r="D194" s="178" t="s">
        <v>216</v>
      </c>
      <c r="E194" s="187" t="s">
        <v>3</v>
      </c>
      <c r="F194" s="188" t="s">
        <v>858</v>
      </c>
      <c r="G194" s="13"/>
      <c r="H194" s="189">
        <v>91.84</v>
      </c>
      <c r="I194" s="190"/>
      <c r="J194" s="13"/>
      <c r="K194" s="13"/>
      <c r="L194" s="186"/>
      <c r="M194" s="191"/>
      <c r="N194" s="192"/>
      <c r="O194" s="192"/>
      <c r="P194" s="192"/>
      <c r="Q194" s="192"/>
      <c r="R194" s="192"/>
      <c r="S194" s="192"/>
      <c r="T194" s="19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7" t="s">
        <v>216</v>
      </c>
      <c r="AU194" s="187" t="s">
        <v>81</v>
      </c>
      <c r="AV194" s="13" t="s">
        <v>81</v>
      </c>
      <c r="AW194" s="13" t="s">
        <v>33</v>
      </c>
      <c r="AX194" s="13" t="s">
        <v>79</v>
      </c>
      <c r="AY194" s="187" t="s">
        <v>137</v>
      </c>
    </row>
    <row r="195" spans="1:65" s="2" customFormat="1" ht="16.5" customHeight="1">
      <c r="A195" s="38"/>
      <c r="B195" s="164"/>
      <c r="C195" s="165" t="s">
        <v>424</v>
      </c>
      <c r="D195" s="165" t="s">
        <v>140</v>
      </c>
      <c r="E195" s="166" t="s">
        <v>864</v>
      </c>
      <c r="F195" s="167" t="s">
        <v>865</v>
      </c>
      <c r="G195" s="168" t="s">
        <v>337</v>
      </c>
      <c r="H195" s="169">
        <v>2.754</v>
      </c>
      <c r="I195" s="170"/>
      <c r="J195" s="171">
        <f>ROUND(I195*H195,2)</f>
        <v>0</v>
      </c>
      <c r="K195" s="167" t="s">
        <v>283</v>
      </c>
      <c r="L195" s="39"/>
      <c r="M195" s="172" t="s">
        <v>3</v>
      </c>
      <c r="N195" s="173" t="s">
        <v>42</v>
      </c>
      <c r="O195" s="72"/>
      <c r="P195" s="174">
        <f>O195*H195</f>
        <v>0</v>
      </c>
      <c r="Q195" s="174">
        <v>1.03845</v>
      </c>
      <c r="R195" s="174">
        <f>Q195*H195</f>
        <v>2.8598913</v>
      </c>
      <c r="S195" s="174">
        <v>0</v>
      </c>
      <c r="T195" s="175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76" t="s">
        <v>157</v>
      </c>
      <c r="AT195" s="176" t="s">
        <v>140</v>
      </c>
      <c r="AU195" s="176" t="s">
        <v>81</v>
      </c>
      <c r="AY195" s="19" t="s">
        <v>137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9" t="s">
        <v>79</v>
      </c>
      <c r="BK195" s="177">
        <f>ROUND(I195*H195,2)</f>
        <v>0</v>
      </c>
      <c r="BL195" s="19" t="s">
        <v>157</v>
      </c>
      <c r="BM195" s="176" t="s">
        <v>866</v>
      </c>
    </row>
    <row r="196" spans="1:47" s="2" customFormat="1" ht="12">
      <c r="A196" s="38"/>
      <c r="B196" s="39"/>
      <c r="C196" s="38"/>
      <c r="D196" s="178" t="s">
        <v>146</v>
      </c>
      <c r="E196" s="38"/>
      <c r="F196" s="179" t="s">
        <v>867</v>
      </c>
      <c r="G196" s="38"/>
      <c r="H196" s="38"/>
      <c r="I196" s="180"/>
      <c r="J196" s="38"/>
      <c r="K196" s="38"/>
      <c r="L196" s="39"/>
      <c r="M196" s="181"/>
      <c r="N196" s="182"/>
      <c r="O196" s="72"/>
      <c r="P196" s="72"/>
      <c r="Q196" s="72"/>
      <c r="R196" s="72"/>
      <c r="S196" s="72"/>
      <c r="T196" s="73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146</v>
      </c>
      <c r="AU196" s="19" t="s">
        <v>81</v>
      </c>
    </row>
    <row r="197" spans="1:47" s="2" customFormat="1" ht="12">
      <c r="A197" s="38"/>
      <c r="B197" s="39"/>
      <c r="C197" s="38"/>
      <c r="D197" s="183" t="s">
        <v>172</v>
      </c>
      <c r="E197" s="38"/>
      <c r="F197" s="184" t="s">
        <v>868</v>
      </c>
      <c r="G197" s="38"/>
      <c r="H197" s="38"/>
      <c r="I197" s="180"/>
      <c r="J197" s="38"/>
      <c r="K197" s="38"/>
      <c r="L197" s="39"/>
      <c r="M197" s="181"/>
      <c r="N197" s="182"/>
      <c r="O197" s="72"/>
      <c r="P197" s="72"/>
      <c r="Q197" s="72"/>
      <c r="R197" s="72"/>
      <c r="S197" s="72"/>
      <c r="T197" s="73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172</v>
      </c>
      <c r="AU197" s="19" t="s">
        <v>81</v>
      </c>
    </row>
    <row r="198" spans="1:51" s="13" customFormat="1" ht="12">
      <c r="A198" s="13"/>
      <c r="B198" s="186"/>
      <c r="C198" s="13"/>
      <c r="D198" s="178" t="s">
        <v>216</v>
      </c>
      <c r="E198" s="187" t="s">
        <v>3</v>
      </c>
      <c r="F198" s="188" t="s">
        <v>869</v>
      </c>
      <c r="G198" s="13"/>
      <c r="H198" s="189">
        <v>2.754</v>
      </c>
      <c r="I198" s="190"/>
      <c r="J198" s="13"/>
      <c r="K198" s="13"/>
      <c r="L198" s="186"/>
      <c r="M198" s="191"/>
      <c r="N198" s="192"/>
      <c r="O198" s="192"/>
      <c r="P198" s="192"/>
      <c r="Q198" s="192"/>
      <c r="R198" s="192"/>
      <c r="S198" s="192"/>
      <c r="T198" s="19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7" t="s">
        <v>216</v>
      </c>
      <c r="AU198" s="187" t="s">
        <v>81</v>
      </c>
      <c r="AV198" s="13" t="s">
        <v>81</v>
      </c>
      <c r="AW198" s="13" t="s">
        <v>33</v>
      </c>
      <c r="AX198" s="13" t="s">
        <v>79</v>
      </c>
      <c r="AY198" s="187" t="s">
        <v>137</v>
      </c>
    </row>
    <row r="199" spans="1:65" s="2" customFormat="1" ht="16.5" customHeight="1">
      <c r="A199" s="38"/>
      <c r="B199" s="164"/>
      <c r="C199" s="165" t="s">
        <v>430</v>
      </c>
      <c r="D199" s="165" t="s">
        <v>140</v>
      </c>
      <c r="E199" s="166" t="s">
        <v>870</v>
      </c>
      <c r="F199" s="167" t="s">
        <v>871</v>
      </c>
      <c r="G199" s="168" t="s">
        <v>337</v>
      </c>
      <c r="H199" s="169">
        <v>4.01</v>
      </c>
      <c r="I199" s="170"/>
      <c r="J199" s="171">
        <f>ROUND(I199*H199,2)</f>
        <v>0</v>
      </c>
      <c r="K199" s="167" t="s">
        <v>283</v>
      </c>
      <c r="L199" s="39"/>
      <c r="M199" s="172" t="s">
        <v>3</v>
      </c>
      <c r="N199" s="173" t="s">
        <v>42</v>
      </c>
      <c r="O199" s="72"/>
      <c r="P199" s="174">
        <f>O199*H199</f>
        <v>0</v>
      </c>
      <c r="Q199" s="174">
        <v>1.07653</v>
      </c>
      <c r="R199" s="174">
        <f>Q199*H199</f>
        <v>4.3168853</v>
      </c>
      <c r="S199" s="174">
        <v>0</v>
      </c>
      <c r="T199" s="17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6" t="s">
        <v>157</v>
      </c>
      <c r="AT199" s="176" t="s">
        <v>140</v>
      </c>
      <c r="AU199" s="176" t="s">
        <v>81</v>
      </c>
      <c r="AY199" s="19" t="s">
        <v>137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9" t="s">
        <v>79</v>
      </c>
      <c r="BK199" s="177">
        <f>ROUND(I199*H199,2)</f>
        <v>0</v>
      </c>
      <c r="BL199" s="19" t="s">
        <v>157</v>
      </c>
      <c r="BM199" s="176" t="s">
        <v>872</v>
      </c>
    </row>
    <row r="200" spans="1:47" s="2" customFormat="1" ht="12">
      <c r="A200" s="38"/>
      <c r="B200" s="39"/>
      <c r="C200" s="38"/>
      <c r="D200" s="178" t="s">
        <v>146</v>
      </c>
      <c r="E200" s="38"/>
      <c r="F200" s="179" t="s">
        <v>873</v>
      </c>
      <c r="G200" s="38"/>
      <c r="H200" s="38"/>
      <c r="I200" s="180"/>
      <c r="J200" s="38"/>
      <c r="K200" s="38"/>
      <c r="L200" s="39"/>
      <c r="M200" s="181"/>
      <c r="N200" s="182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146</v>
      </c>
      <c r="AU200" s="19" t="s">
        <v>81</v>
      </c>
    </row>
    <row r="201" spans="1:47" s="2" customFormat="1" ht="12">
      <c r="A201" s="38"/>
      <c r="B201" s="39"/>
      <c r="C201" s="38"/>
      <c r="D201" s="183" t="s">
        <v>172</v>
      </c>
      <c r="E201" s="38"/>
      <c r="F201" s="184" t="s">
        <v>874</v>
      </c>
      <c r="G201" s="38"/>
      <c r="H201" s="38"/>
      <c r="I201" s="180"/>
      <c r="J201" s="38"/>
      <c r="K201" s="38"/>
      <c r="L201" s="39"/>
      <c r="M201" s="181"/>
      <c r="N201" s="182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172</v>
      </c>
      <c r="AU201" s="19" t="s">
        <v>81</v>
      </c>
    </row>
    <row r="202" spans="1:63" s="12" customFormat="1" ht="22.8" customHeight="1">
      <c r="A202" s="12"/>
      <c r="B202" s="151"/>
      <c r="C202" s="12"/>
      <c r="D202" s="152" t="s">
        <v>70</v>
      </c>
      <c r="E202" s="162" t="s">
        <v>157</v>
      </c>
      <c r="F202" s="162" t="s">
        <v>403</v>
      </c>
      <c r="G202" s="12"/>
      <c r="H202" s="12"/>
      <c r="I202" s="154"/>
      <c r="J202" s="163">
        <f>BK202</f>
        <v>0</v>
      </c>
      <c r="K202" s="12"/>
      <c r="L202" s="151"/>
      <c r="M202" s="156"/>
      <c r="N202" s="157"/>
      <c r="O202" s="157"/>
      <c r="P202" s="158">
        <f>SUM(P203:P242)</f>
        <v>0</v>
      </c>
      <c r="Q202" s="157"/>
      <c r="R202" s="158">
        <f>SUM(R203:R242)</f>
        <v>22.97647</v>
      </c>
      <c r="S202" s="157"/>
      <c r="T202" s="159">
        <f>SUM(T203:T242)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2" t="s">
        <v>79</v>
      </c>
      <c r="AT202" s="160" t="s">
        <v>70</v>
      </c>
      <c r="AU202" s="160" t="s">
        <v>79</v>
      </c>
      <c r="AY202" s="152" t="s">
        <v>137</v>
      </c>
      <c r="BK202" s="161">
        <f>SUM(BK203:BK242)</f>
        <v>0</v>
      </c>
    </row>
    <row r="203" spans="1:65" s="2" customFormat="1" ht="16.5" customHeight="1">
      <c r="A203" s="38"/>
      <c r="B203" s="164"/>
      <c r="C203" s="165" t="s">
        <v>439</v>
      </c>
      <c r="D203" s="165" t="s">
        <v>140</v>
      </c>
      <c r="E203" s="166" t="s">
        <v>875</v>
      </c>
      <c r="F203" s="167" t="s">
        <v>876</v>
      </c>
      <c r="G203" s="168" t="s">
        <v>282</v>
      </c>
      <c r="H203" s="169">
        <v>42.5</v>
      </c>
      <c r="I203" s="170"/>
      <c r="J203" s="171">
        <f>ROUND(I203*H203,2)</f>
        <v>0</v>
      </c>
      <c r="K203" s="167" t="s">
        <v>283</v>
      </c>
      <c r="L203" s="39"/>
      <c r="M203" s="172" t="s">
        <v>3</v>
      </c>
      <c r="N203" s="173" t="s">
        <v>42</v>
      </c>
      <c r="O203" s="72"/>
      <c r="P203" s="174">
        <f>O203*H203</f>
        <v>0</v>
      </c>
      <c r="Q203" s="174">
        <v>0.03187</v>
      </c>
      <c r="R203" s="174">
        <f>Q203*H203</f>
        <v>1.354475</v>
      </c>
      <c r="S203" s="174">
        <v>0</v>
      </c>
      <c r="T203" s="17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6" t="s">
        <v>157</v>
      </c>
      <c r="AT203" s="176" t="s">
        <v>140</v>
      </c>
      <c r="AU203" s="176" t="s">
        <v>81</v>
      </c>
      <c r="AY203" s="19" t="s">
        <v>137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79</v>
      </c>
      <c r="BK203" s="177">
        <f>ROUND(I203*H203,2)</f>
        <v>0</v>
      </c>
      <c r="BL203" s="19" t="s">
        <v>157</v>
      </c>
      <c r="BM203" s="176" t="s">
        <v>877</v>
      </c>
    </row>
    <row r="204" spans="1:47" s="2" customFormat="1" ht="12">
      <c r="A204" s="38"/>
      <c r="B204" s="39"/>
      <c r="C204" s="38"/>
      <c r="D204" s="178" t="s">
        <v>146</v>
      </c>
      <c r="E204" s="38"/>
      <c r="F204" s="179" t="s">
        <v>878</v>
      </c>
      <c r="G204" s="38"/>
      <c r="H204" s="38"/>
      <c r="I204" s="180"/>
      <c r="J204" s="38"/>
      <c r="K204" s="38"/>
      <c r="L204" s="39"/>
      <c r="M204" s="181"/>
      <c r="N204" s="182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146</v>
      </c>
      <c r="AU204" s="19" t="s">
        <v>81</v>
      </c>
    </row>
    <row r="205" spans="1:47" s="2" customFormat="1" ht="12">
      <c r="A205" s="38"/>
      <c r="B205" s="39"/>
      <c r="C205" s="38"/>
      <c r="D205" s="183" t="s">
        <v>172</v>
      </c>
      <c r="E205" s="38"/>
      <c r="F205" s="184" t="s">
        <v>879</v>
      </c>
      <c r="G205" s="38"/>
      <c r="H205" s="38"/>
      <c r="I205" s="180"/>
      <c r="J205" s="38"/>
      <c r="K205" s="38"/>
      <c r="L205" s="39"/>
      <c r="M205" s="181"/>
      <c r="N205" s="182"/>
      <c r="O205" s="72"/>
      <c r="P205" s="72"/>
      <c r="Q205" s="72"/>
      <c r="R205" s="72"/>
      <c r="S205" s="72"/>
      <c r="T205" s="73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9" t="s">
        <v>172</v>
      </c>
      <c r="AU205" s="19" t="s">
        <v>81</v>
      </c>
    </row>
    <row r="206" spans="1:51" s="13" customFormat="1" ht="12">
      <c r="A206" s="13"/>
      <c r="B206" s="186"/>
      <c r="C206" s="13"/>
      <c r="D206" s="178" t="s">
        <v>216</v>
      </c>
      <c r="E206" s="187" t="s">
        <v>3</v>
      </c>
      <c r="F206" s="188" t="s">
        <v>880</v>
      </c>
      <c r="G206" s="13"/>
      <c r="H206" s="189">
        <v>42.5</v>
      </c>
      <c r="I206" s="190"/>
      <c r="J206" s="13"/>
      <c r="K206" s="13"/>
      <c r="L206" s="186"/>
      <c r="M206" s="191"/>
      <c r="N206" s="192"/>
      <c r="O206" s="192"/>
      <c r="P206" s="192"/>
      <c r="Q206" s="192"/>
      <c r="R206" s="192"/>
      <c r="S206" s="192"/>
      <c r="T206" s="19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7" t="s">
        <v>216</v>
      </c>
      <c r="AU206" s="187" t="s">
        <v>81</v>
      </c>
      <c r="AV206" s="13" t="s">
        <v>81</v>
      </c>
      <c r="AW206" s="13" t="s">
        <v>33</v>
      </c>
      <c r="AX206" s="13" t="s">
        <v>79</v>
      </c>
      <c r="AY206" s="187" t="s">
        <v>137</v>
      </c>
    </row>
    <row r="207" spans="1:65" s="2" customFormat="1" ht="16.5" customHeight="1">
      <c r="A207" s="38"/>
      <c r="B207" s="164"/>
      <c r="C207" s="206" t="s">
        <v>446</v>
      </c>
      <c r="D207" s="206" t="s">
        <v>334</v>
      </c>
      <c r="E207" s="207" t="s">
        <v>881</v>
      </c>
      <c r="F207" s="208" t="s">
        <v>882</v>
      </c>
      <c r="G207" s="209" t="s">
        <v>291</v>
      </c>
      <c r="H207" s="210">
        <v>0.679</v>
      </c>
      <c r="I207" s="211"/>
      <c r="J207" s="212">
        <f>ROUND(I207*H207,2)</f>
        <v>0</v>
      </c>
      <c r="K207" s="208" t="s">
        <v>283</v>
      </c>
      <c r="L207" s="213"/>
      <c r="M207" s="214" t="s">
        <v>3</v>
      </c>
      <c r="N207" s="215" t="s">
        <v>42</v>
      </c>
      <c r="O207" s="72"/>
      <c r="P207" s="174">
        <f>O207*H207</f>
        <v>0</v>
      </c>
      <c r="Q207" s="174">
        <v>0.55</v>
      </c>
      <c r="R207" s="174">
        <f>Q207*H207</f>
        <v>0.37345000000000006</v>
      </c>
      <c r="S207" s="174">
        <v>0</v>
      </c>
      <c r="T207" s="17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176" t="s">
        <v>179</v>
      </c>
      <c r="AT207" s="176" t="s">
        <v>334</v>
      </c>
      <c r="AU207" s="176" t="s">
        <v>81</v>
      </c>
      <c r="AY207" s="19" t="s">
        <v>137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9" t="s">
        <v>79</v>
      </c>
      <c r="BK207" s="177">
        <f>ROUND(I207*H207,2)</f>
        <v>0</v>
      </c>
      <c r="BL207" s="19" t="s">
        <v>157</v>
      </c>
      <c r="BM207" s="176" t="s">
        <v>883</v>
      </c>
    </row>
    <row r="208" spans="1:47" s="2" customFormat="1" ht="12">
      <c r="A208" s="38"/>
      <c r="B208" s="39"/>
      <c r="C208" s="38"/>
      <c r="D208" s="178" t="s">
        <v>146</v>
      </c>
      <c r="E208" s="38"/>
      <c r="F208" s="179" t="s">
        <v>882</v>
      </c>
      <c r="G208" s="38"/>
      <c r="H208" s="38"/>
      <c r="I208" s="180"/>
      <c r="J208" s="38"/>
      <c r="K208" s="38"/>
      <c r="L208" s="39"/>
      <c r="M208" s="181"/>
      <c r="N208" s="182"/>
      <c r="O208" s="72"/>
      <c r="P208" s="72"/>
      <c r="Q208" s="72"/>
      <c r="R208" s="72"/>
      <c r="S208" s="72"/>
      <c r="T208" s="73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146</v>
      </c>
      <c r="AU208" s="19" t="s">
        <v>81</v>
      </c>
    </row>
    <row r="209" spans="1:47" s="2" customFormat="1" ht="12">
      <c r="A209" s="38"/>
      <c r="B209" s="39"/>
      <c r="C209" s="38"/>
      <c r="D209" s="178" t="s">
        <v>202</v>
      </c>
      <c r="E209" s="38"/>
      <c r="F209" s="185" t="s">
        <v>884</v>
      </c>
      <c r="G209" s="38"/>
      <c r="H209" s="38"/>
      <c r="I209" s="180"/>
      <c r="J209" s="38"/>
      <c r="K209" s="38"/>
      <c r="L209" s="39"/>
      <c r="M209" s="181"/>
      <c r="N209" s="182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202</v>
      </c>
      <c r="AU209" s="19" t="s">
        <v>81</v>
      </c>
    </row>
    <row r="210" spans="1:51" s="13" customFormat="1" ht="12">
      <c r="A210" s="13"/>
      <c r="B210" s="186"/>
      <c r="C210" s="13"/>
      <c r="D210" s="178" t="s">
        <v>216</v>
      </c>
      <c r="E210" s="187" t="s">
        <v>3</v>
      </c>
      <c r="F210" s="188" t="s">
        <v>885</v>
      </c>
      <c r="G210" s="13"/>
      <c r="H210" s="189">
        <v>0.679</v>
      </c>
      <c r="I210" s="190"/>
      <c r="J210" s="13"/>
      <c r="K210" s="13"/>
      <c r="L210" s="186"/>
      <c r="M210" s="191"/>
      <c r="N210" s="192"/>
      <c r="O210" s="192"/>
      <c r="P210" s="192"/>
      <c r="Q210" s="192"/>
      <c r="R210" s="192"/>
      <c r="S210" s="192"/>
      <c r="T210" s="19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7" t="s">
        <v>216</v>
      </c>
      <c r="AU210" s="187" t="s">
        <v>81</v>
      </c>
      <c r="AV210" s="13" t="s">
        <v>81</v>
      </c>
      <c r="AW210" s="13" t="s">
        <v>33</v>
      </c>
      <c r="AX210" s="13" t="s">
        <v>79</v>
      </c>
      <c r="AY210" s="187" t="s">
        <v>137</v>
      </c>
    </row>
    <row r="211" spans="1:65" s="2" customFormat="1" ht="16.5" customHeight="1">
      <c r="A211" s="38"/>
      <c r="B211" s="164"/>
      <c r="C211" s="206" t="s">
        <v>454</v>
      </c>
      <c r="D211" s="206" t="s">
        <v>334</v>
      </c>
      <c r="E211" s="207" t="s">
        <v>886</v>
      </c>
      <c r="F211" s="208" t="s">
        <v>887</v>
      </c>
      <c r="G211" s="209" t="s">
        <v>291</v>
      </c>
      <c r="H211" s="210">
        <v>7.433</v>
      </c>
      <c r="I211" s="211"/>
      <c r="J211" s="212">
        <f>ROUND(I211*H211,2)</f>
        <v>0</v>
      </c>
      <c r="K211" s="208" t="s">
        <v>283</v>
      </c>
      <c r="L211" s="213"/>
      <c r="M211" s="214" t="s">
        <v>3</v>
      </c>
      <c r="N211" s="215" t="s">
        <v>42</v>
      </c>
      <c r="O211" s="72"/>
      <c r="P211" s="174">
        <f>O211*H211</f>
        <v>0</v>
      </c>
      <c r="Q211" s="174">
        <v>0.55</v>
      </c>
      <c r="R211" s="174">
        <f>Q211*H211</f>
        <v>4.088150000000001</v>
      </c>
      <c r="S211" s="174">
        <v>0</v>
      </c>
      <c r="T211" s="17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76" t="s">
        <v>179</v>
      </c>
      <c r="AT211" s="176" t="s">
        <v>334</v>
      </c>
      <c r="AU211" s="176" t="s">
        <v>81</v>
      </c>
      <c r="AY211" s="19" t="s">
        <v>137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9" t="s">
        <v>79</v>
      </c>
      <c r="BK211" s="177">
        <f>ROUND(I211*H211,2)</f>
        <v>0</v>
      </c>
      <c r="BL211" s="19" t="s">
        <v>157</v>
      </c>
      <c r="BM211" s="176" t="s">
        <v>888</v>
      </c>
    </row>
    <row r="212" spans="1:47" s="2" customFormat="1" ht="12">
      <c r="A212" s="38"/>
      <c r="B212" s="39"/>
      <c r="C212" s="38"/>
      <c r="D212" s="178" t="s">
        <v>146</v>
      </c>
      <c r="E212" s="38"/>
      <c r="F212" s="179" t="s">
        <v>887</v>
      </c>
      <c r="G212" s="38"/>
      <c r="H212" s="38"/>
      <c r="I212" s="180"/>
      <c r="J212" s="38"/>
      <c r="K212" s="38"/>
      <c r="L212" s="39"/>
      <c r="M212" s="181"/>
      <c r="N212" s="182"/>
      <c r="O212" s="72"/>
      <c r="P212" s="72"/>
      <c r="Q212" s="72"/>
      <c r="R212" s="72"/>
      <c r="S212" s="72"/>
      <c r="T212" s="73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146</v>
      </c>
      <c r="AU212" s="19" t="s">
        <v>81</v>
      </c>
    </row>
    <row r="213" spans="1:47" s="2" customFormat="1" ht="12">
      <c r="A213" s="38"/>
      <c r="B213" s="39"/>
      <c r="C213" s="38"/>
      <c r="D213" s="178" t="s">
        <v>202</v>
      </c>
      <c r="E213" s="38"/>
      <c r="F213" s="185" t="s">
        <v>889</v>
      </c>
      <c r="G213" s="38"/>
      <c r="H213" s="38"/>
      <c r="I213" s="180"/>
      <c r="J213" s="38"/>
      <c r="K213" s="38"/>
      <c r="L213" s="39"/>
      <c r="M213" s="181"/>
      <c r="N213" s="182"/>
      <c r="O213" s="72"/>
      <c r="P213" s="72"/>
      <c r="Q213" s="72"/>
      <c r="R213" s="72"/>
      <c r="S213" s="72"/>
      <c r="T213" s="73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9" t="s">
        <v>202</v>
      </c>
      <c r="AU213" s="19" t="s">
        <v>81</v>
      </c>
    </row>
    <row r="214" spans="1:51" s="13" customFormat="1" ht="12">
      <c r="A214" s="13"/>
      <c r="B214" s="186"/>
      <c r="C214" s="13"/>
      <c r="D214" s="178" t="s">
        <v>216</v>
      </c>
      <c r="E214" s="187" t="s">
        <v>3</v>
      </c>
      <c r="F214" s="188" t="s">
        <v>890</v>
      </c>
      <c r="G214" s="13"/>
      <c r="H214" s="189">
        <v>7.433</v>
      </c>
      <c r="I214" s="190"/>
      <c r="J214" s="13"/>
      <c r="K214" s="13"/>
      <c r="L214" s="186"/>
      <c r="M214" s="191"/>
      <c r="N214" s="192"/>
      <c r="O214" s="192"/>
      <c r="P214" s="192"/>
      <c r="Q214" s="192"/>
      <c r="R214" s="192"/>
      <c r="S214" s="192"/>
      <c r="T214" s="19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7" t="s">
        <v>216</v>
      </c>
      <c r="AU214" s="187" t="s">
        <v>81</v>
      </c>
      <c r="AV214" s="13" t="s">
        <v>81</v>
      </c>
      <c r="AW214" s="13" t="s">
        <v>33</v>
      </c>
      <c r="AX214" s="13" t="s">
        <v>79</v>
      </c>
      <c r="AY214" s="187" t="s">
        <v>137</v>
      </c>
    </row>
    <row r="215" spans="1:65" s="2" customFormat="1" ht="16.5" customHeight="1">
      <c r="A215" s="38"/>
      <c r="B215" s="164"/>
      <c r="C215" s="165" t="s">
        <v>463</v>
      </c>
      <c r="D215" s="165" t="s">
        <v>140</v>
      </c>
      <c r="E215" s="166" t="s">
        <v>891</v>
      </c>
      <c r="F215" s="167" t="s">
        <v>892</v>
      </c>
      <c r="G215" s="168" t="s">
        <v>282</v>
      </c>
      <c r="H215" s="169">
        <v>42.5</v>
      </c>
      <c r="I215" s="170"/>
      <c r="J215" s="171">
        <f>ROUND(I215*H215,2)</f>
        <v>0</v>
      </c>
      <c r="K215" s="167" t="s">
        <v>283</v>
      </c>
      <c r="L215" s="39"/>
      <c r="M215" s="172" t="s">
        <v>3</v>
      </c>
      <c r="N215" s="173" t="s">
        <v>42</v>
      </c>
      <c r="O215" s="72"/>
      <c r="P215" s="174">
        <f>O215*H215</f>
        <v>0</v>
      </c>
      <c r="Q215" s="174">
        <v>0.00013</v>
      </c>
      <c r="R215" s="174">
        <f>Q215*H215</f>
        <v>0.0055249999999999995</v>
      </c>
      <c r="S215" s="174">
        <v>0</v>
      </c>
      <c r="T215" s="175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76" t="s">
        <v>157</v>
      </c>
      <c r="AT215" s="176" t="s">
        <v>140</v>
      </c>
      <c r="AU215" s="176" t="s">
        <v>81</v>
      </c>
      <c r="AY215" s="19" t="s">
        <v>137</v>
      </c>
      <c r="BE215" s="177">
        <f>IF(N215="základní",J215,0)</f>
        <v>0</v>
      </c>
      <c r="BF215" s="177">
        <f>IF(N215="snížená",J215,0)</f>
        <v>0</v>
      </c>
      <c r="BG215" s="177">
        <f>IF(N215="zákl. přenesená",J215,0)</f>
        <v>0</v>
      </c>
      <c r="BH215" s="177">
        <f>IF(N215="sníž. přenesená",J215,0)</f>
        <v>0</v>
      </c>
      <c r="BI215" s="177">
        <f>IF(N215="nulová",J215,0)</f>
        <v>0</v>
      </c>
      <c r="BJ215" s="19" t="s">
        <v>79</v>
      </c>
      <c r="BK215" s="177">
        <f>ROUND(I215*H215,2)</f>
        <v>0</v>
      </c>
      <c r="BL215" s="19" t="s">
        <v>157</v>
      </c>
      <c r="BM215" s="176" t="s">
        <v>893</v>
      </c>
    </row>
    <row r="216" spans="1:47" s="2" customFormat="1" ht="12">
      <c r="A216" s="38"/>
      <c r="B216" s="39"/>
      <c r="C216" s="38"/>
      <c r="D216" s="178" t="s">
        <v>146</v>
      </c>
      <c r="E216" s="38"/>
      <c r="F216" s="179" t="s">
        <v>894</v>
      </c>
      <c r="G216" s="38"/>
      <c r="H216" s="38"/>
      <c r="I216" s="180"/>
      <c r="J216" s="38"/>
      <c r="K216" s="38"/>
      <c r="L216" s="39"/>
      <c r="M216" s="181"/>
      <c r="N216" s="182"/>
      <c r="O216" s="72"/>
      <c r="P216" s="72"/>
      <c r="Q216" s="72"/>
      <c r="R216" s="72"/>
      <c r="S216" s="72"/>
      <c r="T216" s="73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146</v>
      </c>
      <c r="AU216" s="19" t="s">
        <v>81</v>
      </c>
    </row>
    <row r="217" spans="1:47" s="2" customFormat="1" ht="12">
      <c r="A217" s="38"/>
      <c r="B217" s="39"/>
      <c r="C217" s="38"/>
      <c r="D217" s="183" t="s">
        <v>172</v>
      </c>
      <c r="E217" s="38"/>
      <c r="F217" s="184" t="s">
        <v>895</v>
      </c>
      <c r="G217" s="38"/>
      <c r="H217" s="38"/>
      <c r="I217" s="180"/>
      <c r="J217" s="38"/>
      <c r="K217" s="38"/>
      <c r="L217" s="39"/>
      <c r="M217" s="181"/>
      <c r="N217" s="182"/>
      <c r="O217" s="72"/>
      <c r="P217" s="72"/>
      <c r="Q217" s="72"/>
      <c r="R217" s="72"/>
      <c r="S217" s="72"/>
      <c r="T217" s="73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9" t="s">
        <v>172</v>
      </c>
      <c r="AU217" s="19" t="s">
        <v>81</v>
      </c>
    </row>
    <row r="218" spans="1:51" s="13" customFormat="1" ht="12">
      <c r="A218" s="13"/>
      <c r="B218" s="186"/>
      <c r="C218" s="13"/>
      <c r="D218" s="178" t="s">
        <v>216</v>
      </c>
      <c r="E218" s="187" t="s">
        <v>3</v>
      </c>
      <c r="F218" s="188" t="s">
        <v>880</v>
      </c>
      <c r="G218" s="13"/>
      <c r="H218" s="189">
        <v>42.5</v>
      </c>
      <c r="I218" s="190"/>
      <c r="J218" s="13"/>
      <c r="K218" s="13"/>
      <c r="L218" s="186"/>
      <c r="M218" s="191"/>
      <c r="N218" s="192"/>
      <c r="O218" s="192"/>
      <c r="P218" s="192"/>
      <c r="Q218" s="192"/>
      <c r="R218" s="192"/>
      <c r="S218" s="192"/>
      <c r="T218" s="19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7" t="s">
        <v>216</v>
      </c>
      <c r="AU218" s="187" t="s">
        <v>81</v>
      </c>
      <c r="AV218" s="13" t="s">
        <v>81</v>
      </c>
      <c r="AW218" s="13" t="s">
        <v>33</v>
      </c>
      <c r="AX218" s="13" t="s">
        <v>79</v>
      </c>
      <c r="AY218" s="187" t="s">
        <v>137</v>
      </c>
    </row>
    <row r="219" spans="1:65" s="2" customFormat="1" ht="21.75" customHeight="1">
      <c r="A219" s="38"/>
      <c r="B219" s="164"/>
      <c r="C219" s="165" t="s">
        <v>471</v>
      </c>
      <c r="D219" s="165" t="s">
        <v>140</v>
      </c>
      <c r="E219" s="166" t="s">
        <v>896</v>
      </c>
      <c r="F219" s="167" t="s">
        <v>897</v>
      </c>
      <c r="G219" s="168" t="s">
        <v>337</v>
      </c>
      <c r="H219" s="169">
        <v>3.686</v>
      </c>
      <c r="I219" s="170"/>
      <c r="J219" s="171">
        <f>ROUND(I219*H219,2)</f>
        <v>0</v>
      </c>
      <c r="K219" s="167" t="s">
        <v>3</v>
      </c>
      <c r="L219" s="39"/>
      <c r="M219" s="172" t="s">
        <v>3</v>
      </c>
      <c r="N219" s="173" t="s">
        <v>42</v>
      </c>
      <c r="O219" s="72"/>
      <c r="P219" s="174">
        <f>O219*H219</f>
        <v>0</v>
      </c>
      <c r="Q219" s="174">
        <v>0.045</v>
      </c>
      <c r="R219" s="174">
        <f>Q219*H219</f>
        <v>0.16587</v>
      </c>
      <c r="S219" s="174">
        <v>0</v>
      </c>
      <c r="T219" s="17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6" t="s">
        <v>157</v>
      </c>
      <c r="AT219" s="176" t="s">
        <v>140</v>
      </c>
      <c r="AU219" s="176" t="s">
        <v>81</v>
      </c>
      <c r="AY219" s="19" t="s">
        <v>137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9" t="s">
        <v>79</v>
      </c>
      <c r="BK219" s="177">
        <f>ROUND(I219*H219,2)</f>
        <v>0</v>
      </c>
      <c r="BL219" s="19" t="s">
        <v>157</v>
      </c>
      <c r="BM219" s="176" t="s">
        <v>898</v>
      </c>
    </row>
    <row r="220" spans="1:47" s="2" customFormat="1" ht="12">
      <c r="A220" s="38"/>
      <c r="B220" s="39"/>
      <c r="C220" s="38"/>
      <c r="D220" s="178" t="s">
        <v>146</v>
      </c>
      <c r="E220" s="38"/>
      <c r="F220" s="179" t="s">
        <v>899</v>
      </c>
      <c r="G220" s="38"/>
      <c r="H220" s="38"/>
      <c r="I220" s="180"/>
      <c r="J220" s="38"/>
      <c r="K220" s="38"/>
      <c r="L220" s="39"/>
      <c r="M220" s="181"/>
      <c r="N220" s="182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146</v>
      </c>
      <c r="AU220" s="19" t="s">
        <v>81</v>
      </c>
    </row>
    <row r="221" spans="1:51" s="13" customFormat="1" ht="12">
      <c r="A221" s="13"/>
      <c r="B221" s="186"/>
      <c r="C221" s="13"/>
      <c r="D221" s="178" t="s">
        <v>216</v>
      </c>
      <c r="E221" s="187" t="s">
        <v>3</v>
      </c>
      <c r="F221" s="188" t="s">
        <v>900</v>
      </c>
      <c r="G221" s="13"/>
      <c r="H221" s="189">
        <v>3.686</v>
      </c>
      <c r="I221" s="190"/>
      <c r="J221" s="13"/>
      <c r="K221" s="13"/>
      <c r="L221" s="186"/>
      <c r="M221" s="191"/>
      <c r="N221" s="192"/>
      <c r="O221" s="192"/>
      <c r="P221" s="192"/>
      <c r="Q221" s="192"/>
      <c r="R221" s="192"/>
      <c r="S221" s="192"/>
      <c r="T221" s="19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7" t="s">
        <v>216</v>
      </c>
      <c r="AU221" s="187" t="s">
        <v>81</v>
      </c>
      <c r="AV221" s="13" t="s">
        <v>81</v>
      </c>
      <c r="AW221" s="13" t="s">
        <v>33</v>
      </c>
      <c r="AX221" s="13" t="s">
        <v>79</v>
      </c>
      <c r="AY221" s="187" t="s">
        <v>137</v>
      </c>
    </row>
    <row r="222" spans="1:65" s="2" customFormat="1" ht="16.5" customHeight="1">
      <c r="A222" s="38"/>
      <c r="B222" s="164"/>
      <c r="C222" s="206" t="s">
        <v>479</v>
      </c>
      <c r="D222" s="206" t="s">
        <v>334</v>
      </c>
      <c r="E222" s="207" t="s">
        <v>901</v>
      </c>
      <c r="F222" s="208" t="s">
        <v>902</v>
      </c>
      <c r="G222" s="209" t="s">
        <v>337</v>
      </c>
      <c r="H222" s="210">
        <v>2.748</v>
      </c>
      <c r="I222" s="211"/>
      <c r="J222" s="212">
        <f>ROUND(I222*H222,2)</f>
        <v>0</v>
      </c>
      <c r="K222" s="208" t="s">
        <v>283</v>
      </c>
      <c r="L222" s="213"/>
      <c r="M222" s="214" t="s">
        <v>3</v>
      </c>
      <c r="N222" s="215" t="s">
        <v>42</v>
      </c>
      <c r="O222" s="72"/>
      <c r="P222" s="174">
        <f>O222*H222</f>
        <v>0</v>
      </c>
      <c r="Q222" s="174">
        <v>1</v>
      </c>
      <c r="R222" s="174">
        <f>Q222*H222</f>
        <v>2.748</v>
      </c>
      <c r="S222" s="174">
        <v>0</v>
      </c>
      <c r="T222" s="175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76" t="s">
        <v>179</v>
      </c>
      <c r="AT222" s="176" t="s">
        <v>334</v>
      </c>
      <c r="AU222" s="176" t="s">
        <v>81</v>
      </c>
      <c r="AY222" s="19" t="s">
        <v>137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9" t="s">
        <v>79</v>
      </c>
      <c r="BK222" s="177">
        <f>ROUND(I222*H222,2)</f>
        <v>0</v>
      </c>
      <c r="BL222" s="19" t="s">
        <v>157</v>
      </c>
      <c r="BM222" s="176" t="s">
        <v>903</v>
      </c>
    </row>
    <row r="223" spans="1:47" s="2" customFormat="1" ht="12">
      <c r="A223" s="38"/>
      <c r="B223" s="39"/>
      <c r="C223" s="38"/>
      <c r="D223" s="178" t="s">
        <v>146</v>
      </c>
      <c r="E223" s="38"/>
      <c r="F223" s="179" t="s">
        <v>902</v>
      </c>
      <c r="G223" s="38"/>
      <c r="H223" s="38"/>
      <c r="I223" s="180"/>
      <c r="J223" s="38"/>
      <c r="K223" s="38"/>
      <c r="L223" s="39"/>
      <c r="M223" s="181"/>
      <c r="N223" s="182"/>
      <c r="O223" s="72"/>
      <c r="P223" s="72"/>
      <c r="Q223" s="72"/>
      <c r="R223" s="72"/>
      <c r="S223" s="72"/>
      <c r="T223" s="73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146</v>
      </c>
      <c r="AU223" s="19" t="s">
        <v>81</v>
      </c>
    </row>
    <row r="224" spans="1:51" s="13" customFormat="1" ht="12">
      <c r="A224" s="13"/>
      <c r="B224" s="186"/>
      <c r="C224" s="13"/>
      <c r="D224" s="178" t="s">
        <v>216</v>
      </c>
      <c r="E224" s="187" t="s">
        <v>3</v>
      </c>
      <c r="F224" s="188" t="s">
        <v>904</v>
      </c>
      <c r="G224" s="13"/>
      <c r="H224" s="189">
        <v>2.748</v>
      </c>
      <c r="I224" s="190"/>
      <c r="J224" s="13"/>
      <c r="K224" s="13"/>
      <c r="L224" s="186"/>
      <c r="M224" s="191"/>
      <c r="N224" s="192"/>
      <c r="O224" s="192"/>
      <c r="P224" s="192"/>
      <c r="Q224" s="192"/>
      <c r="R224" s="192"/>
      <c r="S224" s="192"/>
      <c r="T224" s="19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7" t="s">
        <v>216</v>
      </c>
      <c r="AU224" s="187" t="s">
        <v>81</v>
      </c>
      <c r="AV224" s="13" t="s">
        <v>81</v>
      </c>
      <c r="AW224" s="13" t="s">
        <v>33</v>
      </c>
      <c r="AX224" s="13" t="s">
        <v>79</v>
      </c>
      <c r="AY224" s="187" t="s">
        <v>137</v>
      </c>
    </row>
    <row r="225" spans="1:65" s="2" customFormat="1" ht="16.5" customHeight="1">
      <c r="A225" s="38"/>
      <c r="B225" s="164"/>
      <c r="C225" s="206" t="s">
        <v>487</v>
      </c>
      <c r="D225" s="206" t="s">
        <v>334</v>
      </c>
      <c r="E225" s="207" t="s">
        <v>905</v>
      </c>
      <c r="F225" s="208" t="s">
        <v>906</v>
      </c>
      <c r="G225" s="209" t="s">
        <v>337</v>
      </c>
      <c r="H225" s="210">
        <v>0.424</v>
      </c>
      <c r="I225" s="211"/>
      <c r="J225" s="212">
        <f>ROUND(I225*H225,2)</f>
        <v>0</v>
      </c>
      <c r="K225" s="208" t="s">
        <v>283</v>
      </c>
      <c r="L225" s="213"/>
      <c r="M225" s="214" t="s">
        <v>3</v>
      </c>
      <c r="N225" s="215" t="s">
        <v>42</v>
      </c>
      <c r="O225" s="72"/>
      <c r="P225" s="174">
        <f>O225*H225</f>
        <v>0</v>
      </c>
      <c r="Q225" s="174">
        <v>1</v>
      </c>
      <c r="R225" s="174">
        <f>Q225*H225</f>
        <v>0.424</v>
      </c>
      <c r="S225" s="174">
        <v>0</v>
      </c>
      <c r="T225" s="175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176" t="s">
        <v>179</v>
      </c>
      <c r="AT225" s="176" t="s">
        <v>334</v>
      </c>
      <c r="AU225" s="176" t="s">
        <v>81</v>
      </c>
      <c r="AY225" s="19" t="s">
        <v>137</v>
      </c>
      <c r="BE225" s="177">
        <f>IF(N225="základní",J225,0)</f>
        <v>0</v>
      </c>
      <c r="BF225" s="177">
        <f>IF(N225="snížená",J225,0)</f>
        <v>0</v>
      </c>
      <c r="BG225" s="177">
        <f>IF(N225="zákl. přenesená",J225,0)</f>
        <v>0</v>
      </c>
      <c r="BH225" s="177">
        <f>IF(N225="sníž. přenesená",J225,0)</f>
        <v>0</v>
      </c>
      <c r="BI225" s="177">
        <f>IF(N225="nulová",J225,0)</f>
        <v>0</v>
      </c>
      <c r="BJ225" s="19" t="s">
        <v>79</v>
      </c>
      <c r="BK225" s="177">
        <f>ROUND(I225*H225,2)</f>
        <v>0</v>
      </c>
      <c r="BL225" s="19" t="s">
        <v>157</v>
      </c>
      <c r="BM225" s="176" t="s">
        <v>907</v>
      </c>
    </row>
    <row r="226" spans="1:47" s="2" customFormat="1" ht="12">
      <c r="A226" s="38"/>
      <c r="B226" s="39"/>
      <c r="C226" s="38"/>
      <c r="D226" s="178" t="s">
        <v>146</v>
      </c>
      <c r="E226" s="38"/>
      <c r="F226" s="179" t="s">
        <v>906</v>
      </c>
      <c r="G226" s="38"/>
      <c r="H226" s="38"/>
      <c r="I226" s="180"/>
      <c r="J226" s="38"/>
      <c r="K226" s="38"/>
      <c r="L226" s="39"/>
      <c r="M226" s="181"/>
      <c r="N226" s="182"/>
      <c r="O226" s="72"/>
      <c r="P226" s="72"/>
      <c r="Q226" s="72"/>
      <c r="R226" s="72"/>
      <c r="S226" s="72"/>
      <c r="T226" s="73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9" t="s">
        <v>146</v>
      </c>
      <c r="AU226" s="19" t="s">
        <v>81</v>
      </c>
    </row>
    <row r="227" spans="1:51" s="13" customFormat="1" ht="12">
      <c r="A227" s="13"/>
      <c r="B227" s="186"/>
      <c r="C227" s="13"/>
      <c r="D227" s="178" t="s">
        <v>216</v>
      </c>
      <c r="E227" s="187" t="s">
        <v>3</v>
      </c>
      <c r="F227" s="188" t="s">
        <v>908</v>
      </c>
      <c r="G227" s="13"/>
      <c r="H227" s="189">
        <v>0.424</v>
      </c>
      <c r="I227" s="190"/>
      <c r="J227" s="13"/>
      <c r="K227" s="13"/>
      <c r="L227" s="186"/>
      <c r="M227" s="191"/>
      <c r="N227" s="192"/>
      <c r="O227" s="192"/>
      <c r="P227" s="192"/>
      <c r="Q227" s="192"/>
      <c r="R227" s="192"/>
      <c r="S227" s="192"/>
      <c r="T227" s="19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7" t="s">
        <v>216</v>
      </c>
      <c r="AU227" s="187" t="s">
        <v>81</v>
      </c>
      <c r="AV227" s="13" t="s">
        <v>81</v>
      </c>
      <c r="AW227" s="13" t="s">
        <v>33</v>
      </c>
      <c r="AX227" s="13" t="s">
        <v>79</v>
      </c>
      <c r="AY227" s="187" t="s">
        <v>137</v>
      </c>
    </row>
    <row r="228" spans="1:65" s="2" customFormat="1" ht="16.5" customHeight="1">
      <c r="A228" s="38"/>
      <c r="B228" s="164"/>
      <c r="C228" s="206" t="s">
        <v>495</v>
      </c>
      <c r="D228" s="206" t="s">
        <v>334</v>
      </c>
      <c r="E228" s="207" t="s">
        <v>909</v>
      </c>
      <c r="F228" s="208" t="s">
        <v>910</v>
      </c>
      <c r="G228" s="209" t="s">
        <v>337</v>
      </c>
      <c r="H228" s="210">
        <v>0.339</v>
      </c>
      <c r="I228" s="211"/>
      <c r="J228" s="212">
        <f>ROUND(I228*H228,2)</f>
        <v>0</v>
      </c>
      <c r="K228" s="208" t="s">
        <v>283</v>
      </c>
      <c r="L228" s="213"/>
      <c r="M228" s="214" t="s">
        <v>3</v>
      </c>
      <c r="N228" s="215" t="s">
        <v>42</v>
      </c>
      <c r="O228" s="72"/>
      <c r="P228" s="174">
        <f>O228*H228</f>
        <v>0</v>
      </c>
      <c r="Q228" s="174">
        <v>1</v>
      </c>
      <c r="R228" s="174">
        <f>Q228*H228</f>
        <v>0.339</v>
      </c>
      <c r="S228" s="174">
        <v>0</v>
      </c>
      <c r="T228" s="17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76" t="s">
        <v>179</v>
      </c>
      <c r="AT228" s="176" t="s">
        <v>334</v>
      </c>
      <c r="AU228" s="176" t="s">
        <v>81</v>
      </c>
      <c r="AY228" s="19" t="s">
        <v>137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9" t="s">
        <v>79</v>
      </c>
      <c r="BK228" s="177">
        <f>ROUND(I228*H228,2)</f>
        <v>0</v>
      </c>
      <c r="BL228" s="19" t="s">
        <v>157</v>
      </c>
      <c r="BM228" s="176" t="s">
        <v>911</v>
      </c>
    </row>
    <row r="229" spans="1:47" s="2" customFormat="1" ht="12">
      <c r="A229" s="38"/>
      <c r="B229" s="39"/>
      <c r="C229" s="38"/>
      <c r="D229" s="178" t="s">
        <v>146</v>
      </c>
      <c r="E229" s="38"/>
      <c r="F229" s="179" t="s">
        <v>910</v>
      </c>
      <c r="G229" s="38"/>
      <c r="H229" s="38"/>
      <c r="I229" s="180"/>
      <c r="J229" s="38"/>
      <c r="K229" s="38"/>
      <c r="L229" s="39"/>
      <c r="M229" s="181"/>
      <c r="N229" s="182"/>
      <c r="O229" s="72"/>
      <c r="P229" s="72"/>
      <c r="Q229" s="72"/>
      <c r="R229" s="72"/>
      <c r="S229" s="72"/>
      <c r="T229" s="73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9" t="s">
        <v>146</v>
      </c>
      <c r="AU229" s="19" t="s">
        <v>81</v>
      </c>
    </row>
    <row r="230" spans="1:51" s="13" customFormat="1" ht="12">
      <c r="A230" s="13"/>
      <c r="B230" s="186"/>
      <c r="C230" s="13"/>
      <c r="D230" s="178" t="s">
        <v>216</v>
      </c>
      <c r="E230" s="187" t="s">
        <v>3</v>
      </c>
      <c r="F230" s="188" t="s">
        <v>912</v>
      </c>
      <c r="G230" s="13"/>
      <c r="H230" s="189">
        <v>0.339</v>
      </c>
      <c r="I230" s="190"/>
      <c r="J230" s="13"/>
      <c r="K230" s="13"/>
      <c r="L230" s="186"/>
      <c r="M230" s="191"/>
      <c r="N230" s="192"/>
      <c r="O230" s="192"/>
      <c r="P230" s="192"/>
      <c r="Q230" s="192"/>
      <c r="R230" s="192"/>
      <c r="S230" s="192"/>
      <c r="T230" s="19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7" t="s">
        <v>216</v>
      </c>
      <c r="AU230" s="187" t="s">
        <v>81</v>
      </c>
      <c r="AV230" s="13" t="s">
        <v>81</v>
      </c>
      <c r="AW230" s="13" t="s">
        <v>33</v>
      </c>
      <c r="AX230" s="13" t="s">
        <v>79</v>
      </c>
      <c r="AY230" s="187" t="s">
        <v>137</v>
      </c>
    </row>
    <row r="231" spans="1:65" s="2" customFormat="1" ht="16.5" customHeight="1">
      <c r="A231" s="38"/>
      <c r="B231" s="164"/>
      <c r="C231" s="206" t="s">
        <v>503</v>
      </c>
      <c r="D231" s="206" t="s">
        <v>334</v>
      </c>
      <c r="E231" s="207" t="s">
        <v>913</v>
      </c>
      <c r="F231" s="208" t="s">
        <v>914</v>
      </c>
      <c r="G231" s="209" t="s">
        <v>337</v>
      </c>
      <c r="H231" s="210">
        <v>0.122</v>
      </c>
      <c r="I231" s="211"/>
      <c r="J231" s="212">
        <f>ROUND(I231*H231,2)</f>
        <v>0</v>
      </c>
      <c r="K231" s="208" t="s">
        <v>3</v>
      </c>
      <c r="L231" s="213"/>
      <c r="M231" s="214" t="s">
        <v>3</v>
      </c>
      <c r="N231" s="215" t="s">
        <v>42</v>
      </c>
      <c r="O231" s="72"/>
      <c r="P231" s="174">
        <f>O231*H231</f>
        <v>0</v>
      </c>
      <c r="Q231" s="174">
        <v>1</v>
      </c>
      <c r="R231" s="174">
        <f>Q231*H231</f>
        <v>0.122</v>
      </c>
      <c r="S231" s="174">
        <v>0</v>
      </c>
      <c r="T231" s="17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76" t="s">
        <v>179</v>
      </c>
      <c r="AT231" s="176" t="s">
        <v>334</v>
      </c>
      <c r="AU231" s="176" t="s">
        <v>81</v>
      </c>
      <c r="AY231" s="19" t="s">
        <v>137</v>
      </c>
      <c r="BE231" s="177">
        <f>IF(N231="základní",J231,0)</f>
        <v>0</v>
      </c>
      <c r="BF231" s="177">
        <f>IF(N231="snížená",J231,0)</f>
        <v>0</v>
      </c>
      <c r="BG231" s="177">
        <f>IF(N231="zákl. přenesená",J231,0)</f>
        <v>0</v>
      </c>
      <c r="BH231" s="177">
        <f>IF(N231="sníž. přenesená",J231,0)</f>
        <v>0</v>
      </c>
      <c r="BI231" s="177">
        <f>IF(N231="nulová",J231,0)</f>
        <v>0</v>
      </c>
      <c r="BJ231" s="19" t="s">
        <v>79</v>
      </c>
      <c r="BK231" s="177">
        <f>ROUND(I231*H231,2)</f>
        <v>0</v>
      </c>
      <c r="BL231" s="19" t="s">
        <v>157</v>
      </c>
      <c r="BM231" s="176" t="s">
        <v>915</v>
      </c>
    </row>
    <row r="232" spans="1:47" s="2" customFormat="1" ht="12">
      <c r="A232" s="38"/>
      <c r="B232" s="39"/>
      <c r="C232" s="38"/>
      <c r="D232" s="178" t="s">
        <v>146</v>
      </c>
      <c r="E232" s="38"/>
      <c r="F232" s="179" t="s">
        <v>916</v>
      </c>
      <c r="G232" s="38"/>
      <c r="H232" s="38"/>
      <c r="I232" s="180"/>
      <c r="J232" s="38"/>
      <c r="K232" s="38"/>
      <c r="L232" s="39"/>
      <c r="M232" s="181"/>
      <c r="N232" s="182"/>
      <c r="O232" s="72"/>
      <c r="P232" s="72"/>
      <c r="Q232" s="72"/>
      <c r="R232" s="72"/>
      <c r="S232" s="72"/>
      <c r="T232" s="73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9" t="s">
        <v>146</v>
      </c>
      <c r="AU232" s="19" t="s">
        <v>81</v>
      </c>
    </row>
    <row r="233" spans="1:51" s="13" customFormat="1" ht="12">
      <c r="A233" s="13"/>
      <c r="B233" s="186"/>
      <c r="C233" s="13"/>
      <c r="D233" s="178" t="s">
        <v>216</v>
      </c>
      <c r="E233" s="187" t="s">
        <v>3</v>
      </c>
      <c r="F233" s="188" t="s">
        <v>917</v>
      </c>
      <c r="G233" s="13"/>
      <c r="H233" s="189">
        <v>0.122</v>
      </c>
      <c r="I233" s="190"/>
      <c r="J233" s="13"/>
      <c r="K233" s="13"/>
      <c r="L233" s="186"/>
      <c r="M233" s="191"/>
      <c r="N233" s="192"/>
      <c r="O233" s="192"/>
      <c r="P233" s="192"/>
      <c r="Q233" s="192"/>
      <c r="R233" s="192"/>
      <c r="S233" s="192"/>
      <c r="T233" s="19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7" t="s">
        <v>216</v>
      </c>
      <c r="AU233" s="187" t="s">
        <v>81</v>
      </c>
      <c r="AV233" s="13" t="s">
        <v>81</v>
      </c>
      <c r="AW233" s="13" t="s">
        <v>33</v>
      </c>
      <c r="AX233" s="13" t="s">
        <v>79</v>
      </c>
      <c r="AY233" s="187" t="s">
        <v>137</v>
      </c>
    </row>
    <row r="234" spans="1:65" s="2" customFormat="1" ht="16.5" customHeight="1">
      <c r="A234" s="38"/>
      <c r="B234" s="164"/>
      <c r="C234" s="206" t="s">
        <v>510</v>
      </c>
      <c r="D234" s="206" t="s">
        <v>334</v>
      </c>
      <c r="E234" s="207" t="s">
        <v>918</v>
      </c>
      <c r="F234" s="208" t="s">
        <v>919</v>
      </c>
      <c r="G234" s="209" t="s">
        <v>337</v>
      </c>
      <c r="H234" s="210">
        <v>0.308</v>
      </c>
      <c r="I234" s="211"/>
      <c r="J234" s="212">
        <f>ROUND(I234*H234,2)</f>
        <v>0</v>
      </c>
      <c r="K234" s="208" t="s">
        <v>3</v>
      </c>
      <c r="L234" s="213"/>
      <c r="M234" s="214" t="s">
        <v>3</v>
      </c>
      <c r="N234" s="215" t="s">
        <v>42</v>
      </c>
      <c r="O234" s="72"/>
      <c r="P234" s="174">
        <f>O234*H234</f>
        <v>0</v>
      </c>
      <c r="Q234" s="174">
        <v>1</v>
      </c>
      <c r="R234" s="174">
        <f>Q234*H234</f>
        <v>0.308</v>
      </c>
      <c r="S234" s="174">
        <v>0</v>
      </c>
      <c r="T234" s="175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176" t="s">
        <v>179</v>
      </c>
      <c r="AT234" s="176" t="s">
        <v>334</v>
      </c>
      <c r="AU234" s="176" t="s">
        <v>81</v>
      </c>
      <c r="AY234" s="19" t="s">
        <v>137</v>
      </c>
      <c r="BE234" s="177">
        <f>IF(N234="základní",J234,0)</f>
        <v>0</v>
      </c>
      <c r="BF234" s="177">
        <f>IF(N234="snížená",J234,0)</f>
        <v>0</v>
      </c>
      <c r="BG234" s="177">
        <f>IF(N234="zákl. přenesená",J234,0)</f>
        <v>0</v>
      </c>
      <c r="BH234" s="177">
        <f>IF(N234="sníž. přenesená",J234,0)</f>
        <v>0</v>
      </c>
      <c r="BI234" s="177">
        <f>IF(N234="nulová",J234,0)</f>
        <v>0</v>
      </c>
      <c r="BJ234" s="19" t="s">
        <v>79</v>
      </c>
      <c r="BK234" s="177">
        <f>ROUND(I234*H234,2)</f>
        <v>0</v>
      </c>
      <c r="BL234" s="19" t="s">
        <v>157</v>
      </c>
      <c r="BM234" s="176" t="s">
        <v>920</v>
      </c>
    </row>
    <row r="235" spans="1:47" s="2" customFormat="1" ht="12">
      <c r="A235" s="38"/>
      <c r="B235" s="39"/>
      <c r="C235" s="38"/>
      <c r="D235" s="178" t="s">
        <v>146</v>
      </c>
      <c r="E235" s="38"/>
      <c r="F235" s="179" t="s">
        <v>921</v>
      </c>
      <c r="G235" s="38"/>
      <c r="H235" s="38"/>
      <c r="I235" s="180"/>
      <c r="J235" s="38"/>
      <c r="K235" s="38"/>
      <c r="L235" s="39"/>
      <c r="M235" s="181"/>
      <c r="N235" s="182"/>
      <c r="O235" s="72"/>
      <c r="P235" s="72"/>
      <c r="Q235" s="72"/>
      <c r="R235" s="72"/>
      <c r="S235" s="72"/>
      <c r="T235" s="73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9" t="s">
        <v>146</v>
      </c>
      <c r="AU235" s="19" t="s">
        <v>81</v>
      </c>
    </row>
    <row r="236" spans="1:51" s="13" customFormat="1" ht="12">
      <c r="A236" s="13"/>
      <c r="B236" s="186"/>
      <c r="C236" s="13"/>
      <c r="D236" s="178" t="s">
        <v>216</v>
      </c>
      <c r="E236" s="187" t="s">
        <v>3</v>
      </c>
      <c r="F236" s="188" t="s">
        <v>922</v>
      </c>
      <c r="G236" s="13"/>
      <c r="H236" s="189">
        <v>0.308</v>
      </c>
      <c r="I236" s="190"/>
      <c r="J236" s="13"/>
      <c r="K236" s="13"/>
      <c r="L236" s="186"/>
      <c r="M236" s="191"/>
      <c r="N236" s="192"/>
      <c r="O236" s="192"/>
      <c r="P236" s="192"/>
      <c r="Q236" s="192"/>
      <c r="R236" s="192"/>
      <c r="S236" s="192"/>
      <c r="T236" s="19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7" t="s">
        <v>216</v>
      </c>
      <c r="AU236" s="187" t="s">
        <v>81</v>
      </c>
      <c r="AV236" s="13" t="s">
        <v>81</v>
      </c>
      <c r="AW236" s="13" t="s">
        <v>33</v>
      </c>
      <c r="AX236" s="13" t="s">
        <v>79</v>
      </c>
      <c r="AY236" s="187" t="s">
        <v>137</v>
      </c>
    </row>
    <row r="237" spans="1:65" s="2" customFormat="1" ht="16.5" customHeight="1">
      <c r="A237" s="38"/>
      <c r="B237" s="164"/>
      <c r="C237" s="165" t="s">
        <v>517</v>
      </c>
      <c r="D237" s="165" t="s">
        <v>140</v>
      </c>
      <c r="E237" s="166" t="s">
        <v>923</v>
      </c>
      <c r="F237" s="167" t="s">
        <v>924</v>
      </c>
      <c r="G237" s="168" t="s">
        <v>581</v>
      </c>
      <c r="H237" s="169">
        <v>10</v>
      </c>
      <c r="I237" s="170"/>
      <c r="J237" s="171">
        <f>ROUND(I237*H237,2)</f>
        <v>0</v>
      </c>
      <c r="K237" s="167" t="s">
        <v>3</v>
      </c>
      <c r="L237" s="39"/>
      <c r="M237" s="172" t="s">
        <v>3</v>
      </c>
      <c r="N237" s="173" t="s">
        <v>42</v>
      </c>
      <c r="O237" s="72"/>
      <c r="P237" s="174">
        <f>O237*H237</f>
        <v>0</v>
      </c>
      <c r="Q237" s="174">
        <v>0</v>
      </c>
      <c r="R237" s="174">
        <f>Q237*H237</f>
        <v>0</v>
      </c>
      <c r="S237" s="174">
        <v>0</v>
      </c>
      <c r="T237" s="175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76" t="s">
        <v>157</v>
      </c>
      <c r="AT237" s="176" t="s">
        <v>140</v>
      </c>
      <c r="AU237" s="176" t="s">
        <v>81</v>
      </c>
      <c r="AY237" s="19" t="s">
        <v>137</v>
      </c>
      <c r="BE237" s="177">
        <f>IF(N237="základní",J237,0)</f>
        <v>0</v>
      </c>
      <c r="BF237" s="177">
        <f>IF(N237="snížená",J237,0)</f>
        <v>0</v>
      </c>
      <c r="BG237" s="177">
        <f>IF(N237="zákl. přenesená",J237,0)</f>
        <v>0</v>
      </c>
      <c r="BH237" s="177">
        <f>IF(N237="sníž. přenesená",J237,0)</f>
        <v>0</v>
      </c>
      <c r="BI237" s="177">
        <f>IF(N237="nulová",J237,0)</f>
        <v>0</v>
      </c>
      <c r="BJ237" s="19" t="s">
        <v>79</v>
      </c>
      <c r="BK237" s="177">
        <f>ROUND(I237*H237,2)</f>
        <v>0</v>
      </c>
      <c r="BL237" s="19" t="s">
        <v>157</v>
      </c>
      <c r="BM237" s="176" t="s">
        <v>925</v>
      </c>
    </row>
    <row r="238" spans="1:47" s="2" customFormat="1" ht="12">
      <c r="A238" s="38"/>
      <c r="B238" s="39"/>
      <c r="C238" s="38"/>
      <c r="D238" s="178" t="s">
        <v>146</v>
      </c>
      <c r="E238" s="38"/>
      <c r="F238" s="179" t="s">
        <v>926</v>
      </c>
      <c r="G238" s="38"/>
      <c r="H238" s="38"/>
      <c r="I238" s="180"/>
      <c r="J238" s="38"/>
      <c r="K238" s="38"/>
      <c r="L238" s="39"/>
      <c r="M238" s="181"/>
      <c r="N238" s="182"/>
      <c r="O238" s="72"/>
      <c r="P238" s="72"/>
      <c r="Q238" s="72"/>
      <c r="R238" s="72"/>
      <c r="S238" s="72"/>
      <c r="T238" s="73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9" t="s">
        <v>146</v>
      </c>
      <c r="AU238" s="19" t="s">
        <v>81</v>
      </c>
    </row>
    <row r="239" spans="1:65" s="2" customFormat="1" ht="16.5" customHeight="1">
      <c r="A239" s="38"/>
      <c r="B239" s="164"/>
      <c r="C239" s="165" t="s">
        <v>523</v>
      </c>
      <c r="D239" s="165" t="s">
        <v>140</v>
      </c>
      <c r="E239" s="166" t="s">
        <v>927</v>
      </c>
      <c r="F239" s="167" t="s">
        <v>928</v>
      </c>
      <c r="G239" s="168" t="s">
        <v>282</v>
      </c>
      <c r="H239" s="169">
        <v>32.62</v>
      </c>
      <c r="I239" s="170"/>
      <c r="J239" s="171">
        <f>ROUND(I239*H239,2)</f>
        <v>0</v>
      </c>
      <c r="K239" s="167" t="s">
        <v>283</v>
      </c>
      <c r="L239" s="39"/>
      <c r="M239" s="172" t="s">
        <v>3</v>
      </c>
      <c r="N239" s="173" t="s">
        <v>42</v>
      </c>
      <c r="O239" s="72"/>
      <c r="P239" s="174">
        <f>O239*H239</f>
        <v>0</v>
      </c>
      <c r="Q239" s="174">
        <v>0.4</v>
      </c>
      <c r="R239" s="174">
        <f>Q239*H239</f>
        <v>13.048</v>
      </c>
      <c r="S239" s="174">
        <v>0</v>
      </c>
      <c r="T239" s="17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6" t="s">
        <v>157</v>
      </c>
      <c r="AT239" s="176" t="s">
        <v>140</v>
      </c>
      <c r="AU239" s="176" t="s">
        <v>81</v>
      </c>
      <c r="AY239" s="19" t="s">
        <v>137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9" t="s">
        <v>79</v>
      </c>
      <c r="BK239" s="177">
        <f>ROUND(I239*H239,2)</f>
        <v>0</v>
      </c>
      <c r="BL239" s="19" t="s">
        <v>157</v>
      </c>
      <c r="BM239" s="176" t="s">
        <v>929</v>
      </c>
    </row>
    <row r="240" spans="1:47" s="2" customFormat="1" ht="12">
      <c r="A240" s="38"/>
      <c r="B240" s="39"/>
      <c r="C240" s="38"/>
      <c r="D240" s="178" t="s">
        <v>146</v>
      </c>
      <c r="E240" s="38"/>
      <c r="F240" s="179" t="s">
        <v>930</v>
      </c>
      <c r="G240" s="38"/>
      <c r="H240" s="38"/>
      <c r="I240" s="180"/>
      <c r="J240" s="38"/>
      <c r="K240" s="38"/>
      <c r="L240" s="39"/>
      <c r="M240" s="181"/>
      <c r="N240" s="182"/>
      <c r="O240" s="72"/>
      <c r="P240" s="72"/>
      <c r="Q240" s="72"/>
      <c r="R240" s="72"/>
      <c r="S240" s="72"/>
      <c r="T240" s="73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146</v>
      </c>
      <c r="AU240" s="19" t="s">
        <v>81</v>
      </c>
    </row>
    <row r="241" spans="1:47" s="2" customFormat="1" ht="12">
      <c r="A241" s="38"/>
      <c r="B241" s="39"/>
      <c r="C241" s="38"/>
      <c r="D241" s="183" t="s">
        <v>172</v>
      </c>
      <c r="E241" s="38"/>
      <c r="F241" s="184" t="s">
        <v>931</v>
      </c>
      <c r="G241" s="38"/>
      <c r="H241" s="38"/>
      <c r="I241" s="180"/>
      <c r="J241" s="38"/>
      <c r="K241" s="38"/>
      <c r="L241" s="39"/>
      <c r="M241" s="181"/>
      <c r="N241" s="182"/>
      <c r="O241" s="72"/>
      <c r="P241" s="72"/>
      <c r="Q241" s="72"/>
      <c r="R241" s="72"/>
      <c r="S241" s="72"/>
      <c r="T241" s="73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172</v>
      </c>
      <c r="AU241" s="19" t="s">
        <v>81</v>
      </c>
    </row>
    <row r="242" spans="1:51" s="13" customFormat="1" ht="12">
      <c r="A242" s="13"/>
      <c r="B242" s="186"/>
      <c r="C242" s="13"/>
      <c r="D242" s="178" t="s">
        <v>216</v>
      </c>
      <c r="E242" s="187" t="s">
        <v>3</v>
      </c>
      <c r="F242" s="188" t="s">
        <v>932</v>
      </c>
      <c r="G242" s="13"/>
      <c r="H242" s="189">
        <v>32.62</v>
      </c>
      <c r="I242" s="190"/>
      <c r="J242" s="13"/>
      <c r="K242" s="13"/>
      <c r="L242" s="186"/>
      <c r="M242" s="191"/>
      <c r="N242" s="192"/>
      <c r="O242" s="192"/>
      <c r="P242" s="192"/>
      <c r="Q242" s="192"/>
      <c r="R242" s="192"/>
      <c r="S242" s="192"/>
      <c r="T242" s="19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7" t="s">
        <v>216</v>
      </c>
      <c r="AU242" s="187" t="s">
        <v>81</v>
      </c>
      <c r="AV242" s="13" t="s">
        <v>81</v>
      </c>
      <c r="AW242" s="13" t="s">
        <v>33</v>
      </c>
      <c r="AX242" s="13" t="s">
        <v>79</v>
      </c>
      <c r="AY242" s="187" t="s">
        <v>137</v>
      </c>
    </row>
    <row r="243" spans="1:63" s="12" customFormat="1" ht="22.8" customHeight="1">
      <c r="A243" s="12"/>
      <c r="B243" s="151"/>
      <c r="C243" s="12"/>
      <c r="D243" s="152" t="s">
        <v>70</v>
      </c>
      <c r="E243" s="162" t="s">
        <v>933</v>
      </c>
      <c r="F243" s="162" t="s">
        <v>934</v>
      </c>
      <c r="G243" s="12"/>
      <c r="H243" s="12"/>
      <c r="I243" s="154"/>
      <c r="J243" s="163">
        <f>BK243</f>
        <v>0</v>
      </c>
      <c r="K243" s="12"/>
      <c r="L243" s="151"/>
      <c r="M243" s="156"/>
      <c r="N243" s="157"/>
      <c r="O243" s="157"/>
      <c r="P243" s="158">
        <f>SUM(P244:P264)</f>
        <v>0</v>
      </c>
      <c r="Q243" s="157"/>
      <c r="R243" s="158">
        <f>SUM(R244:R264)</f>
        <v>187.039518</v>
      </c>
      <c r="S243" s="157"/>
      <c r="T243" s="159">
        <f>SUM(T244:T264)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52" t="s">
        <v>79</v>
      </c>
      <c r="AT243" s="160" t="s">
        <v>70</v>
      </c>
      <c r="AU243" s="160" t="s">
        <v>79</v>
      </c>
      <c r="AY243" s="152" t="s">
        <v>137</v>
      </c>
      <c r="BK243" s="161">
        <f>SUM(BK244:BK264)</f>
        <v>0</v>
      </c>
    </row>
    <row r="244" spans="1:65" s="2" customFormat="1" ht="21.75" customHeight="1">
      <c r="A244" s="38"/>
      <c r="B244" s="164"/>
      <c r="C244" s="165" t="s">
        <v>532</v>
      </c>
      <c r="D244" s="165" t="s">
        <v>140</v>
      </c>
      <c r="E244" s="166" t="s">
        <v>935</v>
      </c>
      <c r="F244" s="167" t="s">
        <v>936</v>
      </c>
      <c r="G244" s="168" t="s">
        <v>282</v>
      </c>
      <c r="H244" s="169">
        <v>162.6</v>
      </c>
      <c r="I244" s="170"/>
      <c r="J244" s="171">
        <f>ROUND(I244*H244,2)</f>
        <v>0</v>
      </c>
      <c r="K244" s="167" t="s">
        <v>283</v>
      </c>
      <c r="L244" s="39"/>
      <c r="M244" s="172" t="s">
        <v>3</v>
      </c>
      <c r="N244" s="173" t="s">
        <v>42</v>
      </c>
      <c r="O244" s="72"/>
      <c r="P244" s="174">
        <f>O244*H244</f>
        <v>0</v>
      </c>
      <c r="Q244" s="174">
        <v>0.18051</v>
      </c>
      <c r="R244" s="174">
        <f>Q244*H244</f>
        <v>29.350926</v>
      </c>
      <c r="S244" s="174">
        <v>0</v>
      </c>
      <c r="T244" s="17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76" t="s">
        <v>157</v>
      </c>
      <c r="AT244" s="176" t="s">
        <v>140</v>
      </c>
      <c r="AU244" s="176" t="s">
        <v>81</v>
      </c>
      <c r="AY244" s="19" t="s">
        <v>137</v>
      </c>
      <c r="BE244" s="177">
        <f>IF(N244="základní",J244,0)</f>
        <v>0</v>
      </c>
      <c r="BF244" s="177">
        <f>IF(N244="snížená",J244,0)</f>
        <v>0</v>
      </c>
      <c r="BG244" s="177">
        <f>IF(N244="zákl. přenesená",J244,0)</f>
        <v>0</v>
      </c>
      <c r="BH244" s="177">
        <f>IF(N244="sníž. přenesená",J244,0)</f>
        <v>0</v>
      </c>
      <c r="BI244" s="177">
        <f>IF(N244="nulová",J244,0)</f>
        <v>0</v>
      </c>
      <c r="BJ244" s="19" t="s">
        <v>79</v>
      </c>
      <c r="BK244" s="177">
        <f>ROUND(I244*H244,2)</f>
        <v>0</v>
      </c>
      <c r="BL244" s="19" t="s">
        <v>157</v>
      </c>
      <c r="BM244" s="176" t="s">
        <v>937</v>
      </c>
    </row>
    <row r="245" spans="1:47" s="2" customFormat="1" ht="12">
      <c r="A245" s="38"/>
      <c r="B245" s="39"/>
      <c r="C245" s="38"/>
      <c r="D245" s="178" t="s">
        <v>146</v>
      </c>
      <c r="E245" s="38"/>
      <c r="F245" s="179" t="s">
        <v>938</v>
      </c>
      <c r="G245" s="38"/>
      <c r="H245" s="38"/>
      <c r="I245" s="180"/>
      <c r="J245" s="38"/>
      <c r="K245" s="38"/>
      <c r="L245" s="39"/>
      <c r="M245" s="181"/>
      <c r="N245" s="182"/>
      <c r="O245" s="72"/>
      <c r="P245" s="72"/>
      <c r="Q245" s="72"/>
      <c r="R245" s="72"/>
      <c r="S245" s="72"/>
      <c r="T245" s="73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9" t="s">
        <v>146</v>
      </c>
      <c r="AU245" s="19" t="s">
        <v>81</v>
      </c>
    </row>
    <row r="246" spans="1:47" s="2" customFormat="1" ht="12">
      <c r="A246" s="38"/>
      <c r="B246" s="39"/>
      <c r="C246" s="38"/>
      <c r="D246" s="183" t="s">
        <v>172</v>
      </c>
      <c r="E246" s="38"/>
      <c r="F246" s="184" t="s">
        <v>939</v>
      </c>
      <c r="G246" s="38"/>
      <c r="H246" s="38"/>
      <c r="I246" s="180"/>
      <c r="J246" s="38"/>
      <c r="K246" s="38"/>
      <c r="L246" s="39"/>
      <c r="M246" s="181"/>
      <c r="N246" s="182"/>
      <c r="O246" s="72"/>
      <c r="P246" s="72"/>
      <c r="Q246" s="72"/>
      <c r="R246" s="72"/>
      <c r="S246" s="72"/>
      <c r="T246" s="73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9" t="s">
        <v>172</v>
      </c>
      <c r="AU246" s="19" t="s">
        <v>81</v>
      </c>
    </row>
    <row r="247" spans="1:47" s="2" customFormat="1" ht="12">
      <c r="A247" s="38"/>
      <c r="B247" s="39"/>
      <c r="C247" s="38"/>
      <c r="D247" s="178" t="s">
        <v>202</v>
      </c>
      <c r="E247" s="38"/>
      <c r="F247" s="185" t="s">
        <v>940</v>
      </c>
      <c r="G247" s="38"/>
      <c r="H247" s="38"/>
      <c r="I247" s="180"/>
      <c r="J247" s="38"/>
      <c r="K247" s="38"/>
      <c r="L247" s="39"/>
      <c r="M247" s="181"/>
      <c r="N247" s="182"/>
      <c r="O247" s="72"/>
      <c r="P247" s="72"/>
      <c r="Q247" s="72"/>
      <c r="R247" s="72"/>
      <c r="S247" s="72"/>
      <c r="T247" s="73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202</v>
      </c>
      <c r="AU247" s="19" t="s">
        <v>81</v>
      </c>
    </row>
    <row r="248" spans="1:51" s="14" customFormat="1" ht="12">
      <c r="A248" s="14"/>
      <c r="B248" s="199"/>
      <c r="C248" s="14"/>
      <c r="D248" s="178" t="s">
        <v>216</v>
      </c>
      <c r="E248" s="200" t="s">
        <v>3</v>
      </c>
      <c r="F248" s="201" t="s">
        <v>941</v>
      </c>
      <c r="G248" s="14"/>
      <c r="H248" s="200" t="s">
        <v>3</v>
      </c>
      <c r="I248" s="202"/>
      <c r="J248" s="14"/>
      <c r="K248" s="14"/>
      <c r="L248" s="199"/>
      <c r="M248" s="203"/>
      <c r="N248" s="204"/>
      <c r="O248" s="204"/>
      <c r="P248" s="204"/>
      <c r="Q248" s="204"/>
      <c r="R248" s="204"/>
      <c r="S248" s="204"/>
      <c r="T248" s="20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00" t="s">
        <v>216</v>
      </c>
      <c r="AU248" s="200" t="s">
        <v>81</v>
      </c>
      <c r="AV248" s="14" t="s">
        <v>79</v>
      </c>
      <c r="AW248" s="14" t="s">
        <v>33</v>
      </c>
      <c r="AX248" s="14" t="s">
        <v>71</v>
      </c>
      <c r="AY248" s="200" t="s">
        <v>137</v>
      </c>
    </row>
    <row r="249" spans="1:51" s="13" customFormat="1" ht="12">
      <c r="A249" s="13"/>
      <c r="B249" s="186"/>
      <c r="C249" s="13"/>
      <c r="D249" s="178" t="s">
        <v>216</v>
      </c>
      <c r="E249" s="187" t="s">
        <v>3</v>
      </c>
      <c r="F249" s="188" t="s">
        <v>942</v>
      </c>
      <c r="G249" s="13"/>
      <c r="H249" s="189">
        <v>162.6</v>
      </c>
      <c r="I249" s="190"/>
      <c r="J249" s="13"/>
      <c r="K249" s="13"/>
      <c r="L249" s="186"/>
      <c r="M249" s="191"/>
      <c r="N249" s="192"/>
      <c r="O249" s="192"/>
      <c r="P249" s="192"/>
      <c r="Q249" s="192"/>
      <c r="R249" s="192"/>
      <c r="S249" s="192"/>
      <c r="T249" s="19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7" t="s">
        <v>216</v>
      </c>
      <c r="AU249" s="187" t="s">
        <v>81</v>
      </c>
      <c r="AV249" s="13" t="s">
        <v>81</v>
      </c>
      <c r="AW249" s="13" t="s">
        <v>33</v>
      </c>
      <c r="AX249" s="13" t="s">
        <v>79</v>
      </c>
      <c r="AY249" s="187" t="s">
        <v>137</v>
      </c>
    </row>
    <row r="250" spans="1:65" s="2" customFormat="1" ht="16.5" customHeight="1">
      <c r="A250" s="38"/>
      <c r="B250" s="164"/>
      <c r="C250" s="165" t="s">
        <v>538</v>
      </c>
      <c r="D250" s="165" t="s">
        <v>140</v>
      </c>
      <c r="E250" s="166" t="s">
        <v>943</v>
      </c>
      <c r="F250" s="167" t="s">
        <v>944</v>
      </c>
      <c r="G250" s="168" t="s">
        <v>282</v>
      </c>
      <c r="H250" s="169">
        <v>813</v>
      </c>
      <c r="I250" s="170"/>
      <c r="J250" s="171">
        <f>ROUND(I250*H250,2)</f>
        <v>0</v>
      </c>
      <c r="K250" s="167" t="s">
        <v>283</v>
      </c>
      <c r="L250" s="39"/>
      <c r="M250" s="172" t="s">
        <v>3</v>
      </c>
      <c r="N250" s="173" t="s">
        <v>42</v>
      </c>
      <c r="O250" s="72"/>
      <c r="P250" s="174">
        <f>O250*H250</f>
        <v>0</v>
      </c>
      <c r="Q250" s="174">
        <v>0.02256</v>
      </c>
      <c r="R250" s="174">
        <f>Q250*H250</f>
        <v>18.34128</v>
      </c>
      <c r="S250" s="174">
        <v>0</v>
      </c>
      <c r="T250" s="175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76" t="s">
        <v>157</v>
      </c>
      <c r="AT250" s="176" t="s">
        <v>140</v>
      </c>
      <c r="AU250" s="176" t="s">
        <v>81</v>
      </c>
      <c r="AY250" s="19" t="s">
        <v>137</v>
      </c>
      <c r="BE250" s="177">
        <f>IF(N250="základní",J250,0)</f>
        <v>0</v>
      </c>
      <c r="BF250" s="177">
        <f>IF(N250="snížená",J250,0)</f>
        <v>0</v>
      </c>
      <c r="BG250" s="177">
        <f>IF(N250="zákl. přenesená",J250,0)</f>
        <v>0</v>
      </c>
      <c r="BH250" s="177">
        <f>IF(N250="sníž. přenesená",J250,0)</f>
        <v>0</v>
      </c>
      <c r="BI250" s="177">
        <f>IF(N250="nulová",J250,0)</f>
        <v>0</v>
      </c>
      <c r="BJ250" s="19" t="s">
        <v>79</v>
      </c>
      <c r="BK250" s="177">
        <f>ROUND(I250*H250,2)</f>
        <v>0</v>
      </c>
      <c r="BL250" s="19" t="s">
        <v>157</v>
      </c>
      <c r="BM250" s="176" t="s">
        <v>945</v>
      </c>
    </row>
    <row r="251" spans="1:47" s="2" customFormat="1" ht="12">
      <c r="A251" s="38"/>
      <c r="B251" s="39"/>
      <c r="C251" s="38"/>
      <c r="D251" s="178" t="s">
        <v>146</v>
      </c>
      <c r="E251" s="38"/>
      <c r="F251" s="179" t="s">
        <v>946</v>
      </c>
      <c r="G251" s="38"/>
      <c r="H251" s="38"/>
      <c r="I251" s="180"/>
      <c r="J251" s="38"/>
      <c r="K251" s="38"/>
      <c r="L251" s="39"/>
      <c r="M251" s="181"/>
      <c r="N251" s="182"/>
      <c r="O251" s="72"/>
      <c r="P251" s="72"/>
      <c r="Q251" s="72"/>
      <c r="R251" s="72"/>
      <c r="S251" s="72"/>
      <c r="T251" s="73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9" t="s">
        <v>146</v>
      </c>
      <c r="AU251" s="19" t="s">
        <v>81</v>
      </c>
    </row>
    <row r="252" spans="1:47" s="2" customFormat="1" ht="12">
      <c r="A252" s="38"/>
      <c r="B252" s="39"/>
      <c r="C252" s="38"/>
      <c r="D252" s="183" t="s">
        <v>172</v>
      </c>
      <c r="E252" s="38"/>
      <c r="F252" s="184" t="s">
        <v>947</v>
      </c>
      <c r="G252" s="38"/>
      <c r="H252" s="38"/>
      <c r="I252" s="180"/>
      <c r="J252" s="38"/>
      <c r="K252" s="38"/>
      <c r="L252" s="39"/>
      <c r="M252" s="181"/>
      <c r="N252" s="182"/>
      <c r="O252" s="72"/>
      <c r="P252" s="72"/>
      <c r="Q252" s="72"/>
      <c r="R252" s="72"/>
      <c r="S252" s="72"/>
      <c r="T252" s="73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9" t="s">
        <v>172</v>
      </c>
      <c r="AU252" s="19" t="s">
        <v>81</v>
      </c>
    </row>
    <row r="253" spans="1:47" s="2" customFormat="1" ht="12">
      <c r="A253" s="38"/>
      <c r="B253" s="39"/>
      <c r="C253" s="38"/>
      <c r="D253" s="178" t="s">
        <v>202</v>
      </c>
      <c r="E253" s="38"/>
      <c r="F253" s="185" t="s">
        <v>940</v>
      </c>
      <c r="G253" s="38"/>
      <c r="H253" s="38"/>
      <c r="I253" s="180"/>
      <c r="J253" s="38"/>
      <c r="K253" s="38"/>
      <c r="L253" s="39"/>
      <c r="M253" s="181"/>
      <c r="N253" s="182"/>
      <c r="O253" s="72"/>
      <c r="P253" s="72"/>
      <c r="Q253" s="72"/>
      <c r="R253" s="72"/>
      <c r="S253" s="72"/>
      <c r="T253" s="73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9" t="s">
        <v>202</v>
      </c>
      <c r="AU253" s="19" t="s">
        <v>81</v>
      </c>
    </row>
    <row r="254" spans="1:51" s="14" customFormat="1" ht="12">
      <c r="A254" s="14"/>
      <c r="B254" s="199"/>
      <c r="C254" s="14"/>
      <c r="D254" s="178" t="s">
        <v>216</v>
      </c>
      <c r="E254" s="200" t="s">
        <v>3</v>
      </c>
      <c r="F254" s="201" t="s">
        <v>948</v>
      </c>
      <c r="G254" s="14"/>
      <c r="H254" s="200" t="s">
        <v>3</v>
      </c>
      <c r="I254" s="202"/>
      <c r="J254" s="14"/>
      <c r="K254" s="14"/>
      <c r="L254" s="199"/>
      <c r="M254" s="203"/>
      <c r="N254" s="204"/>
      <c r="O254" s="204"/>
      <c r="P254" s="204"/>
      <c r="Q254" s="204"/>
      <c r="R254" s="204"/>
      <c r="S254" s="204"/>
      <c r="T254" s="20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0" t="s">
        <v>216</v>
      </c>
      <c r="AU254" s="200" t="s">
        <v>81</v>
      </c>
      <c r="AV254" s="14" t="s">
        <v>79</v>
      </c>
      <c r="AW254" s="14" t="s">
        <v>33</v>
      </c>
      <c r="AX254" s="14" t="s">
        <v>71</v>
      </c>
      <c r="AY254" s="200" t="s">
        <v>137</v>
      </c>
    </row>
    <row r="255" spans="1:51" s="13" customFormat="1" ht="12">
      <c r="A255" s="13"/>
      <c r="B255" s="186"/>
      <c r="C255" s="13"/>
      <c r="D255" s="178" t="s">
        <v>216</v>
      </c>
      <c r="E255" s="187" t="s">
        <v>3</v>
      </c>
      <c r="F255" s="188" t="s">
        <v>949</v>
      </c>
      <c r="G255" s="13"/>
      <c r="H255" s="189">
        <v>813</v>
      </c>
      <c r="I255" s="190"/>
      <c r="J255" s="13"/>
      <c r="K255" s="13"/>
      <c r="L255" s="186"/>
      <c r="M255" s="191"/>
      <c r="N255" s="192"/>
      <c r="O255" s="192"/>
      <c r="P255" s="192"/>
      <c r="Q255" s="192"/>
      <c r="R255" s="192"/>
      <c r="S255" s="192"/>
      <c r="T255" s="19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7" t="s">
        <v>216</v>
      </c>
      <c r="AU255" s="187" t="s">
        <v>81</v>
      </c>
      <c r="AV255" s="13" t="s">
        <v>81</v>
      </c>
      <c r="AW255" s="13" t="s">
        <v>33</v>
      </c>
      <c r="AX255" s="13" t="s">
        <v>79</v>
      </c>
      <c r="AY255" s="187" t="s">
        <v>137</v>
      </c>
    </row>
    <row r="256" spans="1:65" s="2" customFormat="1" ht="16.5" customHeight="1">
      <c r="A256" s="38"/>
      <c r="B256" s="164"/>
      <c r="C256" s="165" t="s">
        <v>545</v>
      </c>
      <c r="D256" s="165" t="s">
        <v>140</v>
      </c>
      <c r="E256" s="166" t="s">
        <v>950</v>
      </c>
      <c r="F256" s="167" t="s">
        <v>951</v>
      </c>
      <c r="G256" s="168" t="s">
        <v>291</v>
      </c>
      <c r="H256" s="169">
        <v>2.2</v>
      </c>
      <c r="I256" s="170"/>
      <c r="J256" s="171">
        <f>ROUND(I256*H256,2)</f>
        <v>0</v>
      </c>
      <c r="K256" s="167" t="s">
        <v>283</v>
      </c>
      <c r="L256" s="39"/>
      <c r="M256" s="172" t="s">
        <v>3</v>
      </c>
      <c r="N256" s="173" t="s">
        <v>42</v>
      </c>
      <c r="O256" s="72"/>
      <c r="P256" s="174">
        <f>O256*H256</f>
        <v>0</v>
      </c>
      <c r="Q256" s="174">
        <v>2.49255</v>
      </c>
      <c r="R256" s="174">
        <f>Q256*H256</f>
        <v>5.4836100000000005</v>
      </c>
      <c r="S256" s="174">
        <v>0</v>
      </c>
      <c r="T256" s="17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76" t="s">
        <v>157</v>
      </c>
      <c r="AT256" s="176" t="s">
        <v>140</v>
      </c>
      <c r="AU256" s="176" t="s">
        <v>81</v>
      </c>
      <c r="AY256" s="19" t="s">
        <v>137</v>
      </c>
      <c r="BE256" s="177">
        <f>IF(N256="základní",J256,0)</f>
        <v>0</v>
      </c>
      <c r="BF256" s="177">
        <f>IF(N256="snížená",J256,0)</f>
        <v>0</v>
      </c>
      <c r="BG256" s="177">
        <f>IF(N256="zákl. přenesená",J256,0)</f>
        <v>0</v>
      </c>
      <c r="BH256" s="177">
        <f>IF(N256="sníž. přenesená",J256,0)</f>
        <v>0</v>
      </c>
      <c r="BI256" s="177">
        <f>IF(N256="nulová",J256,0)</f>
        <v>0</v>
      </c>
      <c r="BJ256" s="19" t="s">
        <v>79</v>
      </c>
      <c r="BK256" s="177">
        <f>ROUND(I256*H256,2)</f>
        <v>0</v>
      </c>
      <c r="BL256" s="19" t="s">
        <v>157</v>
      </c>
      <c r="BM256" s="176" t="s">
        <v>952</v>
      </c>
    </row>
    <row r="257" spans="1:47" s="2" customFormat="1" ht="12">
      <c r="A257" s="38"/>
      <c r="B257" s="39"/>
      <c r="C257" s="38"/>
      <c r="D257" s="178" t="s">
        <v>146</v>
      </c>
      <c r="E257" s="38"/>
      <c r="F257" s="179" t="s">
        <v>953</v>
      </c>
      <c r="G257" s="38"/>
      <c r="H257" s="38"/>
      <c r="I257" s="180"/>
      <c r="J257" s="38"/>
      <c r="K257" s="38"/>
      <c r="L257" s="39"/>
      <c r="M257" s="181"/>
      <c r="N257" s="182"/>
      <c r="O257" s="72"/>
      <c r="P257" s="72"/>
      <c r="Q257" s="72"/>
      <c r="R257" s="72"/>
      <c r="S257" s="72"/>
      <c r="T257" s="73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146</v>
      </c>
      <c r="AU257" s="19" t="s">
        <v>81</v>
      </c>
    </row>
    <row r="258" spans="1:47" s="2" customFormat="1" ht="12">
      <c r="A258" s="38"/>
      <c r="B258" s="39"/>
      <c r="C258" s="38"/>
      <c r="D258" s="183" t="s">
        <v>172</v>
      </c>
      <c r="E258" s="38"/>
      <c r="F258" s="184" t="s">
        <v>954</v>
      </c>
      <c r="G258" s="38"/>
      <c r="H258" s="38"/>
      <c r="I258" s="180"/>
      <c r="J258" s="38"/>
      <c r="K258" s="38"/>
      <c r="L258" s="39"/>
      <c r="M258" s="181"/>
      <c r="N258" s="182"/>
      <c r="O258" s="72"/>
      <c r="P258" s="72"/>
      <c r="Q258" s="72"/>
      <c r="R258" s="72"/>
      <c r="S258" s="72"/>
      <c r="T258" s="73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172</v>
      </c>
      <c r="AU258" s="19" t="s">
        <v>81</v>
      </c>
    </row>
    <row r="259" spans="1:51" s="13" customFormat="1" ht="12">
      <c r="A259" s="13"/>
      <c r="B259" s="186"/>
      <c r="C259" s="13"/>
      <c r="D259" s="178" t="s">
        <v>216</v>
      </c>
      <c r="E259" s="187" t="s">
        <v>3</v>
      </c>
      <c r="F259" s="188" t="s">
        <v>955</v>
      </c>
      <c r="G259" s="13"/>
      <c r="H259" s="189">
        <v>2.2</v>
      </c>
      <c r="I259" s="190"/>
      <c r="J259" s="13"/>
      <c r="K259" s="13"/>
      <c r="L259" s="186"/>
      <c r="M259" s="191"/>
      <c r="N259" s="192"/>
      <c r="O259" s="192"/>
      <c r="P259" s="192"/>
      <c r="Q259" s="192"/>
      <c r="R259" s="192"/>
      <c r="S259" s="192"/>
      <c r="T259" s="19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7" t="s">
        <v>216</v>
      </c>
      <c r="AU259" s="187" t="s">
        <v>81</v>
      </c>
      <c r="AV259" s="13" t="s">
        <v>81</v>
      </c>
      <c r="AW259" s="13" t="s">
        <v>33</v>
      </c>
      <c r="AX259" s="13" t="s">
        <v>79</v>
      </c>
      <c r="AY259" s="187" t="s">
        <v>137</v>
      </c>
    </row>
    <row r="260" spans="1:65" s="2" customFormat="1" ht="16.5" customHeight="1">
      <c r="A260" s="38"/>
      <c r="B260" s="164"/>
      <c r="C260" s="165" t="s">
        <v>552</v>
      </c>
      <c r="D260" s="165" t="s">
        <v>140</v>
      </c>
      <c r="E260" s="166" t="s">
        <v>956</v>
      </c>
      <c r="F260" s="167" t="s">
        <v>957</v>
      </c>
      <c r="G260" s="168" t="s">
        <v>282</v>
      </c>
      <c r="H260" s="169">
        <v>162.6</v>
      </c>
      <c r="I260" s="170"/>
      <c r="J260" s="171">
        <f>ROUND(I260*H260,2)</f>
        <v>0</v>
      </c>
      <c r="K260" s="167" t="s">
        <v>283</v>
      </c>
      <c r="L260" s="39"/>
      <c r="M260" s="172" t="s">
        <v>3</v>
      </c>
      <c r="N260" s="173" t="s">
        <v>42</v>
      </c>
      <c r="O260" s="72"/>
      <c r="P260" s="174">
        <f>O260*H260</f>
        <v>0</v>
      </c>
      <c r="Q260" s="174">
        <v>0.82327</v>
      </c>
      <c r="R260" s="174">
        <f>Q260*H260</f>
        <v>133.863702</v>
      </c>
      <c r="S260" s="174">
        <v>0</v>
      </c>
      <c r="T260" s="17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76" t="s">
        <v>157</v>
      </c>
      <c r="AT260" s="176" t="s">
        <v>140</v>
      </c>
      <c r="AU260" s="176" t="s">
        <v>81</v>
      </c>
      <c r="AY260" s="19" t="s">
        <v>137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9" t="s">
        <v>79</v>
      </c>
      <c r="BK260" s="177">
        <f>ROUND(I260*H260,2)</f>
        <v>0</v>
      </c>
      <c r="BL260" s="19" t="s">
        <v>157</v>
      </c>
      <c r="BM260" s="176" t="s">
        <v>958</v>
      </c>
    </row>
    <row r="261" spans="1:47" s="2" customFormat="1" ht="12">
      <c r="A261" s="38"/>
      <c r="B261" s="39"/>
      <c r="C261" s="38"/>
      <c r="D261" s="178" t="s">
        <v>146</v>
      </c>
      <c r="E261" s="38"/>
      <c r="F261" s="179" t="s">
        <v>959</v>
      </c>
      <c r="G261" s="38"/>
      <c r="H261" s="38"/>
      <c r="I261" s="180"/>
      <c r="J261" s="38"/>
      <c r="K261" s="38"/>
      <c r="L261" s="39"/>
      <c r="M261" s="181"/>
      <c r="N261" s="182"/>
      <c r="O261" s="72"/>
      <c r="P261" s="72"/>
      <c r="Q261" s="72"/>
      <c r="R261" s="72"/>
      <c r="S261" s="72"/>
      <c r="T261" s="73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9" t="s">
        <v>146</v>
      </c>
      <c r="AU261" s="19" t="s">
        <v>81</v>
      </c>
    </row>
    <row r="262" spans="1:47" s="2" customFormat="1" ht="12">
      <c r="A262" s="38"/>
      <c r="B262" s="39"/>
      <c r="C262" s="38"/>
      <c r="D262" s="183" t="s">
        <v>172</v>
      </c>
      <c r="E262" s="38"/>
      <c r="F262" s="184" t="s">
        <v>960</v>
      </c>
      <c r="G262" s="38"/>
      <c r="H262" s="38"/>
      <c r="I262" s="180"/>
      <c r="J262" s="38"/>
      <c r="K262" s="38"/>
      <c r="L262" s="39"/>
      <c r="M262" s="181"/>
      <c r="N262" s="182"/>
      <c r="O262" s="72"/>
      <c r="P262" s="72"/>
      <c r="Q262" s="72"/>
      <c r="R262" s="72"/>
      <c r="S262" s="72"/>
      <c r="T262" s="73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172</v>
      </c>
      <c r="AU262" s="19" t="s">
        <v>81</v>
      </c>
    </row>
    <row r="263" spans="1:51" s="14" customFormat="1" ht="12">
      <c r="A263" s="14"/>
      <c r="B263" s="199"/>
      <c r="C263" s="14"/>
      <c r="D263" s="178" t="s">
        <v>216</v>
      </c>
      <c r="E263" s="200" t="s">
        <v>3</v>
      </c>
      <c r="F263" s="201" t="s">
        <v>961</v>
      </c>
      <c r="G263" s="14"/>
      <c r="H263" s="200" t="s">
        <v>3</v>
      </c>
      <c r="I263" s="202"/>
      <c r="J263" s="14"/>
      <c r="K263" s="14"/>
      <c r="L263" s="199"/>
      <c r="M263" s="203"/>
      <c r="N263" s="204"/>
      <c r="O263" s="204"/>
      <c r="P263" s="204"/>
      <c r="Q263" s="204"/>
      <c r="R263" s="204"/>
      <c r="S263" s="204"/>
      <c r="T263" s="20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00" t="s">
        <v>216</v>
      </c>
      <c r="AU263" s="200" t="s">
        <v>81</v>
      </c>
      <c r="AV263" s="14" t="s">
        <v>79</v>
      </c>
      <c r="AW263" s="14" t="s">
        <v>33</v>
      </c>
      <c r="AX263" s="14" t="s">
        <v>71</v>
      </c>
      <c r="AY263" s="200" t="s">
        <v>137</v>
      </c>
    </row>
    <row r="264" spans="1:51" s="13" customFormat="1" ht="12">
      <c r="A264" s="13"/>
      <c r="B264" s="186"/>
      <c r="C264" s="13"/>
      <c r="D264" s="178" t="s">
        <v>216</v>
      </c>
      <c r="E264" s="187" t="s">
        <v>3</v>
      </c>
      <c r="F264" s="188" t="s">
        <v>942</v>
      </c>
      <c r="G264" s="13"/>
      <c r="H264" s="189">
        <v>162.6</v>
      </c>
      <c r="I264" s="190"/>
      <c r="J264" s="13"/>
      <c r="K264" s="13"/>
      <c r="L264" s="186"/>
      <c r="M264" s="191"/>
      <c r="N264" s="192"/>
      <c r="O264" s="192"/>
      <c r="P264" s="192"/>
      <c r="Q264" s="192"/>
      <c r="R264" s="192"/>
      <c r="S264" s="192"/>
      <c r="T264" s="19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7" t="s">
        <v>216</v>
      </c>
      <c r="AU264" s="187" t="s">
        <v>81</v>
      </c>
      <c r="AV264" s="13" t="s">
        <v>81</v>
      </c>
      <c r="AW264" s="13" t="s">
        <v>33</v>
      </c>
      <c r="AX264" s="13" t="s">
        <v>79</v>
      </c>
      <c r="AY264" s="187" t="s">
        <v>137</v>
      </c>
    </row>
    <row r="265" spans="1:63" s="12" customFormat="1" ht="22.8" customHeight="1">
      <c r="A265" s="12"/>
      <c r="B265" s="151"/>
      <c r="C265" s="12"/>
      <c r="D265" s="152" t="s">
        <v>70</v>
      </c>
      <c r="E265" s="162" t="s">
        <v>186</v>
      </c>
      <c r="F265" s="162" t="s">
        <v>577</v>
      </c>
      <c r="G265" s="12"/>
      <c r="H265" s="12"/>
      <c r="I265" s="154"/>
      <c r="J265" s="163">
        <f>BK265</f>
        <v>0</v>
      </c>
      <c r="K265" s="12"/>
      <c r="L265" s="151"/>
      <c r="M265" s="156"/>
      <c r="N265" s="157"/>
      <c r="O265" s="157"/>
      <c r="P265" s="158">
        <f>SUM(P266:P273)</f>
        <v>0</v>
      </c>
      <c r="Q265" s="157"/>
      <c r="R265" s="158">
        <f>SUM(R266:R273)</f>
        <v>0</v>
      </c>
      <c r="S265" s="157"/>
      <c r="T265" s="159">
        <f>SUM(T266:T273)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152" t="s">
        <v>79</v>
      </c>
      <c r="AT265" s="160" t="s">
        <v>70</v>
      </c>
      <c r="AU265" s="160" t="s">
        <v>79</v>
      </c>
      <c r="AY265" s="152" t="s">
        <v>137</v>
      </c>
      <c r="BK265" s="161">
        <f>SUM(BK266:BK273)</f>
        <v>0</v>
      </c>
    </row>
    <row r="266" spans="1:65" s="2" customFormat="1" ht="21.75" customHeight="1">
      <c r="A266" s="38"/>
      <c r="B266" s="164"/>
      <c r="C266" s="165" t="s">
        <v>559</v>
      </c>
      <c r="D266" s="165" t="s">
        <v>140</v>
      </c>
      <c r="E266" s="166" t="s">
        <v>962</v>
      </c>
      <c r="F266" s="167" t="s">
        <v>963</v>
      </c>
      <c r="G266" s="168" t="s">
        <v>282</v>
      </c>
      <c r="H266" s="169">
        <v>60</v>
      </c>
      <c r="I266" s="170"/>
      <c r="J266" s="171">
        <f>ROUND(I266*H266,2)</f>
        <v>0</v>
      </c>
      <c r="K266" s="167" t="s">
        <v>283</v>
      </c>
      <c r="L266" s="39"/>
      <c r="M266" s="172" t="s">
        <v>3</v>
      </c>
      <c r="N266" s="173" t="s">
        <v>42</v>
      </c>
      <c r="O266" s="72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76" t="s">
        <v>157</v>
      </c>
      <c r="AT266" s="176" t="s">
        <v>140</v>
      </c>
      <c r="AU266" s="176" t="s">
        <v>81</v>
      </c>
      <c r="AY266" s="19" t="s">
        <v>137</v>
      </c>
      <c r="BE266" s="177">
        <f>IF(N266="základní",J266,0)</f>
        <v>0</v>
      </c>
      <c r="BF266" s="177">
        <f>IF(N266="snížená",J266,0)</f>
        <v>0</v>
      </c>
      <c r="BG266" s="177">
        <f>IF(N266="zákl. přenesená",J266,0)</f>
        <v>0</v>
      </c>
      <c r="BH266" s="177">
        <f>IF(N266="sníž. přenesená",J266,0)</f>
        <v>0</v>
      </c>
      <c r="BI266" s="177">
        <f>IF(N266="nulová",J266,0)</f>
        <v>0</v>
      </c>
      <c r="BJ266" s="19" t="s">
        <v>79</v>
      </c>
      <c r="BK266" s="177">
        <f>ROUND(I266*H266,2)</f>
        <v>0</v>
      </c>
      <c r="BL266" s="19" t="s">
        <v>157</v>
      </c>
      <c r="BM266" s="176" t="s">
        <v>964</v>
      </c>
    </row>
    <row r="267" spans="1:47" s="2" customFormat="1" ht="12">
      <c r="A267" s="38"/>
      <c r="B267" s="39"/>
      <c r="C267" s="38"/>
      <c r="D267" s="178" t="s">
        <v>146</v>
      </c>
      <c r="E267" s="38"/>
      <c r="F267" s="179" t="s">
        <v>965</v>
      </c>
      <c r="G267" s="38"/>
      <c r="H267" s="38"/>
      <c r="I267" s="180"/>
      <c r="J267" s="38"/>
      <c r="K267" s="38"/>
      <c r="L267" s="39"/>
      <c r="M267" s="181"/>
      <c r="N267" s="182"/>
      <c r="O267" s="72"/>
      <c r="P267" s="72"/>
      <c r="Q267" s="72"/>
      <c r="R267" s="72"/>
      <c r="S267" s="72"/>
      <c r="T267" s="73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9" t="s">
        <v>146</v>
      </c>
      <c r="AU267" s="19" t="s">
        <v>81</v>
      </c>
    </row>
    <row r="268" spans="1:47" s="2" customFormat="1" ht="12">
      <c r="A268" s="38"/>
      <c r="B268" s="39"/>
      <c r="C268" s="38"/>
      <c r="D268" s="183" t="s">
        <v>172</v>
      </c>
      <c r="E268" s="38"/>
      <c r="F268" s="184" t="s">
        <v>966</v>
      </c>
      <c r="G268" s="38"/>
      <c r="H268" s="38"/>
      <c r="I268" s="180"/>
      <c r="J268" s="38"/>
      <c r="K268" s="38"/>
      <c r="L268" s="39"/>
      <c r="M268" s="181"/>
      <c r="N268" s="182"/>
      <c r="O268" s="72"/>
      <c r="P268" s="72"/>
      <c r="Q268" s="72"/>
      <c r="R268" s="72"/>
      <c r="S268" s="72"/>
      <c r="T268" s="73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172</v>
      </c>
      <c r="AU268" s="19" t="s">
        <v>81</v>
      </c>
    </row>
    <row r="269" spans="1:51" s="13" customFormat="1" ht="12">
      <c r="A269" s="13"/>
      <c r="B269" s="186"/>
      <c r="C269" s="13"/>
      <c r="D269" s="178" t="s">
        <v>216</v>
      </c>
      <c r="E269" s="187" t="s">
        <v>3</v>
      </c>
      <c r="F269" s="188" t="s">
        <v>678</v>
      </c>
      <c r="G269" s="13"/>
      <c r="H269" s="189">
        <v>60</v>
      </c>
      <c r="I269" s="190"/>
      <c r="J269" s="13"/>
      <c r="K269" s="13"/>
      <c r="L269" s="186"/>
      <c r="M269" s="191"/>
      <c r="N269" s="192"/>
      <c r="O269" s="192"/>
      <c r="P269" s="192"/>
      <c r="Q269" s="192"/>
      <c r="R269" s="192"/>
      <c r="S269" s="192"/>
      <c r="T269" s="19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7" t="s">
        <v>216</v>
      </c>
      <c r="AU269" s="187" t="s">
        <v>81</v>
      </c>
      <c r="AV269" s="13" t="s">
        <v>81</v>
      </c>
      <c r="AW269" s="13" t="s">
        <v>33</v>
      </c>
      <c r="AX269" s="13" t="s">
        <v>79</v>
      </c>
      <c r="AY269" s="187" t="s">
        <v>137</v>
      </c>
    </row>
    <row r="270" spans="1:65" s="2" customFormat="1" ht="21.75" customHeight="1">
      <c r="A270" s="38"/>
      <c r="B270" s="164"/>
      <c r="C270" s="165" t="s">
        <v>564</v>
      </c>
      <c r="D270" s="165" t="s">
        <v>140</v>
      </c>
      <c r="E270" s="166" t="s">
        <v>967</v>
      </c>
      <c r="F270" s="167" t="s">
        <v>968</v>
      </c>
      <c r="G270" s="168" t="s">
        <v>282</v>
      </c>
      <c r="H270" s="169">
        <v>600</v>
      </c>
      <c r="I270" s="170"/>
      <c r="J270" s="171">
        <f>ROUND(I270*H270,2)</f>
        <v>0</v>
      </c>
      <c r="K270" s="167" t="s">
        <v>283</v>
      </c>
      <c r="L270" s="39"/>
      <c r="M270" s="172" t="s">
        <v>3</v>
      </c>
      <c r="N270" s="173" t="s">
        <v>42</v>
      </c>
      <c r="O270" s="72"/>
      <c r="P270" s="174">
        <f>O270*H270</f>
        <v>0</v>
      </c>
      <c r="Q270" s="174">
        <v>0</v>
      </c>
      <c r="R270" s="174">
        <f>Q270*H270</f>
        <v>0</v>
      </c>
      <c r="S270" s="174">
        <v>0</v>
      </c>
      <c r="T270" s="175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76" t="s">
        <v>157</v>
      </c>
      <c r="AT270" s="176" t="s">
        <v>140</v>
      </c>
      <c r="AU270" s="176" t="s">
        <v>81</v>
      </c>
      <c r="AY270" s="19" t="s">
        <v>137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9" t="s">
        <v>79</v>
      </c>
      <c r="BK270" s="177">
        <f>ROUND(I270*H270,2)</f>
        <v>0</v>
      </c>
      <c r="BL270" s="19" t="s">
        <v>157</v>
      </c>
      <c r="BM270" s="176" t="s">
        <v>969</v>
      </c>
    </row>
    <row r="271" spans="1:47" s="2" customFormat="1" ht="12">
      <c r="A271" s="38"/>
      <c r="B271" s="39"/>
      <c r="C271" s="38"/>
      <c r="D271" s="178" t="s">
        <v>146</v>
      </c>
      <c r="E271" s="38"/>
      <c r="F271" s="179" t="s">
        <v>970</v>
      </c>
      <c r="G271" s="38"/>
      <c r="H271" s="38"/>
      <c r="I271" s="180"/>
      <c r="J271" s="38"/>
      <c r="K271" s="38"/>
      <c r="L271" s="39"/>
      <c r="M271" s="181"/>
      <c r="N271" s="182"/>
      <c r="O271" s="72"/>
      <c r="P271" s="72"/>
      <c r="Q271" s="72"/>
      <c r="R271" s="72"/>
      <c r="S271" s="72"/>
      <c r="T271" s="73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9" t="s">
        <v>146</v>
      </c>
      <c r="AU271" s="19" t="s">
        <v>81</v>
      </c>
    </row>
    <row r="272" spans="1:47" s="2" customFormat="1" ht="12">
      <c r="A272" s="38"/>
      <c r="B272" s="39"/>
      <c r="C272" s="38"/>
      <c r="D272" s="183" t="s">
        <v>172</v>
      </c>
      <c r="E272" s="38"/>
      <c r="F272" s="184" t="s">
        <v>971</v>
      </c>
      <c r="G272" s="38"/>
      <c r="H272" s="38"/>
      <c r="I272" s="180"/>
      <c r="J272" s="38"/>
      <c r="K272" s="38"/>
      <c r="L272" s="39"/>
      <c r="M272" s="181"/>
      <c r="N272" s="182"/>
      <c r="O272" s="72"/>
      <c r="P272" s="72"/>
      <c r="Q272" s="72"/>
      <c r="R272" s="72"/>
      <c r="S272" s="72"/>
      <c r="T272" s="73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9" t="s">
        <v>172</v>
      </c>
      <c r="AU272" s="19" t="s">
        <v>81</v>
      </c>
    </row>
    <row r="273" spans="1:51" s="13" customFormat="1" ht="12">
      <c r="A273" s="13"/>
      <c r="B273" s="186"/>
      <c r="C273" s="13"/>
      <c r="D273" s="178" t="s">
        <v>216</v>
      </c>
      <c r="E273" s="187" t="s">
        <v>3</v>
      </c>
      <c r="F273" s="188" t="s">
        <v>972</v>
      </c>
      <c r="G273" s="13"/>
      <c r="H273" s="189">
        <v>600</v>
      </c>
      <c r="I273" s="190"/>
      <c r="J273" s="13"/>
      <c r="K273" s="13"/>
      <c r="L273" s="186"/>
      <c r="M273" s="191"/>
      <c r="N273" s="192"/>
      <c r="O273" s="192"/>
      <c r="P273" s="192"/>
      <c r="Q273" s="192"/>
      <c r="R273" s="192"/>
      <c r="S273" s="192"/>
      <c r="T273" s="19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7" t="s">
        <v>216</v>
      </c>
      <c r="AU273" s="187" t="s">
        <v>81</v>
      </c>
      <c r="AV273" s="13" t="s">
        <v>81</v>
      </c>
      <c r="AW273" s="13" t="s">
        <v>33</v>
      </c>
      <c r="AX273" s="13" t="s">
        <v>79</v>
      </c>
      <c r="AY273" s="187" t="s">
        <v>137</v>
      </c>
    </row>
    <row r="274" spans="1:63" s="12" customFormat="1" ht="22.8" customHeight="1">
      <c r="A274" s="12"/>
      <c r="B274" s="151"/>
      <c r="C274" s="12"/>
      <c r="D274" s="152" t="s">
        <v>70</v>
      </c>
      <c r="E274" s="162" t="s">
        <v>973</v>
      </c>
      <c r="F274" s="162" t="s">
        <v>974</v>
      </c>
      <c r="G274" s="12"/>
      <c r="H274" s="12"/>
      <c r="I274" s="154"/>
      <c r="J274" s="163">
        <f>BK274</f>
        <v>0</v>
      </c>
      <c r="K274" s="12"/>
      <c r="L274" s="151"/>
      <c r="M274" s="156"/>
      <c r="N274" s="157"/>
      <c r="O274" s="157"/>
      <c r="P274" s="158">
        <f>SUM(P275:P280)</f>
        <v>0</v>
      </c>
      <c r="Q274" s="157"/>
      <c r="R274" s="158">
        <f>SUM(R275:R280)</f>
        <v>0</v>
      </c>
      <c r="S274" s="157"/>
      <c r="T274" s="159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52" t="s">
        <v>79</v>
      </c>
      <c r="AT274" s="160" t="s">
        <v>70</v>
      </c>
      <c r="AU274" s="160" t="s">
        <v>79</v>
      </c>
      <c r="AY274" s="152" t="s">
        <v>137</v>
      </c>
      <c r="BK274" s="161">
        <f>SUM(BK275:BK280)</f>
        <v>0</v>
      </c>
    </row>
    <row r="275" spans="1:65" s="2" customFormat="1" ht="16.5" customHeight="1">
      <c r="A275" s="38"/>
      <c r="B275" s="164"/>
      <c r="C275" s="165" t="s">
        <v>570</v>
      </c>
      <c r="D275" s="165" t="s">
        <v>140</v>
      </c>
      <c r="E275" s="166" t="s">
        <v>975</v>
      </c>
      <c r="F275" s="167" t="s">
        <v>976</v>
      </c>
      <c r="G275" s="168" t="s">
        <v>337</v>
      </c>
      <c r="H275" s="169">
        <v>22.233</v>
      </c>
      <c r="I275" s="170"/>
      <c r="J275" s="171">
        <f>ROUND(I275*H275,2)</f>
        <v>0</v>
      </c>
      <c r="K275" s="167" t="s">
        <v>283</v>
      </c>
      <c r="L275" s="39"/>
      <c r="M275" s="172" t="s">
        <v>3</v>
      </c>
      <c r="N275" s="173" t="s">
        <v>42</v>
      </c>
      <c r="O275" s="72"/>
      <c r="P275" s="174">
        <f>O275*H275</f>
        <v>0</v>
      </c>
      <c r="Q275" s="174">
        <v>0</v>
      </c>
      <c r="R275" s="174">
        <f>Q275*H275</f>
        <v>0</v>
      </c>
      <c r="S275" s="174">
        <v>0</v>
      </c>
      <c r="T275" s="17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76" t="s">
        <v>157</v>
      </c>
      <c r="AT275" s="176" t="s">
        <v>140</v>
      </c>
      <c r="AU275" s="176" t="s">
        <v>81</v>
      </c>
      <c r="AY275" s="19" t="s">
        <v>137</v>
      </c>
      <c r="BE275" s="177">
        <f>IF(N275="základní",J275,0)</f>
        <v>0</v>
      </c>
      <c r="BF275" s="177">
        <f>IF(N275="snížená",J275,0)</f>
        <v>0</v>
      </c>
      <c r="BG275" s="177">
        <f>IF(N275="zákl. přenesená",J275,0)</f>
        <v>0</v>
      </c>
      <c r="BH275" s="177">
        <f>IF(N275="sníž. přenesená",J275,0)</f>
        <v>0</v>
      </c>
      <c r="BI275" s="177">
        <f>IF(N275="nulová",J275,0)</f>
        <v>0</v>
      </c>
      <c r="BJ275" s="19" t="s">
        <v>79</v>
      </c>
      <c r="BK275" s="177">
        <f>ROUND(I275*H275,2)</f>
        <v>0</v>
      </c>
      <c r="BL275" s="19" t="s">
        <v>157</v>
      </c>
      <c r="BM275" s="176" t="s">
        <v>977</v>
      </c>
    </row>
    <row r="276" spans="1:47" s="2" customFormat="1" ht="12">
      <c r="A276" s="38"/>
      <c r="B276" s="39"/>
      <c r="C276" s="38"/>
      <c r="D276" s="178" t="s">
        <v>146</v>
      </c>
      <c r="E276" s="38"/>
      <c r="F276" s="179" t="s">
        <v>978</v>
      </c>
      <c r="G276" s="38"/>
      <c r="H276" s="38"/>
      <c r="I276" s="180"/>
      <c r="J276" s="38"/>
      <c r="K276" s="38"/>
      <c r="L276" s="39"/>
      <c r="M276" s="181"/>
      <c r="N276" s="182"/>
      <c r="O276" s="72"/>
      <c r="P276" s="72"/>
      <c r="Q276" s="72"/>
      <c r="R276" s="72"/>
      <c r="S276" s="72"/>
      <c r="T276" s="73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146</v>
      </c>
      <c r="AU276" s="19" t="s">
        <v>81</v>
      </c>
    </row>
    <row r="277" spans="1:47" s="2" customFormat="1" ht="12">
      <c r="A277" s="38"/>
      <c r="B277" s="39"/>
      <c r="C277" s="38"/>
      <c r="D277" s="183" t="s">
        <v>172</v>
      </c>
      <c r="E277" s="38"/>
      <c r="F277" s="184" t="s">
        <v>979</v>
      </c>
      <c r="G277" s="38"/>
      <c r="H277" s="38"/>
      <c r="I277" s="180"/>
      <c r="J277" s="38"/>
      <c r="K277" s="38"/>
      <c r="L277" s="39"/>
      <c r="M277" s="181"/>
      <c r="N277" s="182"/>
      <c r="O277" s="72"/>
      <c r="P277" s="72"/>
      <c r="Q277" s="72"/>
      <c r="R277" s="72"/>
      <c r="S277" s="72"/>
      <c r="T277" s="73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172</v>
      </c>
      <c r="AU277" s="19" t="s">
        <v>81</v>
      </c>
    </row>
    <row r="278" spans="1:65" s="2" customFormat="1" ht="16.5" customHeight="1">
      <c r="A278" s="38"/>
      <c r="B278" s="164"/>
      <c r="C278" s="165" t="s">
        <v>578</v>
      </c>
      <c r="D278" s="165" t="s">
        <v>140</v>
      </c>
      <c r="E278" s="166" t="s">
        <v>980</v>
      </c>
      <c r="F278" s="167" t="s">
        <v>981</v>
      </c>
      <c r="G278" s="168" t="s">
        <v>337</v>
      </c>
      <c r="H278" s="169">
        <v>6.421</v>
      </c>
      <c r="I278" s="170"/>
      <c r="J278" s="171">
        <f>ROUND(I278*H278,2)</f>
        <v>0</v>
      </c>
      <c r="K278" s="167" t="s">
        <v>283</v>
      </c>
      <c r="L278" s="39"/>
      <c r="M278" s="172" t="s">
        <v>3</v>
      </c>
      <c r="N278" s="173" t="s">
        <v>42</v>
      </c>
      <c r="O278" s="72"/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76" t="s">
        <v>157</v>
      </c>
      <c r="AT278" s="176" t="s">
        <v>140</v>
      </c>
      <c r="AU278" s="176" t="s">
        <v>81</v>
      </c>
      <c r="AY278" s="19" t="s">
        <v>137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9" t="s">
        <v>79</v>
      </c>
      <c r="BK278" s="177">
        <f>ROUND(I278*H278,2)</f>
        <v>0</v>
      </c>
      <c r="BL278" s="19" t="s">
        <v>157</v>
      </c>
      <c r="BM278" s="176" t="s">
        <v>982</v>
      </c>
    </row>
    <row r="279" spans="1:47" s="2" customFormat="1" ht="12">
      <c r="A279" s="38"/>
      <c r="B279" s="39"/>
      <c r="C279" s="38"/>
      <c r="D279" s="178" t="s">
        <v>146</v>
      </c>
      <c r="E279" s="38"/>
      <c r="F279" s="179" t="s">
        <v>983</v>
      </c>
      <c r="G279" s="38"/>
      <c r="H279" s="38"/>
      <c r="I279" s="180"/>
      <c r="J279" s="38"/>
      <c r="K279" s="38"/>
      <c r="L279" s="39"/>
      <c r="M279" s="181"/>
      <c r="N279" s="182"/>
      <c r="O279" s="72"/>
      <c r="P279" s="72"/>
      <c r="Q279" s="72"/>
      <c r="R279" s="72"/>
      <c r="S279" s="72"/>
      <c r="T279" s="73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9" t="s">
        <v>146</v>
      </c>
      <c r="AU279" s="19" t="s">
        <v>81</v>
      </c>
    </row>
    <row r="280" spans="1:47" s="2" customFormat="1" ht="12">
      <c r="A280" s="38"/>
      <c r="B280" s="39"/>
      <c r="C280" s="38"/>
      <c r="D280" s="183" t="s">
        <v>172</v>
      </c>
      <c r="E280" s="38"/>
      <c r="F280" s="184" t="s">
        <v>984</v>
      </c>
      <c r="G280" s="38"/>
      <c r="H280" s="38"/>
      <c r="I280" s="180"/>
      <c r="J280" s="38"/>
      <c r="K280" s="38"/>
      <c r="L280" s="39"/>
      <c r="M280" s="181"/>
      <c r="N280" s="182"/>
      <c r="O280" s="72"/>
      <c r="P280" s="72"/>
      <c r="Q280" s="72"/>
      <c r="R280" s="72"/>
      <c r="S280" s="72"/>
      <c r="T280" s="73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172</v>
      </c>
      <c r="AU280" s="19" t="s">
        <v>81</v>
      </c>
    </row>
    <row r="281" spans="1:63" s="12" customFormat="1" ht="22.8" customHeight="1">
      <c r="A281" s="12"/>
      <c r="B281" s="151"/>
      <c r="C281" s="12"/>
      <c r="D281" s="152" t="s">
        <v>70</v>
      </c>
      <c r="E281" s="162" t="s">
        <v>985</v>
      </c>
      <c r="F281" s="162" t="s">
        <v>986</v>
      </c>
      <c r="G281" s="12"/>
      <c r="H281" s="12"/>
      <c r="I281" s="154"/>
      <c r="J281" s="163">
        <f>BK281</f>
        <v>0</v>
      </c>
      <c r="K281" s="12"/>
      <c r="L281" s="151"/>
      <c r="M281" s="156"/>
      <c r="N281" s="157"/>
      <c r="O281" s="157"/>
      <c r="P281" s="158">
        <f>SUM(P282:P284)</f>
        <v>0</v>
      </c>
      <c r="Q281" s="157"/>
      <c r="R281" s="158">
        <f>SUM(R282:R284)</f>
        <v>0</v>
      </c>
      <c r="S281" s="157"/>
      <c r="T281" s="159">
        <f>SUM(T282:T284)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52" t="s">
        <v>79</v>
      </c>
      <c r="AT281" s="160" t="s">
        <v>70</v>
      </c>
      <c r="AU281" s="160" t="s">
        <v>79</v>
      </c>
      <c r="AY281" s="152" t="s">
        <v>137</v>
      </c>
      <c r="BK281" s="161">
        <f>SUM(BK282:BK284)</f>
        <v>0</v>
      </c>
    </row>
    <row r="282" spans="1:65" s="2" customFormat="1" ht="16.5" customHeight="1">
      <c r="A282" s="38"/>
      <c r="B282" s="164"/>
      <c r="C282" s="165" t="s">
        <v>585</v>
      </c>
      <c r="D282" s="165" t="s">
        <v>140</v>
      </c>
      <c r="E282" s="166" t="s">
        <v>987</v>
      </c>
      <c r="F282" s="167" t="s">
        <v>988</v>
      </c>
      <c r="G282" s="168" t="s">
        <v>337</v>
      </c>
      <c r="H282" s="169">
        <v>106.757</v>
      </c>
      <c r="I282" s="170"/>
      <c r="J282" s="171">
        <f>ROUND(I282*H282,2)</f>
        <v>0</v>
      </c>
      <c r="K282" s="167" t="s">
        <v>283</v>
      </c>
      <c r="L282" s="39"/>
      <c r="M282" s="172" t="s">
        <v>3</v>
      </c>
      <c r="N282" s="173" t="s">
        <v>42</v>
      </c>
      <c r="O282" s="72"/>
      <c r="P282" s="174">
        <f>O282*H282</f>
        <v>0</v>
      </c>
      <c r="Q282" s="174">
        <v>0</v>
      </c>
      <c r="R282" s="174">
        <f>Q282*H282</f>
        <v>0</v>
      </c>
      <c r="S282" s="174">
        <v>0</v>
      </c>
      <c r="T282" s="17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76" t="s">
        <v>157</v>
      </c>
      <c r="AT282" s="176" t="s">
        <v>140</v>
      </c>
      <c r="AU282" s="176" t="s">
        <v>81</v>
      </c>
      <c r="AY282" s="19" t="s">
        <v>137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9" t="s">
        <v>79</v>
      </c>
      <c r="BK282" s="177">
        <f>ROUND(I282*H282,2)</f>
        <v>0</v>
      </c>
      <c r="BL282" s="19" t="s">
        <v>157</v>
      </c>
      <c r="BM282" s="176" t="s">
        <v>989</v>
      </c>
    </row>
    <row r="283" spans="1:47" s="2" customFormat="1" ht="12">
      <c r="A283" s="38"/>
      <c r="B283" s="39"/>
      <c r="C283" s="38"/>
      <c r="D283" s="178" t="s">
        <v>146</v>
      </c>
      <c r="E283" s="38"/>
      <c r="F283" s="179" t="s">
        <v>990</v>
      </c>
      <c r="G283" s="38"/>
      <c r="H283" s="38"/>
      <c r="I283" s="180"/>
      <c r="J283" s="38"/>
      <c r="K283" s="38"/>
      <c r="L283" s="39"/>
      <c r="M283" s="181"/>
      <c r="N283" s="182"/>
      <c r="O283" s="72"/>
      <c r="P283" s="72"/>
      <c r="Q283" s="72"/>
      <c r="R283" s="72"/>
      <c r="S283" s="72"/>
      <c r="T283" s="73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146</v>
      </c>
      <c r="AU283" s="19" t="s">
        <v>81</v>
      </c>
    </row>
    <row r="284" spans="1:47" s="2" customFormat="1" ht="12">
      <c r="A284" s="38"/>
      <c r="B284" s="39"/>
      <c r="C284" s="38"/>
      <c r="D284" s="183" t="s">
        <v>172</v>
      </c>
      <c r="E284" s="38"/>
      <c r="F284" s="184" t="s">
        <v>991</v>
      </c>
      <c r="G284" s="38"/>
      <c r="H284" s="38"/>
      <c r="I284" s="180"/>
      <c r="J284" s="38"/>
      <c r="K284" s="38"/>
      <c r="L284" s="39"/>
      <c r="M284" s="181"/>
      <c r="N284" s="182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172</v>
      </c>
      <c r="AU284" s="19" t="s">
        <v>81</v>
      </c>
    </row>
    <row r="285" spans="1:63" s="12" customFormat="1" ht="25.9" customHeight="1">
      <c r="A285" s="12"/>
      <c r="B285" s="151"/>
      <c r="C285" s="12"/>
      <c r="D285" s="152" t="s">
        <v>70</v>
      </c>
      <c r="E285" s="153" t="s">
        <v>992</v>
      </c>
      <c r="F285" s="153" t="s">
        <v>993</v>
      </c>
      <c r="G285" s="12"/>
      <c r="H285" s="12"/>
      <c r="I285" s="154"/>
      <c r="J285" s="155">
        <f>BK285</f>
        <v>0</v>
      </c>
      <c r="K285" s="12"/>
      <c r="L285" s="151"/>
      <c r="M285" s="156"/>
      <c r="N285" s="157"/>
      <c r="O285" s="157"/>
      <c r="P285" s="158">
        <f>P286+P301+P314</f>
        <v>0</v>
      </c>
      <c r="Q285" s="157"/>
      <c r="R285" s="158">
        <f>R286+R301+R314</f>
        <v>1.412536</v>
      </c>
      <c r="S285" s="157"/>
      <c r="T285" s="159">
        <f>T286+T301+T314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52" t="s">
        <v>81</v>
      </c>
      <c r="AT285" s="160" t="s">
        <v>70</v>
      </c>
      <c r="AU285" s="160" t="s">
        <v>71</v>
      </c>
      <c r="AY285" s="152" t="s">
        <v>137</v>
      </c>
      <c r="BK285" s="161">
        <f>BK286+BK301+BK314</f>
        <v>0</v>
      </c>
    </row>
    <row r="286" spans="1:63" s="12" customFormat="1" ht="22.8" customHeight="1">
      <c r="A286" s="12"/>
      <c r="B286" s="151"/>
      <c r="C286" s="12"/>
      <c r="D286" s="152" t="s">
        <v>70</v>
      </c>
      <c r="E286" s="162" t="s">
        <v>994</v>
      </c>
      <c r="F286" s="162" t="s">
        <v>995</v>
      </c>
      <c r="G286" s="12"/>
      <c r="H286" s="12"/>
      <c r="I286" s="154"/>
      <c r="J286" s="163">
        <f>BK286</f>
        <v>0</v>
      </c>
      <c r="K286" s="12"/>
      <c r="L286" s="151"/>
      <c r="M286" s="156"/>
      <c r="N286" s="157"/>
      <c r="O286" s="157"/>
      <c r="P286" s="158">
        <f>SUM(P287:P300)</f>
        <v>0</v>
      </c>
      <c r="Q286" s="157"/>
      <c r="R286" s="158">
        <f>SUM(R287:R300)</f>
        <v>1.353456</v>
      </c>
      <c r="S286" s="157"/>
      <c r="T286" s="159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2" t="s">
        <v>81</v>
      </c>
      <c r="AT286" s="160" t="s">
        <v>70</v>
      </c>
      <c r="AU286" s="160" t="s">
        <v>79</v>
      </c>
      <c r="AY286" s="152" t="s">
        <v>137</v>
      </c>
      <c r="BK286" s="161">
        <f>SUM(BK287:BK300)</f>
        <v>0</v>
      </c>
    </row>
    <row r="287" spans="1:65" s="2" customFormat="1" ht="16.5" customHeight="1">
      <c r="A287" s="38"/>
      <c r="B287" s="164"/>
      <c r="C287" s="165" t="s">
        <v>591</v>
      </c>
      <c r="D287" s="165" t="s">
        <v>140</v>
      </c>
      <c r="E287" s="166" t="s">
        <v>996</v>
      </c>
      <c r="F287" s="167" t="s">
        <v>997</v>
      </c>
      <c r="G287" s="168" t="s">
        <v>616</v>
      </c>
      <c r="H287" s="169">
        <v>45.4</v>
      </c>
      <c r="I287" s="170"/>
      <c r="J287" s="171">
        <f>ROUND(I287*H287,2)</f>
        <v>0</v>
      </c>
      <c r="K287" s="167" t="s">
        <v>3</v>
      </c>
      <c r="L287" s="39"/>
      <c r="M287" s="172" t="s">
        <v>3</v>
      </c>
      <c r="N287" s="173" t="s">
        <v>42</v>
      </c>
      <c r="O287" s="72"/>
      <c r="P287" s="174">
        <f>O287*H287</f>
        <v>0</v>
      </c>
      <c r="Q287" s="174">
        <v>0.00339</v>
      </c>
      <c r="R287" s="174">
        <f>Q287*H287</f>
        <v>0.153906</v>
      </c>
      <c r="S287" s="174">
        <v>0</v>
      </c>
      <c r="T287" s="175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176" t="s">
        <v>372</v>
      </c>
      <c r="AT287" s="176" t="s">
        <v>140</v>
      </c>
      <c r="AU287" s="176" t="s">
        <v>81</v>
      </c>
      <c r="AY287" s="19" t="s">
        <v>137</v>
      </c>
      <c r="BE287" s="177">
        <f>IF(N287="základní",J287,0)</f>
        <v>0</v>
      </c>
      <c r="BF287" s="177">
        <f>IF(N287="snížená",J287,0)</f>
        <v>0</v>
      </c>
      <c r="BG287" s="177">
        <f>IF(N287="zákl. přenesená",J287,0)</f>
        <v>0</v>
      </c>
      <c r="BH287" s="177">
        <f>IF(N287="sníž. přenesená",J287,0)</f>
        <v>0</v>
      </c>
      <c r="BI287" s="177">
        <f>IF(N287="nulová",J287,0)</f>
        <v>0</v>
      </c>
      <c r="BJ287" s="19" t="s">
        <v>79</v>
      </c>
      <c r="BK287" s="177">
        <f>ROUND(I287*H287,2)</f>
        <v>0</v>
      </c>
      <c r="BL287" s="19" t="s">
        <v>372</v>
      </c>
      <c r="BM287" s="176" t="s">
        <v>998</v>
      </c>
    </row>
    <row r="288" spans="1:47" s="2" customFormat="1" ht="12">
      <c r="A288" s="38"/>
      <c r="B288" s="39"/>
      <c r="C288" s="38"/>
      <c r="D288" s="178" t="s">
        <v>146</v>
      </c>
      <c r="E288" s="38"/>
      <c r="F288" s="179" t="s">
        <v>999</v>
      </c>
      <c r="G288" s="38"/>
      <c r="H288" s="38"/>
      <c r="I288" s="180"/>
      <c r="J288" s="38"/>
      <c r="K288" s="38"/>
      <c r="L288" s="39"/>
      <c r="M288" s="181"/>
      <c r="N288" s="182"/>
      <c r="O288" s="72"/>
      <c r="P288" s="72"/>
      <c r="Q288" s="72"/>
      <c r="R288" s="72"/>
      <c r="S288" s="72"/>
      <c r="T288" s="73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146</v>
      </c>
      <c r="AU288" s="19" t="s">
        <v>81</v>
      </c>
    </row>
    <row r="289" spans="1:51" s="13" customFormat="1" ht="12">
      <c r="A289" s="13"/>
      <c r="B289" s="186"/>
      <c r="C289" s="13"/>
      <c r="D289" s="178" t="s">
        <v>216</v>
      </c>
      <c r="E289" s="187" t="s">
        <v>3</v>
      </c>
      <c r="F289" s="188" t="s">
        <v>1000</v>
      </c>
      <c r="G289" s="13"/>
      <c r="H289" s="189">
        <v>45.4</v>
      </c>
      <c r="I289" s="190"/>
      <c r="J289" s="13"/>
      <c r="K289" s="13"/>
      <c r="L289" s="186"/>
      <c r="M289" s="191"/>
      <c r="N289" s="192"/>
      <c r="O289" s="192"/>
      <c r="P289" s="192"/>
      <c r="Q289" s="192"/>
      <c r="R289" s="192"/>
      <c r="S289" s="192"/>
      <c r="T289" s="19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7" t="s">
        <v>216</v>
      </c>
      <c r="AU289" s="187" t="s">
        <v>81</v>
      </c>
      <c r="AV289" s="13" t="s">
        <v>81</v>
      </c>
      <c r="AW289" s="13" t="s">
        <v>33</v>
      </c>
      <c r="AX289" s="13" t="s">
        <v>79</v>
      </c>
      <c r="AY289" s="187" t="s">
        <v>137</v>
      </c>
    </row>
    <row r="290" spans="1:65" s="2" customFormat="1" ht="16.5" customHeight="1">
      <c r="A290" s="38"/>
      <c r="B290" s="164"/>
      <c r="C290" s="206" t="s">
        <v>600</v>
      </c>
      <c r="D290" s="206" t="s">
        <v>334</v>
      </c>
      <c r="E290" s="207" t="s">
        <v>1001</v>
      </c>
      <c r="F290" s="208" t="s">
        <v>1002</v>
      </c>
      <c r="G290" s="209" t="s">
        <v>291</v>
      </c>
      <c r="H290" s="210">
        <v>0.261</v>
      </c>
      <c r="I290" s="211"/>
      <c r="J290" s="212">
        <f>ROUND(I290*H290,2)</f>
        <v>0</v>
      </c>
      <c r="K290" s="208" t="s">
        <v>283</v>
      </c>
      <c r="L290" s="213"/>
      <c r="M290" s="214" t="s">
        <v>3</v>
      </c>
      <c r="N290" s="215" t="s">
        <v>42</v>
      </c>
      <c r="O290" s="72"/>
      <c r="P290" s="174">
        <f>O290*H290</f>
        <v>0</v>
      </c>
      <c r="Q290" s="174">
        <v>0.55</v>
      </c>
      <c r="R290" s="174">
        <f>Q290*H290</f>
        <v>0.14355</v>
      </c>
      <c r="S290" s="174">
        <v>0</v>
      </c>
      <c r="T290" s="175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76" t="s">
        <v>495</v>
      </c>
      <c r="AT290" s="176" t="s">
        <v>334</v>
      </c>
      <c r="AU290" s="176" t="s">
        <v>81</v>
      </c>
      <c r="AY290" s="19" t="s">
        <v>137</v>
      </c>
      <c r="BE290" s="177">
        <f>IF(N290="základní",J290,0)</f>
        <v>0</v>
      </c>
      <c r="BF290" s="177">
        <f>IF(N290="snížená",J290,0)</f>
        <v>0</v>
      </c>
      <c r="BG290" s="177">
        <f>IF(N290="zákl. přenesená",J290,0)</f>
        <v>0</v>
      </c>
      <c r="BH290" s="177">
        <f>IF(N290="sníž. přenesená",J290,0)</f>
        <v>0</v>
      </c>
      <c r="BI290" s="177">
        <f>IF(N290="nulová",J290,0)</f>
        <v>0</v>
      </c>
      <c r="BJ290" s="19" t="s">
        <v>79</v>
      </c>
      <c r="BK290" s="177">
        <f>ROUND(I290*H290,2)</f>
        <v>0</v>
      </c>
      <c r="BL290" s="19" t="s">
        <v>372</v>
      </c>
      <c r="BM290" s="176" t="s">
        <v>1003</v>
      </c>
    </row>
    <row r="291" spans="1:47" s="2" customFormat="1" ht="12">
      <c r="A291" s="38"/>
      <c r="B291" s="39"/>
      <c r="C291" s="38"/>
      <c r="D291" s="178" t="s">
        <v>146</v>
      </c>
      <c r="E291" s="38"/>
      <c r="F291" s="179" t="s">
        <v>1002</v>
      </c>
      <c r="G291" s="38"/>
      <c r="H291" s="38"/>
      <c r="I291" s="180"/>
      <c r="J291" s="38"/>
      <c r="K291" s="38"/>
      <c r="L291" s="39"/>
      <c r="M291" s="181"/>
      <c r="N291" s="182"/>
      <c r="O291" s="72"/>
      <c r="P291" s="72"/>
      <c r="Q291" s="72"/>
      <c r="R291" s="72"/>
      <c r="S291" s="72"/>
      <c r="T291" s="73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9" t="s">
        <v>146</v>
      </c>
      <c r="AU291" s="19" t="s">
        <v>81</v>
      </c>
    </row>
    <row r="292" spans="1:47" s="2" customFormat="1" ht="12">
      <c r="A292" s="38"/>
      <c r="B292" s="39"/>
      <c r="C292" s="38"/>
      <c r="D292" s="178" t="s">
        <v>202</v>
      </c>
      <c r="E292" s="38"/>
      <c r="F292" s="185" t="s">
        <v>884</v>
      </c>
      <c r="G292" s="38"/>
      <c r="H292" s="38"/>
      <c r="I292" s="180"/>
      <c r="J292" s="38"/>
      <c r="K292" s="38"/>
      <c r="L292" s="39"/>
      <c r="M292" s="181"/>
      <c r="N292" s="182"/>
      <c r="O292" s="72"/>
      <c r="P292" s="72"/>
      <c r="Q292" s="72"/>
      <c r="R292" s="72"/>
      <c r="S292" s="72"/>
      <c r="T292" s="73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202</v>
      </c>
      <c r="AU292" s="19" t="s">
        <v>81</v>
      </c>
    </row>
    <row r="293" spans="1:51" s="13" customFormat="1" ht="12">
      <c r="A293" s="13"/>
      <c r="B293" s="186"/>
      <c r="C293" s="13"/>
      <c r="D293" s="178" t="s">
        <v>216</v>
      </c>
      <c r="E293" s="187" t="s">
        <v>3</v>
      </c>
      <c r="F293" s="188" t="s">
        <v>1004</v>
      </c>
      <c r="G293" s="13"/>
      <c r="H293" s="189">
        <v>0.261</v>
      </c>
      <c r="I293" s="190"/>
      <c r="J293" s="13"/>
      <c r="K293" s="13"/>
      <c r="L293" s="186"/>
      <c r="M293" s="191"/>
      <c r="N293" s="192"/>
      <c r="O293" s="192"/>
      <c r="P293" s="192"/>
      <c r="Q293" s="192"/>
      <c r="R293" s="192"/>
      <c r="S293" s="192"/>
      <c r="T293" s="19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7" t="s">
        <v>216</v>
      </c>
      <c r="AU293" s="187" t="s">
        <v>81</v>
      </c>
      <c r="AV293" s="13" t="s">
        <v>81</v>
      </c>
      <c r="AW293" s="13" t="s">
        <v>33</v>
      </c>
      <c r="AX293" s="13" t="s">
        <v>79</v>
      </c>
      <c r="AY293" s="187" t="s">
        <v>137</v>
      </c>
    </row>
    <row r="294" spans="1:65" s="2" customFormat="1" ht="16.5" customHeight="1">
      <c r="A294" s="38"/>
      <c r="B294" s="164"/>
      <c r="C294" s="206" t="s">
        <v>605</v>
      </c>
      <c r="D294" s="206" t="s">
        <v>334</v>
      </c>
      <c r="E294" s="207" t="s">
        <v>1005</v>
      </c>
      <c r="F294" s="208" t="s">
        <v>1006</v>
      </c>
      <c r="G294" s="209" t="s">
        <v>291</v>
      </c>
      <c r="H294" s="210">
        <v>1.92</v>
      </c>
      <c r="I294" s="211"/>
      <c r="J294" s="212">
        <f>ROUND(I294*H294,2)</f>
        <v>0</v>
      </c>
      <c r="K294" s="208" t="s">
        <v>283</v>
      </c>
      <c r="L294" s="213"/>
      <c r="M294" s="214" t="s">
        <v>3</v>
      </c>
      <c r="N294" s="215" t="s">
        <v>42</v>
      </c>
      <c r="O294" s="72"/>
      <c r="P294" s="174">
        <f>O294*H294</f>
        <v>0</v>
      </c>
      <c r="Q294" s="174">
        <v>0.55</v>
      </c>
      <c r="R294" s="174">
        <f>Q294*H294</f>
        <v>1.056</v>
      </c>
      <c r="S294" s="174">
        <v>0</v>
      </c>
      <c r="T294" s="17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76" t="s">
        <v>495</v>
      </c>
      <c r="AT294" s="176" t="s">
        <v>334</v>
      </c>
      <c r="AU294" s="176" t="s">
        <v>81</v>
      </c>
      <c r="AY294" s="19" t="s">
        <v>137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9" t="s">
        <v>79</v>
      </c>
      <c r="BK294" s="177">
        <f>ROUND(I294*H294,2)</f>
        <v>0</v>
      </c>
      <c r="BL294" s="19" t="s">
        <v>372</v>
      </c>
      <c r="BM294" s="176" t="s">
        <v>1007</v>
      </c>
    </row>
    <row r="295" spans="1:47" s="2" customFormat="1" ht="12">
      <c r="A295" s="38"/>
      <c r="B295" s="39"/>
      <c r="C295" s="38"/>
      <c r="D295" s="178" t="s">
        <v>146</v>
      </c>
      <c r="E295" s="38"/>
      <c r="F295" s="179" t="s">
        <v>1006</v>
      </c>
      <c r="G295" s="38"/>
      <c r="H295" s="38"/>
      <c r="I295" s="180"/>
      <c r="J295" s="38"/>
      <c r="K295" s="38"/>
      <c r="L295" s="39"/>
      <c r="M295" s="181"/>
      <c r="N295" s="182"/>
      <c r="O295" s="72"/>
      <c r="P295" s="72"/>
      <c r="Q295" s="72"/>
      <c r="R295" s="72"/>
      <c r="S295" s="72"/>
      <c r="T295" s="73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146</v>
      </c>
      <c r="AU295" s="19" t="s">
        <v>81</v>
      </c>
    </row>
    <row r="296" spans="1:47" s="2" customFormat="1" ht="12">
      <c r="A296" s="38"/>
      <c r="B296" s="39"/>
      <c r="C296" s="38"/>
      <c r="D296" s="178" t="s">
        <v>202</v>
      </c>
      <c r="E296" s="38"/>
      <c r="F296" s="185" t="s">
        <v>889</v>
      </c>
      <c r="G296" s="38"/>
      <c r="H296" s="38"/>
      <c r="I296" s="180"/>
      <c r="J296" s="38"/>
      <c r="K296" s="38"/>
      <c r="L296" s="39"/>
      <c r="M296" s="181"/>
      <c r="N296" s="182"/>
      <c r="O296" s="72"/>
      <c r="P296" s="72"/>
      <c r="Q296" s="72"/>
      <c r="R296" s="72"/>
      <c r="S296" s="72"/>
      <c r="T296" s="73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9" t="s">
        <v>202</v>
      </c>
      <c r="AU296" s="19" t="s">
        <v>81</v>
      </c>
    </row>
    <row r="297" spans="1:51" s="13" customFormat="1" ht="12">
      <c r="A297" s="13"/>
      <c r="B297" s="186"/>
      <c r="C297" s="13"/>
      <c r="D297" s="178" t="s">
        <v>216</v>
      </c>
      <c r="E297" s="187" t="s">
        <v>3</v>
      </c>
      <c r="F297" s="188" t="s">
        <v>1008</v>
      </c>
      <c r="G297" s="13"/>
      <c r="H297" s="189">
        <v>1.92</v>
      </c>
      <c r="I297" s="190"/>
      <c r="J297" s="13"/>
      <c r="K297" s="13"/>
      <c r="L297" s="186"/>
      <c r="M297" s="191"/>
      <c r="N297" s="192"/>
      <c r="O297" s="192"/>
      <c r="P297" s="192"/>
      <c r="Q297" s="192"/>
      <c r="R297" s="192"/>
      <c r="S297" s="192"/>
      <c r="T297" s="19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7" t="s">
        <v>216</v>
      </c>
      <c r="AU297" s="187" t="s">
        <v>81</v>
      </c>
      <c r="AV297" s="13" t="s">
        <v>81</v>
      </c>
      <c r="AW297" s="13" t="s">
        <v>33</v>
      </c>
      <c r="AX297" s="13" t="s">
        <v>79</v>
      </c>
      <c r="AY297" s="187" t="s">
        <v>137</v>
      </c>
    </row>
    <row r="298" spans="1:65" s="2" customFormat="1" ht="16.5" customHeight="1">
      <c r="A298" s="38"/>
      <c r="B298" s="164"/>
      <c r="C298" s="165" t="s">
        <v>609</v>
      </c>
      <c r="D298" s="165" t="s">
        <v>140</v>
      </c>
      <c r="E298" s="166" t="s">
        <v>1009</v>
      </c>
      <c r="F298" s="167" t="s">
        <v>1010</v>
      </c>
      <c r="G298" s="168" t="s">
        <v>282</v>
      </c>
      <c r="H298" s="169">
        <v>22</v>
      </c>
      <c r="I298" s="170"/>
      <c r="J298" s="171">
        <f>ROUND(I298*H298,2)</f>
        <v>0</v>
      </c>
      <c r="K298" s="167" t="s">
        <v>3</v>
      </c>
      <c r="L298" s="39"/>
      <c r="M298" s="172" t="s">
        <v>3</v>
      </c>
      <c r="N298" s="173" t="s">
        <v>42</v>
      </c>
      <c r="O298" s="72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76" t="s">
        <v>372</v>
      </c>
      <c r="AT298" s="176" t="s">
        <v>140</v>
      </c>
      <c r="AU298" s="176" t="s">
        <v>81</v>
      </c>
      <c r="AY298" s="19" t="s">
        <v>137</v>
      </c>
      <c r="BE298" s="177">
        <f>IF(N298="základní",J298,0)</f>
        <v>0</v>
      </c>
      <c r="BF298" s="177">
        <f>IF(N298="snížená",J298,0)</f>
        <v>0</v>
      </c>
      <c r="BG298" s="177">
        <f>IF(N298="zákl. přenesená",J298,0)</f>
        <v>0</v>
      </c>
      <c r="BH298" s="177">
        <f>IF(N298="sníž. přenesená",J298,0)</f>
        <v>0</v>
      </c>
      <c r="BI298" s="177">
        <f>IF(N298="nulová",J298,0)</f>
        <v>0</v>
      </c>
      <c r="BJ298" s="19" t="s">
        <v>79</v>
      </c>
      <c r="BK298" s="177">
        <f>ROUND(I298*H298,2)</f>
        <v>0</v>
      </c>
      <c r="BL298" s="19" t="s">
        <v>372</v>
      </c>
      <c r="BM298" s="176" t="s">
        <v>1011</v>
      </c>
    </row>
    <row r="299" spans="1:47" s="2" customFormat="1" ht="12">
      <c r="A299" s="38"/>
      <c r="B299" s="39"/>
      <c r="C299" s="38"/>
      <c r="D299" s="178" t="s">
        <v>146</v>
      </c>
      <c r="E299" s="38"/>
      <c r="F299" s="179" t="s">
        <v>1012</v>
      </c>
      <c r="G299" s="38"/>
      <c r="H299" s="38"/>
      <c r="I299" s="180"/>
      <c r="J299" s="38"/>
      <c r="K299" s="38"/>
      <c r="L299" s="39"/>
      <c r="M299" s="181"/>
      <c r="N299" s="182"/>
      <c r="O299" s="72"/>
      <c r="P299" s="72"/>
      <c r="Q299" s="72"/>
      <c r="R299" s="72"/>
      <c r="S299" s="72"/>
      <c r="T299" s="73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9" t="s">
        <v>146</v>
      </c>
      <c r="AU299" s="19" t="s">
        <v>81</v>
      </c>
    </row>
    <row r="300" spans="1:51" s="13" customFormat="1" ht="12">
      <c r="A300" s="13"/>
      <c r="B300" s="186"/>
      <c r="C300" s="13"/>
      <c r="D300" s="178" t="s">
        <v>216</v>
      </c>
      <c r="E300" s="187" t="s">
        <v>3</v>
      </c>
      <c r="F300" s="188" t="s">
        <v>417</v>
      </c>
      <c r="G300" s="13"/>
      <c r="H300" s="189">
        <v>22</v>
      </c>
      <c r="I300" s="190"/>
      <c r="J300" s="13"/>
      <c r="K300" s="13"/>
      <c r="L300" s="186"/>
      <c r="M300" s="191"/>
      <c r="N300" s="192"/>
      <c r="O300" s="192"/>
      <c r="P300" s="192"/>
      <c r="Q300" s="192"/>
      <c r="R300" s="192"/>
      <c r="S300" s="192"/>
      <c r="T300" s="19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7" t="s">
        <v>216</v>
      </c>
      <c r="AU300" s="187" t="s">
        <v>81</v>
      </c>
      <c r="AV300" s="13" t="s">
        <v>81</v>
      </c>
      <c r="AW300" s="13" t="s">
        <v>33</v>
      </c>
      <c r="AX300" s="13" t="s">
        <v>79</v>
      </c>
      <c r="AY300" s="187" t="s">
        <v>137</v>
      </c>
    </row>
    <row r="301" spans="1:63" s="12" customFormat="1" ht="22.8" customHeight="1">
      <c r="A301" s="12"/>
      <c r="B301" s="151"/>
      <c r="C301" s="12"/>
      <c r="D301" s="152" t="s">
        <v>70</v>
      </c>
      <c r="E301" s="162" t="s">
        <v>1013</v>
      </c>
      <c r="F301" s="162" t="s">
        <v>1014</v>
      </c>
      <c r="G301" s="12"/>
      <c r="H301" s="12"/>
      <c r="I301" s="154"/>
      <c r="J301" s="163">
        <f>BK301</f>
        <v>0</v>
      </c>
      <c r="K301" s="12"/>
      <c r="L301" s="151"/>
      <c r="M301" s="156"/>
      <c r="N301" s="157"/>
      <c r="O301" s="157"/>
      <c r="P301" s="158">
        <f>SUM(P302:P313)</f>
        <v>0</v>
      </c>
      <c r="Q301" s="157"/>
      <c r="R301" s="158">
        <f>SUM(R302:R313)</f>
        <v>0.059079999999999994</v>
      </c>
      <c r="S301" s="157"/>
      <c r="T301" s="159">
        <f>SUM(T302:T313)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152" t="s">
        <v>81</v>
      </c>
      <c r="AT301" s="160" t="s">
        <v>70</v>
      </c>
      <c r="AU301" s="160" t="s">
        <v>79</v>
      </c>
      <c r="AY301" s="152" t="s">
        <v>137</v>
      </c>
      <c r="BK301" s="161">
        <f>SUM(BK302:BK313)</f>
        <v>0</v>
      </c>
    </row>
    <row r="302" spans="1:65" s="2" customFormat="1" ht="16.5" customHeight="1">
      <c r="A302" s="38"/>
      <c r="B302" s="164"/>
      <c r="C302" s="165" t="s">
        <v>613</v>
      </c>
      <c r="D302" s="165" t="s">
        <v>140</v>
      </c>
      <c r="E302" s="166" t="s">
        <v>1015</v>
      </c>
      <c r="F302" s="167" t="s">
        <v>1016</v>
      </c>
      <c r="G302" s="168" t="s">
        <v>282</v>
      </c>
      <c r="H302" s="169">
        <v>262</v>
      </c>
      <c r="I302" s="170"/>
      <c r="J302" s="171">
        <f>ROUND(I302*H302,2)</f>
        <v>0</v>
      </c>
      <c r="K302" s="167" t="s">
        <v>283</v>
      </c>
      <c r="L302" s="39"/>
      <c r="M302" s="172" t="s">
        <v>3</v>
      </c>
      <c r="N302" s="173" t="s">
        <v>42</v>
      </c>
      <c r="O302" s="72"/>
      <c r="P302" s="174">
        <f>O302*H302</f>
        <v>0</v>
      </c>
      <c r="Q302" s="174">
        <v>0.00015</v>
      </c>
      <c r="R302" s="174">
        <f>Q302*H302</f>
        <v>0.039299999999999995</v>
      </c>
      <c r="S302" s="174">
        <v>0</v>
      </c>
      <c r="T302" s="17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76" t="s">
        <v>157</v>
      </c>
      <c r="AT302" s="176" t="s">
        <v>140</v>
      </c>
      <c r="AU302" s="176" t="s">
        <v>81</v>
      </c>
      <c r="AY302" s="19" t="s">
        <v>137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9" t="s">
        <v>79</v>
      </c>
      <c r="BK302" s="177">
        <f>ROUND(I302*H302,2)</f>
        <v>0</v>
      </c>
      <c r="BL302" s="19" t="s">
        <v>157</v>
      </c>
      <c r="BM302" s="176" t="s">
        <v>1017</v>
      </c>
    </row>
    <row r="303" spans="1:47" s="2" customFormat="1" ht="12">
      <c r="A303" s="38"/>
      <c r="B303" s="39"/>
      <c r="C303" s="38"/>
      <c r="D303" s="178" t="s">
        <v>146</v>
      </c>
      <c r="E303" s="38"/>
      <c r="F303" s="179" t="s">
        <v>1018</v>
      </c>
      <c r="G303" s="38"/>
      <c r="H303" s="38"/>
      <c r="I303" s="180"/>
      <c r="J303" s="38"/>
      <c r="K303" s="38"/>
      <c r="L303" s="39"/>
      <c r="M303" s="181"/>
      <c r="N303" s="182"/>
      <c r="O303" s="72"/>
      <c r="P303" s="72"/>
      <c r="Q303" s="72"/>
      <c r="R303" s="72"/>
      <c r="S303" s="72"/>
      <c r="T303" s="73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9" t="s">
        <v>146</v>
      </c>
      <c r="AU303" s="19" t="s">
        <v>81</v>
      </c>
    </row>
    <row r="304" spans="1:47" s="2" customFormat="1" ht="12">
      <c r="A304" s="38"/>
      <c r="B304" s="39"/>
      <c r="C304" s="38"/>
      <c r="D304" s="183" t="s">
        <v>172</v>
      </c>
      <c r="E304" s="38"/>
      <c r="F304" s="184" t="s">
        <v>1019</v>
      </c>
      <c r="G304" s="38"/>
      <c r="H304" s="38"/>
      <c r="I304" s="180"/>
      <c r="J304" s="38"/>
      <c r="K304" s="38"/>
      <c r="L304" s="39"/>
      <c r="M304" s="181"/>
      <c r="N304" s="182"/>
      <c r="O304" s="72"/>
      <c r="P304" s="72"/>
      <c r="Q304" s="72"/>
      <c r="R304" s="72"/>
      <c r="S304" s="72"/>
      <c r="T304" s="73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9" t="s">
        <v>172</v>
      </c>
      <c r="AU304" s="19" t="s">
        <v>81</v>
      </c>
    </row>
    <row r="305" spans="1:51" s="13" customFormat="1" ht="12">
      <c r="A305" s="13"/>
      <c r="B305" s="186"/>
      <c r="C305" s="13"/>
      <c r="D305" s="178" t="s">
        <v>216</v>
      </c>
      <c r="E305" s="187" t="s">
        <v>3</v>
      </c>
      <c r="F305" s="188" t="s">
        <v>1020</v>
      </c>
      <c r="G305" s="13"/>
      <c r="H305" s="189">
        <v>262</v>
      </c>
      <c r="I305" s="190"/>
      <c r="J305" s="13"/>
      <c r="K305" s="13"/>
      <c r="L305" s="186"/>
      <c r="M305" s="191"/>
      <c r="N305" s="192"/>
      <c r="O305" s="192"/>
      <c r="P305" s="192"/>
      <c r="Q305" s="192"/>
      <c r="R305" s="192"/>
      <c r="S305" s="192"/>
      <c r="T305" s="19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7" t="s">
        <v>216</v>
      </c>
      <c r="AU305" s="187" t="s">
        <v>81</v>
      </c>
      <c r="AV305" s="13" t="s">
        <v>81</v>
      </c>
      <c r="AW305" s="13" t="s">
        <v>33</v>
      </c>
      <c r="AX305" s="13" t="s">
        <v>79</v>
      </c>
      <c r="AY305" s="187" t="s">
        <v>137</v>
      </c>
    </row>
    <row r="306" spans="1:65" s="2" customFormat="1" ht="16.5" customHeight="1">
      <c r="A306" s="38"/>
      <c r="B306" s="164"/>
      <c r="C306" s="165" t="s">
        <v>621</v>
      </c>
      <c r="D306" s="165" t="s">
        <v>140</v>
      </c>
      <c r="E306" s="166" t="s">
        <v>1021</v>
      </c>
      <c r="F306" s="167" t="s">
        <v>1022</v>
      </c>
      <c r="G306" s="168" t="s">
        <v>282</v>
      </c>
      <c r="H306" s="169">
        <v>86</v>
      </c>
      <c r="I306" s="170"/>
      <c r="J306" s="171">
        <f>ROUND(I306*H306,2)</f>
        <v>0</v>
      </c>
      <c r="K306" s="167" t="s">
        <v>283</v>
      </c>
      <c r="L306" s="39"/>
      <c r="M306" s="172" t="s">
        <v>3</v>
      </c>
      <c r="N306" s="173" t="s">
        <v>42</v>
      </c>
      <c r="O306" s="72"/>
      <c r="P306" s="174">
        <f>O306*H306</f>
        <v>0</v>
      </c>
      <c r="Q306" s="174">
        <v>0.00014</v>
      </c>
      <c r="R306" s="174">
        <f>Q306*H306</f>
        <v>0.012039999999999999</v>
      </c>
      <c r="S306" s="174">
        <v>0</v>
      </c>
      <c r="T306" s="175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176" t="s">
        <v>372</v>
      </c>
      <c r="AT306" s="176" t="s">
        <v>140</v>
      </c>
      <c r="AU306" s="176" t="s">
        <v>81</v>
      </c>
      <c r="AY306" s="19" t="s">
        <v>137</v>
      </c>
      <c r="BE306" s="177">
        <f>IF(N306="základní",J306,0)</f>
        <v>0</v>
      </c>
      <c r="BF306" s="177">
        <f>IF(N306="snížená",J306,0)</f>
        <v>0</v>
      </c>
      <c r="BG306" s="177">
        <f>IF(N306="zákl. přenesená",J306,0)</f>
        <v>0</v>
      </c>
      <c r="BH306" s="177">
        <f>IF(N306="sníž. přenesená",J306,0)</f>
        <v>0</v>
      </c>
      <c r="BI306" s="177">
        <f>IF(N306="nulová",J306,0)</f>
        <v>0</v>
      </c>
      <c r="BJ306" s="19" t="s">
        <v>79</v>
      </c>
      <c r="BK306" s="177">
        <f>ROUND(I306*H306,2)</f>
        <v>0</v>
      </c>
      <c r="BL306" s="19" t="s">
        <v>372</v>
      </c>
      <c r="BM306" s="176" t="s">
        <v>1023</v>
      </c>
    </row>
    <row r="307" spans="1:47" s="2" customFormat="1" ht="12">
      <c r="A307" s="38"/>
      <c r="B307" s="39"/>
      <c r="C307" s="38"/>
      <c r="D307" s="178" t="s">
        <v>146</v>
      </c>
      <c r="E307" s="38"/>
      <c r="F307" s="179" t="s">
        <v>1024</v>
      </c>
      <c r="G307" s="38"/>
      <c r="H307" s="38"/>
      <c r="I307" s="180"/>
      <c r="J307" s="38"/>
      <c r="K307" s="38"/>
      <c r="L307" s="39"/>
      <c r="M307" s="181"/>
      <c r="N307" s="182"/>
      <c r="O307" s="72"/>
      <c r="P307" s="72"/>
      <c r="Q307" s="72"/>
      <c r="R307" s="72"/>
      <c r="S307" s="72"/>
      <c r="T307" s="73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9" t="s">
        <v>146</v>
      </c>
      <c r="AU307" s="19" t="s">
        <v>81</v>
      </c>
    </row>
    <row r="308" spans="1:47" s="2" customFormat="1" ht="12">
      <c r="A308" s="38"/>
      <c r="B308" s="39"/>
      <c r="C308" s="38"/>
      <c r="D308" s="183" t="s">
        <v>172</v>
      </c>
      <c r="E308" s="38"/>
      <c r="F308" s="184" t="s">
        <v>1025</v>
      </c>
      <c r="G308" s="38"/>
      <c r="H308" s="38"/>
      <c r="I308" s="180"/>
      <c r="J308" s="38"/>
      <c r="K308" s="38"/>
      <c r="L308" s="39"/>
      <c r="M308" s="181"/>
      <c r="N308" s="182"/>
      <c r="O308" s="72"/>
      <c r="P308" s="72"/>
      <c r="Q308" s="72"/>
      <c r="R308" s="72"/>
      <c r="S308" s="72"/>
      <c r="T308" s="73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172</v>
      </c>
      <c r="AU308" s="19" t="s">
        <v>81</v>
      </c>
    </row>
    <row r="309" spans="1:51" s="13" customFormat="1" ht="12">
      <c r="A309" s="13"/>
      <c r="B309" s="186"/>
      <c r="C309" s="13"/>
      <c r="D309" s="178" t="s">
        <v>216</v>
      </c>
      <c r="E309" s="187" t="s">
        <v>3</v>
      </c>
      <c r="F309" s="188" t="s">
        <v>365</v>
      </c>
      <c r="G309" s="13"/>
      <c r="H309" s="189">
        <v>86</v>
      </c>
      <c r="I309" s="190"/>
      <c r="J309" s="13"/>
      <c r="K309" s="13"/>
      <c r="L309" s="186"/>
      <c r="M309" s="191"/>
      <c r="N309" s="192"/>
      <c r="O309" s="192"/>
      <c r="P309" s="192"/>
      <c r="Q309" s="192"/>
      <c r="R309" s="192"/>
      <c r="S309" s="192"/>
      <c r="T309" s="19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7" t="s">
        <v>216</v>
      </c>
      <c r="AU309" s="187" t="s">
        <v>81</v>
      </c>
      <c r="AV309" s="13" t="s">
        <v>81</v>
      </c>
      <c r="AW309" s="13" t="s">
        <v>33</v>
      </c>
      <c r="AX309" s="13" t="s">
        <v>79</v>
      </c>
      <c r="AY309" s="187" t="s">
        <v>137</v>
      </c>
    </row>
    <row r="310" spans="1:65" s="2" customFormat="1" ht="16.5" customHeight="1">
      <c r="A310" s="38"/>
      <c r="B310" s="164"/>
      <c r="C310" s="165" t="s">
        <v>627</v>
      </c>
      <c r="D310" s="165" t="s">
        <v>140</v>
      </c>
      <c r="E310" s="166" t="s">
        <v>1026</v>
      </c>
      <c r="F310" s="167" t="s">
        <v>1027</v>
      </c>
      <c r="G310" s="168" t="s">
        <v>282</v>
      </c>
      <c r="H310" s="169">
        <v>86</v>
      </c>
      <c r="I310" s="170"/>
      <c r="J310" s="171">
        <f>ROUND(I310*H310,2)</f>
        <v>0</v>
      </c>
      <c r="K310" s="167" t="s">
        <v>283</v>
      </c>
      <c r="L310" s="39"/>
      <c r="M310" s="172" t="s">
        <v>3</v>
      </c>
      <c r="N310" s="173" t="s">
        <v>42</v>
      </c>
      <c r="O310" s="72"/>
      <c r="P310" s="174">
        <f>O310*H310</f>
        <v>0</v>
      </c>
      <c r="Q310" s="174">
        <v>9E-05</v>
      </c>
      <c r="R310" s="174">
        <f>Q310*H310</f>
        <v>0.00774</v>
      </c>
      <c r="S310" s="174">
        <v>0</v>
      </c>
      <c r="T310" s="17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76" t="s">
        <v>372</v>
      </c>
      <c r="AT310" s="176" t="s">
        <v>140</v>
      </c>
      <c r="AU310" s="176" t="s">
        <v>81</v>
      </c>
      <c r="AY310" s="19" t="s">
        <v>137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9" t="s">
        <v>79</v>
      </c>
      <c r="BK310" s="177">
        <f>ROUND(I310*H310,2)</f>
        <v>0</v>
      </c>
      <c r="BL310" s="19" t="s">
        <v>372</v>
      </c>
      <c r="BM310" s="176" t="s">
        <v>1028</v>
      </c>
    </row>
    <row r="311" spans="1:47" s="2" customFormat="1" ht="12">
      <c r="A311" s="38"/>
      <c r="B311" s="39"/>
      <c r="C311" s="38"/>
      <c r="D311" s="178" t="s">
        <v>146</v>
      </c>
      <c r="E311" s="38"/>
      <c r="F311" s="179" t="s">
        <v>1029</v>
      </c>
      <c r="G311" s="38"/>
      <c r="H311" s="38"/>
      <c r="I311" s="180"/>
      <c r="J311" s="38"/>
      <c r="K311" s="38"/>
      <c r="L311" s="39"/>
      <c r="M311" s="181"/>
      <c r="N311" s="182"/>
      <c r="O311" s="72"/>
      <c r="P311" s="72"/>
      <c r="Q311" s="72"/>
      <c r="R311" s="72"/>
      <c r="S311" s="72"/>
      <c r="T311" s="73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146</v>
      </c>
      <c r="AU311" s="19" t="s">
        <v>81</v>
      </c>
    </row>
    <row r="312" spans="1:47" s="2" customFormat="1" ht="12">
      <c r="A312" s="38"/>
      <c r="B312" s="39"/>
      <c r="C312" s="38"/>
      <c r="D312" s="183" t="s">
        <v>172</v>
      </c>
      <c r="E312" s="38"/>
      <c r="F312" s="184" t="s">
        <v>1030</v>
      </c>
      <c r="G312" s="38"/>
      <c r="H312" s="38"/>
      <c r="I312" s="180"/>
      <c r="J312" s="38"/>
      <c r="K312" s="38"/>
      <c r="L312" s="39"/>
      <c r="M312" s="181"/>
      <c r="N312" s="182"/>
      <c r="O312" s="72"/>
      <c r="P312" s="72"/>
      <c r="Q312" s="72"/>
      <c r="R312" s="72"/>
      <c r="S312" s="72"/>
      <c r="T312" s="73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9" t="s">
        <v>172</v>
      </c>
      <c r="AU312" s="19" t="s">
        <v>81</v>
      </c>
    </row>
    <row r="313" spans="1:51" s="13" customFormat="1" ht="12">
      <c r="A313" s="13"/>
      <c r="B313" s="186"/>
      <c r="C313" s="13"/>
      <c r="D313" s="178" t="s">
        <v>216</v>
      </c>
      <c r="E313" s="187" t="s">
        <v>3</v>
      </c>
      <c r="F313" s="188" t="s">
        <v>365</v>
      </c>
      <c r="G313" s="13"/>
      <c r="H313" s="189">
        <v>86</v>
      </c>
      <c r="I313" s="190"/>
      <c r="J313" s="13"/>
      <c r="K313" s="13"/>
      <c r="L313" s="186"/>
      <c r="M313" s="191"/>
      <c r="N313" s="192"/>
      <c r="O313" s="192"/>
      <c r="P313" s="192"/>
      <c r="Q313" s="192"/>
      <c r="R313" s="192"/>
      <c r="S313" s="192"/>
      <c r="T313" s="19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7" t="s">
        <v>216</v>
      </c>
      <c r="AU313" s="187" t="s">
        <v>81</v>
      </c>
      <c r="AV313" s="13" t="s">
        <v>81</v>
      </c>
      <c r="AW313" s="13" t="s">
        <v>33</v>
      </c>
      <c r="AX313" s="13" t="s">
        <v>79</v>
      </c>
      <c r="AY313" s="187" t="s">
        <v>137</v>
      </c>
    </row>
    <row r="314" spans="1:63" s="12" customFormat="1" ht="22.8" customHeight="1">
      <c r="A314" s="12"/>
      <c r="B314" s="151"/>
      <c r="C314" s="12"/>
      <c r="D314" s="152" t="s">
        <v>70</v>
      </c>
      <c r="E314" s="162" t="s">
        <v>1031</v>
      </c>
      <c r="F314" s="162" t="s">
        <v>1032</v>
      </c>
      <c r="G314" s="12"/>
      <c r="H314" s="12"/>
      <c r="I314" s="154"/>
      <c r="J314" s="163">
        <f>BK314</f>
        <v>0</v>
      </c>
      <c r="K314" s="12"/>
      <c r="L314" s="151"/>
      <c r="M314" s="156"/>
      <c r="N314" s="157"/>
      <c r="O314" s="157"/>
      <c r="P314" s="158">
        <f>SUM(P315:P318)</f>
        <v>0</v>
      </c>
      <c r="Q314" s="157"/>
      <c r="R314" s="158">
        <f>SUM(R315:R318)</f>
        <v>0</v>
      </c>
      <c r="S314" s="157"/>
      <c r="T314" s="159">
        <f>SUM(T315:T318)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52" t="s">
        <v>81</v>
      </c>
      <c r="AT314" s="160" t="s">
        <v>70</v>
      </c>
      <c r="AU314" s="160" t="s">
        <v>79</v>
      </c>
      <c r="AY314" s="152" t="s">
        <v>137</v>
      </c>
      <c r="BK314" s="161">
        <f>SUM(BK315:BK318)</f>
        <v>0</v>
      </c>
    </row>
    <row r="315" spans="1:65" s="2" customFormat="1" ht="16.5" customHeight="1">
      <c r="A315" s="38"/>
      <c r="B315" s="164"/>
      <c r="C315" s="165" t="s">
        <v>634</v>
      </c>
      <c r="D315" s="165" t="s">
        <v>140</v>
      </c>
      <c r="E315" s="166" t="s">
        <v>1033</v>
      </c>
      <c r="F315" s="167" t="s">
        <v>1034</v>
      </c>
      <c r="G315" s="168" t="s">
        <v>282</v>
      </c>
      <c r="H315" s="169">
        <v>86</v>
      </c>
      <c r="I315" s="170"/>
      <c r="J315" s="171">
        <f>ROUND(I315*H315,2)</f>
        <v>0</v>
      </c>
      <c r="K315" s="167" t="s">
        <v>283</v>
      </c>
      <c r="L315" s="39"/>
      <c r="M315" s="172" t="s">
        <v>3</v>
      </c>
      <c r="N315" s="173" t="s">
        <v>42</v>
      </c>
      <c r="O315" s="72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76" t="s">
        <v>372</v>
      </c>
      <c r="AT315" s="176" t="s">
        <v>140</v>
      </c>
      <c r="AU315" s="176" t="s">
        <v>81</v>
      </c>
      <c r="AY315" s="19" t="s">
        <v>137</v>
      </c>
      <c r="BE315" s="177">
        <f>IF(N315="základní",J315,0)</f>
        <v>0</v>
      </c>
      <c r="BF315" s="177">
        <f>IF(N315="snížená",J315,0)</f>
        <v>0</v>
      </c>
      <c r="BG315" s="177">
        <f>IF(N315="zákl. přenesená",J315,0)</f>
        <v>0</v>
      </c>
      <c r="BH315" s="177">
        <f>IF(N315="sníž. přenesená",J315,0)</f>
        <v>0</v>
      </c>
      <c r="BI315" s="177">
        <f>IF(N315="nulová",J315,0)</f>
        <v>0</v>
      </c>
      <c r="BJ315" s="19" t="s">
        <v>79</v>
      </c>
      <c r="BK315" s="177">
        <f>ROUND(I315*H315,2)</f>
        <v>0</v>
      </c>
      <c r="BL315" s="19" t="s">
        <v>372</v>
      </c>
      <c r="BM315" s="176" t="s">
        <v>1035</v>
      </c>
    </row>
    <row r="316" spans="1:47" s="2" customFormat="1" ht="12">
      <c r="A316" s="38"/>
      <c r="B316" s="39"/>
      <c r="C316" s="38"/>
      <c r="D316" s="178" t="s">
        <v>146</v>
      </c>
      <c r="E316" s="38"/>
      <c r="F316" s="179" t="s">
        <v>1036</v>
      </c>
      <c r="G316" s="38"/>
      <c r="H316" s="38"/>
      <c r="I316" s="180"/>
      <c r="J316" s="38"/>
      <c r="K316" s="38"/>
      <c r="L316" s="39"/>
      <c r="M316" s="181"/>
      <c r="N316" s="182"/>
      <c r="O316" s="72"/>
      <c r="P316" s="72"/>
      <c r="Q316" s="72"/>
      <c r="R316" s="72"/>
      <c r="S316" s="72"/>
      <c r="T316" s="73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146</v>
      </c>
      <c r="AU316" s="19" t="s">
        <v>81</v>
      </c>
    </row>
    <row r="317" spans="1:47" s="2" customFormat="1" ht="12">
      <c r="A317" s="38"/>
      <c r="B317" s="39"/>
      <c r="C317" s="38"/>
      <c r="D317" s="183" t="s">
        <v>172</v>
      </c>
      <c r="E317" s="38"/>
      <c r="F317" s="184" t="s">
        <v>1037</v>
      </c>
      <c r="G317" s="38"/>
      <c r="H317" s="38"/>
      <c r="I317" s="180"/>
      <c r="J317" s="38"/>
      <c r="K317" s="38"/>
      <c r="L317" s="39"/>
      <c r="M317" s="181"/>
      <c r="N317" s="182"/>
      <c r="O317" s="72"/>
      <c r="P317" s="72"/>
      <c r="Q317" s="72"/>
      <c r="R317" s="72"/>
      <c r="S317" s="72"/>
      <c r="T317" s="73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9" t="s">
        <v>172</v>
      </c>
      <c r="AU317" s="19" t="s">
        <v>81</v>
      </c>
    </row>
    <row r="318" spans="1:51" s="13" customFormat="1" ht="12">
      <c r="A318" s="13"/>
      <c r="B318" s="186"/>
      <c r="C318" s="13"/>
      <c r="D318" s="178" t="s">
        <v>216</v>
      </c>
      <c r="E318" s="187" t="s">
        <v>3</v>
      </c>
      <c r="F318" s="188" t="s">
        <v>365</v>
      </c>
      <c r="G318" s="13"/>
      <c r="H318" s="189">
        <v>86</v>
      </c>
      <c r="I318" s="190"/>
      <c r="J318" s="13"/>
      <c r="K318" s="13"/>
      <c r="L318" s="186"/>
      <c r="M318" s="224"/>
      <c r="N318" s="225"/>
      <c r="O318" s="225"/>
      <c r="P318" s="225"/>
      <c r="Q318" s="225"/>
      <c r="R318" s="225"/>
      <c r="S318" s="225"/>
      <c r="T318" s="22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7" t="s">
        <v>216</v>
      </c>
      <c r="AU318" s="187" t="s">
        <v>81</v>
      </c>
      <c r="AV318" s="13" t="s">
        <v>81</v>
      </c>
      <c r="AW318" s="13" t="s">
        <v>33</v>
      </c>
      <c r="AX318" s="13" t="s">
        <v>79</v>
      </c>
      <c r="AY318" s="187" t="s">
        <v>137</v>
      </c>
    </row>
    <row r="319" spans="1:31" s="2" customFormat="1" ht="6.95" customHeight="1">
      <c r="A319" s="38"/>
      <c r="B319" s="55"/>
      <c r="C319" s="56"/>
      <c r="D319" s="56"/>
      <c r="E319" s="56"/>
      <c r="F319" s="56"/>
      <c r="G319" s="56"/>
      <c r="H319" s="56"/>
      <c r="I319" s="56"/>
      <c r="J319" s="56"/>
      <c r="K319" s="56"/>
      <c r="L319" s="39"/>
      <c r="M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</row>
  </sheetData>
  <autoFilter ref="C93:K318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3_01/122251103"/>
    <hyperlink ref="F103" r:id="rId2" display="https://podminky.urs.cz/item/CS_URS_2023_01/167151101"/>
    <hyperlink ref="F108" r:id="rId3" display="https://podminky.urs.cz/item/CS_URS_2023_01/162451106"/>
    <hyperlink ref="F113" r:id="rId4" display="https://podminky.urs.cz/item/CS_URS_2023_01/174151102"/>
    <hyperlink ref="F118" r:id="rId5" display="https://podminky.urs.cz/item/CS_URS_2023_01/124253100"/>
    <hyperlink ref="F122" r:id="rId6" display="https://podminky.urs.cz/item/CS_URS_2023_01/167151101-1.1."/>
    <hyperlink ref="F127" r:id="rId7" display="https://podminky.urs.cz/item/CS_URS_2023_01/162451106-1.1."/>
    <hyperlink ref="F132" r:id="rId8" display="https://podminky.urs.cz/item/CS_URS_2023_01/115001105"/>
    <hyperlink ref="F144" r:id="rId9" display="https://podminky.urs.cz/item/CS_URS_2023_01/115101201"/>
    <hyperlink ref="F149" r:id="rId10" display="https://podminky.urs.cz/item/CS_URS_2023_01/273321118"/>
    <hyperlink ref="F153" r:id="rId11" display="https://podminky.urs.cz/item/CS_URS_2023_01/273354111"/>
    <hyperlink ref="F157" r:id="rId12" display="https://podminky.urs.cz/item/CS_URS_2023_01/273354211"/>
    <hyperlink ref="F161" r:id="rId13" display="https://podminky.urs.cz/item/CS_URS_2023_01/273361116"/>
    <hyperlink ref="F166" r:id="rId14" display="https://podminky.urs.cz/item/CS_URS_2023_01/271572211"/>
    <hyperlink ref="F173" r:id="rId15" display="https://podminky.urs.cz/item/CS_URS_2023_01/334323118"/>
    <hyperlink ref="F177" r:id="rId16" display="https://podminky.urs.cz/item/CS_URS_2023_01/334323218"/>
    <hyperlink ref="F181" r:id="rId17" display="https://podminky.urs.cz/item/CS_URS_2023_01/334351112"/>
    <hyperlink ref="F185" r:id="rId18" display="https://podminky.urs.cz/item/CS_URS_2023_01/334351211"/>
    <hyperlink ref="F189" r:id="rId19" display="https://podminky.urs.cz/item/CS_URS_2023_01/334352111"/>
    <hyperlink ref="F193" r:id="rId20" display="https://podminky.urs.cz/item/CS_URS_2023_01/334352211"/>
    <hyperlink ref="F197" r:id="rId21" display="https://podminky.urs.cz/item/CS_URS_2023_01/334361216"/>
    <hyperlink ref="F201" r:id="rId22" display="https://podminky.urs.cz/item/CS_URS_2023_01/334361226"/>
    <hyperlink ref="F205" r:id="rId23" display="https://podminky.urs.cz/item/CS_URS_2023_01/421953311"/>
    <hyperlink ref="F217" r:id="rId24" display="https://podminky.urs.cz/item/CS_URS_2023_01/421953321"/>
    <hyperlink ref="F241" r:id="rId25" display="https://podminky.urs.cz/item/CS_URS_2023_01/451577121"/>
    <hyperlink ref="F246" r:id="rId26" display="https://podminky.urs.cz/item/CS_URS_2023_01/451317777"/>
    <hyperlink ref="F252" r:id="rId27" display="https://podminky.urs.cz/item/CS_URS_2023_01/451319777"/>
    <hyperlink ref="F258" r:id="rId28" display="https://podminky.urs.cz/item/CS_URS_2023_01/452318510"/>
    <hyperlink ref="F262" r:id="rId29" display="https://podminky.urs.cz/item/CS_URS_2023_01/465513227"/>
    <hyperlink ref="F268" r:id="rId30" display="https://podminky.urs.cz/item/CS_URS_2023_01/941321111"/>
    <hyperlink ref="F272" r:id="rId31" display="https://podminky.urs.cz/item/CS_URS_2023_01/941321211"/>
    <hyperlink ref="F277" r:id="rId32" display="https://podminky.urs.cz/item/CS_URS_2023_01/998212111"/>
    <hyperlink ref="F280" r:id="rId33" display="https://podminky.urs.cz/item/CS_URS_2023_01/998218111"/>
    <hyperlink ref="F284" r:id="rId34" display="https://podminky.urs.cz/item/CS_URS_2023_01/998332011"/>
    <hyperlink ref="F304" r:id="rId35" display="https://podminky.urs.cz/item/CS_URS_2023_01/783268111"/>
    <hyperlink ref="F308" r:id="rId36" display="https://podminky.urs.cz/item/CS_URS_2023_01/783344201"/>
    <hyperlink ref="F312" r:id="rId37" display="https://podminky.urs.cz/item/CS_URS_2023_01/783347101"/>
    <hyperlink ref="F317" r:id="rId38" display="https://podminky.urs.cz/item/CS_URS_2023_01/789121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  <c r="AZ2" s="198" t="s">
        <v>1038</v>
      </c>
      <c r="BA2" s="198" t="s">
        <v>3</v>
      </c>
      <c r="BB2" s="198" t="s">
        <v>3</v>
      </c>
      <c r="BC2" s="198" t="s">
        <v>538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1040</v>
      </c>
      <c r="BD3" s="198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1041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110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ROUND(J82,2)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ROUND((SUM(BE82:BE225)),2)</f>
        <v>0</v>
      </c>
      <c r="G33" s="38"/>
      <c r="H33" s="38"/>
      <c r="I33" s="123">
        <v>0.21</v>
      </c>
      <c r="J33" s="122">
        <f>ROUND(((SUM(BE82:BE225))*I33),2)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ROUND((SUM(BF82:BF225)),2)</f>
        <v>0</v>
      </c>
      <c r="G34" s="38"/>
      <c r="H34" s="38"/>
      <c r="I34" s="123">
        <v>0.15</v>
      </c>
      <c r="J34" s="122">
        <f>ROUND(((SUM(BF82:BF225))*I34),2)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ROUND((SUM(BG82:BG225)),2)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ROUND((SUM(BH82:BH225)),2)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ROUND((SUM(BI82:BI225)),2)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771/20-3 - SO 802 Sadové úpravy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k.ú. Ptáčov, k.ú. Vladislav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J82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J83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J84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741</v>
      </c>
      <c r="E62" s="139"/>
      <c r="F62" s="139"/>
      <c r="G62" s="139"/>
      <c r="H62" s="139"/>
      <c r="I62" s="139"/>
      <c r="J62" s="140">
        <f>J222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38"/>
      <c r="D63" s="38"/>
      <c r="E63" s="38"/>
      <c r="F63" s="38"/>
      <c r="G63" s="38"/>
      <c r="H63" s="38"/>
      <c r="I63" s="38"/>
      <c r="J63" s="38"/>
      <c r="K63" s="38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121</v>
      </c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17</v>
      </c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38"/>
      <c r="D72" s="38"/>
      <c r="E72" s="115" t="str">
        <f>E7</f>
        <v>Cyklostezka Třebíč - Vladislav, I.Etapa</v>
      </c>
      <c r="F72" s="32"/>
      <c r="G72" s="32"/>
      <c r="H72" s="32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108</v>
      </c>
      <c r="D73" s="38"/>
      <c r="E73" s="38"/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38"/>
      <c r="D74" s="38"/>
      <c r="E74" s="62" t="str">
        <f>E9</f>
        <v>771/20-3 - SO 802 Sadové úpravy</v>
      </c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38"/>
      <c r="E76" s="38"/>
      <c r="F76" s="27" t="str">
        <f>F12</f>
        <v>k.ú. Ptáčov, k.ú. Vladislav</v>
      </c>
      <c r="G76" s="38"/>
      <c r="H76" s="38"/>
      <c r="I76" s="32" t="s">
        <v>23</v>
      </c>
      <c r="J76" s="64" t="str">
        <f>IF(J12="","",J12)</f>
        <v>22. 11. 2022</v>
      </c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38"/>
      <c r="E78" s="38"/>
      <c r="F78" s="27" t="str">
        <f>E15</f>
        <v>Město Třebíč</v>
      </c>
      <c r="G78" s="38"/>
      <c r="H78" s="38"/>
      <c r="I78" s="32" t="s">
        <v>31</v>
      </c>
      <c r="J78" s="36" t="str">
        <f>E21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29</v>
      </c>
      <c r="D79" s="38"/>
      <c r="E79" s="38"/>
      <c r="F79" s="27" t="str">
        <f>IF(E18="","",E18)</f>
        <v>Vyplň údaj</v>
      </c>
      <c r="G79" s="38"/>
      <c r="H79" s="38"/>
      <c r="I79" s="32" t="s">
        <v>34</v>
      </c>
      <c r="J79" s="36" t="str">
        <f>E24</f>
        <v>NDCon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41"/>
      <c r="B81" s="142"/>
      <c r="C81" s="143" t="s">
        <v>122</v>
      </c>
      <c r="D81" s="144" t="s">
        <v>56</v>
      </c>
      <c r="E81" s="144" t="s">
        <v>52</v>
      </c>
      <c r="F81" s="144" t="s">
        <v>53</v>
      </c>
      <c r="G81" s="144" t="s">
        <v>123</v>
      </c>
      <c r="H81" s="144" t="s">
        <v>124</v>
      </c>
      <c r="I81" s="144" t="s">
        <v>125</v>
      </c>
      <c r="J81" s="144" t="s">
        <v>114</v>
      </c>
      <c r="K81" s="145" t="s">
        <v>126</v>
      </c>
      <c r="L81" s="146"/>
      <c r="M81" s="80" t="s">
        <v>3</v>
      </c>
      <c r="N81" s="81" t="s">
        <v>41</v>
      </c>
      <c r="O81" s="81" t="s">
        <v>127</v>
      </c>
      <c r="P81" s="81" t="s">
        <v>128</v>
      </c>
      <c r="Q81" s="81" t="s">
        <v>129</v>
      </c>
      <c r="R81" s="81" t="s">
        <v>130</v>
      </c>
      <c r="S81" s="81" t="s">
        <v>131</v>
      </c>
      <c r="T81" s="82" t="s">
        <v>132</v>
      </c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</row>
    <row r="82" spans="1:63" s="2" customFormat="1" ht="22.8" customHeight="1">
      <c r="A82" s="38"/>
      <c r="B82" s="39"/>
      <c r="C82" s="87" t="s">
        <v>133</v>
      </c>
      <c r="D82" s="38"/>
      <c r="E82" s="38"/>
      <c r="F82" s="38"/>
      <c r="G82" s="38"/>
      <c r="H82" s="38"/>
      <c r="I82" s="38"/>
      <c r="J82" s="147">
        <f>BK82</f>
        <v>0</v>
      </c>
      <c r="K82" s="38"/>
      <c r="L82" s="39"/>
      <c r="M82" s="83"/>
      <c r="N82" s="68"/>
      <c r="O82" s="84"/>
      <c r="P82" s="148">
        <f>P83</f>
        <v>0</v>
      </c>
      <c r="Q82" s="84"/>
      <c r="R82" s="148">
        <f>R83</f>
        <v>5.312165200000001</v>
      </c>
      <c r="S82" s="84"/>
      <c r="T82" s="149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9" t="s">
        <v>70</v>
      </c>
      <c r="AU82" s="19" t="s">
        <v>115</v>
      </c>
      <c r="BK82" s="150">
        <f>BK83</f>
        <v>0</v>
      </c>
    </row>
    <row r="83" spans="1:63" s="12" customFormat="1" ht="25.9" customHeight="1">
      <c r="A83" s="12"/>
      <c r="B83" s="151"/>
      <c r="C83" s="12"/>
      <c r="D83" s="152" t="s">
        <v>70</v>
      </c>
      <c r="E83" s="153" t="s">
        <v>277</v>
      </c>
      <c r="F83" s="153" t="s">
        <v>278</v>
      </c>
      <c r="G83" s="12"/>
      <c r="H83" s="12"/>
      <c r="I83" s="154"/>
      <c r="J83" s="155">
        <f>BK83</f>
        <v>0</v>
      </c>
      <c r="K83" s="12"/>
      <c r="L83" s="151"/>
      <c r="M83" s="156"/>
      <c r="N83" s="157"/>
      <c r="O83" s="157"/>
      <c r="P83" s="158">
        <f>P84+P222</f>
        <v>0</v>
      </c>
      <c r="Q83" s="157"/>
      <c r="R83" s="158">
        <f>R84+R222</f>
        <v>5.312165200000001</v>
      </c>
      <c r="S83" s="157"/>
      <c r="T83" s="159">
        <f>T84+T222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71</v>
      </c>
      <c r="AY83" s="152" t="s">
        <v>137</v>
      </c>
      <c r="BK83" s="161">
        <f>BK84+BK222</f>
        <v>0</v>
      </c>
    </row>
    <row r="84" spans="1:63" s="12" customFormat="1" ht="22.8" customHeight="1">
      <c r="A84" s="12"/>
      <c r="B84" s="151"/>
      <c r="C84" s="12"/>
      <c r="D84" s="152" t="s">
        <v>70</v>
      </c>
      <c r="E84" s="162" t="s">
        <v>79</v>
      </c>
      <c r="F84" s="162" t="s">
        <v>279</v>
      </c>
      <c r="G84" s="12"/>
      <c r="H84" s="12"/>
      <c r="I84" s="154"/>
      <c r="J84" s="163">
        <f>BK84</f>
        <v>0</v>
      </c>
      <c r="K84" s="12"/>
      <c r="L84" s="151"/>
      <c r="M84" s="156"/>
      <c r="N84" s="157"/>
      <c r="O84" s="157"/>
      <c r="P84" s="158">
        <f>SUM(P85:P221)</f>
        <v>0</v>
      </c>
      <c r="Q84" s="157"/>
      <c r="R84" s="158">
        <f>SUM(R85:R221)</f>
        <v>5.312165200000001</v>
      </c>
      <c r="S84" s="157"/>
      <c r="T84" s="159">
        <f>SUM(T85:T221)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2" t="s">
        <v>79</v>
      </c>
      <c r="AT84" s="160" t="s">
        <v>70</v>
      </c>
      <c r="AU84" s="160" t="s">
        <v>79</v>
      </c>
      <c r="AY84" s="152" t="s">
        <v>137</v>
      </c>
      <c r="BK84" s="161">
        <f>SUM(BK85:BK221)</f>
        <v>0</v>
      </c>
    </row>
    <row r="85" spans="1:65" s="2" customFormat="1" ht="24.15" customHeight="1">
      <c r="A85" s="38"/>
      <c r="B85" s="164"/>
      <c r="C85" s="165" t="s">
        <v>79</v>
      </c>
      <c r="D85" s="165" t="s">
        <v>140</v>
      </c>
      <c r="E85" s="166" t="s">
        <v>1042</v>
      </c>
      <c r="F85" s="167" t="s">
        <v>1043</v>
      </c>
      <c r="G85" s="168" t="s">
        <v>282</v>
      </c>
      <c r="H85" s="169">
        <v>1062</v>
      </c>
      <c r="I85" s="170"/>
      <c r="J85" s="171">
        <f>ROUND(I85*H85,2)</f>
        <v>0</v>
      </c>
      <c r="K85" s="167" t="s">
        <v>283</v>
      </c>
      <c r="L85" s="39"/>
      <c r="M85" s="172" t="s">
        <v>3</v>
      </c>
      <c r="N85" s="173" t="s">
        <v>42</v>
      </c>
      <c r="O85" s="72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176" t="s">
        <v>157</v>
      </c>
      <c r="AT85" s="176" t="s">
        <v>140</v>
      </c>
      <c r="AU85" s="176" t="s">
        <v>81</v>
      </c>
      <c r="AY85" s="19" t="s">
        <v>137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9" t="s">
        <v>79</v>
      </c>
      <c r="BK85" s="177">
        <f>ROUND(I85*H85,2)</f>
        <v>0</v>
      </c>
      <c r="BL85" s="19" t="s">
        <v>157</v>
      </c>
      <c r="BM85" s="176" t="s">
        <v>1044</v>
      </c>
    </row>
    <row r="86" spans="1:47" s="2" customFormat="1" ht="12">
      <c r="A86" s="38"/>
      <c r="B86" s="39"/>
      <c r="C86" s="38"/>
      <c r="D86" s="178" t="s">
        <v>146</v>
      </c>
      <c r="E86" s="38"/>
      <c r="F86" s="179" t="s">
        <v>1045</v>
      </c>
      <c r="G86" s="38"/>
      <c r="H86" s="38"/>
      <c r="I86" s="180"/>
      <c r="J86" s="38"/>
      <c r="K86" s="38"/>
      <c r="L86" s="39"/>
      <c r="M86" s="181"/>
      <c r="N86" s="182"/>
      <c r="O86" s="72"/>
      <c r="P86" s="72"/>
      <c r="Q86" s="72"/>
      <c r="R86" s="72"/>
      <c r="S86" s="72"/>
      <c r="T86" s="73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9" t="s">
        <v>146</v>
      </c>
      <c r="AU86" s="19" t="s">
        <v>81</v>
      </c>
    </row>
    <row r="87" spans="1:47" s="2" customFormat="1" ht="12">
      <c r="A87" s="38"/>
      <c r="B87" s="39"/>
      <c r="C87" s="38"/>
      <c r="D87" s="183" t="s">
        <v>172</v>
      </c>
      <c r="E87" s="38"/>
      <c r="F87" s="184" t="s">
        <v>1046</v>
      </c>
      <c r="G87" s="38"/>
      <c r="H87" s="38"/>
      <c r="I87" s="180"/>
      <c r="J87" s="38"/>
      <c r="K87" s="38"/>
      <c r="L87" s="39"/>
      <c r="M87" s="181"/>
      <c r="N87" s="182"/>
      <c r="O87" s="72"/>
      <c r="P87" s="72"/>
      <c r="Q87" s="72"/>
      <c r="R87" s="72"/>
      <c r="S87" s="72"/>
      <c r="T87" s="73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9" t="s">
        <v>172</v>
      </c>
      <c r="AU87" s="19" t="s">
        <v>81</v>
      </c>
    </row>
    <row r="88" spans="1:51" s="13" customFormat="1" ht="12">
      <c r="A88" s="13"/>
      <c r="B88" s="186"/>
      <c r="C88" s="13"/>
      <c r="D88" s="178" t="s">
        <v>216</v>
      </c>
      <c r="E88" s="187" t="s">
        <v>3</v>
      </c>
      <c r="F88" s="188" t="s">
        <v>1047</v>
      </c>
      <c r="G88" s="13"/>
      <c r="H88" s="189">
        <v>1062</v>
      </c>
      <c r="I88" s="190"/>
      <c r="J88" s="13"/>
      <c r="K88" s="13"/>
      <c r="L88" s="186"/>
      <c r="M88" s="191"/>
      <c r="N88" s="192"/>
      <c r="O88" s="192"/>
      <c r="P88" s="192"/>
      <c r="Q88" s="192"/>
      <c r="R88" s="192"/>
      <c r="S88" s="192"/>
      <c r="T88" s="19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187" t="s">
        <v>216</v>
      </c>
      <c r="AU88" s="187" t="s">
        <v>81</v>
      </c>
      <c r="AV88" s="13" t="s">
        <v>81</v>
      </c>
      <c r="AW88" s="13" t="s">
        <v>33</v>
      </c>
      <c r="AX88" s="13" t="s">
        <v>79</v>
      </c>
      <c r="AY88" s="187" t="s">
        <v>137</v>
      </c>
    </row>
    <row r="89" spans="1:65" s="2" customFormat="1" ht="16.5" customHeight="1">
      <c r="A89" s="38"/>
      <c r="B89" s="164"/>
      <c r="C89" s="165" t="s">
        <v>81</v>
      </c>
      <c r="D89" s="165" t="s">
        <v>140</v>
      </c>
      <c r="E89" s="166" t="s">
        <v>1048</v>
      </c>
      <c r="F89" s="167" t="s">
        <v>1049</v>
      </c>
      <c r="G89" s="168" t="s">
        <v>581</v>
      </c>
      <c r="H89" s="169">
        <v>11</v>
      </c>
      <c r="I89" s="170"/>
      <c r="J89" s="171">
        <f>ROUND(I89*H89,2)</f>
        <v>0</v>
      </c>
      <c r="K89" s="167" t="s">
        <v>283</v>
      </c>
      <c r="L89" s="39"/>
      <c r="M89" s="172" t="s">
        <v>3</v>
      </c>
      <c r="N89" s="173" t="s">
        <v>42</v>
      </c>
      <c r="O89" s="72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76" t="s">
        <v>157</v>
      </c>
      <c r="AT89" s="176" t="s">
        <v>140</v>
      </c>
      <c r="AU89" s="176" t="s">
        <v>81</v>
      </c>
      <c r="AY89" s="19" t="s">
        <v>137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9" t="s">
        <v>79</v>
      </c>
      <c r="BK89" s="177">
        <f>ROUND(I89*H89,2)</f>
        <v>0</v>
      </c>
      <c r="BL89" s="19" t="s">
        <v>157</v>
      </c>
      <c r="BM89" s="176" t="s">
        <v>1050</v>
      </c>
    </row>
    <row r="90" spans="1:47" s="2" customFormat="1" ht="12">
      <c r="A90" s="38"/>
      <c r="B90" s="39"/>
      <c r="C90" s="38"/>
      <c r="D90" s="178" t="s">
        <v>146</v>
      </c>
      <c r="E90" s="38"/>
      <c r="F90" s="179" t="s">
        <v>1051</v>
      </c>
      <c r="G90" s="38"/>
      <c r="H90" s="38"/>
      <c r="I90" s="180"/>
      <c r="J90" s="38"/>
      <c r="K90" s="38"/>
      <c r="L90" s="39"/>
      <c r="M90" s="181"/>
      <c r="N90" s="182"/>
      <c r="O90" s="72"/>
      <c r="P90" s="72"/>
      <c r="Q90" s="72"/>
      <c r="R90" s="72"/>
      <c r="S90" s="72"/>
      <c r="T90" s="7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146</v>
      </c>
      <c r="AU90" s="19" t="s">
        <v>81</v>
      </c>
    </row>
    <row r="91" spans="1:47" s="2" customFormat="1" ht="12">
      <c r="A91" s="38"/>
      <c r="B91" s="39"/>
      <c r="C91" s="38"/>
      <c r="D91" s="183" t="s">
        <v>172</v>
      </c>
      <c r="E91" s="38"/>
      <c r="F91" s="184" t="s">
        <v>1052</v>
      </c>
      <c r="G91" s="38"/>
      <c r="H91" s="38"/>
      <c r="I91" s="180"/>
      <c r="J91" s="38"/>
      <c r="K91" s="38"/>
      <c r="L91" s="39"/>
      <c r="M91" s="181"/>
      <c r="N91" s="182"/>
      <c r="O91" s="72"/>
      <c r="P91" s="72"/>
      <c r="Q91" s="72"/>
      <c r="R91" s="72"/>
      <c r="S91" s="72"/>
      <c r="T91" s="7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172</v>
      </c>
      <c r="AU91" s="19" t="s">
        <v>81</v>
      </c>
    </row>
    <row r="92" spans="1:51" s="13" customFormat="1" ht="12">
      <c r="A92" s="13"/>
      <c r="B92" s="186"/>
      <c r="C92" s="13"/>
      <c r="D92" s="178" t="s">
        <v>216</v>
      </c>
      <c r="E92" s="187" t="s">
        <v>3</v>
      </c>
      <c r="F92" s="188" t="s">
        <v>1053</v>
      </c>
      <c r="G92" s="13"/>
      <c r="H92" s="189">
        <v>11</v>
      </c>
      <c r="I92" s="190"/>
      <c r="J92" s="13"/>
      <c r="K92" s="13"/>
      <c r="L92" s="186"/>
      <c r="M92" s="191"/>
      <c r="N92" s="192"/>
      <c r="O92" s="192"/>
      <c r="P92" s="192"/>
      <c r="Q92" s="192"/>
      <c r="R92" s="192"/>
      <c r="S92" s="192"/>
      <c r="T92" s="19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7" t="s">
        <v>216</v>
      </c>
      <c r="AU92" s="187" t="s">
        <v>81</v>
      </c>
      <c r="AV92" s="13" t="s">
        <v>81</v>
      </c>
      <c r="AW92" s="13" t="s">
        <v>33</v>
      </c>
      <c r="AX92" s="13" t="s">
        <v>79</v>
      </c>
      <c r="AY92" s="187" t="s">
        <v>137</v>
      </c>
    </row>
    <row r="93" spans="1:65" s="2" customFormat="1" ht="16.5" customHeight="1">
      <c r="A93" s="38"/>
      <c r="B93" s="164"/>
      <c r="C93" s="165" t="s">
        <v>152</v>
      </c>
      <c r="D93" s="165" t="s">
        <v>140</v>
      </c>
      <c r="E93" s="166" t="s">
        <v>1054</v>
      </c>
      <c r="F93" s="167" t="s">
        <v>1055</v>
      </c>
      <c r="G93" s="168" t="s">
        <v>581</v>
      </c>
      <c r="H93" s="169">
        <v>6</v>
      </c>
      <c r="I93" s="170"/>
      <c r="J93" s="171">
        <f>ROUND(I93*H93,2)</f>
        <v>0</v>
      </c>
      <c r="K93" s="167" t="s">
        <v>283</v>
      </c>
      <c r="L93" s="39"/>
      <c r="M93" s="172" t="s">
        <v>3</v>
      </c>
      <c r="N93" s="173" t="s">
        <v>42</v>
      </c>
      <c r="O93" s="72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6" t="s">
        <v>157</v>
      </c>
      <c r="AT93" s="176" t="s">
        <v>140</v>
      </c>
      <c r="AU93" s="176" t="s">
        <v>81</v>
      </c>
      <c r="AY93" s="19" t="s">
        <v>137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9" t="s">
        <v>79</v>
      </c>
      <c r="BK93" s="177">
        <f>ROUND(I93*H93,2)</f>
        <v>0</v>
      </c>
      <c r="BL93" s="19" t="s">
        <v>157</v>
      </c>
      <c r="BM93" s="176" t="s">
        <v>1056</v>
      </c>
    </row>
    <row r="94" spans="1:47" s="2" customFormat="1" ht="12">
      <c r="A94" s="38"/>
      <c r="B94" s="39"/>
      <c r="C94" s="38"/>
      <c r="D94" s="178" t="s">
        <v>146</v>
      </c>
      <c r="E94" s="38"/>
      <c r="F94" s="179" t="s">
        <v>1057</v>
      </c>
      <c r="G94" s="38"/>
      <c r="H94" s="38"/>
      <c r="I94" s="180"/>
      <c r="J94" s="38"/>
      <c r="K94" s="38"/>
      <c r="L94" s="39"/>
      <c r="M94" s="181"/>
      <c r="N94" s="182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146</v>
      </c>
      <c r="AU94" s="19" t="s">
        <v>81</v>
      </c>
    </row>
    <row r="95" spans="1:47" s="2" customFormat="1" ht="12">
      <c r="A95" s="38"/>
      <c r="B95" s="39"/>
      <c r="C95" s="38"/>
      <c r="D95" s="183" t="s">
        <v>172</v>
      </c>
      <c r="E95" s="38"/>
      <c r="F95" s="184" t="s">
        <v>1058</v>
      </c>
      <c r="G95" s="38"/>
      <c r="H95" s="38"/>
      <c r="I95" s="180"/>
      <c r="J95" s="38"/>
      <c r="K95" s="38"/>
      <c r="L95" s="39"/>
      <c r="M95" s="181"/>
      <c r="N95" s="182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172</v>
      </c>
      <c r="AU95" s="19" t="s">
        <v>81</v>
      </c>
    </row>
    <row r="96" spans="1:51" s="13" customFormat="1" ht="12">
      <c r="A96" s="13"/>
      <c r="B96" s="186"/>
      <c r="C96" s="13"/>
      <c r="D96" s="178" t="s">
        <v>216</v>
      </c>
      <c r="E96" s="187" t="s">
        <v>3</v>
      </c>
      <c r="F96" s="188" t="s">
        <v>1059</v>
      </c>
      <c r="G96" s="13"/>
      <c r="H96" s="189">
        <v>6</v>
      </c>
      <c r="I96" s="190"/>
      <c r="J96" s="13"/>
      <c r="K96" s="13"/>
      <c r="L96" s="186"/>
      <c r="M96" s="191"/>
      <c r="N96" s="192"/>
      <c r="O96" s="192"/>
      <c r="P96" s="192"/>
      <c r="Q96" s="192"/>
      <c r="R96" s="192"/>
      <c r="S96" s="192"/>
      <c r="T96" s="19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7" t="s">
        <v>216</v>
      </c>
      <c r="AU96" s="187" t="s">
        <v>81</v>
      </c>
      <c r="AV96" s="13" t="s">
        <v>81</v>
      </c>
      <c r="AW96" s="13" t="s">
        <v>33</v>
      </c>
      <c r="AX96" s="13" t="s">
        <v>79</v>
      </c>
      <c r="AY96" s="187" t="s">
        <v>137</v>
      </c>
    </row>
    <row r="97" spans="1:65" s="2" customFormat="1" ht="16.5" customHeight="1">
      <c r="A97" s="38"/>
      <c r="B97" s="164"/>
      <c r="C97" s="165" t="s">
        <v>157</v>
      </c>
      <c r="D97" s="165" t="s">
        <v>140</v>
      </c>
      <c r="E97" s="166" t="s">
        <v>1060</v>
      </c>
      <c r="F97" s="167" t="s">
        <v>1061</v>
      </c>
      <c r="G97" s="168" t="s">
        <v>581</v>
      </c>
      <c r="H97" s="169">
        <v>5</v>
      </c>
      <c r="I97" s="170"/>
      <c r="J97" s="171">
        <f>ROUND(I97*H97,2)</f>
        <v>0</v>
      </c>
      <c r="K97" s="167" t="s">
        <v>283</v>
      </c>
      <c r="L97" s="39"/>
      <c r="M97" s="172" t="s">
        <v>3</v>
      </c>
      <c r="N97" s="173" t="s">
        <v>42</v>
      </c>
      <c r="O97" s="72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76" t="s">
        <v>157</v>
      </c>
      <c r="AT97" s="176" t="s">
        <v>140</v>
      </c>
      <c r="AU97" s="176" t="s">
        <v>81</v>
      </c>
      <c r="AY97" s="19" t="s">
        <v>137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9" t="s">
        <v>79</v>
      </c>
      <c r="BK97" s="177">
        <f>ROUND(I97*H97,2)</f>
        <v>0</v>
      </c>
      <c r="BL97" s="19" t="s">
        <v>157</v>
      </c>
      <c r="BM97" s="176" t="s">
        <v>1062</v>
      </c>
    </row>
    <row r="98" spans="1:47" s="2" customFormat="1" ht="12">
      <c r="A98" s="38"/>
      <c r="B98" s="39"/>
      <c r="C98" s="38"/>
      <c r="D98" s="178" t="s">
        <v>146</v>
      </c>
      <c r="E98" s="38"/>
      <c r="F98" s="179" t="s">
        <v>1063</v>
      </c>
      <c r="G98" s="38"/>
      <c r="H98" s="38"/>
      <c r="I98" s="180"/>
      <c r="J98" s="38"/>
      <c r="K98" s="38"/>
      <c r="L98" s="39"/>
      <c r="M98" s="181"/>
      <c r="N98" s="182"/>
      <c r="O98" s="72"/>
      <c r="P98" s="72"/>
      <c r="Q98" s="72"/>
      <c r="R98" s="72"/>
      <c r="S98" s="72"/>
      <c r="T98" s="73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9" t="s">
        <v>146</v>
      </c>
      <c r="AU98" s="19" t="s">
        <v>81</v>
      </c>
    </row>
    <row r="99" spans="1:47" s="2" customFormat="1" ht="12">
      <c r="A99" s="38"/>
      <c r="B99" s="39"/>
      <c r="C99" s="38"/>
      <c r="D99" s="183" t="s">
        <v>172</v>
      </c>
      <c r="E99" s="38"/>
      <c r="F99" s="184" t="s">
        <v>1064</v>
      </c>
      <c r="G99" s="38"/>
      <c r="H99" s="38"/>
      <c r="I99" s="180"/>
      <c r="J99" s="38"/>
      <c r="K99" s="38"/>
      <c r="L99" s="39"/>
      <c r="M99" s="181"/>
      <c r="N99" s="182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172</v>
      </c>
      <c r="AU99" s="19" t="s">
        <v>81</v>
      </c>
    </row>
    <row r="100" spans="1:51" s="13" customFormat="1" ht="12">
      <c r="A100" s="13"/>
      <c r="B100" s="186"/>
      <c r="C100" s="13"/>
      <c r="D100" s="178" t="s">
        <v>216</v>
      </c>
      <c r="E100" s="187" t="s">
        <v>3</v>
      </c>
      <c r="F100" s="188" t="s">
        <v>1065</v>
      </c>
      <c r="G100" s="13"/>
      <c r="H100" s="189">
        <v>5</v>
      </c>
      <c r="I100" s="190"/>
      <c r="J100" s="13"/>
      <c r="K100" s="13"/>
      <c r="L100" s="186"/>
      <c r="M100" s="191"/>
      <c r="N100" s="192"/>
      <c r="O100" s="192"/>
      <c r="P100" s="192"/>
      <c r="Q100" s="192"/>
      <c r="R100" s="192"/>
      <c r="S100" s="192"/>
      <c r="T100" s="19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7" t="s">
        <v>216</v>
      </c>
      <c r="AU100" s="187" t="s">
        <v>81</v>
      </c>
      <c r="AV100" s="13" t="s">
        <v>81</v>
      </c>
      <c r="AW100" s="13" t="s">
        <v>33</v>
      </c>
      <c r="AX100" s="13" t="s">
        <v>79</v>
      </c>
      <c r="AY100" s="187" t="s">
        <v>137</v>
      </c>
    </row>
    <row r="101" spans="1:65" s="2" customFormat="1" ht="16.5" customHeight="1">
      <c r="A101" s="38"/>
      <c r="B101" s="164"/>
      <c r="C101" s="165" t="s">
        <v>136</v>
      </c>
      <c r="D101" s="165" t="s">
        <v>140</v>
      </c>
      <c r="E101" s="166" t="s">
        <v>1066</v>
      </c>
      <c r="F101" s="167" t="s">
        <v>1067</v>
      </c>
      <c r="G101" s="168" t="s">
        <v>581</v>
      </c>
      <c r="H101" s="169">
        <v>3</v>
      </c>
      <c r="I101" s="170"/>
      <c r="J101" s="171">
        <f>ROUND(I101*H101,2)</f>
        <v>0</v>
      </c>
      <c r="K101" s="167" t="s">
        <v>283</v>
      </c>
      <c r="L101" s="39"/>
      <c r="M101" s="172" t="s">
        <v>3</v>
      </c>
      <c r="N101" s="173" t="s">
        <v>42</v>
      </c>
      <c r="O101" s="72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76" t="s">
        <v>157</v>
      </c>
      <c r="AT101" s="176" t="s">
        <v>140</v>
      </c>
      <c r="AU101" s="176" t="s">
        <v>81</v>
      </c>
      <c r="AY101" s="19" t="s">
        <v>137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9" t="s">
        <v>79</v>
      </c>
      <c r="BK101" s="177">
        <f>ROUND(I101*H101,2)</f>
        <v>0</v>
      </c>
      <c r="BL101" s="19" t="s">
        <v>157</v>
      </c>
      <c r="BM101" s="176" t="s">
        <v>1068</v>
      </c>
    </row>
    <row r="102" spans="1:47" s="2" customFormat="1" ht="12">
      <c r="A102" s="38"/>
      <c r="B102" s="39"/>
      <c r="C102" s="38"/>
      <c r="D102" s="178" t="s">
        <v>146</v>
      </c>
      <c r="E102" s="38"/>
      <c r="F102" s="179" t="s">
        <v>1069</v>
      </c>
      <c r="G102" s="38"/>
      <c r="H102" s="38"/>
      <c r="I102" s="180"/>
      <c r="J102" s="38"/>
      <c r="K102" s="38"/>
      <c r="L102" s="39"/>
      <c r="M102" s="181"/>
      <c r="N102" s="182"/>
      <c r="O102" s="72"/>
      <c r="P102" s="72"/>
      <c r="Q102" s="72"/>
      <c r="R102" s="72"/>
      <c r="S102" s="72"/>
      <c r="T102" s="73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9" t="s">
        <v>146</v>
      </c>
      <c r="AU102" s="19" t="s">
        <v>81</v>
      </c>
    </row>
    <row r="103" spans="1:47" s="2" customFormat="1" ht="12">
      <c r="A103" s="38"/>
      <c r="B103" s="39"/>
      <c r="C103" s="38"/>
      <c r="D103" s="183" t="s">
        <v>172</v>
      </c>
      <c r="E103" s="38"/>
      <c r="F103" s="184" t="s">
        <v>1070</v>
      </c>
      <c r="G103" s="38"/>
      <c r="H103" s="38"/>
      <c r="I103" s="180"/>
      <c r="J103" s="38"/>
      <c r="K103" s="38"/>
      <c r="L103" s="39"/>
      <c r="M103" s="181"/>
      <c r="N103" s="182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172</v>
      </c>
      <c r="AU103" s="19" t="s">
        <v>81</v>
      </c>
    </row>
    <row r="104" spans="1:51" s="13" customFormat="1" ht="12">
      <c r="A104" s="13"/>
      <c r="B104" s="186"/>
      <c r="C104" s="13"/>
      <c r="D104" s="178" t="s">
        <v>216</v>
      </c>
      <c r="E104" s="187" t="s">
        <v>3</v>
      </c>
      <c r="F104" s="188" t="s">
        <v>1071</v>
      </c>
      <c r="G104" s="13"/>
      <c r="H104" s="189">
        <v>3</v>
      </c>
      <c r="I104" s="190"/>
      <c r="J104" s="13"/>
      <c r="K104" s="13"/>
      <c r="L104" s="186"/>
      <c r="M104" s="191"/>
      <c r="N104" s="192"/>
      <c r="O104" s="192"/>
      <c r="P104" s="192"/>
      <c r="Q104" s="192"/>
      <c r="R104" s="192"/>
      <c r="S104" s="192"/>
      <c r="T104" s="19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7" t="s">
        <v>216</v>
      </c>
      <c r="AU104" s="187" t="s">
        <v>81</v>
      </c>
      <c r="AV104" s="13" t="s">
        <v>81</v>
      </c>
      <c r="AW104" s="13" t="s">
        <v>33</v>
      </c>
      <c r="AX104" s="13" t="s">
        <v>79</v>
      </c>
      <c r="AY104" s="187" t="s">
        <v>137</v>
      </c>
    </row>
    <row r="105" spans="1:65" s="2" customFormat="1" ht="16.5" customHeight="1">
      <c r="A105" s="38"/>
      <c r="B105" s="164"/>
      <c r="C105" s="165" t="s">
        <v>167</v>
      </c>
      <c r="D105" s="165" t="s">
        <v>140</v>
      </c>
      <c r="E105" s="166" t="s">
        <v>1072</v>
      </c>
      <c r="F105" s="167" t="s">
        <v>1073</v>
      </c>
      <c r="G105" s="168" t="s">
        <v>581</v>
      </c>
      <c r="H105" s="169">
        <v>2</v>
      </c>
      <c r="I105" s="170"/>
      <c r="J105" s="171">
        <f>ROUND(I105*H105,2)</f>
        <v>0</v>
      </c>
      <c r="K105" s="167" t="s">
        <v>283</v>
      </c>
      <c r="L105" s="39"/>
      <c r="M105" s="172" t="s">
        <v>3</v>
      </c>
      <c r="N105" s="173" t="s">
        <v>42</v>
      </c>
      <c r="O105" s="72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6" t="s">
        <v>157</v>
      </c>
      <c r="AT105" s="176" t="s">
        <v>140</v>
      </c>
      <c r="AU105" s="176" t="s">
        <v>81</v>
      </c>
      <c r="AY105" s="19" t="s">
        <v>137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9" t="s">
        <v>79</v>
      </c>
      <c r="BK105" s="177">
        <f>ROUND(I105*H105,2)</f>
        <v>0</v>
      </c>
      <c r="BL105" s="19" t="s">
        <v>157</v>
      </c>
      <c r="BM105" s="176" t="s">
        <v>1074</v>
      </c>
    </row>
    <row r="106" spans="1:47" s="2" customFormat="1" ht="12">
      <c r="A106" s="38"/>
      <c r="B106" s="39"/>
      <c r="C106" s="38"/>
      <c r="D106" s="178" t="s">
        <v>146</v>
      </c>
      <c r="E106" s="38"/>
      <c r="F106" s="179" t="s">
        <v>1075</v>
      </c>
      <c r="G106" s="38"/>
      <c r="H106" s="38"/>
      <c r="I106" s="180"/>
      <c r="J106" s="38"/>
      <c r="K106" s="38"/>
      <c r="L106" s="39"/>
      <c r="M106" s="181"/>
      <c r="N106" s="182"/>
      <c r="O106" s="72"/>
      <c r="P106" s="72"/>
      <c r="Q106" s="72"/>
      <c r="R106" s="72"/>
      <c r="S106" s="72"/>
      <c r="T106" s="73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9" t="s">
        <v>146</v>
      </c>
      <c r="AU106" s="19" t="s">
        <v>81</v>
      </c>
    </row>
    <row r="107" spans="1:47" s="2" customFormat="1" ht="12">
      <c r="A107" s="38"/>
      <c r="B107" s="39"/>
      <c r="C107" s="38"/>
      <c r="D107" s="183" t="s">
        <v>172</v>
      </c>
      <c r="E107" s="38"/>
      <c r="F107" s="184" t="s">
        <v>1076</v>
      </c>
      <c r="G107" s="38"/>
      <c r="H107" s="38"/>
      <c r="I107" s="180"/>
      <c r="J107" s="38"/>
      <c r="K107" s="38"/>
      <c r="L107" s="39"/>
      <c r="M107" s="181"/>
      <c r="N107" s="182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172</v>
      </c>
      <c r="AU107" s="19" t="s">
        <v>81</v>
      </c>
    </row>
    <row r="108" spans="1:51" s="13" customFormat="1" ht="12">
      <c r="A108" s="13"/>
      <c r="B108" s="186"/>
      <c r="C108" s="13"/>
      <c r="D108" s="178" t="s">
        <v>216</v>
      </c>
      <c r="E108" s="187" t="s">
        <v>3</v>
      </c>
      <c r="F108" s="188" t="s">
        <v>81</v>
      </c>
      <c r="G108" s="13"/>
      <c r="H108" s="189">
        <v>2</v>
      </c>
      <c r="I108" s="190"/>
      <c r="J108" s="13"/>
      <c r="K108" s="13"/>
      <c r="L108" s="186"/>
      <c r="M108" s="191"/>
      <c r="N108" s="192"/>
      <c r="O108" s="192"/>
      <c r="P108" s="192"/>
      <c r="Q108" s="192"/>
      <c r="R108" s="192"/>
      <c r="S108" s="192"/>
      <c r="T108" s="19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7" t="s">
        <v>216</v>
      </c>
      <c r="AU108" s="187" t="s">
        <v>81</v>
      </c>
      <c r="AV108" s="13" t="s">
        <v>81</v>
      </c>
      <c r="AW108" s="13" t="s">
        <v>33</v>
      </c>
      <c r="AX108" s="13" t="s">
        <v>79</v>
      </c>
      <c r="AY108" s="187" t="s">
        <v>137</v>
      </c>
    </row>
    <row r="109" spans="1:65" s="2" customFormat="1" ht="16.5" customHeight="1">
      <c r="A109" s="38"/>
      <c r="B109" s="164"/>
      <c r="C109" s="165" t="s">
        <v>174</v>
      </c>
      <c r="D109" s="165" t="s">
        <v>140</v>
      </c>
      <c r="E109" s="166" t="s">
        <v>1077</v>
      </c>
      <c r="F109" s="167" t="s">
        <v>1078</v>
      </c>
      <c r="G109" s="168" t="s">
        <v>581</v>
      </c>
      <c r="H109" s="169">
        <v>3</v>
      </c>
      <c r="I109" s="170"/>
      <c r="J109" s="171">
        <f>ROUND(I109*H109,2)</f>
        <v>0</v>
      </c>
      <c r="K109" s="167" t="s">
        <v>283</v>
      </c>
      <c r="L109" s="39"/>
      <c r="M109" s="172" t="s">
        <v>3</v>
      </c>
      <c r="N109" s="173" t="s">
        <v>42</v>
      </c>
      <c r="O109" s="72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6" t="s">
        <v>157</v>
      </c>
      <c r="AT109" s="176" t="s">
        <v>140</v>
      </c>
      <c r="AU109" s="176" t="s">
        <v>81</v>
      </c>
      <c r="AY109" s="19" t="s">
        <v>137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9" t="s">
        <v>79</v>
      </c>
      <c r="BK109" s="177">
        <f>ROUND(I109*H109,2)</f>
        <v>0</v>
      </c>
      <c r="BL109" s="19" t="s">
        <v>157</v>
      </c>
      <c r="BM109" s="176" t="s">
        <v>1079</v>
      </c>
    </row>
    <row r="110" spans="1:47" s="2" customFormat="1" ht="12">
      <c r="A110" s="38"/>
      <c r="B110" s="39"/>
      <c r="C110" s="38"/>
      <c r="D110" s="178" t="s">
        <v>146</v>
      </c>
      <c r="E110" s="38"/>
      <c r="F110" s="179" t="s">
        <v>1080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146</v>
      </c>
      <c r="AU110" s="19" t="s">
        <v>81</v>
      </c>
    </row>
    <row r="111" spans="1:47" s="2" customFormat="1" ht="12">
      <c r="A111" s="38"/>
      <c r="B111" s="39"/>
      <c r="C111" s="38"/>
      <c r="D111" s="183" t="s">
        <v>172</v>
      </c>
      <c r="E111" s="38"/>
      <c r="F111" s="184" t="s">
        <v>1081</v>
      </c>
      <c r="G111" s="38"/>
      <c r="H111" s="38"/>
      <c r="I111" s="180"/>
      <c r="J111" s="38"/>
      <c r="K111" s="38"/>
      <c r="L111" s="39"/>
      <c r="M111" s="181"/>
      <c r="N111" s="182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172</v>
      </c>
      <c r="AU111" s="19" t="s">
        <v>81</v>
      </c>
    </row>
    <row r="112" spans="1:51" s="13" customFormat="1" ht="12">
      <c r="A112" s="13"/>
      <c r="B112" s="186"/>
      <c r="C112" s="13"/>
      <c r="D112" s="178" t="s">
        <v>216</v>
      </c>
      <c r="E112" s="187" t="s">
        <v>3</v>
      </c>
      <c r="F112" s="188" t="s">
        <v>152</v>
      </c>
      <c r="G112" s="13"/>
      <c r="H112" s="189">
        <v>3</v>
      </c>
      <c r="I112" s="190"/>
      <c r="J112" s="13"/>
      <c r="K112" s="13"/>
      <c r="L112" s="186"/>
      <c r="M112" s="191"/>
      <c r="N112" s="192"/>
      <c r="O112" s="192"/>
      <c r="P112" s="192"/>
      <c r="Q112" s="192"/>
      <c r="R112" s="192"/>
      <c r="S112" s="192"/>
      <c r="T112" s="19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7" t="s">
        <v>216</v>
      </c>
      <c r="AU112" s="187" t="s">
        <v>81</v>
      </c>
      <c r="AV112" s="13" t="s">
        <v>81</v>
      </c>
      <c r="AW112" s="13" t="s">
        <v>33</v>
      </c>
      <c r="AX112" s="13" t="s">
        <v>79</v>
      </c>
      <c r="AY112" s="187" t="s">
        <v>137</v>
      </c>
    </row>
    <row r="113" spans="1:65" s="2" customFormat="1" ht="16.5" customHeight="1">
      <c r="A113" s="38"/>
      <c r="B113" s="164"/>
      <c r="C113" s="165" t="s">
        <v>179</v>
      </c>
      <c r="D113" s="165" t="s">
        <v>140</v>
      </c>
      <c r="E113" s="166" t="s">
        <v>1082</v>
      </c>
      <c r="F113" s="167" t="s">
        <v>1083</v>
      </c>
      <c r="G113" s="168" t="s">
        <v>581</v>
      </c>
      <c r="H113" s="169">
        <v>1</v>
      </c>
      <c r="I113" s="170"/>
      <c r="J113" s="171">
        <f>ROUND(I113*H113,2)</f>
        <v>0</v>
      </c>
      <c r="K113" s="167" t="s">
        <v>283</v>
      </c>
      <c r="L113" s="39"/>
      <c r="M113" s="172" t="s">
        <v>3</v>
      </c>
      <c r="N113" s="173" t="s">
        <v>42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157</v>
      </c>
      <c r="AT113" s="176" t="s">
        <v>140</v>
      </c>
      <c r="AU113" s="176" t="s">
        <v>81</v>
      </c>
      <c r="AY113" s="19" t="s">
        <v>137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79</v>
      </c>
      <c r="BK113" s="177">
        <f>ROUND(I113*H113,2)</f>
        <v>0</v>
      </c>
      <c r="BL113" s="19" t="s">
        <v>157</v>
      </c>
      <c r="BM113" s="176" t="s">
        <v>1084</v>
      </c>
    </row>
    <row r="114" spans="1:47" s="2" customFormat="1" ht="12">
      <c r="A114" s="38"/>
      <c r="B114" s="39"/>
      <c r="C114" s="38"/>
      <c r="D114" s="178" t="s">
        <v>146</v>
      </c>
      <c r="E114" s="38"/>
      <c r="F114" s="179" t="s">
        <v>1085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146</v>
      </c>
      <c r="AU114" s="19" t="s">
        <v>81</v>
      </c>
    </row>
    <row r="115" spans="1:47" s="2" customFormat="1" ht="12">
      <c r="A115" s="38"/>
      <c r="B115" s="39"/>
      <c r="C115" s="38"/>
      <c r="D115" s="183" t="s">
        <v>172</v>
      </c>
      <c r="E115" s="38"/>
      <c r="F115" s="184" t="s">
        <v>1086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172</v>
      </c>
      <c r="AU115" s="19" t="s">
        <v>81</v>
      </c>
    </row>
    <row r="116" spans="1:51" s="13" customFormat="1" ht="12">
      <c r="A116" s="13"/>
      <c r="B116" s="186"/>
      <c r="C116" s="13"/>
      <c r="D116" s="178" t="s">
        <v>216</v>
      </c>
      <c r="E116" s="187" t="s">
        <v>3</v>
      </c>
      <c r="F116" s="188" t="s">
        <v>79</v>
      </c>
      <c r="G116" s="13"/>
      <c r="H116" s="189">
        <v>1</v>
      </c>
      <c r="I116" s="190"/>
      <c r="J116" s="13"/>
      <c r="K116" s="13"/>
      <c r="L116" s="186"/>
      <c r="M116" s="191"/>
      <c r="N116" s="192"/>
      <c r="O116" s="192"/>
      <c r="P116" s="192"/>
      <c r="Q116" s="192"/>
      <c r="R116" s="192"/>
      <c r="S116" s="192"/>
      <c r="T116" s="19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7" t="s">
        <v>216</v>
      </c>
      <c r="AU116" s="187" t="s">
        <v>81</v>
      </c>
      <c r="AV116" s="13" t="s">
        <v>81</v>
      </c>
      <c r="AW116" s="13" t="s">
        <v>33</v>
      </c>
      <c r="AX116" s="13" t="s">
        <v>79</v>
      </c>
      <c r="AY116" s="187" t="s">
        <v>137</v>
      </c>
    </row>
    <row r="117" spans="1:65" s="2" customFormat="1" ht="16.5" customHeight="1">
      <c r="A117" s="38"/>
      <c r="B117" s="164"/>
      <c r="C117" s="165" t="s">
        <v>186</v>
      </c>
      <c r="D117" s="165" t="s">
        <v>140</v>
      </c>
      <c r="E117" s="166" t="s">
        <v>1087</v>
      </c>
      <c r="F117" s="167" t="s">
        <v>1088</v>
      </c>
      <c r="G117" s="168" t="s">
        <v>581</v>
      </c>
      <c r="H117" s="169">
        <v>12</v>
      </c>
      <c r="I117" s="170"/>
      <c r="J117" s="171">
        <f>ROUND(I117*H117,2)</f>
        <v>0</v>
      </c>
      <c r="K117" s="167" t="s">
        <v>283</v>
      </c>
      <c r="L117" s="39"/>
      <c r="M117" s="172" t="s">
        <v>3</v>
      </c>
      <c r="N117" s="173" t="s">
        <v>42</v>
      </c>
      <c r="O117" s="72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157</v>
      </c>
      <c r="AT117" s="176" t="s">
        <v>140</v>
      </c>
      <c r="AU117" s="176" t="s">
        <v>81</v>
      </c>
      <c r="AY117" s="19" t="s">
        <v>137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79</v>
      </c>
      <c r="BK117" s="177">
        <f>ROUND(I117*H117,2)</f>
        <v>0</v>
      </c>
      <c r="BL117" s="19" t="s">
        <v>157</v>
      </c>
      <c r="BM117" s="176" t="s">
        <v>1089</v>
      </c>
    </row>
    <row r="118" spans="1:47" s="2" customFormat="1" ht="12">
      <c r="A118" s="38"/>
      <c r="B118" s="39"/>
      <c r="C118" s="38"/>
      <c r="D118" s="178" t="s">
        <v>146</v>
      </c>
      <c r="E118" s="38"/>
      <c r="F118" s="179" t="s">
        <v>1090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146</v>
      </c>
      <c r="AU118" s="19" t="s">
        <v>81</v>
      </c>
    </row>
    <row r="119" spans="1:47" s="2" customFormat="1" ht="12">
      <c r="A119" s="38"/>
      <c r="B119" s="39"/>
      <c r="C119" s="38"/>
      <c r="D119" s="183" t="s">
        <v>172</v>
      </c>
      <c r="E119" s="38"/>
      <c r="F119" s="184" t="s">
        <v>1091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172</v>
      </c>
      <c r="AU119" s="19" t="s">
        <v>81</v>
      </c>
    </row>
    <row r="120" spans="1:51" s="13" customFormat="1" ht="12">
      <c r="A120" s="13"/>
      <c r="B120" s="186"/>
      <c r="C120" s="13"/>
      <c r="D120" s="178" t="s">
        <v>216</v>
      </c>
      <c r="E120" s="187" t="s">
        <v>3</v>
      </c>
      <c r="F120" s="188" t="s">
        <v>1092</v>
      </c>
      <c r="G120" s="13"/>
      <c r="H120" s="189">
        <v>12</v>
      </c>
      <c r="I120" s="190"/>
      <c r="J120" s="13"/>
      <c r="K120" s="13"/>
      <c r="L120" s="186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216</v>
      </c>
      <c r="AU120" s="187" t="s">
        <v>81</v>
      </c>
      <c r="AV120" s="13" t="s">
        <v>81</v>
      </c>
      <c r="AW120" s="13" t="s">
        <v>33</v>
      </c>
      <c r="AX120" s="13" t="s">
        <v>79</v>
      </c>
      <c r="AY120" s="187" t="s">
        <v>137</v>
      </c>
    </row>
    <row r="121" spans="1:65" s="2" customFormat="1" ht="16.5" customHeight="1">
      <c r="A121" s="38"/>
      <c r="B121" s="164"/>
      <c r="C121" s="165" t="s">
        <v>191</v>
      </c>
      <c r="D121" s="165" t="s">
        <v>140</v>
      </c>
      <c r="E121" s="166" t="s">
        <v>1093</v>
      </c>
      <c r="F121" s="167" t="s">
        <v>1094</v>
      </c>
      <c r="G121" s="168" t="s">
        <v>581</v>
      </c>
      <c r="H121" s="169">
        <v>6</v>
      </c>
      <c r="I121" s="170"/>
      <c r="J121" s="171">
        <f>ROUND(I121*H121,2)</f>
        <v>0</v>
      </c>
      <c r="K121" s="167" t="s">
        <v>283</v>
      </c>
      <c r="L121" s="39"/>
      <c r="M121" s="172" t="s">
        <v>3</v>
      </c>
      <c r="N121" s="173" t="s">
        <v>42</v>
      </c>
      <c r="O121" s="72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6" t="s">
        <v>157</v>
      </c>
      <c r="AT121" s="176" t="s">
        <v>140</v>
      </c>
      <c r="AU121" s="176" t="s">
        <v>81</v>
      </c>
      <c r="AY121" s="19" t="s">
        <v>137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9" t="s">
        <v>79</v>
      </c>
      <c r="BK121" s="177">
        <f>ROUND(I121*H121,2)</f>
        <v>0</v>
      </c>
      <c r="BL121" s="19" t="s">
        <v>157</v>
      </c>
      <c r="BM121" s="176" t="s">
        <v>1095</v>
      </c>
    </row>
    <row r="122" spans="1:47" s="2" customFormat="1" ht="12">
      <c r="A122" s="38"/>
      <c r="B122" s="39"/>
      <c r="C122" s="38"/>
      <c r="D122" s="178" t="s">
        <v>146</v>
      </c>
      <c r="E122" s="38"/>
      <c r="F122" s="179" t="s">
        <v>1096</v>
      </c>
      <c r="G122" s="38"/>
      <c r="H122" s="38"/>
      <c r="I122" s="180"/>
      <c r="J122" s="38"/>
      <c r="K122" s="38"/>
      <c r="L122" s="39"/>
      <c r="M122" s="181"/>
      <c r="N122" s="182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146</v>
      </c>
      <c r="AU122" s="19" t="s">
        <v>81</v>
      </c>
    </row>
    <row r="123" spans="1:47" s="2" customFormat="1" ht="12">
      <c r="A123" s="38"/>
      <c r="B123" s="39"/>
      <c r="C123" s="38"/>
      <c r="D123" s="183" t="s">
        <v>172</v>
      </c>
      <c r="E123" s="38"/>
      <c r="F123" s="184" t="s">
        <v>1097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172</v>
      </c>
      <c r="AU123" s="19" t="s">
        <v>81</v>
      </c>
    </row>
    <row r="124" spans="1:51" s="13" customFormat="1" ht="12">
      <c r="A124" s="13"/>
      <c r="B124" s="186"/>
      <c r="C124" s="13"/>
      <c r="D124" s="178" t="s">
        <v>216</v>
      </c>
      <c r="E124" s="187" t="s">
        <v>3</v>
      </c>
      <c r="F124" s="188" t="s">
        <v>1059</v>
      </c>
      <c r="G124" s="13"/>
      <c r="H124" s="189">
        <v>6</v>
      </c>
      <c r="I124" s="190"/>
      <c r="J124" s="13"/>
      <c r="K124" s="13"/>
      <c r="L124" s="186"/>
      <c r="M124" s="191"/>
      <c r="N124" s="192"/>
      <c r="O124" s="192"/>
      <c r="P124" s="192"/>
      <c r="Q124" s="192"/>
      <c r="R124" s="192"/>
      <c r="S124" s="192"/>
      <c r="T124" s="19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216</v>
      </c>
      <c r="AU124" s="187" t="s">
        <v>81</v>
      </c>
      <c r="AV124" s="13" t="s">
        <v>81</v>
      </c>
      <c r="AW124" s="13" t="s">
        <v>33</v>
      </c>
      <c r="AX124" s="13" t="s">
        <v>79</v>
      </c>
      <c r="AY124" s="187" t="s">
        <v>137</v>
      </c>
    </row>
    <row r="125" spans="1:65" s="2" customFormat="1" ht="16.5" customHeight="1">
      <c r="A125" s="38"/>
      <c r="B125" s="164"/>
      <c r="C125" s="165" t="s">
        <v>197</v>
      </c>
      <c r="D125" s="165" t="s">
        <v>140</v>
      </c>
      <c r="E125" s="166" t="s">
        <v>1098</v>
      </c>
      <c r="F125" s="167" t="s">
        <v>1099</v>
      </c>
      <c r="G125" s="168" t="s">
        <v>581</v>
      </c>
      <c r="H125" s="169">
        <v>5</v>
      </c>
      <c r="I125" s="170"/>
      <c r="J125" s="171">
        <f>ROUND(I125*H125,2)</f>
        <v>0</v>
      </c>
      <c r="K125" s="167" t="s">
        <v>283</v>
      </c>
      <c r="L125" s="39"/>
      <c r="M125" s="172" t="s">
        <v>3</v>
      </c>
      <c r="N125" s="173" t="s">
        <v>42</v>
      </c>
      <c r="O125" s="72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157</v>
      </c>
      <c r="AT125" s="176" t="s">
        <v>140</v>
      </c>
      <c r="AU125" s="176" t="s">
        <v>81</v>
      </c>
      <c r="AY125" s="19" t="s">
        <v>137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79</v>
      </c>
      <c r="BK125" s="177">
        <f>ROUND(I125*H125,2)</f>
        <v>0</v>
      </c>
      <c r="BL125" s="19" t="s">
        <v>157</v>
      </c>
      <c r="BM125" s="176" t="s">
        <v>1100</v>
      </c>
    </row>
    <row r="126" spans="1:47" s="2" customFormat="1" ht="12">
      <c r="A126" s="38"/>
      <c r="B126" s="39"/>
      <c r="C126" s="38"/>
      <c r="D126" s="178" t="s">
        <v>146</v>
      </c>
      <c r="E126" s="38"/>
      <c r="F126" s="179" t="s">
        <v>1101</v>
      </c>
      <c r="G126" s="38"/>
      <c r="H126" s="38"/>
      <c r="I126" s="180"/>
      <c r="J126" s="38"/>
      <c r="K126" s="38"/>
      <c r="L126" s="39"/>
      <c r="M126" s="181"/>
      <c r="N126" s="182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146</v>
      </c>
      <c r="AU126" s="19" t="s">
        <v>81</v>
      </c>
    </row>
    <row r="127" spans="1:47" s="2" customFormat="1" ht="12">
      <c r="A127" s="38"/>
      <c r="B127" s="39"/>
      <c r="C127" s="38"/>
      <c r="D127" s="183" t="s">
        <v>172</v>
      </c>
      <c r="E127" s="38"/>
      <c r="F127" s="184" t="s">
        <v>1102</v>
      </c>
      <c r="G127" s="38"/>
      <c r="H127" s="38"/>
      <c r="I127" s="180"/>
      <c r="J127" s="38"/>
      <c r="K127" s="38"/>
      <c r="L127" s="39"/>
      <c r="M127" s="181"/>
      <c r="N127" s="182"/>
      <c r="O127" s="72"/>
      <c r="P127" s="72"/>
      <c r="Q127" s="72"/>
      <c r="R127" s="72"/>
      <c r="S127" s="72"/>
      <c r="T127" s="73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172</v>
      </c>
      <c r="AU127" s="19" t="s">
        <v>81</v>
      </c>
    </row>
    <row r="128" spans="1:51" s="13" customFormat="1" ht="12">
      <c r="A128" s="13"/>
      <c r="B128" s="186"/>
      <c r="C128" s="13"/>
      <c r="D128" s="178" t="s">
        <v>216</v>
      </c>
      <c r="E128" s="187" t="s">
        <v>3</v>
      </c>
      <c r="F128" s="188" t="s">
        <v>1065</v>
      </c>
      <c r="G128" s="13"/>
      <c r="H128" s="189">
        <v>5</v>
      </c>
      <c r="I128" s="190"/>
      <c r="J128" s="13"/>
      <c r="K128" s="13"/>
      <c r="L128" s="186"/>
      <c r="M128" s="191"/>
      <c r="N128" s="192"/>
      <c r="O128" s="192"/>
      <c r="P128" s="192"/>
      <c r="Q128" s="192"/>
      <c r="R128" s="192"/>
      <c r="S128" s="192"/>
      <c r="T128" s="19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216</v>
      </c>
      <c r="AU128" s="187" t="s">
        <v>81</v>
      </c>
      <c r="AV128" s="13" t="s">
        <v>81</v>
      </c>
      <c r="AW128" s="13" t="s">
        <v>33</v>
      </c>
      <c r="AX128" s="13" t="s">
        <v>79</v>
      </c>
      <c r="AY128" s="187" t="s">
        <v>137</v>
      </c>
    </row>
    <row r="129" spans="1:65" s="2" customFormat="1" ht="16.5" customHeight="1">
      <c r="A129" s="38"/>
      <c r="B129" s="164"/>
      <c r="C129" s="165" t="s">
        <v>204</v>
      </c>
      <c r="D129" s="165" t="s">
        <v>140</v>
      </c>
      <c r="E129" s="166" t="s">
        <v>1103</v>
      </c>
      <c r="F129" s="167" t="s">
        <v>1104</v>
      </c>
      <c r="G129" s="168" t="s">
        <v>581</v>
      </c>
      <c r="H129" s="169">
        <v>3</v>
      </c>
      <c r="I129" s="170"/>
      <c r="J129" s="171">
        <f>ROUND(I129*H129,2)</f>
        <v>0</v>
      </c>
      <c r="K129" s="167" t="s">
        <v>283</v>
      </c>
      <c r="L129" s="39"/>
      <c r="M129" s="172" t="s">
        <v>3</v>
      </c>
      <c r="N129" s="173" t="s">
        <v>42</v>
      </c>
      <c r="O129" s="72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157</v>
      </c>
      <c r="AT129" s="176" t="s">
        <v>140</v>
      </c>
      <c r="AU129" s="176" t="s">
        <v>81</v>
      </c>
      <c r="AY129" s="19" t="s">
        <v>137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79</v>
      </c>
      <c r="BK129" s="177">
        <f>ROUND(I129*H129,2)</f>
        <v>0</v>
      </c>
      <c r="BL129" s="19" t="s">
        <v>157</v>
      </c>
      <c r="BM129" s="176" t="s">
        <v>1105</v>
      </c>
    </row>
    <row r="130" spans="1:47" s="2" customFormat="1" ht="12">
      <c r="A130" s="38"/>
      <c r="B130" s="39"/>
      <c r="C130" s="38"/>
      <c r="D130" s="178" t="s">
        <v>146</v>
      </c>
      <c r="E130" s="38"/>
      <c r="F130" s="179" t="s">
        <v>1106</v>
      </c>
      <c r="G130" s="38"/>
      <c r="H130" s="38"/>
      <c r="I130" s="180"/>
      <c r="J130" s="38"/>
      <c r="K130" s="38"/>
      <c r="L130" s="39"/>
      <c r="M130" s="181"/>
      <c r="N130" s="182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146</v>
      </c>
      <c r="AU130" s="19" t="s">
        <v>81</v>
      </c>
    </row>
    <row r="131" spans="1:47" s="2" customFormat="1" ht="12">
      <c r="A131" s="38"/>
      <c r="B131" s="39"/>
      <c r="C131" s="38"/>
      <c r="D131" s="183" t="s">
        <v>172</v>
      </c>
      <c r="E131" s="38"/>
      <c r="F131" s="184" t="s">
        <v>1107</v>
      </c>
      <c r="G131" s="38"/>
      <c r="H131" s="38"/>
      <c r="I131" s="180"/>
      <c r="J131" s="38"/>
      <c r="K131" s="38"/>
      <c r="L131" s="39"/>
      <c r="M131" s="181"/>
      <c r="N131" s="182"/>
      <c r="O131" s="72"/>
      <c r="P131" s="72"/>
      <c r="Q131" s="72"/>
      <c r="R131" s="72"/>
      <c r="S131" s="72"/>
      <c r="T131" s="73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9" t="s">
        <v>172</v>
      </c>
      <c r="AU131" s="19" t="s">
        <v>81</v>
      </c>
    </row>
    <row r="132" spans="1:51" s="13" customFormat="1" ht="12">
      <c r="A132" s="13"/>
      <c r="B132" s="186"/>
      <c r="C132" s="13"/>
      <c r="D132" s="178" t="s">
        <v>216</v>
      </c>
      <c r="E132" s="187" t="s">
        <v>3</v>
      </c>
      <c r="F132" s="188" t="s">
        <v>1071</v>
      </c>
      <c r="G132" s="13"/>
      <c r="H132" s="189">
        <v>3</v>
      </c>
      <c r="I132" s="190"/>
      <c r="J132" s="13"/>
      <c r="K132" s="13"/>
      <c r="L132" s="186"/>
      <c r="M132" s="191"/>
      <c r="N132" s="192"/>
      <c r="O132" s="192"/>
      <c r="P132" s="192"/>
      <c r="Q132" s="192"/>
      <c r="R132" s="192"/>
      <c r="S132" s="192"/>
      <c r="T132" s="19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7" t="s">
        <v>216</v>
      </c>
      <c r="AU132" s="187" t="s">
        <v>81</v>
      </c>
      <c r="AV132" s="13" t="s">
        <v>81</v>
      </c>
      <c r="AW132" s="13" t="s">
        <v>33</v>
      </c>
      <c r="AX132" s="13" t="s">
        <v>79</v>
      </c>
      <c r="AY132" s="187" t="s">
        <v>137</v>
      </c>
    </row>
    <row r="133" spans="1:65" s="2" customFormat="1" ht="16.5" customHeight="1">
      <c r="A133" s="38"/>
      <c r="B133" s="164"/>
      <c r="C133" s="165" t="s">
        <v>211</v>
      </c>
      <c r="D133" s="165" t="s">
        <v>140</v>
      </c>
      <c r="E133" s="166" t="s">
        <v>1108</v>
      </c>
      <c r="F133" s="167" t="s">
        <v>1109</v>
      </c>
      <c r="G133" s="168" t="s">
        <v>581</v>
      </c>
      <c r="H133" s="169">
        <v>2</v>
      </c>
      <c r="I133" s="170"/>
      <c r="J133" s="171">
        <f>ROUND(I133*H133,2)</f>
        <v>0</v>
      </c>
      <c r="K133" s="167" t="s">
        <v>283</v>
      </c>
      <c r="L133" s="39"/>
      <c r="M133" s="172" t="s">
        <v>3</v>
      </c>
      <c r="N133" s="173" t="s">
        <v>42</v>
      </c>
      <c r="O133" s="72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6" t="s">
        <v>157</v>
      </c>
      <c r="AT133" s="176" t="s">
        <v>140</v>
      </c>
      <c r="AU133" s="176" t="s">
        <v>81</v>
      </c>
      <c r="AY133" s="19" t="s">
        <v>137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9" t="s">
        <v>79</v>
      </c>
      <c r="BK133" s="177">
        <f>ROUND(I133*H133,2)</f>
        <v>0</v>
      </c>
      <c r="BL133" s="19" t="s">
        <v>157</v>
      </c>
      <c r="BM133" s="176" t="s">
        <v>1110</v>
      </c>
    </row>
    <row r="134" spans="1:47" s="2" customFormat="1" ht="12">
      <c r="A134" s="38"/>
      <c r="B134" s="39"/>
      <c r="C134" s="38"/>
      <c r="D134" s="178" t="s">
        <v>146</v>
      </c>
      <c r="E134" s="38"/>
      <c r="F134" s="179" t="s">
        <v>1111</v>
      </c>
      <c r="G134" s="38"/>
      <c r="H134" s="38"/>
      <c r="I134" s="180"/>
      <c r="J134" s="38"/>
      <c r="K134" s="38"/>
      <c r="L134" s="39"/>
      <c r="M134" s="181"/>
      <c r="N134" s="182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146</v>
      </c>
      <c r="AU134" s="19" t="s">
        <v>81</v>
      </c>
    </row>
    <row r="135" spans="1:47" s="2" customFormat="1" ht="12">
      <c r="A135" s="38"/>
      <c r="B135" s="39"/>
      <c r="C135" s="38"/>
      <c r="D135" s="183" t="s">
        <v>172</v>
      </c>
      <c r="E135" s="38"/>
      <c r="F135" s="184" t="s">
        <v>1112</v>
      </c>
      <c r="G135" s="38"/>
      <c r="H135" s="38"/>
      <c r="I135" s="180"/>
      <c r="J135" s="38"/>
      <c r="K135" s="38"/>
      <c r="L135" s="39"/>
      <c r="M135" s="181"/>
      <c r="N135" s="182"/>
      <c r="O135" s="72"/>
      <c r="P135" s="72"/>
      <c r="Q135" s="72"/>
      <c r="R135" s="72"/>
      <c r="S135" s="72"/>
      <c r="T135" s="73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172</v>
      </c>
      <c r="AU135" s="19" t="s">
        <v>81</v>
      </c>
    </row>
    <row r="136" spans="1:51" s="13" customFormat="1" ht="12">
      <c r="A136" s="13"/>
      <c r="B136" s="186"/>
      <c r="C136" s="13"/>
      <c r="D136" s="178" t="s">
        <v>216</v>
      </c>
      <c r="E136" s="187" t="s">
        <v>3</v>
      </c>
      <c r="F136" s="188" t="s">
        <v>81</v>
      </c>
      <c r="G136" s="13"/>
      <c r="H136" s="189">
        <v>2</v>
      </c>
      <c r="I136" s="190"/>
      <c r="J136" s="13"/>
      <c r="K136" s="13"/>
      <c r="L136" s="186"/>
      <c r="M136" s="191"/>
      <c r="N136" s="192"/>
      <c r="O136" s="192"/>
      <c r="P136" s="192"/>
      <c r="Q136" s="192"/>
      <c r="R136" s="192"/>
      <c r="S136" s="192"/>
      <c r="T136" s="19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7" t="s">
        <v>216</v>
      </c>
      <c r="AU136" s="187" t="s">
        <v>81</v>
      </c>
      <c r="AV136" s="13" t="s">
        <v>81</v>
      </c>
      <c r="AW136" s="13" t="s">
        <v>33</v>
      </c>
      <c r="AX136" s="13" t="s">
        <v>79</v>
      </c>
      <c r="AY136" s="187" t="s">
        <v>137</v>
      </c>
    </row>
    <row r="137" spans="1:65" s="2" customFormat="1" ht="16.5" customHeight="1">
      <c r="A137" s="38"/>
      <c r="B137" s="164"/>
      <c r="C137" s="165" t="s">
        <v>217</v>
      </c>
      <c r="D137" s="165" t="s">
        <v>140</v>
      </c>
      <c r="E137" s="166" t="s">
        <v>1113</v>
      </c>
      <c r="F137" s="167" t="s">
        <v>1114</v>
      </c>
      <c r="G137" s="168" t="s">
        <v>581</v>
      </c>
      <c r="H137" s="169">
        <v>3</v>
      </c>
      <c r="I137" s="170"/>
      <c r="J137" s="171">
        <f>ROUND(I137*H137,2)</f>
        <v>0</v>
      </c>
      <c r="K137" s="167" t="s">
        <v>283</v>
      </c>
      <c r="L137" s="39"/>
      <c r="M137" s="172" t="s">
        <v>3</v>
      </c>
      <c r="N137" s="173" t="s">
        <v>42</v>
      </c>
      <c r="O137" s="72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6" t="s">
        <v>157</v>
      </c>
      <c r="AT137" s="176" t="s">
        <v>140</v>
      </c>
      <c r="AU137" s="176" t="s">
        <v>81</v>
      </c>
      <c r="AY137" s="19" t="s">
        <v>137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9" t="s">
        <v>79</v>
      </c>
      <c r="BK137" s="177">
        <f>ROUND(I137*H137,2)</f>
        <v>0</v>
      </c>
      <c r="BL137" s="19" t="s">
        <v>157</v>
      </c>
      <c r="BM137" s="176" t="s">
        <v>1115</v>
      </c>
    </row>
    <row r="138" spans="1:47" s="2" customFormat="1" ht="12">
      <c r="A138" s="38"/>
      <c r="B138" s="39"/>
      <c r="C138" s="38"/>
      <c r="D138" s="178" t="s">
        <v>146</v>
      </c>
      <c r="E138" s="38"/>
      <c r="F138" s="179" t="s">
        <v>1116</v>
      </c>
      <c r="G138" s="38"/>
      <c r="H138" s="38"/>
      <c r="I138" s="180"/>
      <c r="J138" s="38"/>
      <c r="K138" s="38"/>
      <c r="L138" s="39"/>
      <c r="M138" s="181"/>
      <c r="N138" s="182"/>
      <c r="O138" s="72"/>
      <c r="P138" s="72"/>
      <c r="Q138" s="72"/>
      <c r="R138" s="72"/>
      <c r="S138" s="72"/>
      <c r="T138" s="73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146</v>
      </c>
      <c r="AU138" s="19" t="s">
        <v>81</v>
      </c>
    </row>
    <row r="139" spans="1:47" s="2" customFormat="1" ht="12">
      <c r="A139" s="38"/>
      <c r="B139" s="39"/>
      <c r="C139" s="38"/>
      <c r="D139" s="183" t="s">
        <v>172</v>
      </c>
      <c r="E139" s="38"/>
      <c r="F139" s="184" t="s">
        <v>1117</v>
      </c>
      <c r="G139" s="38"/>
      <c r="H139" s="38"/>
      <c r="I139" s="180"/>
      <c r="J139" s="38"/>
      <c r="K139" s="38"/>
      <c r="L139" s="39"/>
      <c r="M139" s="181"/>
      <c r="N139" s="182"/>
      <c r="O139" s="72"/>
      <c r="P139" s="72"/>
      <c r="Q139" s="72"/>
      <c r="R139" s="72"/>
      <c r="S139" s="72"/>
      <c r="T139" s="73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172</v>
      </c>
      <c r="AU139" s="19" t="s">
        <v>81</v>
      </c>
    </row>
    <row r="140" spans="1:51" s="13" customFormat="1" ht="12">
      <c r="A140" s="13"/>
      <c r="B140" s="186"/>
      <c r="C140" s="13"/>
      <c r="D140" s="178" t="s">
        <v>216</v>
      </c>
      <c r="E140" s="187" t="s">
        <v>3</v>
      </c>
      <c r="F140" s="188" t="s">
        <v>152</v>
      </c>
      <c r="G140" s="13"/>
      <c r="H140" s="189">
        <v>3</v>
      </c>
      <c r="I140" s="190"/>
      <c r="J140" s="13"/>
      <c r="K140" s="13"/>
      <c r="L140" s="186"/>
      <c r="M140" s="191"/>
      <c r="N140" s="192"/>
      <c r="O140" s="192"/>
      <c r="P140" s="192"/>
      <c r="Q140" s="192"/>
      <c r="R140" s="192"/>
      <c r="S140" s="192"/>
      <c r="T140" s="19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7" t="s">
        <v>216</v>
      </c>
      <c r="AU140" s="187" t="s">
        <v>81</v>
      </c>
      <c r="AV140" s="13" t="s">
        <v>81</v>
      </c>
      <c r="AW140" s="13" t="s">
        <v>33</v>
      </c>
      <c r="AX140" s="13" t="s">
        <v>79</v>
      </c>
      <c r="AY140" s="187" t="s">
        <v>137</v>
      </c>
    </row>
    <row r="141" spans="1:65" s="2" customFormat="1" ht="24.15" customHeight="1">
      <c r="A141" s="38"/>
      <c r="B141" s="164"/>
      <c r="C141" s="165" t="s">
        <v>9</v>
      </c>
      <c r="D141" s="165" t="s">
        <v>140</v>
      </c>
      <c r="E141" s="166" t="s">
        <v>1118</v>
      </c>
      <c r="F141" s="167" t="s">
        <v>1119</v>
      </c>
      <c r="G141" s="168" t="s">
        <v>581</v>
      </c>
      <c r="H141" s="169">
        <v>38</v>
      </c>
      <c r="I141" s="170"/>
      <c r="J141" s="171">
        <f>ROUND(I141*H141,2)</f>
        <v>0</v>
      </c>
      <c r="K141" s="167" t="s">
        <v>283</v>
      </c>
      <c r="L141" s="39"/>
      <c r="M141" s="172" t="s">
        <v>3</v>
      </c>
      <c r="N141" s="173" t="s">
        <v>42</v>
      </c>
      <c r="O141" s="72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6" t="s">
        <v>157</v>
      </c>
      <c r="AT141" s="176" t="s">
        <v>140</v>
      </c>
      <c r="AU141" s="176" t="s">
        <v>81</v>
      </c>
      <c r="AY141" s="19" t="s">
        <v>137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9" t="s">
        <v>79</v>
      </c>
      <c r="BK141" s="177">
        <f>ROUND(I141*H141,2)</f>
        <v>0</v>
      </c>
      <c r="BL141" s="19" t="s">
        <v>157</v>
      </c>
      <c r="BM141" s="176" t="s">
        <v>1120</v>
      </c>
    </row>
    <row r="142" spans="1:47" s="2" customFormat="1" ht="12">
      <c r="A142" s="38"/>
      <c r="B142" s="39"/>
      <c r="C142" s="38"/>
      <c r="D142" s="178" t="s">
        <v>146</v>
      </c>
      <c r="E142" s="38"/>
      <c r="F142" s="179" t="s">
        <v>1121</v>
      </c>
      <c r="G142" s="38"/>
      <c r="H142" s="38"/>
      <c r="I142" s="180"/>
      <c r="J142" s="38"/>
      <c r="K142" s="38"/>
      <c r="L142" s="39"/>
      <c r="M142" s="181"/>
      <c r="N142" s="182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146</v>
      </c>
      <c r="AU142" s="19" t="s">
        <v>81</v>
      </c>
    </row>
    <row r="143" spans="1:47" s="2" customFormat="1" ht="12">
      <c r="A143" s="38"/>
      <c r="B143" s="39"/>
      <c r="C143" s="38"/>
      <c r="D143" s="183" t="s">
        <v>172</v>
      </c>
      <c r="E143" s="38"/>
      <c r="F143" s="184" t="s">
        <v>1122</v>
      </c>
      <c r="G143" s="38"/>
      <c r="H143" s="38"/>
      <c r="I143" s="180"/>
      <c r="J143" s="38"/>
      <c r="K143" s="38"/>
      <c r="L143" s="39"/>
      <c r="M143" s="181"/>
      <c r="N143" s="182"/>
      <c r="O143" s="72"/>
      <c r="P143" s="72"/>
      <c r="Q143" s="72"/>
      <c r="R143" s="72"/>
      <c r="S143" s="72"/>
      <c r="T143" s="73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172</v>
      </c>
      <c r="AU143" s="19" t="s">
        <v>81</v>
      </c>
    </row>
    <row r="144" spans="1:51" s="13" customFormat="1" ht="12">
      <c r="A144" s="13"/>
      <c r="B144" s="186"/>
      <c r="C144" s="13"/>
      <c r="D144" s="178" t="s">
        <v>216</v>
      </c>
      <c r="E144" s="187" t="s">
        <v>1038</v>
      </c>
      <c r="F144" s="188" t="s">
        <v>1123</v>
      </c>
      <c r="G144" s="13"/>
      <c r="H144" s="189">
        <v>38</v>
      </c>
      <c r="I144" s="190"/>
      <c r="J144" s="13"/>
      <c r="K144" s="13"/>
      <c r="L144" s="186"/>
      <c r="M144" s="191"/>
      <c r="N144" s="192"/>
      <c r="O144" s="192"/>
      <c r="P144" s="192"/>
      <c r="Q144" s="192"/>
      <c r="R144" s="192"/>
      <c r="S144" s="192"/>
      <c r="T144" s="19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216</v>
      </c>
      <c r="AU144" s="187" t="s">
        <v>81</v>
      </c>
      <c r="AV144" s="13" t="s">
        <v>81</v>
      </c>
      <c r="AW144" s="13" t="s">
        <v>33</v>
      </c>
      <c r="AX144" s="13" t="s">
        <v>79</v>
      </c>
      <c r="AY144" s="187" t="s">
        <v>137</v>
      </c>
    </row>
    <row r="145" spans="1:65" s="2" customFormat="1" ht="16.5" customHeight="1">
      <c r="A145" s="38"/>
      <c r="B145" s="164"/>
      <c r="C145" s="206" t="s">
        <v>372</v>
      </c>
      <c r="D145" s="206" t="s">
        <v>334</v>
      </c>
      <c r="E145" s="207" t="s">
        <v>1124</v>
      </c>
      <c r="F145" s="208" t="s">
        <v>1125</v>
      </c>
      <c r="G145" s="209" t="s">
        <v>291</v>
      </c>
      <c r="H145" s="210">
        <v>7.6</v>
      </c>
      <c r="I145" s="211"/>
      <c r="J145" s="212">
        <f>ROUND(I145*H145,2)</f>
        <v>0</v>
      </c>
      <c r="K145" s="208" t="s">
        <v>283</v>
      </c>
      <c r="L145" s="213"/>
      <c r="M145" s="214" t="s">
        <v>3</v>
      </c>
      <c r="N145" s="215" t="s">
        <v>42</v>
      </c>
      <c r="O145" s="72"/>
      <c r="P145" s="174">
        <f>O145*H145</f>
        <v>0</v>
      </c>
      <c r="Q145" s="174">
        <v>0.22</v>
      </c>
      <c r="R145" s="174">
        <f>Q145*H145</f>
        <v>1.672</v>
      </c>
      <c r="S145" s="174">
        <v>0</v>
      </c>
      <c r="T145" s="175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6" t="s">
        <v>179</v>
      </c>
      <c r="AT145" s="176" t="s">
        <v>334</v>
      </c>
      <c r="AU145" s="176" t="s">
        <v>81</v>
      </c>
      <c r="AY145" s="19" t="s">
        <v>137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9" t="s">
        <v>79</v>
      </c>
      <c r="BK145" s="177">
        <f>ROUND(I145*H145,2)</f>
        <v>0</v>
      </c>
      <c r="BL145" s="19" t="s">
        <v>157</v>
      </c>
      <c r="BM145" s="176" t="s">
        <v>1126</v>
      </c>
    </row>
    <row r="146" spans="1:47" s="2" customFormat="1" ht="12">
      <c r="A146" s="38"/>
      <c r="B146" s="39"/>
      <c r="C146" s="38"/>
      <c r="D146" s="178" t="s">
        <v>146</v>
      </c>
      <c r="E146" s="38"/>
      <c r="F146" s="179" t="s">
        <v>1125</v>
      </c>
      <c r="G146" s="38"/>
      <c r="H146" s="38"/>
      <c r="I146" s="180"/>
      <c r="J146" s="38"/>
      <c r="K146" s="38"/>
      <c r="L146" s="39"/>
      <c r="M146" s="181"/>
      <c r="N146" s="182"/>
      <c r="O146" s="72"/>
      <c r="P146" s="72"/>
      <c r="Q146" s="72"/>
      <c r="R146" s="72"/>
      <c r="S146" s="72"/>
      <c r="T146" s="73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146</v>
      </c>
      <c r="AU146" s="19" t="s">
        <v>81</v>
      </c>
    </row>
    <row r="147" spans="1:51" s="13" customFormat="1" ht="12">
      <c r="A147" s="13"/>
      <c r="B147" s="186"/>
      <c r="C147" s="13"/>
      <c r="D147" s="178" t="s">
        <v>216</v>
      </c>
      <c r="E147" s="187" t="s">
        <v>3</v>
      </c>
      <c r="F147" s="188" t="s">
        <v>1127</v>
      </c>
      <c r="G147" s="13"/>
      <c r="H147" s="189">
        <v>7.6</v>
      </c>
      <c r="I147" s="190"/>
      <c r="J147" s="13"/>
      <c r="K147" s="13"/>
      <c r="L147" s="186"/>
      <c r="M147" s="191"/>
      <c r="N147" s="192"/>
      <c r="O147" s="192"/>
      <c r="P147" s="192"/>
      <c r="Q147" s="192"/>
      <c r="R147" s="192"/>
      <c r="S147" s="192"/>
      <c r="T147" s="19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7" t="s">
        <v>216</v>
      </c>
      <c r="AU147" s="187" t="s">
        <v>81</v>
      </c>
      <c r="AV147" s="13" t="s">
        <v>81</v>
      </c>
      <c r="AW147" s="13" t="s">
        <v>33</v>
      </c>
      <c r="AX147" s="13" t="s">
        <v>79</v>
      </c>
      <c r="AY147" s="187" t="s">
        <v>137</v>
      </c>
    </row>
    <row r="148" spans="1:65" s="2" customFormat="1" ht="16.5" customHeight="1">
      <c r="A148" s="38"/>
      <c r="B148" s="164"/>
      <c r="C148" s="165" t="s">
        <v>380</v>
      </c>
      <c r="D148" s="165" t="s">
        <v>140</v>
      </c>
      <c r="E148" s="166" t="s">
        <v>1128</v>
      </c>
      <c r="F148" s="167" t="s">
        <v>1129</v>
      </c>
      <c r="G148" s="168" t="s">
        <v>581</v>
      </c>
      <c r="H148" s="169">
        <v>38</v>
      </c>
      <c r="I148" s="170"/>
      <c r="J148" s="171">
        <f>ROUND(I148*H148,2)</f>
        <v>0</v>
      </c>
      <c r="K148" s="167" t="s">
        <v>283</v>
      </c>
      <c r="L148" s="39"/>
      <c r="M148" s="172" t="s">
        <v>3</v>
      </c>
      <c r="N148" s="173" t="s">
        <v>42</v>
      </c>
      <c r="O148" s="72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76" t="s">
        <v>157</v>
      </c>
      <c r="AT148" s="176" t="s">
        <v>140</v>
      </c>
      <c r="AU148" s="176" t="s">
        <v>81</v>
      </c>
      <c r="AY148" s="19" t="s">
        <v>137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9" t="s">
        <v>79</v>
      </c>
      <c r="BK148" s="177">
        <f>ROUND(I148*H148,2)</f>
        <v>0</v>
      </c>
      <c r="BL148" s="19" t="s">
        <v>157</v>
      </c>
      <c r="BM148" s="176" t="s">
        <v>1130</v>
      </c>
    </row>
    <row r="149" spans="1:47" s="2" customFormat="1" ht="12">
      <c r="A149" s="38"/>
      <c r="B149" s="39"/>
      <c r="C149" s="38"/>
      <c r="D149" s="178" t="s">
        <v>146</v>
      </c>
      <c r="E149" s="38"/>
      <c r="F149" s="179" t="s">
        <v>1131</v>
      </c>
      <c r="G149" s="38"/>
      <c r="H149" s="38"/>
      <c r="I149" s="180"/>
      <c r="J149" s="38"/>
      <c r="K149" s="38"/>
      <c r="L149" s="39"/>
      <c r="M149" s="181"/>
      <c r="N149" s="182"/>
      <c r="O149" s="72"/>
      <c r="P149" s="72"/>
      <c r="Q149" s="72"/>
      <c r="R149" s="72"/>
      <c r="S149" s="72"/>
      <c r="T149" s="73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9" t="s">
        <v>146</v>
      </c>
      <c r="AU149" s="19" t="s">
        <v>81</v>
      </c>
    </row>
    <row r="150" spans="1:47" s="2" customFormat="1" ht="12">
      <c r="A150" s="38"/>
      <c r="B150" s="39"/>
      <c r="C150" s="38"/>
      <c r="D150" s="183" t="s">
        <v>172</v>
      </c>
      <c r="E150" s="38"/>
      <c r="F150" s="184" t="s">
        <v>1132</v>
      </c>
      <c r="G150" s="38"/>
      <c r="H150" s="38"/>
      <c r="I150" s="180"/>
      <c r="J150" s="38"/>
      <c r="K150" s="38"/>
      <c r="L150" s="39"/>
      <c r="M150" s="181"/>
      <c r="N150" s="182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172</v>
      </c>
      <c r="AU150" s="19" t="s">
        <v>81</v>
      </c>
    </row>
    <row r="151" spans="1:51" s="13" customFormat="1" ht="12">
      <c r="A151" s="13"/>
      <c r="B151" s="186"/>
      <c r="C151" s="13"/>
      <c r="D151" s="178" t="s">
        <v>216</v>
      </c>
      <c r="E151" s="187" t="s">
        <v>3</v>
      </c>
      <c r="F151" s="188" t="s">
        <v>1038</v>
      </c>
      <c r="G151" s="13"/>
      <c r="H151" s="189">
        <v>38</v>
      </c>
      <c r="I151" s="190"/>
      <c r="J151" s="13"/>
      <c r="K151" s="13"/>
      <c r="L151" s="186"/>
      <c r="M151" s="191"/>
      <c r="N151" s="192"/>
      <c r="O151" s="192"/>
      <c r="P151" s="192"/>
      <c r="Q151" s="192"/>
      <c r="R151" s="192"/>
      <c r="S151" s="192"/>
      <c r="T151" s="19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7" t="s">
        <v>216</v>
      </c>
      <c r="AU151" s="187" t="s">
        <v>81</v>
      </c>
      <c r="AV151" s="13" t="s">
        <v>81</v>
      </c>
      <c r="AW151" s="13" t="s">
        <v>33</v>
      </c>
      <c r="AX151" s="13" t="s">
        <v>79</v>
      </c>
      <c r="AY151" s="187" t="s">
        <v>137</v>
      </c>
    </row>
    <row r="152" spans="1:65" s="2" customFormat="1" ht="16.5" customHeight="1">
      <c r="A152" s="38"/>
      <c r="B152" s="164"/>
      <c r="C152" s="206" t="s">
        <v>388</v>
      </c>
      <c r="D152" s="206" t="s">
        <v>334</v>
      </c>
      <c r="E152" s="207" t="s">
        <v>1133</v>
      </c>
      <c r="F152" s="208" t="s">
        <v>1134</v>
      </c>
      <c r="G152" s="209" t="s">
        <v>581</v>
      </c>
      <c r="H152" s="210">
        <v>14</v>
      </c>
      <c r="I152" s="211"/>
      <c r="J152" s="212">
        <f>ROUND(I152*H152,2)</f>
        <v>0</v>
      </c>
      <c r="K152" s="208" t="s">
        <v>3</v>
      </c>
      <c r="L152" s="213"/>
      <c r="M152" s="214" t="s">
        <v>3</v>
      </c>
      <c r="N152" s="215" t="s">
        <v>42</v>
      </c>
      <c r="O152" s="72"/>
      <c r="P152" s="174">
        <f>O152*H152</f>
        <v>0</v>
      </c>
      <c r="Q152" s="174">
        <v>0.004</v>
      </c>
      <c r="R152" s="174">
        <f>Q152*H152</f>
        <v>0.056</v>
      </c>
      <c r="S152" s="174">
        <v>0</v>
      </c>
      <c r="T152" s="17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6" t="s">
        <v>179</v>
      </c>
      <c r="AT152" s="176" t="s">
        <v>334</v>
      </c>
      <c r="AU152" s="176" t="s">
        <v>81</v>
      </c>
      <c r="AY152" s="19" t="s">
        <v>137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9" t="s">
        <v>79</v>
      </c>
      <c r="BK152" s="177">
        <f>ROUND(I152*H152,2)</f>
        <v>0</v>
      </c>
      <c r="BL152" s="19" t="s">
        <v>157</v>
      </c>
      <c r="BM152" s="176" t="s">
        <v>1135</v>
      </c>
    </row>
    <row r="153" spans="1:47" s="2" customFormat="1" ht="12">
      <c r="A153" s="38"/>
      <c r="B153" s="39"/>
      <c r="C153" s="38"/>
      <c r="D153" s="178" t="s">
        <v>146</v>
      </c>
      <c r="E153" s="38"/>
      <c r="F153" s="179" t="s">
        <v>1136</v>
      </c>
      <c r="G153" s="38"/>
      <c r="H153" s="38"/>
      <c r="I153" s="180"/>
      <c r="J153" s="38"/>
      <c r="K153" s="38"/>
      <c r="L153" s="39"/>
      <c r="M153" s="181"/>
      <c r="N153" s="182"/>
      <c r="O153" s="72"/>
      <c r="P153" s="72"/>
      <c r="Q153" s="72"/>
      <c r="R153" s="72"/>
      <c r="S153" s="72"/>
      <c r="T153" s="73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146</v>
      </c>
      <c r="AU153" s="19" t="s">
        <v>81</v>
      </c>
    </row>
    <row r="154" spans="1:51" s="13" customFormat="1" ht="12">
      <c r="A154" s="13"/>
      <c r="B154" s="186"/>
      <c r="C154" s="13"/>
      <c r="D154" s="178" t="s">
        <v>216</v>
      </c>
      <c r="E154" s="187" t="s">
        <v>3</v>
      </c>
      <c r="F154" s="188" t="s">
        <v>217</v>
      </c>
      <c r="G154" s="13"/>
      <c r="H154" s="189">
        <v>14</v>
      </c>
      <c r="I154" s="190"/>
      <c r="J154" s="13"/>
      <c r="K154" s="13"/>
      <c r="L154" s="186"/>
      <c r="M154" s="191"/>
      <c r="N154" s="192"/>
      <c r="O154" s="192"/>
      <c r="P154" s="192"/>
      <c r="Q154" s="192"/>
      <c r="R154" s="192"/>
      <c r="S154" s="192"/>
      <c r="T154" s="19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7" t="s">
        <v>216</v>
      </c>
      <c r="AU154" s="187" t="s">
        <v>81</v>
      </c>
      <c r="AV154" s="13" t="s">
        <v>81</v>
      </c>
      <c r="AW154" s="13" t="s">
        <v>33</v>
      </c>
      <c r="AX154" s="13" t="s">
        <v>79</v>
      </c>
      <c r="AY154" s="187" t="s">
        <v>137</v>
      </c>
    </row>
    <row r="155" spans="1:51" s="14" customFormat="1" ht="12">
      <c r="A155" s="14"/>
      <c r="B155" s="199"/>
      <c r="C155" s="14"/>
      <c r="D155" s="178" t="s">
        <v>216</v>
      </c>
      <c r="E155" s="200" t="s">
        <v>3</v>
      </c>
      <c r="F155" s="201" t="s">
        <v>1137</v>
      </c>
      <c r="G155" s="14"/>
      <c r="H155" s="200" t="s">
        <v>3</v>
      </c>
      <c r="I155" s="202"/>
      <c r="J155" s="14"/>
      <c r="K155" s="14"/>
      <c r="L155" s="199"/>
      <c r="M155" s="203"/>
      <c r="N155" s="204"/>
      <c r="O155" s="204"/>
      <c r="P155" s="204"/>
      <c r="Q155" s="204"/>
      <c r="R155" s="204"/>
      <c r="S155" s="204"/>
      <c r="T155" s="20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00" t="s">
        <v>216</v>
      </c>
      <c r="AU155" s="200" t="s">
        <v>81</v>
      </c>
      <c r="AV155" s="14" t="s">
        <v>79</v>
      </c>
      <c r="AW155" s="14" t="s">
        <v>33</v>
      </c>
      <c r="AX155" s="14" t="s">
        <v>71</v>
      </c>
      <c r="AY155" s="200" t="s">
        <v>137</v>
      </c>
    </row>
    <row r="156" spans="1:65" s="2" customFormat="1" ht="16.5" customHeight="1">
      <c r="A156" s="38"/>
      <c r="B156" s="164"/>
      <c r="C156" s="206" t="s">
        <v>395</v>
      </c>
      <c r="D156" s="206" t="s">
        <v>334</v>
      </c>
      <c r="E156" s="207" t="s">
        <v>1138</v>
      </c>
      <c r="F156" s="208" t="s">
        <v>1139</v>
      </c>
      <c r="G156" s="209" t="s">
        <v>581</v>
      </c>
      <c r="H156" s="210">
        <v>24</v>
      </c>
      <c r="I156" s="211"/>
      <c r="J156" s="212">
        <f>ROUND(I156*H156,2)</f>
        <v>0</v>
      </c>
      <c r="K156" s="208" t="s">
        <v>3</v>
      </c>
      <c r="L156" s="213"/>
      <c r="M156" s="214" t="s">
        <v>3</v>
      </c>
      <c r="N156" s="215" t="s">
        <v>42</v>
      </c>
      <c r="O156" s="72"/>
      <c r="P156" s="174">
        <f>O156*H156</f>
        <v>0</v>
      </c>
      <c r="Q156" s="174">
        <v>0.004</v>
      </c>
      <c r="R156" s="174">
        <f>Q156*H156</f>
        <v>0.096</v>
      </c>
      <c r="S156" s="174">
        <v>0</v>
      </c>
      <c r="T156" s="175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76" t="s">
        <v>179</v>
      </c>
      <c r="AT156" s="176" t="s">
        <v>334</v>
      </c>
      <c r="AU156" s="176" t="s">
        <v>81</v>
      </c>
      <c r="AY156" s="19" t="s">
        <v>137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9" t="s">
        <v>79</v>
      </c>
      <c r="BK156" s="177">
        <f>ROUND(I156*H156,2)</f>
        <v>0</v>
      </c>
      <c r="BL156" s="19" t="s">
        <v>157</v>
      </c>
      <c r="BM156" s="176" t="s">
        <v>1140</v>
      </c>
    </row>
    <row r="157" spans="1:47" s="2" customFormat="1" ht="12">
      <c r="A157" s="38"/>
      <c r="B157" s="39"/>
      <c r="C157" s="38"/>
      <c r="D157" s="178" t="s">
        <v>146</v>
      </c>
      <c r="E157" s="38"/>
      <c r="F157" s="179" t="s">
        <v>1136</v>
      </c>
      <c r="G157" s="38"/>
      <c r="H157" s="38"/>
      <c r="I157" s="180"/>
      <c r="J157" s="38"/>
      <c r="K157" s="38"/>
      <c r="L157" s="39"/>
      <c r="M157" s="181"/>
      <c r="N157" s="182"/>
      <c r="O157" s="72"/>
      <c r="P157" s="72"/>
      <c r="Q157" s="72"/>
      <c r="R157" s="72"/>
      <c r="S157" s="72"/>
      <c r="T157" s="73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146</v>
      </c>
      <c r="AU157" s="19" t="s">
        <v>81</v>
      </c>
    </row>
    <row r="158" spans="1:51" s="13" customFormat="1" ht="12">
      <c r="A158" s="13"/>
      <c r="B158" s="186"/>
      <c r="C158" s="13"/>
      <c r="D158" s="178" t="s">
        <v>216</v>
      </c>
      <c r="E158" s="187" t="s">
        <v>3</v>
      </c>
      <c r="F158" s="188" t="s">
        <v>430</v>
      </c>
      <c r="G158" s="13"/>
      <c r="H158" s="189">
        <v>24</v>
      </c>
      <c r="I158" s="190"/>
      <c r="J158" s="13"/>
      <c r="K158" s="13"/>
      <c r="L158" s="186"/>
      <c r="M158" s="191"/>
      <c r="N158" s="192"/>
      <c r="O158" s="192"/>
      <c r="P158" s="192"/>
      <c r="Q158" s="192"/>
      <c r="R158" s="192"/>
      <c r="S158" s="192"/>
      <c r="T158" s="19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7" t="s">
        <v>216</v>
      </c>
      <c r="AU158" s="187" t="s">
        <v>81</v>
      </c>
      <c r="AV158" s="13" t="s">
        <v>81</v>
      </c>
      <c r="AW158" s="13" t="s">
        <v>33</v>
      </c>
      <c r="AX158" s="13" t="s">
        <v>79</v>
      </c>
      <c r="AY158" s="187" t="s">
        <v>137</v>
      </c>
    </row>
    <row r="159" spans="1:51" s="14" customFormat="1" ht="12">
      <c r="A159" s="14"/>
      <c r="B159" s="199"/>
      <c r="C159" s="14"/>
      <c r="D159" s="178" t="s">
        <v>216</v>
      </c>
      <c r="E159" s="200" t="s">
        <v>3</v>
      </c>
      <c r="F159" s="201" t="s">
        <v>1137</v>
      </c>
      <c r="G159" s="14"/>
      <c r="H159" s="200" t="s">
        <v>3</v>
      </c>
      <c r="I159" s="202"/>
      <c r="J159" s="14"/>
      <c r="K159" s="14"/>
      <c r="L159" s="199"/>
      <c r="M159" s="203"/>
      <c r="N159" s="204"/>
      <c r="O159" s="204"/>
      <c r="P159" s="204"/>
      <c r="Q159" s="204"/>
      <c r="R159" s="204"/>
      <c r="S159" s="204"/>
      <c r="T159" s="20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0" t="s">
        <v>216</v>
      </c>
      <c r="AU159" s="200" t="s">
        <v>81</v>
      </c>
      <c r="AV159" s="14" t="s">
        <v>79</v>
      </c>
      <c r="AW159" s="14" t="s">
        <v>33</v>
      </c>
      <c r="AX159" s="14" t="s">
        <v>71</v>
      </c>
      <c r="AY159" s="200" t="s">
        <v>137</v>
      </c>
    </row>
    <row r="160" spans="1:65" s="2" customFormat="1" ht="21.75" customHeight="1">
      <c r="A160" s="38"/>
      <c r="B160" s="164"/>
      <c r="C160" s="165" t="s">
        <v>404</v>
      </c>
      <c r="D160" s="165" t="s">
        <v>140</v>
      </c>
      <c r="E160" s="166" t="s">
        <v>1141</v>
      </c>
      <c r="F160" s="167" t="s">
        <v>1142</v>
      </c>
      <c r="G160" s="168" t="s">
        <v>581</v>
      </c>
      <c r="H160" s="169">
        <v>38</v>
      </c>
      <c r="I160" s="170"/>
      <c r="J160" s="171">
        <f>ROUND(I160*H160,2)</f>
        <v>0</v>
      </c>
      <c r="K160" s="167" t="s">
        <v>283</v>
      </c>
      <c r="L160" s="39"/>
      <c r="M160" s="172" t="s">
        <v>3</v>
      </c>
      <c r="N160" s="173" t="s">
        <v>42</v>
      </c>
      <c r="O160" s="72"/>
      <c r="P160" s="174">
        <f>O160*H160</f>
        <v>0</v>
      </c>
      <c r="Q160" s="174">
        <v>5.8E-05</v>
      </c>
      <c r="R160" s="174">
        <f>Q160*H160</f>
        <v>0.0022040000000000002</v>
      </c>
      <c r="S160" s="174">
        <v>0</v>
      </c>
      <c r="T160" s="17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6" t="s">
        <v>157</v>
      </c>
      <c r="AT160" s="176" t="s">
        <v>140</v>
      </c>
      <c r="AU160" s="176" t="s">
        <v>81</v>
      </c>
      <c r="AY160" s="19" t="s">
        <v>137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9" t="s">
        <v>79</v>
      </c>
      <c r="BK160" s="177">
        <f>ROUND(I160*H160,2)</f>
        <v>0</v>
      </c>
      <c r="BL160" s="19" t="s">
        <v>157</v>
      </c>
      <c r="BM160" s="176" t="s">
        <v>1143</v>
      </c>
    </row>
    <row r="161" spans="1:47" s="2" customFormat="1" ht="12">
      <c r="A161" s="38"/>
      <c r="B161" s="39"/>
      <c r="C161" s="38"/>
      <c r="D161" s="178" t="s">
        <v>146</v>
      </c>
      <c r="E161" s="38"/>
      <c r="F161" s="179" t="s">
        <v>1144</v>
      </c>
      <c r="G161" s="38"/>
      <c r="H161" s="38"/>
      <c r="I161" s="180"/>
      <c r="J161" s="38"/>
      <c r="K161" s="38"/>
      <c r="L161" s="39"/>
      <c r="M161" s="181"/>
      <c r="N161" s="182"/>
      <c r="O161" s="72"/>
      <c r="P161" s="72"/>
      <c r="Q161" s="72"/>
      <c r="R161" s="72"/>
      <c r="S161" s="72"/>
      <c r="T161" s="73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146</v>
      </c>
      <c r="AU161" s="19" t="s">
        <v>81</v>
      </c>
    </row>
    <row r="162" spans="1:47" s="2" customFormat="1" ht="12">
      <c r="A162" s="38"/>
      <c r="B162" s="39"/>
      <c r="C162" s="38"/>
      <c r="D162" s="183" t="s">
        <v>172</v>
      </c>
      <c r="E162" s="38"/>
      <c r="F162" s="184" t="s">
        <v>1145</v>
      </c>
      <c r="G162" s="38"/>
      <c r="H162" s="38"/>
      <c r="I162" s="180"/>
      <c r="J162" s="38"/>
      <c r="K162" s="38"/>
      <c r="L162" s="39"/>
      <c r="M162" s="181"/>
      <c r="N162" s="182"/>
      <c r="O162" s="72"/>
      <c r="P162" s="72"/>
      <c r="Q162" s="72"/>
      <c r="R162" s="72"/>
      <c r="S162" s="72"/>
      <c r="T162" s="73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172</v>
      </c>
      <c r="AU162" s="19" t="s">
        <v>81</v>
      </c>
    </row>
    <row r="163" spans="1:51" s="13" customFormat="1" ht="12">
      <c r="A163" s="13"/>
      <c r="B163" s="186"/>
      <c r="C163" s="13"/>
      <c r="D163" s="178" t="s">
        <v>216</v>
      </c>
      <c r="E163" s="187" t="s">
        <v>3</v>
      </c>
      <c r="F163" s="188" t="s">
        <v>1038</v>
      </c>
      <c r="G163" s="13"/>
      <c r="H163" s="189">
        <v>38</v>
      </c>
      <c r="I163" s="190"/>
      <c r="J163" s="13"/>
      <c r="K163" s="13"/>
      <c r="L163" s="186"/>
      <c r="M163" s="191"/>
      <c r="N163" s="192"/>
      <c r="O163" s="192"/>
      <c r="P163" s="192"/>
      <c r="Q163" s="192"/>
      <c r="R163" s="192"/>
      <c r="S163" s="192"/>
      <c r="T163" s="19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216</v>
      </c>
      <c r="AU163" s="187" t="s">
        <v>81</v>
      </c>
      <c r="AV163" s="13" t="s">
        <v>81</v>
      </c>
      <c r="AW163" s="13" t="s">
        <v>33</v>
      </c>
      <c r="AX163" s="13" t="s">
        <v>79</v>
      </c>
      <c r="AY163" s="187" t="s">
        <v>137</v>
      </c>
    </row>
    <row r="164" spans="1:65" s="2" customFormat="1" ht="16.5" customHeight="1">
      <c r="A164" s="38"/>
      <c r="B164" s="164"/>
      <c r="C164" s="206" t="s">
        <v>8</v>
      </c>
      <c r="D164" s="206" t="s">
        <v>334</v>
      </c>
      <c r="E164" s="207" t="s">
        <v>1146</v>
      </c>
      <c r="F164" s="208" t="s">
        <v>1147</v>
      </c>
      <c r="G164" s="209" t="s">
        <v>581</v>
      </c>
      <c r="H164" s="210">
        <v>114</v>
      </c>
      <c r="I164" s="211"/>
      <c r="J164" s="212">
        <f>ROUND(I164*H164,2)</f>
        <v>0</v>
      </c>
      <c r="K164" s="208" t="s">
        <v>283</v>
      </c>
      <c r="L164" s="213"/>
      <c r="M164" s="214" t="s">
        <v>3</v>
      </c>
      <c r="N164" s="215" t="s">
        <v>42</v>
      </c>
      <c r="O164" s="72"/>
      <c r="P164" s="174">
        <f>O164*H164</f>
        <v>0</v>
      </c>
      <c r="Q164" s="174">
        <v>0.0059</v>
      </c>
      <c r="R164" s="174">
        <f>Q164*H164</f>
        <v>0.6726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179</v>
      </c>
      <c r="AT164" s="176" t="s">
        <v>334</v>
      </c>
      <c r="AU164" s="176" t="s">
        <v>81</v>
      </c>
      <c r="AY164" s="19" t="s">
        <v>137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79</v>
      </c>
      <c r="BK164" s="177">
        <f>ROUND(I164*H164,2)</f>
        <v>0</v>
      </c>
      <c r="BL164" s="19" t="s">
        <v>157</v>
      </c>
      <c r="BM164" s="176" t="s">
        <v>1148</v>
      </c>
    </row>
    <row r="165" spans="1:47" s="2" customFormat="1" ht="12">
      <c r="A165" s="38"/>
      <c r="B165" s="39"/>
      <c r="C165" s="38"/>
      <c r="D165" s="178" t="s">
        <v>146</v>
      </c>
      <c r="E165" s="38"/>
      <c r="F165" s="179" t="s">
        <v>1147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146</v>
      </c>
      <c r="AU165" s="19" t="s">
        <v>81</v>
      </c>
    </row>
    <row r="166" spans="1:51" s="13" customFormat="1" ht="12">
      <c r="A166" s="13"/>
      <c r="B166" s="186"/>
      <c r="C166" s="13"/>
      <c r="D166" s="178" t="s">
        <v>216</v>
      </c>
      <c r="E166" s="187" t="s">
        <v>3</v>
      </c>
      <c r="F166" s="188" t="s">
        <v>1149</v>
      </c>
      <c r="G166" s="13"/>
      <c r="H166" s="189">
        <v>114</v>
      </c>
      <c r="I166" s="190"/>
      <c r="J166" s="13"/>
      <c r="K166" s="13"/>
      <c r="L166" s="186"/>
      <c r="M166" s="191"/>
      <c r="N166" s="192"/>
      <c r="O166" s="192"/>
      <c r="P166" s="192"/>
      <c r="Q166" s="192"/>
      <c r="R166" s="192"/>
      <c r="S166" s="192"/>
      <c r="T166" s="19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7" t="s">
        <v>216</v>
      </c>
      <c r="AU166" s="187" t="s">
        <v>81</v>
      </c>
      <c r="AV166" s="13" t="s">
        <v>81</v>
      </c>
      <c r="AW166" s="13" t="s">
        <v>33</v>
      </c>
      <c r="AX166" s="13" t="s">
        <v>79</v>
      </c>
      <c r="AY166" s="187" t="s">
        <v>137</v>
      </c>
    </row>
    <row r="167" spans="1:65" s="2" customFormat="1" ht="16.5" customHeight="1">
      <c r="A167" s="38"/>
      <c r="B167" s="164"/>
      <c r="C167" s="206" t="s">
        <v>417</v>
      </c>
      <c r="D167" s="206" t="s">
        <v>334</v>
      </c>
      <c r="E167" s="207" t="s">
        <v>1150</v>
      </c>
      <c r="F167" s="208" t="s">
        <v>1151</v>
      </c>
      <c r="G167" s="209" t="s">
        <v>581</v>
      </c>
      <c r="H167" s="210">
        <v>114</v>
      </c>
      <c r="I167" s="211"/>
      <c r="J167" s="212">
        <f>ROUND(I167*H167,2)</f>
        <v>0</v>
      </c>
      <c r="K167" s="208" t="s">
        <v>3</v>
      </c>
      <c r="L167" s="213"/>
      <c r="M167" s="214" t="s">
        <v>3</v>
      </c>
      <c r="N167" s="215" t="s">
        <v>42</v>
      </c>
      <c r="O167" s="72"/>
      <c r="P167" s="174">
        <f>O167*H167</f>
        <v>0</v>
      </c>
      <c r="Q167" s="174">
        <v>0.00591</v>
      </c>
      <c r="R167" s="174">
        <f>Q167*H167</f>
        <v>0.67374</v>
      </c>
      <c r="S167" s="174">
        <v>0</v>
      </c>
      <c r="T167" s="17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6" t="s">
        <v>179</v>
      </c>
      <c r="AT167" s="176" t="s">
        <v>334</v>
      </c>
      <c r="AU167" s="176" t="s">
        <v>81</v>
      </c>
      <c r="AY167" s="19" t="s">
        <v>137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9" t="s">
        <v>79</v>
      </c>
      <c r="BK167" s="177">
        <f>ROUND(I167*H167,2)</f>
        <v>0</v>
      </c>
      <c r="BL167" s="19" t="s">
        <v>157</v>
      </c>
      <c r="BM167" s="176" t="s">
        <v>1152</v>
      </c>
    </row>
    <row r="168" spans="1:47" s="2" customFormat="1" ht="12">
      <c r="A168" s="38"/>
      <c r="B168" s="39"/>
      <c r="C168" s="38"/>
      <c r="D168" s="178" t="s">
        <v>146</v>
      </c>
      <c r="E168" s="38"/>
      <c r="F168" s="179" t="s">
        <v>1151</v>
      </c>
      <c r="G168" s="38"/>
      <c r="H168" s="38"/>
      <c r="I168" s="180"/>
      <c r="J168" s="38"/>
      <c r="K168" s="38"/>
      <c r="L168" s="39"/>
      <c r="M168" s="181"/>
      <c r="N168" s="182"/>
      <c r="O168" s="72"/>
      <c r="P168" s="72"/>
      <c r="Q168" s="72"/>
      <c r="R168" s="72"/>
      <c r="S168" s="72"/>
      <c r="T168" s="73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146</v>
      </c>
      <c r="AU168" s="19" t="s">
        <v>81</v>
      </c>
    </row>
    <row r="169" spans="1:51" s="13" customFormat="1" ht="12">
      <c r="A169" s="13"/>
      <c r="B169" s="186"/>
      <c r="C169" s="13"/>
      <c r="D169" s="178" t="s">
        <v>216</v>
      </c>
      <c r="E169" s="187" t="s">
        <v>3</v>
      </c>
      <c r="F169" s="188" t="s">
        <v>1149</v>
      </c>
      <c r="G169" s="13"/>
      <c r="H169" s="189">
        <v>114</v>
      </c>
      <c r="I169" s="190"/>
      <c r="J169" s="13"/>
      <c r="K169" s="13"/>
      <c r="L169" s="186"/>
      <c r="M169" s="191"/>
      <c r="N169" s="192"/>
      <c r="O169" s="192"/>
      <c r="P169" s="192"/>
      <c r="Q169" s="192"/>
      <c r="R169" s="192"/>
      <c r="S169" s="192"/>
      <c r="T169" s="19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7" t="s">
        <v>216</v>
      </c>
      <c r="AU169" s="187" t="s">
        <v>81</v>
      </c>
      <c r="AV169" s="13" t="s">
        <v>81</v>
      </c>
      <c r="AW169" s="13" t="s">
        <v>33</v>
      </c>
      <c r="AX169" s="13" t="s">
        <v>79</v>
      </c>
      <c r="AY169" s="187" t="s">
        <v>137</v>
      </c>
    </row>
    <row r="170" spans="1:65" s="2" customFormat="1" ht="16.5" customHeight="1">
      <c r="A170" s="38"/>
      <c r="B170" s="164"/>
      <c r="C170" s="206" t="s">
        <v>424</v>
      </c>
      <c r="D170" s="206" t="s">
        <v>334</v>
      </c>
      <c r="E170" s="207" t="s">
        <v>1153</v>
      </c>
      <c r="F170" s="208" t="s">
        <v>1154</v>
      </c>
      <c r="G170" s="209" t="s">
        <v>581</v>
      </c>
      <c r="H170" s="210">
        <v>114</v>
      </c>
      <c r="I170" s="211"/>
      <c r="J170" s="212">
        <f>ROUND(I170*H170,2)</f>
        <v>0</v>
      </c>
      <c r="K170" s="208" t="s">
        <v>3</v>
      </c>
      <c r="L170" s="213"/>
      <c r="M170" s="214" t="s">
        <v>3</v>
      </c>
      <c r="N170" s="215" t="s">
        <v>42</v>
      </c>
      <c r="O170" s="72"/>
      <c r="P170" s="174">
        <f>O170*H170</f>
        <v>0</v>
      </c>
      <c r="Q170" s="174">
        <v>0.00591</v>
      </c>
      <c r="R170" s="174">
        <f>Q170*H170</f>
        <v>0.67374</v>
      </c>
      <c r="S170" s="174">
        <v>0</v>
      </c>
      <c r="T170" s="17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6" t="s">
        <v>179</v>
      </c>
      <c r="AT170" s="176" t="s">
        <v>334</v>
      </c>
      <c r="AU170" s="176" t="s">
        <v>81</v>
      </c>
      <c r="AY170" s="19" t="s">
        <v>137</v>
      </c>
      <c r="BE170" s="177">
        <f>IF(N170="základní",J170,0)</f>
        <v>0</v>
      </c>
      <c r="BF170" s="177">
        <f>IF(N170="snížená",J170,0)</f>
        <v>0</v>
      </c>
      <c r="BG170" s="177">
        <f>IF(N170="zákl. přenesená",J170,0)</f>
        <v>0</v>
      </c>
      <c r="BH170" s="177">
        <f>IF(N170="sníž. přenesená",J170,0)</f>
        <v>0</v>
      </c>
      <c r="BI170" s="177">
        <f>IF(N170="nulová",J170,0)</f>
        <v>0</v>
      </c>
      <c r="BJ170" s="19" t="s">
        <v>79</v>
      </c>
      <c r="BK170" s="177">
        <f>ROUND(I170*H170,2)</f>
        <v>0</v>
      </c>
      <c r="BL170" s="19" t="s">
        <v>157</v>
      </c>
      <c r="BM170" s="176" t="s">
        <v>1155</v>
      </c>
    </row>
    <row r="171" spans="1:47" s="2" customFormat="1" ht="12">
      <c r="A171" s="38"/>
      <c r="B171" s="39"/>
      <c r="C171" s="38"/>
      <c r="D171" s="178" t="s">
        <v>146</v>
      </c>
      <c r="E171" s="38"/>
      <c r="F171" s="179" t="s">
        <v>1154</v>
      </c>
      <c r="G171" s="38"/>
      <c r="H171" s="38"/>
      <c r="I171" s="180"/>
      <c r="J171" s="38"/>
      <c r="K171" s="38"/>
      <c r="L171" s="39"/>
      <c r="M171" s="181"/>
      <c r="N171" s="182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146</v>
      </c>
      <c r="AU171" s="19" t="s">
        <v>81</v>
      </c>
    </row>
    <row r="172" spans="1:51" s="13" customFormat="1" ht="12">
      <c r="A172" s="13"/>
      <c r="B172" s="186"/>
      <c r="C172" s="13"/>
      <c r="D172" s="178" t="s">
        <v>216</v>
      </c>
      <c r="E172" s="187" t="s">
        <v>3</v>
      </c>
      <c r="F172" s="188" t="s">
        <v>1149</v>
      </c>
      <c r="G172" s="13"/>
      <c r="H172" s="189">
        <v>114</v>
      </c>
      <c r="I172" s="190"/>
      <c r="J172" s="13"/>
      <c r="K172" s="13"/>
      <c r="L172" s="186"/>
      <c r="M172" s="191"/>
      <c r="N172" s="192"/>
      <c r="O172" s="192"/>
      <c r="P172" s="192"/>
      <c r="Q172" s="192"/>
      <c r="R172" s="192"/>
      <c r="S172" s="192"/>
      <c r="T172" s="19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7" t="s">
        <v>216</v>
      </c>
      <c r="AU172" s="187" t="s">
        <v>81</v>
      </c>
      <c r="AV172" s="13" t="s">
        <v>81</v>
      </c>
      <c r="AW172" s="13" t="s">
        <v>33</v>
      </c>
      <c r="AX172" s="13" t="s">
        <v>79</v>
      </c>
      <c r="AY172" s="187" t="s">
        <v>137</v>
      </c>
    </row>
    <row r="173" spans="1:65" s="2" customFormat="1" ht="16.5" customHeight="1">
      <c r="A173" s="38"/>
      <c r="B173" s="164"/>
      <c r="C173" s="165" t="s">
        <v>430</v>
      </c>
      <c r="D173" s="165" t="s">
        <v>140</v>
      </c>
      <c r="E173" s="166" t="s">
        <v>1156</v>
      </c>
      <c r="F173" s="167" t="s">
        <v>1157</v>
      </c>
      <c r="G173" s="168" t="s">
        <v>581</v>
      </c>
      <c r="H173" s="169">
        <v>38</v>
      </c>
      <c r="I173" s="170"/>
      <c r="J173" s="171">
        <f>ROUND(I173*H173,2)</f>
        <v>0</v>
      </c>
      <c r="K173" s="167" t="s">
        <v>3</v>
      </c>
      <c r="L173" s="39"/>
      <c r="M173" s="172" t="s">
        <v>3</v>
      </c>
      <c r="N173" s="173" t="s">
        <v>42</v>
      </c>
      <c r="O173" s="72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6" t="s">
        <v>157</v>
      </c>
      <c r="AT173" s="176" t="s">
        <v>140</v>
      </c>
      <c r="AU173" s="176" t="s">
        <v>81</v>
      </c>
      <c r="AY173" s="19" t="s">
        <v>137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9" t="s">
        <v>79</v>
      </c>
      <c r="BK173" s="177">
        <f>ROUND(I173*H173,2)</f>
        <v>0</v>
      </c>
      <c r="BL173" s="19" t="s">
        <v>157</v>
      </c>
      <c r="BM173" s="176" t="s">
        <v>1158</v>
      </c>
    </row>
    <row r="174" spans="1:47" s="2" customFormat="1" ht="12">
      <c r="A174" s="38"/>
      <c r="B174" s="39"/>
      <c r="C174" s="38"/>
      <c r="D174" s="178" t="s">
        <v>146</v>
      </c>
      <c r="E174" s="38"/>
      <c r="F174" s="179" t="s">
        <v>1157</v>
      </c>
      <c r="G174" s="38"/>
      <c r="H174" s="38"/>
      <c r="I174" s="180"/>
      <c r="J174" s="38"/>
      <c r="K174" s="38"/>
      <c r="L174" s="39"/>
      <c r="M174" s="181"/>
      <c r="N174" s="182"/>
      <c r="O174" s="72"/>
      <c r="P174" s="72"/>
      <c r="Q174" s="72"/>
      <c r="R174" s="72"/>
      <c r="S174" s="72"/>
      <c r="T174" s="73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146</v>
      </c>
      <c r="AU174" s="19" t="s">
        <v>81</v>
      </c>
    </row>
    <row r="175" spans="1:51" s="13" customFormat="1" ht="12">
      <c r="A175" s="13"/>
      <c r="B175" s="186"/>
      <c r="C175" s="13"/>
      <c r="D175" s="178" t="s">
        <v>216</v>
      </c>
      <c r="E175" s="187" t="s">
        <v>3</v>
      </c>
      <c r="F175" s="188" t="s">
        <v>1038</v>
      </c>
      <c r="G175" s="13"/>
      <c r="H175" s="189">
        <v>38</v>
      </c>
      <c r="I175" s="190"/>
      <c r="J175" s="13"/>
      <c r="K175" s="13"/>
      <c r="L175" s="186"/>
      <c r="M175" s="191"/>
      <c r="N175" s="192"/>
      <c r="O175" s="192"/>
      <c r="P175" s="192"/>
      <c r="Q175" s="192"/>
      <c r="R175" s="192"/>
      <c r="S175" s="192"/>
      <c r="T175" s="19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7" t="s">
        <v>216</v>
      </c>
      <c r="AU175" s="187" t="s">
        <v>81</v>
      </c>
      <c r="AV175" s="13" t="s">
        <v>81</v>
      </c>
      <c r="AW175" s="13" t="s">
        <v>33</v>
      </c>
      <c r="AX175" s="13" t="s">
        <v>79</v>
      </c>
      <c r="AY175" s="187" t="s">
        <v>137</v>
      </c>
    </row>
    <row r="176" spans="1:65" s="2" customFormat="1" ht="16.5" customHeight="1">
      <c r="A176" s="38"/>
      <c r="B176" s="164"/>
      <c r="C176" s="165" t="s">
        <v>439</v>
      </c>
      <c r="D176" s="165" t="s">
        <v>140</v>
      </c>
      <c r="E176" s="166" t="s">
        <v>1159</v>
      </c>
      <c r="F176" s="167" t="s">
        <v>1160</v>
      </c>
      <c r="G176" s="168" t="s">
        <v>581</v>
      </c>
      <c r="H176" s="169">
        <v>38</v>
      </c>
      <c r="I176" s="170"/>
      <c r="J176" s="171">
        <f>ROUND(I176*H176,2)</f>
        <v>0</v>
      </c>
      <c r="K176" s="167" t="s">
        <v>283</v>
      </c>
      <c r="L176" s="39"/>
      <c r="M176" s="172" t="s">
        <v>3</v>
      </c>
      <c r="N176" s="173" t="s">
        <v>42</v>
      </c>
      <c r="O176" s="72"/>
      <c r="P176" s="174">
        <f>O176*H176</f>
        <v>0</v>
      </c>
      <c r="Q176" s="174">
        <v>0.0020824</v>
      </c>
      <c r="R176" s="174">
        <f>Q176*H176</f>
        <v>0.0791312</v>
      </c>
      <c r="S176" s="174">
        <v>0</v>
      </c>
      <c r="T176" s="17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76" t="s">
        <v>157</v>
      </c>
      <c r="AT176" s="176" t="s">
        <v>140</v>
      </c>
      <c r="AU176" s="176" t="s">
        <v>81</v>
      </c>
      <c r="AY176" s="19" t="s">
        <v>137</v>
      </c>
      <c r="BE176" s="177">
        <f>IF(N176="základní",J176,0)</f>
        <v>0</v>
      </c>
      <c r="BF176" s="177">
        <f>IF(N176="snížená",J176,0)</f>
        <v>0</v>
      </c>
      <c r="BG176" s="177">
        <f>IF(N176="zákl. přenesená",J176,0)</f>
        <v>0</v>
      </c>
      <c r="BH176" s="177">
        <f>IF(N176="sníž. přenesená",J176,0)</f>
        <v>0</v>
      </c>
      <c r="BI176" s="177">
        <f>IF(N176="nulová",J176,0)</f>
        <v>0</v>
      </c>
      <c r="BJ176" s="19" t="s">
        <v>79</v>
      </c>
      <c r="BK176" s="177">
        <f>ROUND(I176*H176,2)</f>
        <v>0</v>
      </c>
      <c r="BL176" s="19" t="s">
        <v>157</v>
      </c>
      <c r="BM176" s="176" t="s">
        <v>1161</v>
      </c>
    </row>
    <row r="177" spans="1:47" s="2" customFormat="1" ht="12">
      <c r="A177" s="38"/>
      <c r="B177" s="39"/>
      <c r="C177" s="38"/>
      <c r="D177" s="178" t="s">
        <v>146</v>
      </c>
      <c r="E177" s="38"/>
      <c r="F177" s="179" t="s">
        <v>1162</v>
      </c>
      <c r="G177" s="38"/>
      <c r="H177" s="38"/>
      <c r="I177" s="180"/>
      <c r="J177" s="38"/>
      <c r="K177" s="38"/>
      <c r="L177" s="39"/>
      <c r="M177" s="181"/>
      <c r="N177" s="182"/>
      <c r="O177" s="72"/>
      <c r="P177" s="72"/>
      <c r="Q177" s="72"/>
      <c r="R177" s="72"/>
      <c r="S177" s="72"/>
      <c r="T177" s="73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146</v>
      </c>
      <c r="AU177" s="19" t="s">
        <v>81</v>
      </c>
    </row>
    <row r="178" spans="1:47" s="2" customFormat="1" ht="12">
      <c r="A178" s="38"/>
      <c r="B178" s="39"/>
      <c r="C178" s="38"/>
      <c r="D178" s="183" t="s">
        <v>172</v>
      </c>
      <c r="E178" s="38"/>
      <c r="F178" s="184" t="s">
        <v>1163</v>
      </c>
      <c r="G178" s="38"/>
      <c r="H178" s="38"/>
      <c r="I178" s="180"/>
      <c r="J178" s="38"/>
      <c r="K178" s="38"/>
      <c r="L178" s="39"/>
      <c r="M178" s="181"/>
      <c r="N178" s="182"/>
      <c r="O178" s="72"/>
      <c r="P178" s="72"/>
      <c r="Q178" s="72"/>
      <c r="R178" s="72"/>
      <c r="S178" s="72"/>
      <c r="T178" s="73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9" t="s">
        <v>172</v>
      </c>
      <c r="AU178" s="19" t="s">
        <v>81</v>
      </c>
    </row>
    <row r="179" spans="1:47" s="2" customFormat="1" ht="12">
      <c r="A179" s="38"/>
      <c r="B179" s="39"/>
      <c r="C179" s="38"/>
      <c r="D179" s="178" t="s">
        <v>202</v>
      </c>
      <c r="E179" s="38"/>
      <c r="F179" s="185" t="s">
        <v>1164</v>
      </c>
      <c r="G179" s="38"/>
      <c r="H179" s="38"/>
      <c r="I179" s="180"/>
      <c r="J179" s="38"/>
      <c r="K179" s="38"/>
      <c r="L179" s="39"/>
      <c r="M179" s="181"/>
      <c r="N179" s="182"/>
      <c r="O179" s="72"/>
      <c r="P179" s="72"/>
      <c r="Q179" s="72"/>
      <c r="R179" s="72"/>
      <c r="S179" s="72"/>
      <c r="T179" s="73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202</v>
      </c>
      <c r="AU179" s="19" t="s">
        <v>81</v>
      </c>
    </row>
    <row r="180" spans="1:51" s="13" customFormat="1" ht="12">
      <c r="A180" s="13"/>
      <c r="B180" s="186"/>
      <c r="C180" s="13"/>
      <c r="D180" s="178" t="s">
        <v>216</v>
      </c>
      <c r="E180" s="187" t="s">
        <v>3</v>
      </c>
      <c r="F180" s="188" t="s">
        <v>1038</v>
      </c>
      <c r="G180" s="13"/>
      <c r="H180" s="189">
        <v>38</v>
      </c>
      <c r="I180" s="190"/>
      <c r="J180" s="13"/>
      <c r="K180" s="13"/>
      <c r="L180" s="186"/>
      <c r="M180" s="191"/>
      <c r="N180" s="192"/>
      <c r="O180" s="192"/>
      <c r="P180" s="192"/>
      <c r="Q180" s="192"/>
      <c r="R180" s="192"/>
      <c r="S180" s="192"/>
      <c r="T180" s="19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7" t="s">
        <v>216</v>
      </c>
      <c r="AU180" s="187" t="s">
        <v>81</v>
      </c>
      <c r="AV180" s="13" t="s">
        <v>81</v>
      </c>
      <c r="AW180" s="13" t="s">
        <v>33</v>
      </c>
      <c r="AX180" s="13" t="s">
        <v>79</v>
      </c>
      <c r="AY180" s="187" t="s">
        <v>137</v>
      </c>
    </row>
    <row r="181" spans="1:65" s="2" customFormat="1" ht="16.5" customHeight="1">
      <c r="A181" s="38"/>
      <c r="B181" s="164"/>
      <c r="C181" s="165" t="s">
        <v>446</v>
      </c>
      <c r="D181" s="165" t="s">
        <v>140</v>
      </c>
      <c r="E181" s="166" t="s">
        <v>1165</v>
      </c>
      <c r="F181" s="167" t="s">
        <v>1166</v>
      </c>
      <c r="G181" s="168" t="s">
        <v>581</v>
      </c>
      <c r="H181" s="169">
        <v>38</v>
      </c>
      <c r="I181" s="170"/>
      <c r="J181" s="171">
        <f>ROUND(I181*H181,2)</f>
        <v>0</v>
      </c>
      <c r="K181" s="167" t="s">
        <v>3</v>
      </c>
      <c r="L181" s="39"/>
      <c r="M181" s="172" t="s">
        <v>3</v>
      </c>
      <c r="N181" s="173" t="s">
        <v>42</v>
      </c>
      <c r="O181" s="72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6" t="s">
        <v>157</v>
      </c>
      <c r="AT181" s="176" t="s">
        <v>140</v>
      </c>
      <c r="AU181" s="176" t="s">
        <v>81</v>
      </c>
      <c r="AY181" s="19" t="s">
        <v>137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9" t="s">
        <v>79</v>
      </c>
      <c r="BK181" s="177">
        <f>ROUND(I181*H181,2)</f>
        <v>0</v>
      </c>
      <c r="BL181" s="19" t="s">
        <v>157</v>
      </c>
      <c r="BM181" s="176" t="s">
        <v>1167</v>
      </c>
    </row>
    <row r="182" spans="1:47" s="2" customFormat="1" ht="12">
      <c r="A182" s="38"/>
      <c r="B182" s="39"/>
      <c r="C182" s="38"/>
      <c r="D182" s="178" t="s">
        <v>146</v>
      </c>
      <c r="E182" s="38"/>
      <c r="F182" s="179" t="s">
        <v>1168</v>
      </c>
      <c r="G182" s="38"/>
      <c r="H182" s="38"/>
      <c r="I182" s="180"/>
      <c r="J182" s="38"/>
      <c r="K182" s="38"/>
      <c r="L182" s="39"/>
      <c r="M182" s="181"/>
      <c r="N182" s="182"/>
      <c r="O182" s="72"/>
      <c r="P182" s="72"/>
      <c r="Q182" s="72"/>
      <c r="R182" s="72"/>
      <c r="S182" s="72"/>
      <c r="T182" s="73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146</v>
      </c>
      <c r="AU182" s="19" t="s">
        <v>81</v>
      </c>
    </row>
    <row r="183" spans="1:51" s="13" customFormat="1" ht="12">
      <c r="A183" s="13"/>
      <c r="B183" s="186"/>
      <c r="C183" s="13"/>
      <c r="D183" s="178" t="s">
        <v>216</v>
      </c>
      <c r="E183" s="187" t="s">
        <v>3</v>
      </c>
      <c r="F183" s="188" t="s">
        <v>1038</v>
      </c>
      <c r="G183" s="13"/>
      <c r="H183" s="189">
        <v>38</v>
      </c>
      <c r="I183" s="190"/>
      <c r="J183" s="13"/>
      <c r="K183" s="13"/>
      <c r="L183" s="186"/>
      <c r="M183" s="191"/>
      <c r="N183" s="192"/>
      <c r="O183" s="192"/>
      <c r="P183" s="192"/>
      <c r="Q183" s="192"/>
      <c r="R183" s="192"/>
      <c r="S183" s="192"/>
      <c r="T183" s="19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7" t="s">
        <v>216</v>
      </c>
      <c r="AU183" s="187" t="s">
        <v>81</v>
      </c>
      <c r="AV183" s="13" t="s">
        <v>81</v>
      </c>
      <c r="AW183" s="13" t="s">
        <v>33</v>
      </c>
      <c r="AX183" s="13" t="s">
        <v>79</v>
      </c>
      <c r="AY183" s="187" t="s">
        <v>137</v>
      </c>
    </row>
    <row r="184" spans="1:65" s="2" customFormat="1" ht="16.5" customHeight="1">
      <c r="A184" s="38"/>
      <c r="B184" s="164"/>
      <c r="C184" s="165" t="s">
        <v>454</v>
      </c>
      <c r="D184" s="165" t="s">
        <v>140</v>
      </c>
      <c r="E184" s="166" t="s">
        <v>1169</v>
      </c>
      <c r="F184" s="167" t="s">
        <v>1170</v>
      </c>
      <c r="G184" s="168" t="s">
        <v>581</v>
      </c>
      <c r="H184" s="169">
        <v>38</v>
      </c>
      <c r="I184" s="170"/>
      <c r="J184" s="171">
        <f>ROUND(I184*H184,2)</f>
        <v>0</v>
      </c>
      <c r="K184" s="167" t="s">
        <v>283</v>
      </c>
      <c r="L184" s="39"/>
      <c r="M184" s="172" t="s">
        <v>3</v>
      </c>
      <c r="N184" s="173" t="s">
        <v>42</v>
      </c>
      <c r="O184" s="72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76" t="s">
        <v>157</v>
      </c>
      <c r="AT184" s="176" t="s">
        <v>140</v>
      </c>
      <c r="AU184" s="176" t="s">
        <v>81</v>
      </c>
      <c r="AY184" s="19" t="s">
        <v>137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9" t="s">
        <v>79</v>
      </c>
      <c r="BK184" s="177">
        <f>ROUND(I184*H184,2)</f>
        <v>0</v>
      </c>
      <c r="BL184" s="19" t="s">
        <v>157</v>
      </c>
      <c r="BM184" s="176" t="s">
        <v>1171</v>
      </c>
    </row>
    <row r="185" spans="1:47" s="2" customFormat="1" ht="12">
      <c r="A185" s="38"/>
      <c r="B185" s="39"/>
      <c r="C185" s="38"/>
      <c r="D185" s="178" t="s">
        <v>146</v>
      </c>
      <c r="E185" s="38"/>
      <c r="F185" s="179" t="s">
        <v>1172</v>
      </c>
      <c r="G185" s="38"/>
      <c r="H185" s="38"/>
      <c r="I185" s="180"/>
      <c r="J185" s="38"/>
      <c r="K185" s="38"/>
      <c r="L185" s="39"/>
      <c r="M185" s="181"/>
      <c r="N185" s="182"/>
      <c r="O185" s="72"/>
      <c r="P185" s="72"/>
      <c r="Q185" s="72"/>
      <c r="R185" s="72"/>
      <c r="S185" s="72"/>
      <c r="T185" s="73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146</v>
      </c>
      <c r="AU185" s="19" t="s">
        <v>81</v>
      </c>
    </row>
    <row r="186" spans="1:47" s="2" customFormat="1" ht="12">
      <c r="A186" s="38"/>
      <c r="B186" s="39"/>
      <c r="C186" s="38"/>
      <c r="D186" s="183" t="s">
        <v>172</v>
      </c>
      <c r="E186" s="38"/>
      <c r="F186" s="184" t="s">
        <v>1173</v>
      </c>
      <c r="G186" s="38"/>
      <c r="H186" s="38"/>
      <c r="I186" s="180"/>
      <c r="J186" s="38"/>
      <c r="K186" s="38"/>
      <c r="L186" s="39"/>
      <c r="M186" s="181"/>
      <c r="N186" s="182"/>
      <c r="O186" s="72"/>
      <c r="P186" s="72"/>
      <c r="Q186" s="72"/>
      <c r="R186" s="72"/>
      <c r="S186" s="72"/>
      <c r="T186" s="73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172</v>
      </c>
      <c r="AU186" s="19" t="s">
        <v>81</v>
      </c>
    </row>
    <row r="187" spans="1:51" s="13" customFormat="1" ht="12">
      <c r="A187" s="13"/>
      <c r="B187" s="186"/>
      <c r="C187" s="13"/>
      <c r="D187" s="178" t="s">
        <v>216</v>
      </c>
      <c r="E187" s="187" t="s">
        <v>3</v>
      </c>
      <c r="F187" s="188" t="s">
        <v>1038</v>
      </c>
      <c r="G187" s="13"/>
      <c r="H187" s="189">
        <v>38</v>
      </c>
      <c r="I187" s="190"/>
      <c r="J187" s="13"/>
      <c r="K187" s="13"/>
      <c r="L187" s="186"/>
      <c r="M187" s="191"/>
      <c r="N187" s="192"/>
      <c r="O187" s="192"/>
      <c r="P187" s="192"/>
      <c r="Q187" s="192"/>
      <c r="R187" s="192"/>
      <c r="S187" s="192"/>
      <c r="T187" s="19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7" t="s">
        <v>216</v>
      </c>
      <c r="AU187" s="187" t="s">
        <v>81</v>
      </c>
      <c r="AV187" s="13" t="s">
        <v>81</v>
      </c>
      <c r="AW187" s="13" t="s">
        <v>33</v>
      </c>
      <c r="AX187" s="13" t="s">
        <v>79</v>
      </c>
      <c r="AY187" s="187" t="s">
        <v>137</v>
      </c>
    </row>
    <row r="188" spans="1:65" s="2" customFormat="1" ht="16.5" customHeight="1">
      <c r="A188" s="38"/>
      <c r="B188" s="164"/>
      <c r="C188" s="206" t="s">
        <v>463</v>
      </c>
      <c r="D188" s="206" t="s">
        <v>334</v>
      </c>
      <c r="E188" s="207" t="s">
        <v>1174</v>
      </c>
      <c r="F188" s="208" t="s">
        <v>1175</v>
      </c>
      <c r="G188" s="209" t="s">
        <v>343</v>
      </c>
      <c r="H188" s="210">
        <v>2.85</v>
      </c>
      <c r="I188" s="211"/>
      <c r="J188" s="212">
        <f>ROUND(I188*H188,2)</f>
        <v>0</v>
      </c>
      <c r="K188" s="208" t="s">
        <v>3</v>
      </c>
      <c r="L188" s="213"/>
      <c r="M188" s="214" t="s">
        <v>3</v>
      </c>
      <c r="N188" s="215" t="s">
        <v>42</v>
      </c>
      <c r="O188" s="72"/>
      <c r="P188" s="174">
        <f>O188*H188</f>
        <v>0</v>
      </c>
      <c r="Q188" s="174">
        <v>0.001</v>
      </c>
      <c r="R188" s="174">
        <f>Q188*H188</f>
        <v>0.00285</v>
      </c>
      <c r="S188" s="174">
        <v>0</v>
      </c>
      <c r="T188" s="175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176" t="s">
        <v>179</v>
      </c>
      <c r="AT188" s="176" t="s">
        <v>334</v>
      </c>
      <c r="AU188" s="176" t="s">
        <v>81</v>
      </c>
      <c r="AY188" s="19" t="s">
        <v>137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9" t="s">
        <v>79</v>
      </c>
      <c r="BK188" s="177">
        <f>ROUND(I188*H188,2)</f>
        <v>0</v>
      </c>
      <c r="BL188" s="19" t="s">
        <v>157</v>
      </c>
      <c r="BM188" s="176" t="s">
        <v>1176</v>
      </c>
    </row>
    <row r="189" spans="1:47" s="2" customFormat="1" ht="12">
      <c r="A189" s="38"/>
      <c r="B189" s="39"/>
      <c r="C189" s="38"/>
      <c r="D189" s="178" t="s">
        <v>146</v>
      </c>
      <c r="E189" s="38"/>
      <c r="F189" s="179" t="s">
        <v>1175</v>
      </c>
      <c r="G189" s="38"/>
      <c r="H189" s="38"/>
      <c r="I189" s="180"/>
      <c r="J189" s="38"/>
      <c r="K189" s="38"/>
      <c r="L189" s="39"/>
      <c r="M189" s="181"/>
      <c r="N189" s="182"/>
      <c r="O189" s="72"/>
      <c r="P189" s="72"/>
      <c r="Q189" s="72"/>
      <c r="R189" s="72"/>
      <c r="S189" s="72"/>
      <c r="T189" s="73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146</v>
      </c>
      <c r="AU189" s="19" t="s">
        <v>81</v>
      </c>
    </row>
    <row r="190" spans="1:51" s="13" customFormat="1" ht="12">
      <c r="A190" s="13"/>
      <c r="B190" s="186"/>
      <c r="C190" s="13"/>
      <c r="D190" s="178" t="s">
        <v>216</v>
      </c>
      <c r="E190" s="187" t="s">
        <v>3</v>
      </c>
      <c r="F190" s="188" t="s">
        <v>1177</v>
      </c>
      <c r="G190" s="13"/>
      <c r="H190" s="189">
        <v>2.85</v>
      </c>
      <c r="I190" s="190"/>
      <c r="J190" s="13"/>
      <c r="K190" s="13"/>
      <c r="L190" s="186"/>
      <c r="M190" s="191"/>
      <c r="N190" s="192"/>
      <c r="O190" s="192"/>
      <c r="P190" s="192"/>
      <c r="Q190" s="192"/>
      <c r="R190" s="192"/>
      <c r="S190" s="192"/>
      <c r="T190" s="19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7" t="s">
        <v>216</v>
      </c>
      <c r="AU190" s="187" t="s">
        <v>81</v>
      </c>
      <c r="AV190" s="13" t="s">
        <v>81</v>
      </c>
      <c r="AW190" s="13" t="s">
        <v>33</v>
      </c>
      <c r="AX190" s="13" t="s">
        <v>79</v>
      </c>
      <c r="AY190" s="187" t="s">
        <v>137</v>
      </c>
    </row>
    <row r="191" spans="1:51" s="14" customFormat="1" ht="12">
      <c r="A191" s="14"/>
      <c r="B191" s="199"/>
      <c r="C191" s="14"/>
      <c r="D191" s="178" t="s">
        <v>216</v>
      </c>
      <c r="E191" s="200" t="s">
        <v>3</v>
      </c>
      <c r="F191" s="201" t="s">
        <v>1178</v>
      </c>
      <c r="G191" s="14"/>
      <c r="H191" s="200" t="s">
        <v>3</v>
      </c>
      <c r="I191" s="202"/>
      <c r="J191" s="14"/>
      <c r="K191" s="14"/>
      <c r="L191" s="199"/>
      <c r="M191" s="203"/>
      <c r="N191" s="204"/>
      <c r="O191" s="204"/>
      <c r="P191" s="204"/>
      <c r="Q191" s="204"/>
      <c r="R191" s="204"/>
      <c r="S191" s="204"/>
      <c r="T191" s="20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0" t="s">
        <v>216</v>
      </c>
      <c r="AU191" s="200" t="s">
        <v>81</v>
      </c>
      <c r="AV191" s="14" t="s">
        <v>79</v>
      </c>
      <c r="AW191" s="14" t="s">
        <v>33</v>
      </c>
      <c r="AX191" s="14" t="s">
        <v>71</v>
      </c>
      <c r="AY191" s="200" t="s">
        <v>137</v>
      </c>
    </row>
    <row r="192" spans="1:65" s="2" customFormat="1" ht="16.5" customHeight="1">
      <c r="A192" s="38"/>
      <c r="B192" s="164"/>
      <c r="C192" s="206" t="s">
        <v>471</v>
      </c>
      <c r="D192" s="206" t="s">
        <v>334</v>
      </c>
      <c r="E192" s="207" t="s">
        <v>1179</v>
      </c>
      <c r="F192" s="208" t="s">
        <v>1180</v>
      </c>
      <c r="G192" s="209" t="s">
        <v>343</v>
      </c>
      <c r="H192" s="210">
        <v>30.4</v>
      </c>
      <c r="I192" s="211"/>
      <c r="J192" s="212">
        <f>ROUND(I192*H192,2)</f>
        <v>0</v>
      </c>
      <c r="K192" s="208" t="s">
        <v>3</v>
      </c>
      <c r="L192" s="213"/>
      <c r="M192" s="214" t="s">
        <v>3</v>
      </c>
      <c r="N192" s="215" t="s">
        <v>42</v>
      </c>
      <c r="O192" s="72"/>
      <c r="P192" s="174">
        <f>O192*H192</f>
        <v>0</v>
      </c>
      <c r="Q192" s="174">
        <v>0.001</v>
      </c>
      <c r="R192" s="174">
        <f>Q192*H192</f>
        <v>0.0304</v>
      </c>
      <c r="S192" s="174">
        <v>0</v>
      </c>
      <c r="T192" s="17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76" t="s">
        <v>179</v>
      </c>
      <c r="AT192" s="176" t="s">
        <v>334</v>
      </c>
      <c r="AU192" s="176" t="s">
        <v>81</v>
      </c>
      <c r="AY192" s="19" t="s">
        <v>137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9" t="s">
        <v>79</v>
      </c>
      <c r="BK192" s="177">
        <f>ROUND(I192*H192,2)</f>
        <v>0</v>
      </c>
      <c r="BL192" s="19" t="s">
        <v>157</v>
      </c>
      <c r="BM192" s="176" t="s">
        <v>1181</v>
      </c>
    </row>
    <row r="193" spans="1:47" s="2" customFormat="1" ht="12">
      <c r="A193" s="38"/>
      <c r="B193" s="39"/>
      <c r="C193" s="38"/>
      <c r="D193" s="178" t="s">
        <v>146</v>
      </c>
      <c r="E193" s="38"/>
      <c r="F193" s="179" t="s">
        <v>1180</v>
      </c>
      <c r="G193" s="38"/>
      <c r="H193" s="38"/>
      <c r="I193" s="180"/>
      <c r="J193" s="38"/>
      <c r="K193" s="38"/>
      <c r="L193" s="39"/>
      <c r="M193" s="181"/>
      <c r="N193" s="182"/>
      <c r="O193" s="72"/>
      <c r="P193" s="72"/>
      <c r="Q193" s="72"/>
      <c r="R193" s="72"/>
      <c r="S193" s="72"/>
      <c r="T193" s="73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146</v>
      </c>
      <c r="AU193" s="19" t="s">
        <v>81</v>
      </c>
    </row>
    <row r="194" spans="1:51" s="13" customFormat="1" ht="12">
      <c r="A194" s="13"/>
      <c r="B194" s="186"/>
      <c r="C194" s="13"/>
      <c r="D194" s="178" t="s">
        <v>216</v>
      </c>
      <c r="E194" s="187" t="s">
        <v>3</v>
      </c>
      <c r="F194" s="188" t="s">
        <v>1182</v>
      </c>
      <c r="G194" s="13"/>
      <c r="H194" s="189">
        <v>30.4</v>
      </c>
      <c r="I194" s="190"/>
      <c r="J194" s="13"/>
      <c r="K194" s="13"/>
      <c r="L194" s="186"/>
      <c r="M194" s="191"/>
      <c r="N194" s="192"/>
      <c r="O194" s="192"/>
      <c r="P194" s="192"/>
      <c r="Q194" s="192"/>
      <c r="R194" s="192"/>
      <c r="S194" s="192"/>
      <c r="T194" s="19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7" t="s">
        <v>216</v>
      </c>
      <c r="AU194" s="187" t="s">
        <v>81</v>
      </c>
      <c r="AV194" s="13" t="s">
        <v>81</v>
      </c>
      <c r="AW194" s="13" t="s">
        <v>33</v>
      </c>
      <c r="AX194" s="13" t="s">
        <v>79</v>
      </c>
      <c r="AY194" s="187" t="s">
        <v>137</v>
      </c>
    </row>
    <row r="195" spans="1:51" s="14" customFormat="1" ht="12">
      <c r="A195" s="14"/>
      <c r="B195" s="199"/>
      <c r="C195" s="14"/>
      <c r="D195" s="178" t="s">
        <v>216</v>
      </c>
      <c r="E195" s="200" t="s">
        <v>3</v>
      </c>
      <c r="F195" s="201" t="s">
        <v>1183</v>
      </c>
      <c r="G195" s="14"/>
      <c r="H195" s="200" t="s">
        <v>3</v>
      </c>
      <c r="I195" s="202"/>
      <c r="J195" s="14"/>
      <c r="K195" s="14"/>
      <c r="L195" s="199"/>
      <c r="M195" s="203"/>
      <c r="N195" s="204"/>
      <c r="O195" s="204"/>
      <c r="P195" s="204"/>
      <c r="Q195" s="204"/>
      <c r="R195" s="204"/>
      <c r="S195" s="204"/>
      <c r="T195" s="20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00" t="s">
        <v>216</v>
      </c>
      <c r="AU195" s="200" t="s">
        <v>81</v>
      </c>
      <c r="AV195" s="14" t="s">
        <v>79</v>
      </c>
      <c r="AW195" s="14" t="s">
        <v>33</v>
      </c>
      <c r="AX195" s="14" t="s">
        <v>71</v>
      </c>
      <c r="AY195" s="200" t="s">
        <v>137</v>
      </c>
    </row>
    <row r="196" spans="1:65" s="2" customFormat="1" ht="16.5" customHeight="1">
      <c r="A196" s="38"/>
      <c r="B196" s="164"/>
      <c r="C196" s="165" t="s">
        <v>479</v>
      </c>
      <c r="D196" s="165" t="s">
        <v>140</v>
      </c>
      <c r="E196" s="166" t="s">
        <v>1184</v>
      </c>
      <c r="F196" s="167" t="s">
        <v>1185</v>
      </c>
      <c r="G196" s="168" t="s">
        <v>581</v>
      </c>
      <c r="H196" s="169">
        <v>10</v>
      </c>
      <c r="I196" s="170"/>
      <c r="J196" s="171">
        <f>ROUND(I196*H196,2)</f>
        <v>0</v>
      </c>
      <c r="K196" s="167" t="s">
        <v>283</v>
      </c>
      <c r="L196" s="39"/>
      <c r="M196" s="172" t="s">
        <v>3</v>
      </c>
      <c r="N196" s="173" t="s">
        <v>42</v>
      </c>
      <c r="O196" s="72"/>
      <c r="P196" s="174">
        <f>O196*H196</f>
        <v>0</v>
      </c>
      <c r="Q196" s="174">
        <v>0.02135</v>
      </c>
      <c r="R196" s="174">
        <f>Q196*H196</f>
        <v>0.21350000000000002</v>
      </c>
      <c r="S196" s="174">
        <v>0</v>
      </c>
      <c r="T196" s="17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76" t="s">
        <v>157</v>
      </c>
      <c r="AT196" s="176" t="s">
        <v>140</v>
      </c>
      <c r="AU196" s="176" t="s">
        <v>81</v>
      </c>
      <c r="AY196" s="19" t="s">
        <v>137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9" t="s">
        <v>79</v>
      </c>
      <c r="BK196" s="177">
        <f>ROUND(I196*H196,2)</f>
        <v>0</v>
      </c>
      <c r="BL196" s="19" t="s">
        <v>157</v>
      </c>
      <c r="BM196" s="176" t="s">
        <v>1186</v>
      </c>
    </row>
    <row r="197" spans="1:47" s="2" customFormat="1" ht="12">
      <c r="A197" s="38"/>
      <c r="B197" s="39"/>
      <c r="C197" s="38"/>
      <c r="D197" s="178" t="s">
        <v>146</v>
      </c>
      <c r="E197" s="38"/>
      <c r="F197" s="179" t="s">
        <v>1187</v>
      </c>
      <c r="G197" s="38"/>
      <c r="H197" s="38"/>
      <c r="I197" s="180"/>
      <c r="J197" s="38"/>
      <c r="K197" s="38"/>
      <c r="L197" s="39"/>
      <c r="M197" s="181"/>
      <c r="N197" s="182"/>
      <c r="O197" s="72"/>
      <c r="P197" s="72"/>
      <c r="Q197" s="72"/>
      <c r="R197" s="72"/>
      <c r="S197" s="72"/>
      <c r="T197" s="73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9" t="s">
        <v>146</v>
      </c>
      <c r="AU197" s="19" t="s">
        <v>81</v>
      </c>
    </row>
    <row r="198" spans="1:47" s="2" customFormat="1" ht="12">
      <c r="A198" s="38"/>
      <c r="B198" s="39"/>
      <c r="C198" s="38"/>
      <c r="D198" s="183" t="s">
        <v>172</v>
      </c>
      <c r="E198" s="38"/>
      <c r="F198" s="184" t="s">
        <v>1188</v>
      </c>
      <c r="G198" s="38"/>
      <c r="H198" s="38"/>
      <c r="I198" s="180"/>
      <c r="J198" s="38"/>
      <c r="K198" s="38"/>
      <c r="L198" s="39"/>
      <c r="M198" s="181"/>
      <c r="N198" s="182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172</v>
      </c>
      <c r="AU198" s="19" t="s">
        <v>81</v>
      </c>
    </row>
    <row r="199" spans="1:65" s="2" customFormat="1" ht="16.5" customHeight="1">
      <c r="A199" s="38"/>
      <c r="B199" s="164"/>
      <c r="C199" s="165" t="s">
        <v>487</v>
      </c>
      <c r="D199" s="165" t="s">
        <v>140</v>
      </c>
      <c r="E199" s="166" t="s">
        <v>1189</v>
      </c>
      <c r="F199" s="167" t="s">
        <v>1190</v>
      </c>
      <c r="G199" s="168" t="s">
        <v>282</v>
      </c>
      <c r="H199" s="169">
        <v>38</v>
      </c>
      <c r="I199" s="170"/>
      <c r="J199" s="171">
        <f>ROUND(I199*H199,2)</f>
        <v>0</v>
      </c>
      <c r="K199" s="167" t="s">
        <v>283</v>
      </c>
      <c r="L199" s="39"/>
      <c r="M199" s="172" t="s">
        <v>3</v>
      </c>
      <c r="N199" s="173" t="s">
        <v>42</v>
      </c>
      <c r="O199" s="72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176" t="s">
        <v>157</v>
      </c>
      <c r="AT199" s="176" t="s">
        <v>140</v>
      </c>
      <c r="AU199" s="176" t="s">
        <v>81</v>
      </c>
      <c r="AY199" s="19" t="s">
        <v>137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9" t="s">
        <v>79</v>
      </c>
      <c r="BK199" s="177">
        <f>ROUND(I199*H199,2)</f>
        <v>0</v>
      </c>
      <c r="BL199" s="19" t="s">
        <v>157</v>
      </c>
      <c r="BM199" s="176" t="s">
        <v>1191</v>
      </c>
    </row>
    <row r="200" spans="1:47" s="2" customFormat="1" ht="12">
      <c r="A200" s="38"/>
      <c r="B200" s="39"/>
      <c r="C200" s="38"/>
      <c r="D200" s="178" t="s">
        <v>146</v>
      </c>
      <c r="E200" s="38"/>
      <c r="F200" s="179" t="s">
        <v>1192</v>
      </c>
      <c r="G200" s="38"/>
      <c r="H200" s="38"/>
      <c r="I200" s="180"/>
      <c r="J200" s="38"/>
      <c r="K200" s="38"/>
      <c r="L200" s="39"/>
      <c r="M200" s="181"/>
      <c r="N200" s="182"/>
      <c r="O200" s="72"/>
      <c r="P200" s="72"/>
      <c r="Q200" s="72"/>
      <c r="R200" s="72"/>
      <c r="S200" s="72"/>
      <c r="T200" s="73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9" t="s">
        <v>146</v>
      </c>
      <c r="AU200" s="19" t="s">
        <v>81</v>
      </c>
    </row>
    <row r="201" spans="1:47" s="2" customFormat="1" ht="12">
      <c r="A201" s="38"/>
      <c r="B201" s="39"/>
      <c r="C201" s="38"/>
      <c r="D201" s="183" t="s">
        <v>172</v>
      </c>
      <c r="E201" s="38"/>
      <c r="F201" s="184" t="s">
        <v>1193</v>
      </c>
      <c r="G201" s="38"/>
      <c r="H201" s="38"/>
      <c r="I201" s="180"/>
      <c r="J201" s="38"/>
      <c r="K201" s="38"/>
      <c r="L201" s="39"/>
      <c r="M201" s="181"/>
      <c r="N201" s="182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172</v>
      </c>
      <c r="AU201" s="19" t="s">
        <v>81</v>
      </c>
    </row>
    <row r="202" spans="1:51" s="13" customFormat="1" ht="12">
      <c r="A202" s="13"/>
      <c r="B202" s="186"/>
      <c r="C202" s="13"/>
      <c r="D202" s="178" t="s">
        <v>216</v>
      </c>
      <c r="E202" s="187" t="s">
        <v>3</v>
      </c>
      <c r="F202" s="188" t="s">
        <v>1194</v>
      </c>
      <c r="G202" s="13"/>
      <c r="H202" s="189">
        <v>38</v>
      </c>
      <c r="I202" s="190"/>
      <c r="J202" s="13"/>
      <c r="K202" s="13"/>
      <c r="L202" s="186"/>
      <c r="M202" s="191"/>
      <c r="N202" s="192"/>
      <c r="O202" s="192"/>
      <c r="P202" s="192"/>
      <c r="Q202" s="192"/>
      <c r="R202" s="192"/>
      <c r="S202" s="192"/>
      <c r="T202" s="19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7" t="s">
        <v>216</v>
      </c>
      <c r="AU202" s="187" t="s">
        <v>81</v>
      </c>
      <c r="AV202" s="13" t="s">
        <v>81</v>
      </c>
      <c r="AW202" s="13" t="s">
        <v>33</v>
      </c>
      <c r="AX202" s="13" t="s">
        <v>79</v>
      </c>
      <c r="AY202" s="187" t="s">
        <v>137</v>
      </c>
    </row>
    <row r="203" spans="1:65" s="2" customFormat="1" ht="16.5" customHeight="1">
      <c r="A203" s="38"/>
      <c r="B203" s="164"/>
      <c r="C203" s="206" t="s">
        <v>495</v>
      </c>
      <c r="D203" s="206" t="s">
        <v>334</v>
      </c>
      <c r="E203" s="207" t="s">
        <v>1195</v>
      </c>
      <c r="F203" s="208" t="s">
        <v>1196</v>
      </c>
      <c r="G203" s="209" t="s">
        <v>291</v>
      </c>
      <c r="H203" s="210">
        <v>5.7</v>
      </c>
      <c r="I203" s="211"/>
      <c r="J203" s="212">
        <f>ROUND(I203*H203,2)</f>
        <v>0</v>
      </c>
      <c r="K203" s="208" t="s">
        <v>283</v>
      </c>
      <c r="L203" s="213"/>
      <c r="M203" s="214" t="s">
        <v>3</v>
      </c>
      <c r="N203" s="215" t="s">
        <v>42</v>
      </c>
      <c r="O203" s="72"/>
      <c r="P203" s="174">
        <f>O203*H203</f>
        <v>0</v>
      </c>
      <c r="Q203" s="174">
        <v>0.2</v>
      </c>
      <c r="R203" s="174">
        <f>Q203*H203</f>
        <v>1.1400000000000001</v>
      </c>
      <c r="S203" s="174">
        <v>0</v>
      </c>
      <c r="T203" s="17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6" t="s">
        <v>179</v>
      </c>
      <c r="AT203" s="176" t="s">
        <v>334</v>
      </c>
      <c r="AU203" s="176" t="s">
        <v>81</v>
      </c>
      <c r="AY203" s="19" t="s">
        <v>137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9" t="s">
        <v>79</v>
      </c>
      <c r="BK203" s="177">
        <f>ROUND(I203*H203,2)</f>
        <v>0</v>
      </c>
      <c r="BL203" s="19" t="s">
        <v>157</v>
      </c>
      <c r="BM203" s="176" t="s">
        <v>1197</v>
      </c>
    </row>
    <row r="204" spans="1:47" s="2" customFormat="1" ht="12">
      <c r="A204" s="38"/>
      <c r="B204" s="39"/>
      <c r="C204" s="38"/>
      <c r="D204" s="178" t="s">
        <v>146</v>
      </c>
      <c r="E204" s="38"/>
      <c r="F204" s="179" t="s">
        <v>1196</v>
      </c>
      <c r="G204" s="38"/>
      <c r="H204" s="38"/>
      <c r="I204" s="180"/>
      <c r="J204" s="38"/>
      <c r="K204" s="38"/>
      <c r="L204" s="39"/>
      <c r="M204" s="181"/>
      <c r="N204" s="182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146</v>
      </c>
      <c r="AU204" s="19" t="s">
        <v>81</v>
      </c>
    </row>
    <row r="205" spans="1:51" s="13" customFormat="1" ht="12">
      <c r="A205" s="13"/>
      <c r="B205" s="186"/>
      <c r="C205" s="13"/>
      <c r="D205" s="178" t="s">
        <v>216</v>
      </c>
      <c r="E205" s="187" t="s">
        <v>3</v>
      </c>
      <c r="F205" s="188" t="s">
        <v>1198</v>
      </c>
      <c r="G205" s="13"/>
      <c r="H205" s="189">
        <v>5.7</v>
      </c>
      <c r="I205" s="190"/>
      <c r="J205" s="13"/>
      <c r="K205" s="13"/>
      <c r="L205" s="186"/>
      <c r="M205" s="191"/>
      <c r="N205" s="192"/>
      <c r="O205" s="192"/>
      <c r="P205" s="192"/>
      <c r="Q205" s="192"/>
      <c r="R205" s="192"/>
      <c r="S205" s="192"/>
      <c r="T205" s="19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7" t="s">
        <v>216</v>
      </c>
      <c r="AU205" s="187" t="s">
        <v>81</v>
      </c>
      <c r="AV205" s="13" t="s">
        <v>81</v>
      </c>
      <c r="AW205" s="13" t="s">
        <v>33</v>
      </c>
      <c r="AX205" s="13" t="s">
        <v>79</v>
      </c>
      <c r="AY205" s="187" t="s">
        <v>137</v>
      </c>
    </row>
    <row r="206" spans="1:65" s="2" customFormat="1" ht="16.5" customHeight="1">
      <c r="A206" s="38"/>
      <c r="B206" s="164"/>
      <c r="C206" s="165" t="s">
        <v>503</v>
      </c>
      <c r="D206" s="165" t="s">
        <v>140</v>
      </c>
      <c r="E206" s="166" t="s">
        <v>1199</v>
      </c>
      <c r="F206" s="167" t="s">
        <v>1200</v>
      </c>
      <c r="G206" s="168" t="s">
        <v>291</v>
      </c>
      <c r="H206" s="169">
        <v>3.8</v>
      </c>
      <c r="I206" s="170"/>
      <c r="J206" s="171">
        <f>ROUND(I206*H206,2)</f>
        <v>0</v>
      </c>
      <c r="K206" s="167" t="s">
        <v>283</v>
      </c>
      <c r="L206" s="39"/>
      <c r="M206" s="172" t="s">
        <v>3</v>
      </c>
      <c r="N206" s="173" t="s">
        <v>42</v>
      </c>
      <c r="O206" s="72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6" t="s">
        <v>157</v>
      </c>
      <c r="AT206" s="176" t="s">
        <v>140</v>
      </c>
      <c r="AU206" s="176" t="s">
        <v>81</v>
      </c>
      <c r="AY206" s="19" t="s">
        <v>137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9" t="s">
        <v>79</v>
      </c>
      <c r="BK206" s="177">
        <f>ROUND(I206*H206,2)</f>
        <v>0</v>
      </c>
      <c r="BL206" s="19" t="s">
        <v>157</v>
      </c>
      <c r="BM206" s="176" t="s">
        <v>1201</v>
      </c>
    </row>
    <row r="207" spans="1:47" s="2" customFormat="1" ht="12">
      <c r="A207" s="38"/>
      <c r="B207" s="39"/>
      <c r="C207" s="38"/>
      <c r="D207" s="178" t="s">
        <v>146</v>
      </c>
      <c r="E207" s="38"/>
      <c r="F207" s="179" t="s">
        <v>1202</v>
      </c>
      <c r="G207" s="38"/>
      <c r="H207" s="38"/>
      <c r="I207" s="180"/>
      <c r="J207" s="38"/>
      <c r="K207" s="38"/>
      <c r="L207" s="39"/>
      <c r="M207" s="181"/>
      <c r="N207" s="182"/>
      <c r="O207" s="72"/>
      <c r="P207" s="72"/>
      <c r="Q207" s="72"/>
      <c r="R207" s="72"/>
      <c r="S207" s="72"/>
      <c r="T207" s="73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146</v>
      </c>
      <c r="AU207" s="19" t="s">
        <v>81</v>
      </c>
    </row>
    <row r="208" spans="1:47" s="2" customFormat="1" ht="12">
      <c r="A208" s="38"/>
      <c r="B208" s="39"/>
      <c r="C208" s="38"/>
      <c r="D208" s="183" t="s">
        <v>172</v>
      </c>
      <c r="E208" s="38"/>
      <c r="F208" s="184" t="s">
        <v>1203</v>
      </c>
      <c r="G208" s="38"/>
      <c r="H208" s="38"/>
      <c r="I208" s="180"/>
      <c r="J208" s="38"/>
      <c r="K208" s="38"/>
      <c r="L208" s="39"/>
      <c r="M208" s="181"/>
      <c r="N208" s="182"/>
      <c r="O208" s="72"/>
      <c r="P208" s="72"/>
      <c r="Q208" s="72"/>
      <c r="R208" s="72"/>
      <c r="S208" s="72"/>
      <c r="T208" s="73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9" t="s">
        <v>172</v>
      </c>
      <c r="AU208" s="19" t="s">
        <v>81</v>
      </c>
    </row>
    <row r="209" spans="1:51" s="13" customFormat="1" ht="12">
      <c r="A209" s="13"/>
      <c r="B209" s="186"/>
      <c r="C209" s="13"/>
      <c r="D209" s="178" t="s">
        <v>216</v>
      </c>
      <c r="E209" s="187" t="s">
        <v>1039</v>
      </c>
      <c r="F209" s="188" t="s">
        <v>1204</v>
      </c>
      <c r="G209" s="13"/>
      <c r="H209" s="189">
        <v>3.8</v>
      </c>
      <c r="I209" s="190"/>
      <c r="J209" s="13"/>
      <c r="K209" s="13"/>
      <c r="L209" s="186"/>
      <c r="M209" s="191"/>
      <c r="N209" s="192"/>
      <c r="O209" s="192"/>
      <c r="P209" s="192"/>
      <c r="Q209" s="192"/>
      <c r="R209" s="192"/>
      <c r="S209" s="192"/>
      <c r="T209" s="19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7" t="s">
        <v>216</v>
      </c>
      <c r="AU209" s="187" t="s">
        <v>81</v>
      </c>
      <c r="AV209" s="13" t="s">
        <v>81</v>
      </c>
      <c r="AW209" s="13" t="s">
        <v>33</v>
      </c>
      <c r="AX209" s="13" t="s">
        <v>79</v>
      </c>
      <c r="AY209" s="187" t="s">
        <v>137</v>
      </c>
    </row>
    <row r="210" spans="1:65" s="2" customFormat="1" ht="16.5" customHeight="1">
      <c r="A210" s="38"/>
      <c r="B210" s="164"/>
      <c r="C210" s="165" t="s">
        <v>510</v>
      </c>
      <c r="D210" s="165" t="s">
        <v>140</v>
      </c>
      <c r="E210" s="166" t="s">
        <v>1205</v>
      </c>
      <c r="F210" s="167" t="s">
        <v>1206</v>
      </c>
      <c r="G210" s="168" t="s">
        <v>291</v>
      </c>
      <c r="H210" s="169">
        <v>3.8</v>
      </c>
      <c r="I210" s="170"/>
      <c r="J210" s="171">
        <f>ROUND(I210*H210,2)</f>
        <v>0</v>
      </c>
      <c r="K210" s="167" t="s">
        <v>283</v>
      </c>
      <c r="L210" s="39"/>
      <c r="M210" s="172" t="s">
        <v>3</v>
      </c>
      <c r="N210" s="173" t="s">
        <v>42</v>
      </c>
      <c r="O210" s="72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176" t="s">
        <v>157</v>
      </c>
      <c r="AT210" s="176" t="s">
        <v>140</v>
      </c>
      <c r="AU210" s="176" t="s">
        <v>81</v>
      </c>
      <c r="AY210" s="19" t="s">
        <v>137</v>
      </c>
      <c r="BE210" s="177">
        <f>IF(N210="základní",J210,0)</f>
        <v>0</v>
      </c>
      <c r="BF210" s="177">
        <f>IF(N210="snížená",J210,0)</f>
        <v>0</v>
      </c>
      <c r="BG210" s="177">
        <f>IF(N210="zákl. přenesená",J210,0)</f>
        <v>0</v>
      </c>
      <c r="BH210" s="177">
        <f>IF(N210="sníž. přenesená",J210,0)</f>
        <v>0</v>
      </c>
      <c r="BI210" s="177">
        <f>IF(N210="nulová",J210,0)</f>
        <v>0</v>
      </c>
      <c r="BJ210" s="19" t="s">
        <v>79</v>
      </c>
      <c r="BK210" s="177">
        <f>ROUND(I210*H210,2)</f>
        <v>0</v>
      </c>
      <c r="BL210" s="19" t="s">
        <v>157</v>
      </c>
      <c r="BM210" s="176" t="s">
        <v>1207</v>
      </c>
    </row>
    <row r="211" spans="1:47" s="2" customFormat="1" ht="12">
      <c r="A211" s="38"/>
      <c r="B211" s="39"/>
      <c r="C211" s="38"/>
      <c r="D211" s="178" t="s">
        <v>146</v>
      </c>
      <c r="E211" s="38"/>
      <c r="F211" s="179" t="s">
        <v>1208</v>
      </c>
      <c r="G211" s="38"/>
      <c r="H211" s="38"/>
      <c r="I211" s="180"/>
      <c r="J211" s="38"/>
      <c r="K211" s="38"/>
      <c r="L211" s="39"/>
      <c r="M211" s="181"/>
      <c r="N211" s="182"/>
      <c r="O211" s="72"/>
      <c r="P211" s="72"/>
      <c r="Q211" s="72"/>
      <c r="R211" s="72"/>
      <c r="S211" s="72"/>
      <c r="T211" s="73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9" t="s">
        <v>146</v>
      </c>
      <c r="AU211" s="19" t="s">
        <v>81</v>
      </c>
    </row>
    <row r="212" spans="1:47" s="2" customFormat="1" ht="12">
      <c r="A212" s="38"/>
      <c r="B212" s="39"/>
      <c r="C212" s="38"/>
      <c r="D212" s="183" t="s">
        <v>172</v>
      </c>
      <c r="E212" s="38"/>
      <c r="F212" s="184" t="s">
        <v>1209</v>
      </c>
      <c r="G212" s="38"/>
      <c r="H212" s="38"/>
      <c r="I212" s="180"/>
      <c r="J212" s="38"/>
      <c r="K212" s="38"/>
      <c r="L212" s="39"/>
      <c r="M212" s="181"/>
      <c r="N212" s="182"/>
      <c r="O212" s="72"/>
      <c r="P212" s="72"/>
      <c r="Q212" s="72"/>
      <c r="R212" s="72"/>
      <c r="S212" s="72"/>
      <c r="T212" s="73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172</v>
      </c>
      <c r="AU212" s="19" t="s">
        <v>81</v>
      </c>
    </row>
    <row r="213" spans="1:51" s="13" customFormat="1" ht="12">
      <c r="A213" s="13"/>
      <c r="B213" s="186"/>
      <c r="C213" s="13"/>
      <c r="D213" s="178" t="s">
        <v>216</v>
      </c>
      <c r="E213" s="187" t="s">
        <v>3</v>
      </c>
      <c r="F213" s="188" t="s">
        <v>1039</v>
      </c>
      <c r="G213" s="13"/>
      <c r="H213" s="189">
        <v>3.8</v>
      </c>
      <c r="I213" s="190"/>
      <c r="J213" s="13"/>
      <c r="K213" s="13"/>
      <c r="L213" s="186"/>
      <c r="M213" s="191"/>
      <c r="N213" s="192"/>
      <c r="O213" s="192"/>
      <c r="P213" s="192"/>
      <c r="Q213" s="192"/>
      <c r="R213" s="192"/>
      <c r="S213" s="192"/>
      <c r="T213" s="19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7" t="s">
        <v>216</v>
      </c>
      <c r="AU213" s="187" t="s">
        <v>81</v>
      </c>
      <c r="AV213" s="13" t="s">
        <v>81</v>
      </c>
      <c r="AW213" s="13" t="s">
        <v>33</v>
      </c>
      <c r="AX213" s="13" t="s">
        <v>79</v>
      </c>
      <c r="AY213" s="187" t="s">
        <v>137</v>
      </c>
    </row>
    <row r="214" spans="1:65" s="2" customFormat="1" ht="16.5" customHeight="1">
      <c r="A214" s="38"/>
      <c r="B214" s="164"/>
      <c r="C214" s="165" t="s">
        <v>517</v>
      </c>
      <c r="D214" s="165" t="s">
        <v>140</v>
      </c>
      <c r="E214" s="166" t="s">
        <v>1210</v>
      </c>
      <c r="F214" s="167" t="s">
        <v>1211</v>
      </c>
      <c r="G214" s="168" t="s">
        <v>291</v>
      </c>
      <c r="H214" s="169">
        <v>34.2</v>
      </c>
      <c r="I214" s="170"/>
      <c r="J214" s="171">
        <f>ROUND(I214*H214,2)</f>
        <v>0</v>
      </c>
      <c r="K214" s="167" t="s">
        <v>283</v>
      </c>
      <c r="L214" s="39"/>
      <c r="M214" s="172" t="s">
        <v>3</v>
      </c>
      <c r="N214" s="173" t="s">
        <v>42</v>
      </c>
      <c r="O214" s="72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76" t="s">
        <v>157</v>
      </c>
      <c r="AT214" s="176" t="s">
        <v>140</v>
      </c>
      <c r="AU214" s="176" t="s">
        <v>81</v>
      </c>
      <c r="AY214" s="19" t="s">
        <v>137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9" t="s">
        <v>79</v>
      </c>
      <c r="BK214" s="177">
        <f>ROUND(I214*H214,2)</f>
        <v>0</v>
      </c>
      <c r="BL214" s="19" t="s">
        <v>157</v>
      </c>
      <c r="BM214" s="176" t="s">
        <v>1212</v>
      </c>
    </row>
    <row r="215" spans="1:47" s="2" customFormat="1" ht="12">
      <c r="A215" s="38"/>
      <c r="B215" s="39"/>
      <c r="C215" s="38"/>
      <c r="D215" s="178" t="s">
        <v>146</v>
      </c>
      <c r="E215" s="38"/>
      <c r="F215" s="179" t="s">
        <v>1213</v>
      </c>
      <c r="G215" s="38"/>
      <c r="H215" s="38"/>
      <c r="I215" s="180"/>
      <c r="J215" s="38"/>
      <c r="K215" s="38"/>
      <c r="L215" s="39"/>
      <c r="M215" s="181"/>
      <c r="N215" s="182"/>
      <c r="O215" s="72"/>
      <c r="P215" s="72"/>
      <c r="Q215" s="72"/>
      <c r="R215" s="72"/>
      <c r="S215" s="72"/>
      <c r="T215" s="73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9" t="s">
        <v>146</v>
      </c>
      <c r="AU215" s="19" t="s">
        <v>81</v>
      </c>
    </row>
    <row r="216" spans="1:47" s="2" customFormat="1" ht="12">
      <c r="A216" s="38"/>
      <c r="B216" s="39"/>
      <c r="C216" s="38"/>
      <c r="D216" s="183" t="s">
        <v>172</v>
      </c>
      <c r="E216" s="38"/>
      <c r="F216" s="184" t="s">
        <v>1214</v>
      </c>
      <c r="G216" s="38"/>
      <c r="H216" s="38"/>
      <c r="I216" s="180"/>
      <c r="J216" s="38"/>
      <c r="K216" s="38"/>
      <c r="L216" s="39"/>
      <c r="M216" s="181"/>
      <c r="N216" s="182"/>
      <c r="O216" s="72"/>
      <c r="P216" s="72"/>
      <c r="Q216" s="72"/>
      <c r="R216" s="72"/>
      <c r="S216" s="72"/>
      <c r="T216" s="73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172</v>
      </c>
      <c r="AU216" s="19" t="s">
        <v>81</v>
      </c>
    </row>
    <row r="217" spans="1:51" s="13" customFormat="1" ht="12">
      <c r="A217" s="13"/>
      <c r="B217" s="186"/>
      <c r="C217" s="13"/>
      <c r="D217" s="178" t="s">
        <v>216</v>
      </c>
      <c r="E217" s="187" t="s">
        <v>3</v>
      </c>
      <c r="F217" s="188" t="s">
        <v>1215</v>
      </c>
      <c r="G217" s="13"/>
      <c r="H217" s="189">
        <v>34.2</v>
      </c>
      <c r="I217" s="190"/>
      <c r="J217" s="13"/>
      <c r="K217" s="13"/>
      <c r="L217" s="186"/>
      <c r="M217" s="191"/>
      <c r="N217" s="192"/>
      <c r="O217" s="192"/>
      <c r="P217" s="192"/>
      <c r="Q217" s="192"/>
      <c r="R217" s="192"/>
      <c r="S217" s="192"/>
      <c r="T217" s="19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7" t="s">
        <v>216</v>
      </c>
      <c r="AU217" s="187" t="s">
        <v>81</v>
      </c>
      <c r="AV217" s="13" t="s">
        <v>81</v>
      </c>
      <c r="AW217" s="13" t="s">
        <v>33</v>
      </c>
      <c r="AX217" s="13" t="s">
        <v>79</v>
      </c>
      <c r="AY217" s="187" t="s">
        <v>137</v>
      </c>
    </row>
    <row r="218" spans="1:51" s="14" customFormat="1" ht="12">
      <c r="A218" s="14"/>
      <c r="B218" s="199"/>
      <c r="C218" s="14"/>
      <c r="D218" s="178" t="s">
        <v>216</v>
      </c>
      <c r="E218" s="200" t="s">
        <v>3</v>
      </c>
      <c r="F218" s="201" t="s">
        <v>1216</v>
      </c>
      <c r="G218" s="14"/>
      <c r="H218" s="200" t="s">
        <v>3</v>
      </c>
      <c r="I218" s="202"/>
      <c r="J218" s="14"/>
      <c r="K218" s="14"/>
      <c r="L218" s="199"/>
      <c r="M218" s="203"/>
      <c r="N218" s="204"/>
      <c r="O218" s="204"/>
      <c r="P218" s="204"/>
      <c r="Q218" s="204"/>
      <c r="R218" s="204"/>
      <c r="S218" s="204"/>
      <c r="T218" s="20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00" t="s">
        <v>216</v>
      </c>
      <c r="AU218" s="200" t="s">
        <v>81</v>
      </c>
      <c r="AV218" s="14" t="s">
        <v>79</v>
      </c>
      <c r="AW218" s="14" t="s">
        <v>33</v>
      </c>
      <c r="AX218" s="14" t="s">
        <v>71</v>
      </c>
      <c r="AY218" s="200" t="s">
        <v>137</v>
      </c>
    </row>
    <row r="219" spans="1:65" s="2" customFormat="1" ht="16.5" customHeight="1">
      <c r="A219" s="38"/>
      <c r="B219" s="164"/>
      <c r="C219" s="165" t="s">
        <v>523</v>
      </c>
      <c r="D219" s="165" t="s">
        <v>140</v>
      </c>
      <c r="E219" s="166" t="s">
        <v>996</v>
      </c>
      <c r="F219" s="167" t="s">
        <v>1217</v>
      </c>
      <c r="G219" s="168" t="s">
        <v>143</v>
      </c>
      <c r="H219" s="169">
        <v>1</v>
      </c>
      <c r="I219" s="170"/>
      <c r="J219" s="171">
        <f>ROUND(I219*H219,2)</f>
        <v>0</v>
      </c>
      <c r="K219" s="167" t="s">
        <v>3</v>
      </c>
      <c r="L219" s="39"/>
      <c r="M219" s="172" t="s">
        <v>3</v>
      </c>
      <c r="N219" s="173" t="s">
        <v>42</v>
      </c>
      <c r="O219" s="72"/>
      <c r="P219" s="174">
        <f>O219*H219</f>
        <v>0</v>
      </c>
      <c r="Q219" s="174">
        <v>0</v>
      </c>
      <c r="R219" s="174">
        <f>Q219*H219</f>
        <v>0</v>
      </c>
      <c r="S219" s="174">
        <v>0</v>
      </c>
      <c r="T219" s="175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6" t="s">
        <v>157</v>
      </c>
      <c r="AT219" s="176" t="s">
        <v>140</v>
      </c>
      <c r="AU219" s="176" t="s">
        <v>81</v>
      </c>
      <c r="AY219" s="19" t="s">
        <v>137</v>
      </c>
      <c r="BE219" s="177">
        <f>IF(N219="základní",J219,0)</f>
        <v>0</v>
      </c>
      <c r="BF219" s="177">
        <f>IF(N219="snížená",J219,0)</f>
        <v>0</v>
      </c>
      <c r="BG219" s="177">
        <f>IF(N219="zákl. přenesená",J219,0)</f>
        <v>0</v>
      </c>
      <c r="BH219" s="177">
        <f>IF(N219="sníž. přenesená",J219,0)</f>
        <v>0</v>
      </c>
      <c r="BI219" s="177">
        <f>IF(N219="nulová",J219,0)</f>
        <v>0</v>
      </c>
      <c r="BJ219" s="19" t="s">
        <v>79</v>
      </c>
      <c r="BK219" s="177">
        <f>ROUND(I219*H219,2)</f>
        <v>0</v>
      </c>
      <c r="BL219" s="19" t="s">
        <v>157</v>
      </c>
      <c r="BM219" s="176" t="s">
        <v>1218</v>
      </c>
    </row>
    <row r="220" spans="1:47" s="2" customFormat="1" ht="12">
      <c r="A220" s="38"/>
      <c r="B220" s="39"/>
      <c r="C220" s="38"/>
      <c r="D220" s="178" t="s">
        <v>146</v>
      </c>
      <c r="E220" s="38"/>
      <c r="F220" s="179" t="s">
        <v>1219</v>
      </c>
      <c r="G220" s="38"/>
      <c r="H220" s="38"/>
      <c r="I220" s="180"/>
      <c r="J220" s="38"/>
      <c r="K220" s="38"/>
      <c r="L220" s="39"/>
      <c r="M220" s="181"/>
      <c r="N220" s="182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146</v>
      </c>
      <c r="AU220" s="19" t="s">
        <v>81</v>
      </c>
    </row>
    <row r="221" spans="1:47" s="2" customFormat="1" ht="12">
      <c r="A221" s="38"/>
      <c r="B221" s="39"/>
      <c r="C221" s="38"/>
      <c r="D221" s="178" t="s">
        <v>202</v>
      </c>
      <c r="E221" s="38"/>
      <c r="F221" s="185" t="s">
        <v>1220</v>
      </c>
      <c r="G221" s="38"/>
      <c r="H221" s="38"/>
      <c r="I221" s="180"/>
      <c r="J221" s="38"/>
      <c r="K221" s="38"/>
      <c r="L221" s="39"/>
      <c r="M221" s="181"/>
      <c r="N221" s="182"/>
      <c r="O221" s="72"/>
      <c r="P221" s="72"/>
      <c r="Q221" s="72"/>
      <c r="R221" s="72"/>
      <c r="S221" s="72"/>
      <c r="T221" s="73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9" t="s">
        <v>202</v>
      </c>
      <c r="AU221" s="19" t="s">
        <v>81</v>
      </c>
    </row>
    <row r="222" spans="1:63" s="12" customFormat="1" ht="22.8" customHeight="1">
      <c r="A222" s="12"/>
      <c r="B222" s="151"/>
      <c r="C222" s="12"/>
      <c r="D222" s="152" t="s">
        <v>70</v>
      </c>
      <c r="E222" s="162" t="s">
        <v>973</v>
      </c>
      <c r="F222" s="162" t="s">
        <v>974</v>
      </c>
      <c r="G222" s="12"/>
      <c r="H222" s="12"/>
      <c r="I222" s="154"/>
      <c r="J222" s="163">
        <f>BK222</f>
        <v>0</v>
      </c>
      <c r="K222" s="12"/>
      <c r="L222" s="151"/>
      <c r="M222" s="156"/>
      <c r="N222" s="157"/>
      <c r="O222" s="157"/>
      <c r="P222" s="158">
        <f>SUM(P223:P225)</f>
        <v>0</v>
      </c>
      <c r="Q222" s="157"/>
      <c r="R222" s="158">
        <f>SUM(R223:R225)</f>
        <v>0</v>
      </c>
      <c r="S222" s="157"/>
      <c r="T222" s="159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52" t="s">
        <v>79</v>
      </c>
      <c r="AT222" s="160" t="s">
        <v>70</v>
      </c>
      <c r="AU222" s="160" t="s">
        <v>79</v>
      </c>
      <c r="AY222" s="152" t="s">
        <v>137</v>
      </c>
      <c r="BK222" s="161">
        <f>SUM(BK223:BK225)</f>
        <v>0</v>
      </c>
    </row>
    <row r="223" spans="1:65" s="2" customFormat="1" ht="16.5" customHeight="1">
      <c r="A223" s="38"/>
      <c r="B223" s="164"/>
      <c r="C223" s="165" t="s">
        <v>532</v>
      </c>
      <c r="D223" s="165" t="s">
        <v>140</v>
      </c>
      <c r="E223" s="166" t="s">
        <v>1221</v>
      </c>
      <c r="F223" s="167" t="s">
        <v>1222</v>
      </c>
      <c r="G223" s="168" t="s">
        <v>337</v>
      </c>
      <c r="H223" s="169">
        <v>5.312</v>
      </c>
      <c r="I223" s="170"/>
      <c r="J223" s="171">
        <f>ROUND(I223*H223,2)</f>
        <v>0</v>
      </c>
      <c r="K223" s="167" t="s">
        <v>283</v>
      </c>
      <c r="L223" s="39"/>
      <c r="M223" s="172" t="s">
        <v>3</v>
      </c>
      <c r="N223" s="173" t="s">
        <v>42</v>
      </c>
      <c r="O223" s="72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6" t="s">
        <v>157</v>
      </c>
      <c r="AT223" s="176" t="s">
        <v>140</v>
      </c>
      <c r="AU223" s="176" t="s">
        <v>81</v>
      </c>
      <c r="AY223" s="19" t="s">
        <v>137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9" t="s">
        <v>79</v>
      </c>
      <c r="BK223" s="177">
        <f>ROUND(I223*H223,2)</f>
        <v>0</v>
      </c>
      <c r="BL223" s="19" t="s">
        <v>157</v>
      </c>
      <c r="BM223" s="176" t="s">
        <v>1223</v>
      </c>
    </row>
    <row r="224" spans="1:47" s="2" customFormat="1" ht="12">
      <c r="A224" s="38"/>
      <c r="B224" s="39"/>
      <c r="C224" s="38"/>
      <c r="D224" s="178" t="s">
        <v>146</v>
      </c>
      <c r="E224" s="38"/>
      <c r="F224" s="179" t="s">
        <v>1224</v>
      </c>
      <c r="G224" s="38"/>
      <c r="H224" s="38"/>
      <c r="I224" s="180"/>
      <c r="J224" s="38"/>
      <c r="K224" s="38"/>
      <c r="L224" s="39"/>
      <c r="M224" s="181"/>
      <c r="N224" s="182"/>
      <c r="O224" s="72"/>
      <c r="P224" s="72"/>
      <c r="Q224" s="72"/>
      <c r="R224" s="72"/>
      <c r="S224" s="72"/>
      <c r="T224" s="73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146</v>
      </c>
      <c r="AU224" s="19" t="s">
        <v>81</v>
      </c>
    </row>
    <row r="225" spans="1:47" s="2" customFormat="1" ht="12">
      <c r="A225" s="38"/>
      <c r="B225" s="39"/>
      <c r="C225" s="38"/>
      <c r="D225" s="183" t="s">
        <v>172</v>
      </c>
      <c r="E225" s="38"/>
      <c r="F225" s="184" t="s">
        <v>1225</v>
      </c>
      <c r="G225" s="38"/>
      <c r="H225" s="38"/>
      <c r="I225" s="180"/>
      <c r="J225" s="38"/>
      <c r="K225" s="38"/>
      <c r="L225" s="39"/>
      <c r="M225" s="194"/>
      <c r="N225" s="195"/>
      <c r="O225" s="196"/>
      <c r="P225" s="196"/>
      <c r="Q225" s="196"/>
      <c r="R225" s="196"/>
      <c r="S225" s="196"/>
      <c r="T225" s="197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9" t="s">
        <v>172</v>
      </c>
      <c r="AU225" s="19" t="s">
        <v>81</v>
      </c>
    </row>
    <row r="226" spans="1:31" s="2" customFormat="1" ht="6.95" customHeight="1">
      <c r="A226" s="38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39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autoFilter ref="C81:K22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3_01/111251103"/>
    <hyperlink ref="F91" r:id="rId2" display="https://podminky.urs.cz/item/CS_URS_2023_01/112101101"/>
    <hyperlink ref="F95" r:id="rId3" display="https://podminky.urs.cz/item/CS_URS_2023_01/112101102"/>
    <hyperlink ref="F99" r:id="rId4" display="https://podminky.urs.cz/item/CS_URS_2023_01/112101103"/>
    <hyperlink ref="F103" r:id="rId5" display="https://podminky.urs.cz/item/CS_URS_2023_01/112101104"/>
    <hyperlink ref="F107" r:id="rId6" display="https://podminky.urs.cz/item/CS_URS_2023_01/112101105"/>
    <hyperlink ref="F111" r:id="rId7" display="https://podminky.urs.cz/item/CS_URS_2023_01/112101106"/>
    <hyperlink ref="F115" r:id="rId8" display="https://podminky.urs.cz/item/CS_URS_2023_01/112101122"/>
    <hyperlink ref="F119" r:id="rId9" display="https://podminky.urs.cz/item/CS_URS_2023_01/112251101"/>
    <hyperlink ref="F123" r:id="rId10" display="https://podminky.urs.cz/item/CS_URS_2023_01/112251102"/>
    <hyperlink ref="F127" r:id="rId11" display="https://podminky.urs.cz/item/CS_URS_2023_01/112251103"/>
    <hyperlink ref="F131" r:id="rId12" display="https://podminky.urs.cz/item/CS_URS_2023_01/112251104"/>
    <hyperlink ref="F135" r:id="rId13" display="https://podminky.urs.cz/item/CS_URS_2023_01/112251105"/>
    <hyperlink ref="F139" r:id="rId14" display="https://podminky.urs.cz/item/CS_URS_2023_01/112251107"/>
    <hyperlink ref="F143" r:id="rId15" display="https://podminky.urs.cz/item/CS_URS_2023_01/183101215"/>
    <hyperlink ref="F150" r:id="rId16" display="https://podminky.urs.cz/item/CS_URS_2023_01/184102114"/>
    <hyperlink ref="F162" r:id="rId17" display="https://podminky.urs.cz/item/CS_URS_2023_01/184215133"/>
    <hyperlink ref="F178" r:id="rId18" display="https://podminky.urs.cz/item/CS_URS_2023_01/184813121"/>
    <hyperlink ref="F186" r:id="rId19" display="https://podminky.urs.cz/item/CS_URS_2023_01/184816111"/>
    <hyperlink ref="F198" r:id="rId20" display="https://podminky.urs.cz/item/CS_URS_2023_01/184818232"/>
    <hyperlink ref="F201" r:id="rId21" display="https://podminky.urs.cz/item/CS_URS_2023_01/184911432"/>
    <hyperlink ref="F208" r:id="rId22" display="https://podminky.urs.cz/item/CS_URS_2023_01/185804311"/>
    <hyperlink ref="F212" r:id="rId23" display="https://podminky.urs.cz/item/CS_URS_2023_01/185851121"/>
    <hyperlink ref="F216" r:id="rId24" display="https://podminky.urs.cz/item/CS_URS_2023_01/185851129"/>
    <hyperlink ref="F225" r:id="rId25" display="https://podminky.urs.cz/item/CS_URS_2023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  <c r="AZ2" s="198" t="s">
        <v>1038</v>
      </c>
      <c r="BA2" s="198" t="s">
        <v>3</v>
      </c>
      <c r="BB2" s="198" t="s">
        <v>3</v>
      </c>
      <c r="BC2" s="198" t="s">
        <v>71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1226</v>
      </c>
      <c r="BD3" s="198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1227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1228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ROUND((SUM(BE81:BE132)),2)</f>
        <v>0</v>
      </c>
      <c r="G33" s="38"/>
      <c r="H33" s="38"/>
      <c r="I33" s="123">
        <v>0.21</v>
      </c>
      <c r="J33" s="122">
        <f>ROUND(((SUM(BE81:BE132))*I33),2)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ROUND((SUM(BF81:BF132)),2)</f>
        <v>0</v>
      </c>
      <c r="G34" s="38"/>
      <c r="H34" s="38"/>
      <c r="I34" s="123">
        <v>0.15</v>
      </c>
      <c r="J34" s="122">
        <f>ROUND(((SUM(BF81:BF132))*I34),2)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ROUND((SUM(BG81:BG132)),2)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ROUND((SUM(BH81:BH132)),2)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ROUND((SUM(BI81:BI132)),2)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771/20-4 - SO 802 - následná péče 1.rok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Třebíč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Cyklostezka Třebíč - Vladislav, I.Etapa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771/20-4 - SO 802 - následná péče 1.rok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>Třebíč</v>
      </c>
      <c r="G75" s="38"/>
      <c r="H75" s="38"/>
      <c r="I75" s="32" t="s">
        <v>23</v>
      </c>
      <c r="J75" s="64" t="str">
        <f>IF(J12="","",J12)</f>
        <v>22. 11. 2022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>Město Třebíč</v>
      </c>
      <c r="G77" s="38"/>
      <c r="H77" s="38"/>
      <c r="I77" s="32" t="s">
        <v>31</v>
      </c>
      <c r="J77" s="36" t="str">
        <f>E21</f>
        <v>NDCon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38"/>
      <c r="E78" s="38"/>
      <c r="F78" s="27" t="str">
        <f>IF(E18="","",E18)</f>
        <v>Vyplň údaj</v>
      </c>
      <c r="G78" s="38"/>
      <c r="H78" s="38"/>
      <c r="I78" s="32" t="s">
        <v>34</v>
      </c>
      <c r="J78" s="36" t="str">
        <f>E24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122</v>
      </c>
      <c r="D80" s="144" t="s">
        <v>56</v>
      </c>
      <c r="E80" s="144" t="s">
        <v>52</v>
      </c>
      <c r="F80" s="144" t="s">
        <v>53</v>
      </c>
      <c r="G80" s="144" t="s">
        <v>123</v>
      </c>
      <c r="H80" s="144" t="s">
        <v>124</v>
      </c>
      <c r="I80" s="144" t="s">
        <v>125</v>
      </c>
      <c r="J80" s="144" t="s">
        <v>114</v>
      </c>
      <c r="K80" s="145" t="s">
        <v>126</v>
      </c>
      <c r="L80" s="146"/>
      <c r="M80" s="80" t="s">
        <v>3</v>
      </c>
      <c r="N80" s="81" t="s">
        <v>41</v>
      </c>
      <c r="O80" s="81" t="s">
        <v>127</v>
      </c>
      <c r="P80" s="81" t="s">
        <v>128</v>
      </c>
      <c r="Q80" s="81" t="s">
        <v>129</v>
      </c>
      <c r="R80" s="81" t="s">
        <v>130</v>
      </c>
      <c r="S80" s="81" t="s">
        <v>131</v>
      </c>
      <c r="T80" s="82" t="s">
        <v>132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133</v>
      </c>
      <c r="D81" s="38"/>
      <c r="E81" s="38"/>
      <c r="F81" s="38"/>
      <c r="G81" s="38"/>
      <c r="H81" s="38"/>
      <c r="I81" s="38"/>
      <c r="J81" s="147">
        <f>BK81</f>
        <v>0</v>
      </c>
      <c r="K81" s="38"/>
      <c r="L81" s="39"/>
      <c r="M81" s="83"/>
      <c r="N81" s="68"/>
      <c r="O81" s="84"/>
      <c r="P81" s="148">
        <f>P82</f>
        <v>0</v>
      </c>
      <c r="Q81" s="84"/>
      <c r="R81" s="148">
        <f>R82</f>
        <v>0.76</v>
      </c>
      <c r="S81" s="84"/>
      <c r="T81" s="149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70</v>
      </c>
      <c r="AU81" s="19" t="s">
        <v>115</v>
      </c>
      <c r="BK81" s="150">
        <f>BK82</f>
        <v>0</v>
      </c>
    </row>
    <row r="82" spans="1:63" s="12" customFormat="1" ht="25.9" customHeight="1">
      <c r="A82" s="12"/>
      <c r="B82" s="151"/>
      <c r="C82" s="12"/>
      <c r="D82" s="152" t="s">
        <v>70</v>
      </c>
      <c r="E82" s="153" t="s">
        <v>277</v>
      </c>
      <c r="F82" s="153" t="s">
        <v>278</v>
      </c>
      <c r="G82" s="12"/>
      <c r="H82" s="12"/>
      <c r="I82" s="154"/>
      <c r="J82" s="155">
        <f>BK82</f>
        <v>0</v>
      </c>
      <c r="K82" s="12"/>
      <c r="L82" s="151"/>
      <c r="M82" s="156"/>
      <c r="N82" s="157"/>
      <c r="O82" s="157"/>
      <c r="P82" s="158">
        <f>P83</f>
        <v>0</v>
      </c>
      <c r="Q82" s="157"/>
      <c r="R82" s="158">
        <f>R83</f>
        <v>0.76</v>
      </c>
      <c r="S82" s="157"/>
      <c r="T82" s="15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2" t="s">
        <v>79</v>
      </c>
      <c r="AT82" s="160" t="s">
        <v>70</v>
      </c>
      <c r="AU82" s="160" t="s">
        <v>71</v>
      </c>
      <c r="AY82" s="152" t="s">
        <v>137</v>
      </c>
      <c r="BK82" s="161">
        <f>BK83</f>
        <v>0</v>
      </c>
    </row>
    <row r="83" spans="1:63" s="12" customFormat="1" ht="22.8" customHeight="1">
      <c r="A83" s="12"/>
      <c r="B83" s="151"/>
      <c r="C83" s="12"/>
      <c r="D83" s="152" t="s">
        <v>70</v>
      </c>
      <c r="E83" s="162" t="s">
        <v>79</v>
      </c>
      <c r="F83" s="162" t="s">
        <v>279</v>
      </c>
      <c r="G83" s="12"/>
      <c r="H83" s="12"/>
      <c r="I83" s="154"/>
      <c r="J83" s="163">
        <f>BK83</f>
        <v>0</v>
      </c>
      <c r="K83" s="12"/>
      <c r="L83" s="151"/>
      <c r="M83" s="156"/>
      <c r="N83" s="157"/>
      <c r="O83" s="157"/>
      <c r="P83" s="158">
        <f>SUM(P84:P132)</f>
        <v>0</v>
      </c>
      <c r="Q83" s="157"/>
      <c r="R83" s="158">
        <f>SUM(R84:R132)</f>
        <v>0.76</v>
      </c>
      <c r="S83" s="157"/>
      <c r="T83" s="159">
        <f>SUM(T84:T132)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79</v>
      </c>
      <c r="AY83" s="152" t="s">
        <v>137</v>
      </c>
      <c r="BK83" s="161">
        <f>SUM(BK84:BK132)</f>
        <v>0</v>
      </c>
    </row>
    <row r="84" spans="1:65" s="2" customFormat="1" ht="16.5" customHeight="1">
      <c r="A84" s="38"/>
      <c r="B84" s="164"/>
      <c r="C84" s="165" t="s">
        <v>79</v>
      </c>
      <c r="D84" s="165" t="s">
        <v>140</v>
      </c>
      <c r="E84" s="166" t="s">
        <v>1229</v>
      </c>
      <c r="F84" s="167" t="s">
        <v>1230</v>
      </c>
      <c r="G84" s="168" t="s">
        <v>282</v>
      </c>
      <c r="H84" s="169">
        <v>3900</v>
      </c>
      <c r="I84" s="170"/>
      <c r="J84" s="171">
        <f>ROUND(I84*H84,2)</f>
        <v>0</v>
      </c>
      <c r="K84" s="167" t="s">
        <v>3</v>
      </c>
      <c r="L84" s="39"/>
      <c r="M84" s="172" t="s">
        <v>3</v>
      </c>
      <c r="N84" s="173" t="s">
        <v>42</v>
      </c>
      <c r="O84" s="72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6" t="s">
        <v>157</v>
      </c>
      <c r="AT84" s="176" t="s">
        <v>140</v>
      </c>
      <c r="AU84" s="176" t="s">
        <v>81</v>
      </c>
      <c r="AY84" s="19" t="s">
        <v>137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9" t="s">
        <v>79</v>
      </c>
      <c r="BK84" s="177">
        <f>ROUND(I84*H84,2)</f>
        <v>0</v>
      </c>
      <c r="BL84" s="19" t="s">
        <v>157</v>
      </c>
      <c r="BM84" s="176" t="s">
        <v>1231</v>
      </c>
    </row>
    <row r="85" spans="1:47" s="2" customFormat="1" ht="12">
      <c r="A85" s="38"/>
      <c r="B85" s="39"/>
      <c r="C85" s="38"/>
      <c r="D85" s="178" t="s">
        <v>146</v>
      </c>
      <c r="E85" s="38"/>
      <c r="F85" s="179" t="s">
        <v>1232</v>
      </c>
      <c r="G85" s="38"/>
      <c r="H85" s="38"/>
      <c r="I85" s="180"/>
      <c r="J85" s="38"/>
      <c r="K85" s="38"/>
      <c r="L85" s="39"/>
      <c r="M85" s="181"/>
      <c r="N85" s="182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146</v>
      </c>
      <c r="AU85" s="19" t="s">
        <v>81</v>
      </c>
    </row>
    <row r="86" spans="1:51" s="13" customFormat="1" ht="12">
      <c r="A86" s="13"/>
      <c r="B86" s="186"/>
      <c r="C86" s="13"/>
      <c r="D86" s="178" t="s">
        <v>216</v>
      </c>
      <c r="E86" s="187" t="s">
        <v>1233</v>
      </c>
      <c r="F86" s="188" t="s">
        <v>1234</v>
      </c>
      <c r="G86" s="13"/>
      <c r="H86" s="189">
        <v>3900</v>
      </c>
      <c r="I86" s="190"/>
      <c r="J86" s="13"/>
      <c r="K86" s="13"/>
      <c r="L86" s="186"/>
      <c r="M86" s="191"/>
      <c r="N86" s="192"/>
      <c r="O86" s="192"/>
      <c r="P86" s="192"/>
      <c r="Q86" s="192"/>
      <c r="R86" s="192"/>
      <c r="S86" s="192"/>
      <c r="T86" s="19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216</v>
      </c>
      <c r="AU86" s="187" t="s">
        <v>81</v>
      </c>
      <c r="AV86" s="13" t="s">
        <v>81</v>
      </c>
      <c r="AW86" s="13" t="s">
        <v>33</v>
      </c>
      <c r="AX86" s="13" t="s">
        <v>79</v>
      </c>
      <c r="AY86" s="187" t="s">
        <v>137</v>
      </c>
    </row>
    <row r="87" spans="1:51" s="14" customFormat="1" ht="12">
      <c r="A87" s="14"/>
      <c r="B87" s="199"/>
      <c r="C87" s="14"/>
      <c r="D87" s="178" t="s">
        <v>216</v>
      </c>
      <c r="E87" s="200" t="s">
        <v>3</v>
      </c>
      <c r="F87" s="201" t="s">
        <v>1235</v>
      </c>
      <c r="G87" s="14"/>
      <c r="H87" s="200" t="s">
        <v>3</v>
      </c>
      <c r="I87" s="202"/>
      <c r="J87" s="14"/>
      <c r="K87" s="14"/>
      <c r="L87" s="199"/>
      <c r="M87" s="203"/>
      <c r="N87" s="204"/>
      <c r="O87" s="204"/>
      <c r="P87" s="204"/>
      <c r="Q87" s="204"/>
      <c r="R87" s="204"/>
      <c r="S87" s="204"/>
      <c r="T87" s="20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00" t="s">
        <v>216</v>
      </c>
      <c r="AU87" s="200" t="s">
        <v>81</v>
      </c>
      <c r="AV87" s="14" t="s">
        <v>79</v>
      </c>
      <c r="AW87" s="14" t="s">
        <v>33</v>
      </c>
      <c r="AX87" s="14" t="s">
        <v>71</v>
      </c>
      <c r="AY87" s="200" t="s">
        <v>137</v>
      </c>
    </row>
    <row r="88" spans="1:65" s="2" customFormat="1" ht="16.5" customHeight="1">
      <c r="A88" s="38"/>
      <c r="B88" s="164"/>
      <c r="C88" s="165" t="s">
        <v>81</v>
      </c>
      <c r="D88" s="165" t="s">
        <v>140</v>
      </c>
      <c r="E88" s="166" t="s">
        <v>1236</v>
      </c>
      <c r="F88" s="167" t="s">
        <v>1237</v>
      </c>
      <c r="G88" s="168" t="s">
        <v>581</v>
      </c>
      <c r="H88" s="169">
        <v>38</v>
      </c>
      <c r="I88" s="170"/>
      <c r="J88" s="171">
        <f>ROUND(I88*H88,2)</f>
        <v>0</v>
      </c>
      <c r="K88" s="167" t="s">
        <v>3</v>
      </c>
      <c r="L88" s="39"/>
      <c r="M88" s="172" t="s">
        <v>3</v>
      </c>
      <c r="N88" s="173" t="s">
        <v>42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157</v>
      </c>
      <c r="AT88" s="176" t="s">
        <v>140</v>
      </c>
      <c r="AU88" s="176" t="s">
        <v>81</v>
      </c>
      <c r="AY88" s="19" t="s">
        <v>137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79</v>
      </c>
      <c r="BK88" s="177">
        <f>ROUND(I88*H88,2)</f>
        <v>0</v>
      </c>
      <c r="BL88" s="19" t="s">
        <v>157</v>
      </c>
      <c r="BM88" s="176" t="s">
        <v>1238</v>
      </c>
    </row>
    <row r="89" spans="1:47" s="2" customFormat="1" ht="12">
      <c r="A89" s="38"/>
      <c r="B89" s="39"/>
      <c r="C89" s="38"/>
      <c r="D89" s="178" t="s">
        <v>146</v>
      </c>
      <c r="E89" s="38"/>
      <c r="F89" s="179" t="s">
        <v>1239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146</v>
      </c>
      <c r="AU89" s="19" t="s">
        <v>81</v>
      </c>
    </row>
    <row r="90" spans="1:51" s="13" customFormat="1" ht="12">
      <c r="A90" s="13"/>
      <c r="B90" s="186"/>
      <c r="C90" s="13"/>
      <c r="D90" s="178" t="s">
        <v>216</v>
      </c>
      <c r="E90" s="187" t="s">
        <v>3</v>
      </c>
      <c r="F90" s="188" t="s">
        <v>538</v>
      </c>
      <c r="G90" s="13"/>
      <c r="H90" s="189">
        <v>38</v>
      </c>
      <c r="I90" s="190"/>
      <c r="J90" s="13"/>
      <c r="K90" s="13"/>
      <c r="L90" s="186"/>
      <c r="M90" s="191"/>
      <c r="N90" s="192"/>
      <c r="O90" s="192"/>
      <c r="P90" s="192"/>
      <c r="Q90" s="192"/>
      <c r="R90" s="192"/>
      <c r="S90" s="192"/>
      <c r="T90" s="19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7" t="s">
        <v>216</v>
      </c>
      <c r="AU90" s="187" t="s">
        <v>81</v>
      </c>
      <c r="AV90" s="13" t="s">
        <v>81</v>
      </c>
      <c r="AW90" s="13" t="s">
        <v>33</v>
      </c>
      <c r="AX90" s="13" t="s">
        <v>71</v>
      </c>
      <c r="AY90" s="187" t="s">
        <v>137</v>
      </c>
    </row>
    <row r="91" spans="1:51" s="13" customFormat="1" ht="12">
      <c r="A91" s="13"/>
      <c r="B91" s="186"/>
      <c r="C91" s="13"/>
      <c r="D91" s="178" t="s">
        <v>216</v>
      </c>
      <c r="E91" s="187" t="s">
        <v>3</v>
      </c>
      <c r="F91" s="188" t="s">
        <v>538</v>
      </c>
      <c r="G91" s="13"/>
      <c r="H91" s="189">
        <v>38</v>
      </c>
      <c r="I91" s="190"/>
      <c r="J91" s="13"/>
      <c r="K91" s="13"/>
      <c r="L91" s="186"/>
      <c r="M91" s="191"/>
      <c r="N91" s="192"/>
      <c r="O91" s="192"/>
      <c r="P91" s="192"/>
      <c r="Q91" s="192"/>
      <c r="R91" s="192"/>
      <c r="S91" s="192"/>
      <c r="T91" s="19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7" t="s">
        <v>216</v>
      </c>
      <c r="AU91" s="187" t="s">
        <v>81</v>
      </c>
      <c r="AV91" s="13" t="s">
        <v>81</v>
      </c>
      <c r="AW91" s="13" t="s">
        <v>33</v>
      </c>
      <c r="AX91" s="13" t="s">
        <v>79</v>
      </c>
      <c r="AY91" s="187" t="s">
        <v>137</v>
      </c>
    </row>
    <row r="92" spans="1:65" s="2" customFormat="1" ht="16.5" customHeight="1">
      <c r="A92" s="38"/>
      <c r="B92" s="164"/>
      <c r="C92" s="165" t="s">
        <v>152</v>
      </c>
      <c r="D92" s="165" t="s">
        <v>140</v>
      </c>
      <c r="E92" s="166" t="s">
        <v>1240</v>
      </c>
      <c r="F92" s="167" t="s">
        <v>1241</v>
      </c>
      <c r="G92" s="168" t="s">
        <v>581</v>
      </c>
      <c r="H92" s="169">
        <v>38</v>
      </c>
      <c r="I92" s="170"/>
      <c r="J92" s="171">
        <f>ROUND(I92*H92,2)</f>
        <v>0</v>
      </c>
      <c r="K92" s="167" t="s">
        <v>3</v>
      </c>
      <c r="L92" s="39"/>
      <c r="M92" s="172" t="s">
        <v>3</v>
      </c>
      <c r="N92" s="173" t="s">
        <v>42</v>
      </c>
      <c r="O92" s="72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6" t="s">
        <v>157</v>
      </c>
      <c r="AT92" s="176" t="s">
        <v>140</v>
      </c>
      <c r="AU92" s="176" t="s">
        <v>81</v>
      </c>
      <c r="AY92" s="19" t="s">
        <v>137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9" t="s">
        <v>79</v>
      </c>
      <c r="BK92" s="177">
        <f>ROUND(I92*H92,2)</f>
        <v>0</v>
      </c>
      <c r="BL92" s="19" t="s">
        <v>157</v>
      </c>
      <c r="BM92" s="176" t="s">
        <v>1242</v>
      </c>
    </row>
    <row r="93" spans="1:47" s="2" customFormat="1" ht="12">
      <c r="A93" s="38"/>
      <c r="B93" s="39"/>
      <c r="C93" s="38"/>
      <c r="D93" s="178" t="s">
        <v>146</v>
      </c>
      <c r="E93" s="38"/>
      <c r="F93" s="179" t="s">
        <v>1243</v>
      </c>
      <c r="G93" s="38"/>
      <c r="H93" s="38"/>
      <c r="I93" s="180"/>
      <c r="J93" s="38"/>
      <c r="K93" s="38"/>
      <c r="L93" s="39"/>
      <c r="M93" s="181"/>
      <c r="N93" s="182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146</v>
      </c>
      <c r="AU93" s="19" t="s">
        <v>81</v>
      </c>
    </row>
    <row r="94" spans="1:51" s="13" customFormat="1" ht="12">
      <c r="A94" s="13"/>
      <c r="B94" s="186"/>
      <c r="C94" s="13"/>
      <c r="D94" s="178" t="s">
        <v>216</v>
      </c>
      <c r="E94" s="187" t="s">
        <v>3</v>
      </c>
      <c r="F94" s="188" t="s">
        <v>538</v>
      </c>
      <c r="G94" s="13"/>
      <c r="H94" s="189">
        <v>38</v>
      </c>
      <c r="I94" s="190"/>
      <c r="J94" s="13"/>
      <c r="K94" s="13"/>
      <c r="L94" s="186"/>
      <c r="M94" s="191"/>
      <c r="N94" s="192"/>
      <c r="O94" s="192"/>
      <c r="P94" s="192"/>
      <c r="Q94" s="192"/>
      <c r="R94" s="192"/>
      <c r="S94" s="192"/>
      <c r="T94" s="19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7" t="s">
        <v>216</v>
      </c>
      <c r="AU94" s="187" t="s">
        <v>81</v>
      </c>
      <c r="AV94" s="13" t="s">
        <v>81</v>
      </c>
      <c r="AW94" s="13" t="s">
        <v>33</v>
      </c>
      <c r="AX94" s="13" t="s">
        <v>79</v>
      </c>
      <c r="AY94" s="187" t="s">
        <v>137</v>
      </c>
    </row>
    <row r="95" spans="1:65" s="2" customFormat="1" ht="16.5" customHeight="1">
      <c r="A95" s="38"/>
      <c r="B95" s="164"/>
      <c r="C95" s="165" t="s">
        <v>157</v>
      </c>
      <c r="D95" s="165" t="s">
        <v>140</v>
      </c>
      <c r="E95" s="166" t="s">
        <v>1244</v>
      </c>
      <c r="F95" s="167" t="s">
        <v>1245</v>
      </c>
      <c r="G95" s="168" t="s">
        <v>282</v>
      </c>
      <c r="H95" s="169">
        <v>38</v>
      </c>
      <c r="I95" s="170"/>
      <c r="J95" s="171">
        <f>ROUND(I95*H95,2)</f>
        <v>0</v>
      </c>
      <c r="K95" s="167" t="s">
        <v>1246</v>
      </c>
      <c r="L95" s="39"/>
      <c r="M95" s="172" t="s">
        <v>3</v>
      </c>
      <c r="N95" s="173" t="s">
        <v>42</v>
      </c>
      <c r="O95" s="72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6" t="s">
        <v>157</v>
      </c>
      <c r="AT95" s="176" t="s">
        <v>140</v>
      </c>
      <c r="AU95" s="176" t="s">
        <v>81</v>
      </c>
      <c r="AY95" s="19" t="s">
        <v>137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9" t="s">
        <v>79</v>
      </c>
      <c r="BK95" s="177">
        <f>ROUND(I95*H95,2)</f>
        <v>0</v>
      </c>
      <c r="BL95" s="19" t="s">
        <v>157</v>
      </c>
      <c r="BM95" s="176" t="s">
        <v>1247</v>
      </c>
    </row>
    <row r="96" spans="1:47" s="2" customFormat="1" ht="12">
      <c r="A96" s="38"/>
      <c r="B96" s="39"/>
      <c r="C96" s="38"/>
      <c r="D96" s="178" t="s">
        <v>146</v>
      </c>
      <c r="E96" s="38"/>
      <c r="F96" s="179" t="s">
        <v>1248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146</v>
      </c>
      <c r="AU96" s="19" t="s">
        <v>81</v>
      </c>
    </row>
    <row r="97" spans="1:47" s="2" customFormat="1" ht="12">
      <c r="A97" s="38"/>
      <c r="B97" s="39"/>
      <c r="C97" s="38"/>
      <c r="D97" s="183" t="s">
        <v>172</v>
      </c>
      <c r="E97" s="38"/>
      <c r="F97" s="184" t="s">
        <v>1249</v>
      </c>
      <c r="G97" s="38"/>
      <c r="H97" s="38"/>
      <c r="I97" s="180"/>
      <c r="J97" s="38"/>
      <c r="K97" s="38"/>
      <c r="L97" s="39"/>
      <c r="M97" s="181"/>
      <c r="N97" s="182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172</v>
      </c>
      <c r="AU97" s="19" t="s">
        <v>81</v>
      </c>
    </row>
    <row r="98" spans="1:51" s="13" customFormat="1" ht="12">
      <c r="A98" s="13"/>
      <c r="B98" s="186"/>
      <c r="C98" s="13"/>
      <c r="D98" s="178" t="s">
        <v>216</v>
      </c>
      <c r="E98" s="187" t="s">
        <v>3</v>
      </c>
      <c r="F98" s="188" t="s">
        <v>538</v>
      </c>
      <c r="G98" s="13"/>
      <c r="H98" s="189">
        <v>38</v>
      </c>
      <c r="I98" s="190"/>
      <c r="J98" s="13"/>
      <c r="K98" s="13"/>
      <c r="L98" s="186"/>
      <c r="M98" s="191"/>
      <c r="N98" s="192"/>
      <c r="O98" s="192"/>
      <c r="P98" s="192"/>
      <c r="Q98" s="192"/>
      <c r="R98" s="192"/>
      <c r="S98" s="192"/>
      <c r="T98" s="19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7" t="s">
        <v>216</v>
      </c>
      <c r="AU98" s="187" t="s">
        <v>81</v>
      </c>
      <c r="AV98" s="13" t="s">
        <v>81</v>
      </c>
      <c r="AW98" s="13" t="s">
        <v>33</v>
      </c>
      <c r="AX98" s="13" t="s">
        <v>79</v>
      </c>
      <c r="AY98" s="187" t="s">
        <v>137</v>
      </c>
    </row>
    <row r="99" spans="1:51" s="14" customFormat="1" ht="12">
      <c r="A99" s="14"/>
      <c r="B99" s="199"/>
      <c r="C99" s="14"/>
      <c r="D99" s="178" t="s">
        <v>216</v>
      </c>
      <c r="E99" s="200" t="s">
        <v>3</v>
      </c>
      <c r="F99" s="201" t="s">
        <v>1250</v>
      </c>
      <c r="G99" s="14"/>
      <c r="H99" s="200" t="s">
        <v>3</v>
      </c>
      <c r="I99" s="202"/>
      <c r="J99" s="14"/>
      <c r="K99" s="14"/>
      <c r="L99" s="199"/>
      <c r="M99" s="203"/>
      <c r="N99" s="204"/>
      <c r="O99" s="204"/>
      <c r="P99" s="204"/>
      <c r="Q99" s="204"/>
      <c r="R99" s="204"/>
      <c r="S99" s="204"/>
      <c r="T99" s="20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00" t="s">
        <v>216</v>
      </c>
      <c r="AU99" s="200" t="s">
        <v>81</v>
      </c>
      <c r="AV99" s="14" t="s">
        <v>79</v>
      </c>
      <c r="AW99" s="14" t="s">
        <v>33</v>
      </c>
      <c r="AX99" s="14" t="s">
        <v>71</v>
      </c>
      <c r="AY99" s="200" t="s">
        <v>137</v>
      </c>
    </row>
    <row r="100" spans="1:65" s="2" customFormat="1" ht="16.5" customHeight="1">
      <c r="A100" s="38"/>
      <c r="B100" s="164"/>
      <c r="C100" s="206" t="s">
        <v>136</v>
      </c>
      <c r="D100" s="206" t="s">
        <v>334</v>
      </c>
      <c r="E100" s="207" t="s">
        <v>1195</v>
      </c>
      <c r="F100" s="208" t="s">
        <v>1196</v>
      </c>
      <c r="G100" s="209" t="s">
        <v>291</v>
      </c>
      <c r="H100" s="210">
        <v>3.8</v>
      </c>
      <c r="I100" s="211"/>
      <c r="J100" s="212">
        <f>ROUND(I100*H100,2)</f>
        <v>0</v>
      </c>
      <c r="K100" s="208" t="s">
        <v>1246</v>
      </c>
      <c r="L100" s="213"/>
      <c r="M100" s="214" t="s">
        <v>3</v>
      </c>
      <c r="N100" s="215" t="s">
        <v>42</v>
      </c>
      <c r="O100" s="72"/>
      <c r="P100" s="174">
        <f>O100*H100</f>
        <v>0</v>
      </c>
      <c r="Q100" s="174">
        <v>0.2</v>
      </c>
      <c r="R100" s="174">
        <f>Q100*H100</f>
        <v>0.76</v>
      </c>
      <c r="S100" s="174">
        <v>0</v>
      </c>
      <c r="T100" s="17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6" t="s">
        <v>179</v>
      </c>
      <c r="AT100" s="176" t="s">
        <v>334</v>
      </c>
      <c r="AU100" s="176" t="s">
        <v>81</v>
      </c>
      <c r="AY100" s="19" t="s">
        <v>137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9" t="s">
        <v>79</v>
      </c>
      <c r="BK100" s="177">
        <f>ROUND(I100*H100,2)</f>
        <v>0</v>
      </c>
      <c r="BL100" s="19" t="s">
        <v>157</v>
      </c>
      <c r="BM100" s="176" t="s">
        <v>1251</v>
      </c>
    </row>
    <row r="101" spans="1:47" s="2" customFormat="1" ht="12">
      <c r="A101" s="38"/>
      <c r="B101" s="39"/>
      <c r="C101" s="38"/>
      <c r="D101" s="178" t="s">
        <v>146</v>
      </c>
      <c r="E101" s="38"/>
      <c r="F101" s="179" t="s">
        <v>1196</v>
      </c>
      <c r="G101" s="38"/>
      <c r="H101" s="38"/>
      <c r="I101" s="180"/>
      <c r="J101" s="38"/>
      <c r="K101" s="38"/>
      <c r="L101" s="39"/>
      <c r="M101" s="181"/>
      <c r="N101" s="182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146</v>
      </c>
      <c r="AU101" s="19" t="s">
        <v>81</v>
      </c>
    </row>
    <row r="102" spans="1:51" s="13" customFormat="1" ht="12">
      <c r="A102" s="13"/>
      <c r="B102" s="186"/>
      <c r="C102" s="13"/>
      <c r="D102" s="178" t="s">
        <v>216</v>
      </c>
      <c r="E102" s="187" t="s">
        <v>3</v>
      </c>
      <c r="F102" s="188" t="s">
        <v>1252</v>
      </c>
      <c r="G102" s="13"/>
      <c r="H102" s="189">
        <v>3.8</v>
      </c>
      <c r="I102" s="190"/>
      <c r="J102" s="13"/>
      <c r="K102" s="13"/>
      <c r="L102" s="186"/>
      <c r="M102" s="191"/>
      <c r="N102" s="192"/>
      <c r="O102" s="192"/>
      <c r="P102" s="192"/>
      <c r="Q102" s="192"/>
      <c r="R102" s="192"/>
      <c r="S102" s="192"/>
      <c r="T102" s="19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7" t="s">
        <v>216</v>
      </c>
      <c r="AU102" s="187" t="s">
        <v>81</v>
      </c>
      <c r="AV102" s="13" t="s">
        <v>81</v>
      </c>
      <c r="AW102" s="13" t="s">
        <v>33</v>
      </c>
      <c r="AX102" s="13" t="s">
        <v>79</v>
      </c>
      <c r="AY102" s="187" t="s">
        <v>137</v>
      </c>
    </row>
    <row r="103" spans="1:65" s="2" customFormat="1" ht="21.75" customHeight="1">
      <c r="A103" s="38"/>
      <c r="B103" s="164"/>
      <c r="C103" s="165" t="s">
        <v>167</v>
      </c>
      <c r="D103" s="165" t="s">
        <v>140</v>
      </c>
      <c r="E103" s="166" t="s">
        <v>1253</v>
      </c>
      <c r="F103" s="167" t="s">
        <v>1254</v>
      </c>
      <c r="G103" s="168" t="s">
        <v>282</v>
      </c>
      <c r="H103" s="169">
        <v>76</v>
      </c>
      <c r="I103" s="170"/>
      <c r="J103" s="171">
        <f>ROUND(I103*H103,2)</f>
        <v>0</v>
      </c>
      <c r="K103" s="167" t="s">
        <v>1246</v>
      </c>
      <c r="L103" s="39"/>
      <c r="M103" s="172" t="s">
        <v>3</v>
      </c>
      <c r="N103" s="173" t="s">
        <v>42</v>
      </c>
      <c r="O103" s="72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6" t="s">
        <v>157</v>
      </c>
      <c r="AT103" s="176" t="s">
        <v>140</v>
      </c>
      <c r="AU103" s="176" t="s">
        <v>81</v>
      </c>
      <c r="AY103" s="19" t="s">
        <v>137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9" t="s">
        <v>79</v>
      </c>
      <c r="BK103" s="177">
        <f>ROUND(I103*H103,2)</f>
        <v>0</v>
      </c>
      <c r="BL103" s="19" t="s">
        <v>157</v>
      </c>
      <c r="BM103" s="176" t="s">
        <v>1255</v>
      </c>
    </row>
    <row r="104" spans="1:47" s="2" customFormat="1" ht="12">
      <c r="A104" s="38"/>
      <c r="B104" s="39"/>
      <c r="C104" s="38"/>
      <c r="D104" s="178" t="s">
        <v>146</v>
      </c>
      <c r="E104" s="38"/>
      <c r="F104" s="179" t="s">
        <v>1256</v>
      </c>
      <c r="G104" s="38"/>
      <c r="H104" s="38"/>
      <c r="I104" s="180"/>
      <c r="J104" s="38"/>
      <c r="K104" s="38"/>
      <c r="L104" s="39"/>
      <c r="M104" s="181"/>
      <c r="N104" s="182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146</v>
      </c>
      <c r="AU104" s="19" t="s">
        <v>81</v>
      </c>
    </row>
    <row r="105" spans="1:47" s="2" customFormat="1" ht="12">
      <c r="A105" s="38"/>
      <c r="B105" s="39"/>
      <c r="C105" s="38"/>
      <c r="D105" s="183" t="s">
        <v>172</v>
      </c>
      <c r="E105" s="38"/>
      <c r="F105" s="184" t="s">
        <v>1257</v>
      </c>
      <c r="G105" s="38"/>
      <c r="H105" s="38"/>
      <c r="I105" s="180"/>
      <c r="J105" s="38"/>
      <c r="K105" s="38"/>
      <c r="L105" s="39"/>
      <c r="M105" s="181"/>
      <c r="N105" s="182"/>
      <c r="O105" s="72"/>
      <c r="P105" s="72"/>
      <c r="Q105" s="72"/>
      <c r="R105" s="72"/>
      <c r="S105" s="72"/>
      <c r="T105" s="73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9" t="s">
        <v>172</v>
      </c>
      <c r="AU105" s="19" t="s">
        <v>81</v>
      </c>
    </row>
    <row r="106" spans="1:51" s="13" customFormat="1" ht="12">
      <c r="A106" s="13"/>
      <c r="B106" s="186"/>
      <c r="C106" s="13"/>
      <c r="D106" s="178" t="s">
        <v>216</v>
      </c>
      <c r="E106" s="187" t="s">
        <v>3</v>
      </c>
      <c r="F106" s="188" t="s">
        <v>1258</v>
      </c>
      <c r="G106" s="13"/>
      <c r="H106" s="189">
        <v>76</v>
      </c>
      <c r="I106" s="190"/>
      <c r="J106" s="13"/>
      <c r="K106" s="13"/>
      <c r="L106" s="186"/>
      <c r="M106" s="191"/>
      <c r="N106" s="192"/>
      <c r="O106" s="192"/>
      <c r="P106" s="192"/>
      <c r="Q106" s="192"/>
      <c r="R106" s="192"/>
      <c r="S106" s="192"/>
      <c r="T106" s="19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7" t="s">
        <v>216</v>
      </c>
      <c r="AU106" s="187" t="s">
        <v>81</v>
      </c>
      <c r="AV106" s="13" t="s">
        <v>81</v>
      </c>
      <c r="AW106" s="13" t="s">
        <v>33</v>
      </c>
      <c r="AX106" s="13" t="s">
        <v>79</v>
      </c>
      <c r="AY106" s="187" t="s">
        <v>137</v>
      </c>
    </row>
    <row r="107" spans="1:51" s="14" customFormat="1" ht="12">
      <c r="A107" s="14"/>
      <c r="B107" s="199"/>
      <c r="C107" s="14"/>
      <c r="D107" s="178" t="s">
        <v>216</v>
      </c>
      <c r="E107" s="200" t="s">
        <v>3</v>
      </c>
      <c r="F107" s="201" t="s">
        <v>1259</v>
      </c>
      <c r="G107" s="14"/>
      <c r="H107" s="200" t="s">
        <v>3</v>
      </c>
      <c r="I107" s="202"/>
      <c r="J107" s="14"/>
      <c r="K107" s="14"/>
      <c r="L107" s="199"/>
      <c r="M107" s="203"/>
      <c r="N107" s="204"/>
      <c r="O107" s="204"/>
      <c r="P107" s="204"/>
      <c r="Q107" s="204"/>
      <c r="R107" s="204"/>
      <c r="S107" s="204"/>
      <c r="T107" s="20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00" t="s">
        <v>216</v>
      </c>
      <c r="AU107" s="200" t="s">
        <v>81</v>
      </c>
      <c r="AV107" s="14" t="s">
        <v>79</v>
      </c>
      <c r="AW107" s="14" t="s">
        <v>33</v>
      </c>
      <c r="AX107" s="14" t="s">
        <v>71</v>
      </c>
      <c r="AY107" s="200" t="s">
        <v>137</v>
      </c>
    </row>
    <row r="108" spans="1:51" s="14" customFormat="1" ht="12">
      <c r="A108" s="14"/>
      <c r="B108" s="199"/>
      <c r="C108" s="14"/>
      <c r="D108" s="178" t="s">
        <v>216</v>
      </c>
      <c r="E108" s="200" t="s">
        <v>3</v>
      </c>
      <c r="F108" s="201" t="s">
        <v>1260</v>
      </c>
      <c r="G108" s="14"/>
      <c r="H108" s="200" t="s">
        <v>3</v>
      </c>
      <c r="I108" s="202"/>
      <c r="J108" s="14"/>
      <c r="K108" s="14"/>
      <c r="L108" s="199"/>
      <c r="M108" s="203"/>
      <c r="N108" s="204"/>
      <c r="O108" s="204"/>
      <c r="P108" s="204"/>
      <c r="Q108" s="204"/>
      <c r="R108" s="204"/>
      <c r="S108" s="204"/>
      <c r="T108" s="20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00" t="s">
        <v>216</v>
      </c>
      <c r="AU108" s="200" t="s">
        <v>81</v>
      </c>
      <c r="AV108" s="14" t="s">
        <v>79</v>
      </c>
      <c r="AW108" s="14" t="s">
        <v>33</v>
      </c>
      <c r="AX108" s="14" t="s">
        <v>71</v>
      </c>
      <c r="AY108" s="200" t="s">
        <v>137</v>
      </c>
    </row>
    <row r="109" spans="1:65" s="2" customFormat="1" ht="16.5" customHeight="1">
      <c r="A109" s="38"/>
      <c r="B109" s="164"/>
      <c r="C109" s="165" t="s">
        <v>174</v>
      </c>
      <c r="D109" s="165" t="s">
        <v>140</v>
      </c>
      <c r="E109" s="166" t="s">
        <v>1199</v>
      </c>
      <c r="F109" s="167" t="s">
        <v>1200</v>
      </c>
      <c r="G109" s="168" t="s">
        <v>291</v>
      </c>
      <c r="H109" s="169">
        <v>30.4</v>
      </c>
      <c r="I109" s="170"/>
      <c r="J109" s="171">
        <f>ROUND(I109*H109,2)</f>
        <v>0</v>
      </c>
      <c r="K109" s="167" t="s">
        <v>1246</v>
      </c>
      <c r="L109" s="39"/>
      <c r="M109" s="172" t="s">
        <v>3</v>
      </c>
      <c r="N109" s="173" t="s">
        <v>42</v>
      </c>
      <c r="O109" s="72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76" t="s">
        <v>157</v>
      </c>
      <c r="AT109" s="176" t="s">
        <v>140</v>
      </c>
      <c r="AU109" s="176" t="s">
        <v>81</v>
      </c>
      <c r="AY109" s="19" t="s">
        <v>137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9" t="s">
        <v>79</v>
      </c>
      <c r="BK109" s="177">
        <f>ROUND(I109*H109,2)</f>
        <v>0</v>
      </c>
      <c r="BL109" s="19" t="s">
        <v>157</v>
      </c>
      <c r="BM109" s="176" t="s">
        <v>1261</v>
      </c>
    </row>
    <row r="110" spans="1:47" s="2" customFormat="1" ht="12">
      <c r="A110" s="38"/>
      <c r="B110" s="39"/>
      <c r="C110" s="38"/>
      <c r="D110" s="178" t="s">
        <v>146</v>
      </c>
      <c r="E110" s="38"/>
      <c r="F110" s="179" t="s">
        <v>1202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146</v>
      </c>
      <c r="AU110" s="19" t="s">
        <v>81</v>
      </c>
    </row>
    <row r="111" spans="1:47" s="2" customFormat="1" ht="12">
      <c r="A111" s="38"/>
      <c r="B111" s="39"/>
      <c r="C111" s="38"/>
      <c r="D111" s="183" t="s">
        <v>172</v>
      </c>
      <c r="E111" s="38"/>
      <c r="F111" s="184" t="s">
        <v>1262</v>
      </c>
      <c r="G111" s="38"/>
      <c r="H111" s="38"/>
      <c r="I111" s="180"/>
      <c r="J111" s="38"/>
      <c r="K111" s="38"/>
      <c r="L111" s="39"/>
      <c r="M111" s="181"/>
      <c r="N111" s="182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172</v>
      </c>
      <c r="AU111" s="19" t="s">
        <v>81</v>
      </c>
    </row>
    <row r="112" spans="1:51" s="13" customFormat="1" ht="12">
      <c r="A112" s="13"/>
      <c r="B112" s="186"/>
      <c r="C112" s="13"/>
      <c r="D112" s="178" t="s">
        <v>216</v>
      </c>
      <c r="E112" s="187" t="s">
        <v>1039</v>
      </c>
      <c r="F112" s="188" t="s">
        <v>1263</v>
      </c>
      <c r="G112" s="13"/>
      <c r="H112" s="189">
        <v>30.4</v>
      </c>
      <c r="I112" s="190"/>
      <c r="J112" s="13"/>
      <c r="K112" s="13"/>
      <c r="L112" s="186"/>
      <c r="M112" s="191"/>
      <c r="N112" s="192"/>
      <c r="O112" s="192"/>
      <c r="P112" s="192"/>
      <c r="Q112" s="192"/>
      <c r="R112" s="192"/>
      <c r="S112" s="192"/>
      <c r="T112" s="19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7" t="s">
        <v>216</v>
      </c>
      <c r="AU112" s="187" t="s">
        <v>81</v>
      </c>
      <c r="AV112" s="13" t="s">
        <v>81</v>
      </c>
      <c r="AW112" s="13" t="s">
        <v>33</v>
      </c>
      <c r="AX112" s="13" t="s">
        <v>79</v>
      </c>
      <c r="AY112" s="187" t="s">
        <v>137</v>
      </c>
    </row>
    <row r="113" spans="1:51" s="14" customFormat="1" ht="12">
      <c r="A113" s="14"/>
      <c r="B113" s="199"/>
      <c r="C113" s="14"/>
      <c r="D113" s="178" t="s">
        <v>216</v>
      </c>
      <c r="E113" s="200" t="s">
        <v>3</v>
      </c>
      <c r="F113" s="201" t="s">
        <v>1264</v>
      </c>
      <c r="G113" s="14"/>
      <c r="H113" s="200" t="s">
        <v>3</v>
      </c>
      <c r="I113" s="202"/>
      <c r="J113" s="14"/>
      <c r="K113" s="14"/>
      <c r="L113" s="199"/>
      <c r="M113" s="203"/>
      <c r="N113" s="204"/>
      <c r="O113" s="204"/>
      <c r="P113" s="204"/>
      <c r="Q113" s="204"/>
      <c r="R113" s="204"/>
      <c r="S113" s="204"/>
      <c r="T113" s="20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00" t="s">
        <v>216</v>
      </c>
      <c r="AU113" s="200" t="s">
        <v>81</v>
      </c>
      <c r="AV113" s="14" t="s">
        <v>79</v>
      </c>
      <c r="AW113" s="14" t="s">
        <v>33</v>
      </c>
      <c r="AX113" s="14" t="s">
        <v>71</v>
      </c>
      <c r="AY113" s="200" t="s">
        <v>137</v>
      </c>
    </row>
    <row r="114" spans="1:65" s="2" customFormat="1" ht="16.5" customHeight="1">
      <c r="A114" s="38"/>
      <c r="B114" s="164"/>
      <c r="C114" s="165" t="s">
        <v>179</v>
      </c>
      <c r="D114" s="165" t="s">
        <v>140</v>
      </c>
      <c r="E114" s="166" t="s">
        <v>1205</v>
      </c>
      <c r="F114" s="167" t="s">
        <v>1206</v>
      </c>
      <c r="G114" s="168" t="s">
        <v>291</v>
      </c>
      <c r="H114" s="169">
        <v>30.4</v>
      </c>
      <c r="I114" s="170"/>
      <c r="J114" s="171">
        <f>ROUND(I114*H114,2)</f>
        <v>0</v>
      </c>
      <c r="K114" s="167" t="s">
        <v>1246</v>
      </c>
      <c r="L114" s="39"/>
      <c r="M114" s="172" t="s">
        <v>3</v>
      </c>
      <c r="N114" s="173" t="s">
        <v>42</v>
      </c>
      <c r="O114" s="72"/>
      <c r="P114" s="174">
        <f>O114*H114</f>
        <v>0</v>
      </c>
      <c r="Q114" s="174">
        <v>0</v>
      </c>
      <c r="R114" s="174">
        <f>Q114*H114</f>
        <v>0</v>
      </c>
      <c r="S114" s="174">
        <v>0</v>
      </c>
      <c r="T114" s="17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6" t="s">
        <v>157</v>
      </c>
      <c r="AT114" s="176" t="s">
        <v>140</v>
      </c>
      <c r="AU114" s="176" t="s">
        <v>81</v>
      </c>
      <c r="AY114" s="19" t="s">
        <v>137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9" t="s">
        <v>79</v>
      </c>
      <c r="BK114" s="177">
        <f>ROUND(I114*H114,2)</f>
        <v>0</v>
      </c>
      <c r="BL114" s="19" t="s">
        <v>157</v>
      </c>
      <c r="BM114" s="176" t="s">
        <v>1265</v>
      </c>
    </row>
    <row r="115" spans="1:47" s="2" customFormat="1" ht="12">
      <c r="A115" s="38"/>
      <c r="B115" s="39"/>
      <c r="C115" s="38"/>
      <c r="D115" s="178" t="s">
        <v>146</v>
      </c>
      <c r="E115" s="38"/>
      <c r="F115" s="179" t="s">
        <v>1208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146</v>
      </c>
      <c r="AU115" s="19" t="s">
        <v>81</v>
      </c>
    </row>
    <row r="116" spans="1:47" s="2" customFormat="1" ht="12">
      <c r="A116" s="38"/>
      <c r="B116" s="39"/>
      <c r="C116" s="38"/>
      <c r="D116" s="183" t="s">
        <v>172</v>
      </c>
      <c r="E116" s="38"/>
      <c r="F116" s="184" t="s">
        <v>1266</v>
      </c>
      <c r="G116" s="38"/>
      <c r="H116" s="38"/>
      <c r="I116" s="180"/>
      <c r="J116" s="38"/>
      <c r="K116" s="38"/>
      <c r="L116" s="39"/>
      <c r="M116" s="181"/>
      <c r="N116" s="182"/>
      <c r="O116" s="72"/>
      <c r="P116" s="72"/>
      <c r="Q116" s="72"/>
      <c r="R116" s="72"/>
      <c r="S116" s="72"/>
      <c r="T116" s="73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172</v>
      </c>
      <c r="AU116" s="19" t="s">
        <v>81</v>
      </c>
    </row>
    <row r="117" spans="1:51" s="13" customFormat="1" ht="12">
      <c r="A117" s="13"/>
      <c r="B117" s="186"/>
      <c r="C117" s="13"/>
      <c r="D117" s="178" t="s">
        <v>216</v>
      </c>
      <c r="E117" s="187" t="s">
        <v>3</v>
      </c>
      <c r="F117" s="188" t="s">
        <v>1039</v>
      </c>
      <c r="G117" s="13"/>
      <c r="H117" s="189">
        <v>30.4</v>
      </c>
      <c r="I117" s="190"/>
      <c r="J117" s="13"/>
      <c r="K117" s="13"/>
      <c r="L117" s="186"/>
      <c r="M117" s="191"/>
      <c r="N117" s="192"/>
      <c r="O117" s="192"/>
      <c r="P117" s="192"/>
      <c r="Q117" s="192"/>
      <c r="R117" s="192"/>
      <c r="S117" s="192"/>
      <c r="T117" s="19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7" t="s">
        <v>216</v>
      </c>
      <c r="AU117" s="187" t="s">
        <v>81</v>
      </c>
      <c r="AV117" s="13" t="s">
        <v>81</v>
      </c>
      <c r="AW117" s="13" t="s">
        <v>33</v>
      </c>
      <c r="AX117" s="13" t="s">
        <v>79</v>
      </c>
      <c r="AY117" s="187" t="s">
        <v>137</v>
      </c>
    </row>
    <row r="118" spans="1:65" s="2" customFormat="1" ht="16.5" customHeight="1">
      <c r="A118" s="38"/>
      <c r="B118" s="164"/>
      <c r="C118" s="165" t="s">
        <v>186</v>
      </c>
      <c r="D118" s="165" t="s">
        <v>140</v>
      </c>
      <c r="E118" s="166" t="s">
        <v>1210</v>
      </c>
      <c r="F118" s="167" t="s">
        <v>1211</v>
      </c>
      <c r="G118" s="168" t="s">
        <v>291</v>
      </c>
      <c r="H118" s="169">
        <v>273.6</v>
      </c>
      <c r="I118" s="170"/>
      <c r="J118" s="171">
        <f>ROUND(I118*H118,2)</f>
        <v>0</v>
      </c>
      <c r="K118" s="167" t="s">
        <v>1246</v>
      </c>
      <c r="L118" s="39"/>
      <c r="M118" s="172" t="s">
        <v>3</v>
      </c>
      <c r="N118" s="173" t="s">
        <v>42</v>
      </c>
      <c r="O118" s="72"/>
      <c r="P118" s="174">
        <f>O118*H118</f>
        <v>0</v>
      </c>
      <c r="Q118" s="174">
        <v>0</v>
      </c>
      <c r="R118" s="174">
        <f>Q118*H118</f>
        <v>0</v>
      </c>
      <c r="S118" s="174">
        <v>0</v>
      </c>
      <c r="T118" s="175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76" t="s">
        <v>157</v>
      </c>
      <c r="AT118" s="176" t="s">
        <v>140</v>
      </c>
      <c r="AU118" s="176" t="s">
        <v>81</v>
      </c>
      <c r="AY118" s="19" t="s">
        <v>137</v>
      </c>
      <c r="BE118" s="177">
        <f>IF(N118="základní",J118,0)</f>
        <v>0</v>
      </c>
      <c r="BF118" s="177">
        <f>IF(N118="snížená",J118,0)</f>
        <v>0</v>
      </c>
      <c r="BG118" s="177">
        <f>IF(N118="zákl. přenesená",J118,0)</f>
        <v>0</v>
      </c>
      <c r="BH118" s="177">
        <f>IF(N118="sníž. přenesená",J118,0)</f>
        <v>0</v>
      </c>
      <c r="BI118" s="177">
        <f>IF(N118="nulová",J118,0)</f>
        <v>0</v>
      </c>
      <c r="BJ118" s="19" t="s">
        <v>79</v>
      </c>
      <c r="BK118" s="177">
        <f>ROUND(I118*H118,2)</f>
        <v>0</v>
      </c>
      <c r="BL118" s="19" t="s">
        <v>157</v>
      </c>
      <c r="BM118" s="176" t="s">
        <v>1267</v>
      </c>
    </row>
    <row r="119" spans="1:47" s="2" customFormat="1" ht="12">
      <c r="A119" s="38"/>
      <c r="B119" s="39"/>
      <c r="C119" s="38"/>
      <c r="D119" s="178" t="s">
        <v>146</v>
      </c>
      <c r="E119" s="38"/>
      <c r="F119" s="179" t="s">
        <v>1213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146</v>
      </c>
      <c r="AU119" s="19" t="s">
        <v>81</v>
      </c>
    </row>
    <row r="120" spans="1:47" s="2" customFormat="1" ht="12">
      <c r="A120" s="38"/>
      <c r="B120" s="39"/>
      <c r="C120" s="38"/>
      <c r="D120" s="183" t="s">
        <v>172</v>
      </c>
      <c r="E120" s="38"/>
      <c r="F120" s="184" t="s">
        <v>1268</v>
      </c>
      <c r="G120" s="38"/>
      <c r="H120" s="38"/>
      <c r="I120" s="180"/>
      <c r="J120" s="38"/>
      <c r="K120" s="38"/>
      <c r="L120" s="39"/>
      <c r="M120" s="181"/>
      <c r="N120" s="182"/>
      <c r="O120" s="72"/>
      <c r="P120" s="72"/>
      <c r="Q120" s="72"/>
      <c r="R120" s="72"/>
      <c r="S120" s="72"/>
      <c r="T120" s="73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172</v>
      </c>
      <c r="AU120" s="19" t="s">
        <v>81</v>
      </c>
    </row>
    <row r="121" spans="1:51" s="13" customFormat="1" ht="12">
      <c r="A121" s="13"/>
      <c r="B121" s="186"/>
      <c r="C121" s="13"/>
      <c r="D121" s="178" t="s">
        <v>216</v>
      </c>
      <c r="E121" s="187" t="s">
        <v>3</v>
      </c>
      <c r="F121" s="188" t="s">
        <v>1215</v>
      </c>
      <c r="G121" s="13"/>
      <c r="H121" s="189">
        <v>273.6</v>
      </c>
      <c r="I121" s="190"/>
      <c r="J121" s="13"/>
      <c r="K121" s="13"/>
      <c r="L121" s="186"/>
      <c r="M121" s="191"/>
      <c r="N121" s="192"/>
      <c r="O121" s="192"/>
      <c r="P121" s="192"/>
      <c r="Q121" s="192"/>
      <c r="R121" s="192"/>
      <c r="S121" s="192"/>
      <c r="T121" s="19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7" t="s">
        <v>216</v>
      </c>
      <c r="AU121" s="187" t="s">
        <v>81</v>
      </c>
      <c r="AV121" s="13" t="s">
        <v>81</v>
      </c>
      <c r="AW121" s="13" t="s">
        <v>33</v>
      </c>
      <c r="AX121" s="13" t="s">
        <v>79</v>
      </c>
      <c r="AY121" s="187" t="s">
        <v>137</v>
      </c>
    </row>
    <row r="122" spans="1:65" s="2" customFormat="1" ht="16.5" customHeight="1">
      <c r="A122" s="38"/>
      <c r="B122" s="164"/>
      <c r="C122" s="165" t="s">
        <v>191</v>
      </c>
      <c r="D122" s="165" t="s">
        <v>140</v>
      </c>
      <c r="E122" s="166" t="s">
        <v>1269</v>
      </c>
      <c r="F122" s="167" t="s">
        <v>1270</v>
      </c>
      <c r="G122" s="168" t="s">
        <v>143</v>
      </c>
      <c r="H122" s="169">
        <v>1</v>
      </c>
      <c r="I122" s="170"/>
      <c r="J122" s="171">
        <f>ROUND(I122*H122,2)</f>
        <v>0</v>
      </c>
      <c r="K122" s="167" t="s">
        <v>3</v>
      </c>
      <c r="L122" s="39"/>
      <c r="M122" s="172" t="s">
        <v>3</v>
      </c>
      <c r="N122" s="173" t="s">
        <v>42</v>
      </c>
      <c r="O122" s="72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6" t="s">
        <v>157</v>
      </c>
      <c r="AT122" s="176" t="s">
        <v>140</v>
      </c>
      <c r="AU122" s="176" t="s">
        <v>81</v>
      </c>
      <c r="AY122" s="19" t="s">
        <v>137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9" t="s">
        <v>79</v>
      </c>
      <c r="BK122" s="177">
        <f>ROUND(I122*H122,2)</f>
        <v>0</v>
      </c>
      <c r="BL122" s="19" t="s">
        <v>157</v>
      </c>
      <c r="BM122" s="176" t="s">
        <v>1271</v>
      </c>
    </row>
    <row r="123" spans="1:47" s="2" customFormat="1" ht="12">
      <c r="A123" s="38"/>
      <c r="B123" s="39"/>
      <c r="C123" s="38"/>
      <c r="D123" s="178" t="s">
        <v>146</v>
      </c>
      <c r="E123" s="38"/>
      <c r="F123" s="179" t="s">
        <v>1272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146</v>
      </c>
      <c r="AU123" s="19" t="s">
        <v>81</v>
      </c>
    </row>
    <row r="124" spans="1:47" s="2" customFormat="1" ht="12">
      <c r="A124" s="38"/>
      <c r="B124" s="39"/>
      <c r="C124" s="38"/>
      <c r="D124" s="178" t="s">
        <v>202</v>
      </c>
      <c r="E124" s="38"/>
      <c r="F124" s="185" t="s">
        <v>1273</v>
      </c>
      <c r="G124" s="38"/>
      <c r="H124" s="38"/>
      <c r="I124" s="180"/>
      <c r="J124" s="38"/>
      <c r="K124" s="38"/>
      <c r="L124" s="39"/>
      <c r="M124" s="181"/>
      <c r="N124" s="182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202</v>
      </c>
      <c r="AU124" s="19" t="s">
        <v>81</v>
      </c>
    </row>
    <row r="125" spans="1:65" s="2" customFormat="1" ht="16.5" customHeight="1">
      <c r="A125" s="38"/>
      <c r="B125" s="164"/>
      <c r="C125" s="165" t="s">
        <v>197</v>
      </c>
      <c r="D125" s="165" t="s">
        <v>140</v>
      </c>
      <c r="E125" s="166" t="s">
        <v>1274</v>
      </c>
      <c r="F125" s="167" t="s">
        <v>1275</v>
      </c>
      <c r="G125" s="168" t="s">
        <v>143</v>
      </c>
      <c r="H125" s="169">
        <v>1</v>
      </c>
      <c r="I125" s="170"/>
      <c r="J125" s="171">
        <f>ROUND(I125*H125,2)</f>
        <v>0</v>
      </c>
      <c r="K125" s="167" t="s">
        <v>3</v>
      </c>
      <c r="L125" s="39"/>
      <c r="M125" s="172" t="s">
        <v>3</v>
      </c>
      <c r="N125" s="173" t="s">
        <v>42</v>
      </c>
      <c r="O125" s="72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157</v>
      </c>
      <c r="AT125" s="176" t="s">
        <v>140</v>
      </c>
      <c r="AU125" s="176" t="s">
        <v>81</v>
      </c>
      <c r="AY125" s="19" t="s">
        <v>137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79</v>
      </c>
      <c r="BK125" s="177">
        <f>ROUND(I125*H125,2)</f>
        <v>0</v>
      </c>
      <c r="BL125" s="19" t="s">
        <v>157</v>
      </c>
      <c r="BM125" s="176" t="s">
        <v>1276</v>
      </c>
    </row>
    <row r="126" spans="1:47" s="2" customFormat="1" ht="12">
      <c r="A126" s="38"/>
      <c r="B126" s="39"/>
      <c r="C126" s="38"/>
      <c r="D126" s="178" t="s">
        <v>146</v>
      </c>
      <c r="E126" s="38"/>
      <c r="F126" s="179" t="s">
        <v>1277</v>
      </c>
      <c r="G126" s="38"/>
      <c r="H126" s="38"/>
      <c r="I126" s="180"/>
      <c r="J126" s="38"/>
      <c r="K126" s="38"/>
      <c r="L126" s="39"/>
      <c r="M126" s="181"/>
      <c r="N126" s="182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146</v>
      </c>
      <c r="AU126" s="19" t="s">
        <v>81</v>
      </c>
    </row>
    <row r="127" spans="1:51" s="14" customFormat="1" ht="12">
      <c r="A127" s="14"/>
      <c r="B127" s="199"/>
      <c r="C127" s="14"/>
      <c r="D127" s="178" t="s">
        <v>216</v>
      </c>
      <c r="E127" s="200" t="s">
        <v>3</v>
      </c>
      <c r="F127" s="201" t="s">
        <v>1278</v>
      </c>
      <c r="G127" s="14"/>
      <c r="H127" s="200" t="s">
        <v>3</v>
      </c>
      <c r="I127" s="202"/>
      <c r="J127" s="14"/>
      <c r="K127" s="14"/>
      <c r="L127" s="199"/>
      <c r="M127" s="203"/>
      <c r="N127" s="204"/>
      <c r="O127" s="204"/>
      <c r="P127" s="204"/>
      <c r="Q127" s="204"/>
      <c r="R127" s="204"/>
      <c r="S127" s="204"/>
      <c r="T127" s="20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0" t="s">
        <v>216</v>
      </c>
      <c r="AU127" s="200" t="s">
        <v>81</v>
      </c>
      <c r="AV127" s="14" t="s">
        <v>79</v>
      </c>
      <c r="AW127" s="14" t="s">
        <v>33</v>
      </c>
      <c r="AX127" s="14" t="s">
        <v>71</v>
      </c>
      <c r="AY127" s="200" t="s">
        <v>137</v>
      </c>
    </row>
    <row r="128" spans="1:51" s="13" customFormat="1" ht="12">
      <c r="A128" s="13"/>
      <c r="B128" s="186"/>
      <c r="C128" s="13"/>
      <c r="D128" s="178" t="s">
        <v>216</v>
      </c>
      <c r="E128" s="187" t="s">
        <v>3</v>
      </c>
      <c r="F128" s="188" t="s">
        <v>79</v>
      </c>
      <c r="G128" s="13"/>
      <c r="H128" s="189">
        <v>1</v>
      </c>
      <c r="I128" s="190"/>
      <c r="J128" s="13"/>
      <c r="K128" s="13"/>
      <c r="L128" s="186"/>
      <c r="M128" s="191"/>
      <c r="N128" s="192"/>
      <c r="O128" s="192"/>
      <c r="P128" s="192"/>
      <c r="Q128" s="192"/>
      <c r="R128" s="192"/>
      <c r="S128" s="192"/>
      <c r="T128" s="19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216</v>
      </c>
      <c r="AU128" s="187" t="s">
        <v>81</v>
      </c>
      <c r="AV128" s="13" t="s">
        <v>81</v>
      </c>
      <c r="AW128" s="13" t="s">
        <v>33</v>
      </c>
      <c r="AX128" s="13" t="s">
        <v>79</v>
      </c>
      <c r="AY128" s="187" t="s">
        <v>137</v>
      </c>
    </row>
    <row r="129" spans="1:65" s="2" customFormat="1" ht="16.5" customHeight="1">
      <c r="A129" s="38"/>
      <c r="B129" s="164"/>
      <c r="C129" s="165" t="s">
        <v>204</v>
      </c>
      <c r="D129" s="165" t="s">
        <v>140</v>
      </c>
      <c r="E129" s="166" t="s">
        <v>1279</v>
      </c>
      <c r="F129" s="167" t="s">
        <v>1280</v>
      </c>
      <c r="G129" s="168" t="s">
        <v>143</v>
      </c>
      <c r="H129" s="169">
        <v>1</v>
      </c>
      <c r="I129" s="170"/>
      <c r="J129" s="171">
        <f>ROUND(I129*H129,2)</f>
        <v>0</v>
      </c>
      <c r="K129" s="167" t="s">
        <v>3</v>
      </c>
      <c r="L129" s="39"/>
      <c r="M129" s="172" t="s">
        <v>3</v>
      </c>
      <c r="N129" s="173" t="s">
        <v>42</v>
      </c>
      <c r="O129" s="72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157</v>
      </c>
      <c r="AT129" s="176" t="s">
        <v>140</v>
      </c>
      <c r="AU129" s="176" t="s">
        <v>81</v>
      </c>
      <c r="AY129" s="19" t="s">
        <v>137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79</v>
      </c>
      <c r="BK129" s="177">
        <f>ROUND(I129*H129,2)</f>
        <v>0</v>
      </c>
      <c r="BL129" s="19" t="s">
        <v>157</v>
      </c>
      <c r="BM129" s="176" t="s">
        <v>1281</v>
      </c>
    </row>
    <row r="130" spans="1:47" s="2" customFormat="1" ht="12">
      <c r="A130" s="38"/>
      <c r="B130" s="39"/>
      <c r="C130" s="38"/>
      <c r="D130" s="178" t="s">
        <v>146</v>
      </c>
      <c r="E130" s="38"/>
      <c r="F130" s="179" t="s">
        <v>1282</v>
      </c>
      <c r="G130" s="38"/>
      <c r="H130" s="38"/>
      <c r="I130" s="180"/>
      <c r="J130" s="38"/>
      <c r="K130" s="38"/>
      <c r="L130" s="39"/>
      <c r="M130" s="181"/>
      <c r="N130" s="182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146</v>
      </c>
      <c r="AU130" s="19" t="s">
        <v>81</v>
      </c>
    </row>
    <row r="131" spans="1:51" s="14" customFormat="1" ht="12">
      <c r="A131" s="14"/>
      <c r="B131" s="199"/>
      <c r="C131" s="14"/>
      <c r="D131" s="178" t="s">
        <v>216</v>
      </c>
      <c r="E131" s="200" t="s">
        <v>3</v>
      </c>
      <c r="F131" s="201" t="s">
        <v>1283</v>
      </c>
      <c r="G131" s="14"/>
      <c r="H131" s="200" t="s">
        <v>3</v>
      </c>
      <c r="I131" s="202"/>
      <c r="J131" s="14"/>
      <c r="K131" s="14"/>
      <c r="L131" s="199"/>
      <c r="M131" s="203"/>
      <c r="N131" s="204"/>
      <c r="O131" s="204"/>
      <c r="P131" s="204"/>
      <c r="Q131" s="204"/>
      <c r="R131" s="204"/>
      <c r="S131" s="204"/>
      <c r="T131" s="20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00" t="s">
        <v>216</v>
      </c>
      <c r="AU131" s="200" t="s">
        <v>81</v>
      </c>
      <c r="AV131" s="14" t="s">
        <v>79</v>
      </c>
      <c r="AW131" s="14" t="s">
        <v>33</v>
      </c>
      <c r="AX131" s="14" t="s">
        <v>71</v>
      </c>
      <c r="AY131" s="200" t="s">
        <v>137</v>
      </c>
    </row>
    <row r="132" spans="1:51" s="13" customFormat="1" ht="12">
      <c r="A132" s="13"/>
      <c r="B132" s="186"/>
      <c r="C132" s="13"/>
      <c r="D132" s="178" t="s">
        <v>216</v>
      </c>
      <c r="E132" s="187" t="s">
        <v>3</v>
      </c>
      <c r="F132" s="188" t="s">
        <v>79</v>
      </c>
      <c r="G132" s="13"/>
      <c r="H132" s="189">
        <v>1</v>
      </c>
      <c r="I132" s="190"/>
      <c r="J132" s="13"/>
      <c r="K132" s="13"/>
      <c r="L132" s="186"/>
      <c r="M132" s="224"/>
      <c r="N132" s="225"/>
      <c r="O132" s="225"/>
      <c r="P132" s="225"/>
      <c r="Q132" s="225"/>
      <c r="R132" s="225"/>
      <c r="S132" s="225"/>
      <c r="T132" s="2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7" t="s">
        <v>216</v>
      </c>
      <c r="AU132" s="187" t="s">
        <v>81</v>
      </c>
      <c r="AV132" s="13" t="s">
        <v>81</v>
      </c>
      <c r="AW132" s="13" t="s">
        <v>33</v>
      </c>
      <c r="AX132" s="13" t="s">
        <v>79</v>
      </c>
      <c r="AY132" s="187" t="s">
        <v>137</v>
      </c>
    </row>
    <row r="133" spans="1:31" s="2" customFormat="1" ht="6.95" customHeight="1">
      <c r="A133" s="38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39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autoFilter ref="C80:K13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7" r:id="rId1" display="https://podminky.urs.cz/item/CS_URS_2022_02/184911421"/>
    <hyperlink ref="F105" r:id="rId2" display="https://podminky.urs.cz/item/CS_URS_2022_02/185804213"/>
    <hyperlink ref="F111" r:id="rId3" display="https://podminky.urs.cz/item/CS_URS_2022_02/185804311"/>
    <hyperlink ref="F116" r:id="rId4" display="https://podminky.urs.cz/item/CS_URS_2022_02/185851121"/>
    <hyperlink ref="F120" r:id="rId5" display="https://podminky.urs.cz/item/CS_URS_2022_02/185851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  <c r="AZ2" s="198" t="s">
        <v>1038</v>
      </c>
      <c r="BA2" s="198" t="s">
        <v>3</v>
      </c>
      <c r="BB2" s="198" t="s">
        <v>3</v>
      </c>
      <c r="BC2" s="198" t="s">
        <v>71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1226</v>
      </c>
      <c r="BD3" s="198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1284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1228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ROUND((SUM(BE81:BE131)),2)</f>
        <v>0</v>
      </c>
      <c r="G33" s="38"/>
      <c r="H33" s="38"/>
      <c r="I33" s="123">
        <v>0.21</v>
      </c>
      <c r="J33" s="122">
        <f>ROUND(((SUM(BE81:BE131))*I33),2)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ROUND((SUM(BF81:BF131)),2)</f>
        <v>0</v>
      </c>
      <c r="G34" s="38"/>
      <c r="H34" s="38"/>
      <c r="I34" s="123">
        <v>0.15</v>
      </c>
      <c r="J34" s="122">
        <f>ROUND(((SUM(BF81:BF131))*I34),2)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ROUND((SUM(BG81:BG131)),2)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ROUND((SUM(BH81:BH131)),2)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ROUND((SUM(BI81:BI131)),2)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771/20-5 - SO 802 - následná péče 2.rok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Třebíč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Cyklostezka Třebíč - Vladislav, I.Etapa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771/20-5 - SO 802 - následná péče 2.rok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>Třebíč</v>
      </c>
      <c r="G75" s="38"/>
      <c r="H75" s="38"/>
      <c r="I75" s="32" t="s">
        <v>23</v>
      </c>
      <c r="J75" s="64" t="str">
        <f>IF(J12="","",J12)</f>
        <v>22. 11. 2022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>Město Třebíč</v>
      </c>
      <c r="G77" s="38"/>
      <c r="H77" s="38"/>
      <c r="I77" s="32" t="s">
        <v>31</v>
      </c>
      <c r="J77" s="36" t="str">
        <f>E21</f>
        <v>NDCon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38"/>
      <c r="E78" s="38"/>
      <c r="F78" s="27" t="str">
        <f>IF(E18="","",E18)</f>
        <v>Vyplň údaj</v>
      </c>
      <c r="G78" s="38"/>
      <c r="H78" s="38"/>
      <c r="I78" s="32" t="s">
        <v>34</v>
      </c>
      <c r="J78" s="36" t="str">
        <f>E24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122</v>
      </c>
      <c r="D80" s="144" t="s">
        <v>56</v>
      </c>
      <c r="E80" s="144" t="s">
        <v>52</v>
      </c>
      <c r="F80" s="144" t="s">
        <v>53</v>
      </c>
      <c r="G80" s="144" t="s">
        <v>123</v>
      </c>
      <c r="H80" s="144" t="s">
        <v>124</v>
      </c>
      <c r="I80" s="144" t="s">
        <v>125</v>
      </c>
      <c r="J80" s="144" t="s">
        <v>114</v>
      </c>
      <c r="K80" s="145" t="s">
        <v>126</v>
      </c>
      <c r="L80" s="146"/>
      <c r="M80" s="80" t="s">
        <v>3</v>
      </c>
      <c r="N80" s="81" t="s">
        <v>41</v>
      </c>
      <c r="O80" s="81" t="s">
        <v>127</v>
      </c>
      <c r="P80" s="81" t="s">
        <v>128</v>
      </c>
      <c r="Q80" s="81" t="s">
        <v>129</v>
      </c>
      <c r="R80" s="81" t="s">
        <v>130</v>
      </c>
      <c r="S80" s="81" t="s">
        <v>131</v>
      </c>
      <c r="T80" s="82" t="s">
        <v>132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133</v>
      </c>
      <c r="D81" s="38"/>
      <c r="E81" s="38"/>
      <c r="F81" s="38"/>
      <c r="G81" s="38"/>
      <c r="H81" s="38"/>
      <c r="I81" s="38"/>
      <c r="J81" s="147">
        <f>BK81</f>
        <v>0</v>
      </c>
      <c r="K81" s="38"/>
      <c r="L81" s="39"/>
      <c r="M81" s="83"/>
      <c r="N81" s="68"/>
      <c r="O81" s="84"/>
      <c r="P81" s="148">
        <f>P82</f>
        <v>0</v>
      </c>
      <c r="Q81" s="84"/>
      <c r="R81" s="148">
        <f>R82</f>
        <v>0.76</v>
      </c>
      <c r="S81" s="84"/>
      <c r="T81" s="149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70</v>
      </c>
      <c r="AU81" s="19" t="s">
        <v>115</v>
      </c>
      <c r="BK81" s="150">
        <f>BK82</f>
        <v>0</v>
      </c>
    </row>
    <row r="82" spans="1:63" s="12" customFormat="1" ht="25.9" customHeight="1">
      <c r="A82" s="12"/>
      <c r="B82" s="151"/>
      <c r="C82" s="12"/>
      <c r="D82" s="152" t="s">
        <v>70</v>
      </c>
      <c r="E82" s="153" t="s">
        <v>277</v>
      </c>
      <c r="F82" s="153" t="s">
        <v>278</v>
      </c>
      <c r="G82" s="12"/>
      <c r="H82" s="12"/>
      <c r="I82" s="154"/>
      <c r="J82" s="155">
        <f>BK82</f>
        <v>0</v>
      </c>
      <c r="K82" s="12"/>
      <c r="L82" s="151"/>
      <c r="M82" s="156"/>
      <c r="N82" s="157"/>
      <c r="O82" s="157"/>
      <c r="P82" s="158">
        <f>P83</f>
        <v>0</v>
      </c>
      <c r="Q82" s="157"/>
      <c r="R82" s="158">
        <f>R83</f>
        <v>0.76</v>
      </c>
      <c r="S82" s="157"/>
      <c r="T82" s="15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2" t="s">
        <v>79</v>
      </c>
      <c r="AT82" s="160" t="s">
        <v>70</v>
      </c>
      <c r="AU82" s="160" t="s">
        <v>71</v>
      </c>
      <c r="AY82" s="152" t="s">
        <v>137</v>
      </c>
      <c r="BK82" s="161">
        <f>BK83</f>
        <v>0</v>
      </c>
    </row>
    <row r="83" spans="1:63" s="12" customFormat="1" ht="22.8" customHeight="1">
      <c r="A83" s="12"/>
      <c r="B83" s="151"/>
      <c r="C83" s="12"/>
      <c r="D83" s="152" t="s">
        <v>70</v>
      </c>
      <c r="E83" s="162" t="s">
        <v>79</v>
      </c>
      <c r="F83" s="162" t="s">
        <v>279</v>
      </c>
      <c r="G83" s="12"/>
      <c r="H83" s="12"/>
      <c r="I83" s="154"/>
      <c r="J83" s="163">
        <f>BK83</f>
        <v>0</v>
      </c>
      <c r="K83" s="12"/>
      <c r="L83" s="151"/>
      <c r="M83" s="156"/>
      <c r="N83" s="157"/>
      <c r="O83" s="157"/>
      <c r="P83" s="158">
        <f>SUM(P84:P131)</f>
        <v>0</v>
      </c>
      <c r="Q83" s="157"/>
      <c r="R83" s="158">
        <f>SUM(R84:R131)</f>
        <v>0.76</v>
      </c>
      <c r="S83" s="157"/>
      <c r="T83" s="159">
        <f>SUM(T84:T131)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79</v>
      </c>
      <c r="AY83" s="152" t="s">
        <v>137</v>
      </c>
      <c r="BK83" s="161">
        <f>SUM(BK84:BK131)</f>
        <v>0</v>
      </c>
    </row>
    <row r="84" spans="1:65" s="2" customFormat="1" ht="16.5" customHeight="1">
      <c r="A84" s="38"/>
      <c r="B84" s="164"/>
      <c r="C84" s="165" t="s">
        <v>79</v>
      </c>
      <c r="D84" s="165" t="s">
        <v>140</v>
      </c>
      <c r="E84" s="166" t="s">
        <v>1229</v>
      </c>
      <c r="F84" s="167" t="s">
        <v>1230</v>
      </c>
      <c r="G84" s="168" t="s">
        <v>282</v>
      </c>
      <c r="H84" s="169">
        <v>3900</v>
      </c>
      <c r="I84" s="170"/>
      <c r="J84" s="171">
        <f>ROUND(I84*H84,2)</f>
        <v>0</v>
      </c>
      <c r="K84" s="167" t="s">
        <v>3</v>
      </c>
      <c r="L84" s="39"/>
      <c r="M84" s="172" t="s">
        <v>3</v>
      </c>
      <c r="N84" s="173" t="s">
        <v>42</v>
      </c>
      <c r="O84" s="72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6" t="s">
        <v>157</v>
      </c>
      <c r="AT84" s="176" t="s">
        <v>140</v>
      </c>
      <c r="AU84" s="176" t="s">
        <v>81</v>
      </c>
      <c r="AY84" s="19" t="s">
        <v>137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9" t="s">
        <v>79</v>
      </c>
      <c r="BK84" s="177">
        <f>ROUND(I84*H84,2)</f>
        <v>0</v>
      </c>
      <c r="BL84" s="19" t="s">
        <v>157</v>
      </c>
      <c r="BM84" s="176" t="s">
        <v>1231</v>
      </c>
    </row>
    <row r="85" spans="1:47" s="2" customFormat="1" ht="12">
      <c r="A85" s="38"/>
      <c r="B85" s="39"/>
      <c r="C85" s="38"/>
      <c r="D85" s="178" t="s">
        <v>146</v>
      </c>
      <c r="E85" s="38"/>
      <c r="F85" s="179" t="s">
        <v>1232</v>
      </c>
      <c r="G85" s="38"/>
      <c r="H85" s="38"/>
      <c r="I85" s="180"/>
      <c r="J85" s="38"/>
      <c r="K85" s="38"/>
      <c r="L85" s="39"/>
      <c r="M85" s="181"/>
      <c r="N85" s="182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146</v>
      </c>
      <c r="AU85" s="19" t="s">
        <v>81</v>
      </c>
    </row>
    <row r="86" spans="1:51" s="13" customFormat="1" ht="12">
      <c r="A86" s="13"/>
      <c r="B86" s="186"/>
      <c r="C86" s="13"/>
      <c r="D86" s="178" t="s">
        <v>216</v>
      </c>
      <c r="E86" s="187" t="s">
        <v>1233</v>
      </c>
      <c r="F86" s="188" t="s">
        <v>1234</v>
      </c>
      <c r="G86" s="13"/>
      <c r="H86" s="189">
        <v>3900</v>
      </c>
      <c r="I86" s="190"/>
      <c r="J86" s="13"/>
      <c r="K86" s="13"/>
      <c r="L86" s="186"/>
      <c r="M86" s="191"/>
      <c r="N86" s="192"/>
      <c r="O86" s="192"/>
      <c r="P86" s="192"/>
      <c r="Q86" s="192"/>
      <c r="R86" s="192"/>
      <c r="S86" s="192"/>
      <c r="T86" s="19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216</v>
      </c>
      <c r="AU86" s="187" t="s">
        <v>81</v>
      </c>
      <c r="AV86" s="13" t="s">
        <v>81</v>
      </c>
      <c r="AW86" s="13" t="s">
        <v>33</v>
      </c>
      <c r="AX86" s="13" t="s">
        <v>79</v>
      </c>
      <c r="AY86" s="187" t="s">
        <v>137</v>
      </c>
    </row>
    <row r="87" spans="1:51" s="14" customFormat="1" ht="12">
      <c r="A87" s="14"/>
      <c r="B87" s="199"/>
      <c r="C87" s="14"/>
      <c r="D87" s="178" t="s">
        <v>216</v>
      </c>
      <c r="E87" s="200" t="s">
        <v>3</v>
      </c>
      <c r="F87" s="201" t="s">
        <v>1235</v>
      </c>
      <c r="G87" s="14"/>
      <c r="H87" s="200" t="s">
        <v>3</v>
      </c>
      <c r="I87" s="202"/>
      <c r="J87" s="14"/>
      <c r="K87" s="14"/>
      <c r="L87" s="199"/>
      <c r="M87" s="203"/>
      <c r="N87" s="204"/>
      <c r="O87" s="204"/>
      <c r="P87" s="204"/>
      <c r="Q87" s="204"/>
      <c r="R87" s="204"/>
      <c r="S87" s="204"/>
      <c r="T87" s="20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00" t="s">
        <v>216</v>
      </c>
      <c r="AU87" s="200" t="s">
        <v>81</v>
      </c>
      <c r="AV87" s="14" t="s">
        <v>79</v>
      </c>
      <c r="AW87" s="14" t="s">
        <v>33</v>
      </c>
      <c r="AX87" s="14" t="s">
        <v>71</v>
      </c>
      <c r="AY87" s="200" t="s">
        <v>137</v>
      </c>
    </row>
    <row r="88" spans="1:65" s="2" customFormat="1" ht="16.5" customHeight="1">
      <c r="A88" s="38"/>
      <c r="B88" s="164"/>
      <c r="C88" s="165" t="s">
        <v>81</v>
      </c>
      <c r="D88" s="165" t="s">
        <v>140</v>
      </c>
      <c r="E88" s="166" t="s">
        <v>1236</v>
      </c>
      <c r="F88" s="167" t="s">
        <v>1237</v>
      </c>
      <c r="G88" s="168" t="s">
        <v>581</v>
      </c>
      <c r="H88" s="169">
        <v>76</v>
      </c>
      <c r="I88" s="170"/>
      <c r="J88" s="171">
        <f>ROUND(I88*H88,2)</f>
        <v>0</v>
      </c>
      <c r="K88" s="167" t="s">
        <v>3</v>
      </c>
      <c r="L88" s="39"/>
      <c r="M88" s="172" t="s">
        <v>3</v>
      </c>
      <c r="N88" s="173" t="s">
        <v>42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157</v>
      </c>
      <c r="AT88" s="176" t="s">
        <v>140</v>
      </c>
      <c r="AU88" s="176" t="s">
        <v>81</v>
      </c>
      <c r="AY88" s="19" t="s">
        <v>137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79</v>
      </c>
      <c r="BK88" s="177">
        <f>ROUND(I88*H88,2)</f>
        <v>0</v>
      </c>
      <c r="BL88" s="19" t="s">
        <v>157</v>
      </c>
      <c r="BM88" s="176" t="s">
        <v>1238</v>
      </c>
    </row>
    <row r="89" spans="1:47" s="2" customFormat="1" ht="12">
      <c r="A89" s="38"/>
      <c r="B89" s="39"/>
      <c r="C89" s="38"/>
      <c r="D89" s="178" t="s">
        <v>146</v>
      </c>
      <c r="E89" s="38"/>
      <c r="F89" s="179" t="s">
        <v>1239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146</v>
      </c>
      <c r="AU89" s="19" t="s">
        <v>81</v>
      </c>
    </row>
    <row r="90" spans="1:51" s="13" customFormat="1" ht="12">
      <c r="A90" s="13"/>
      <c r="B90" s="186"/>
      <c r="C90" s="13"/>
      <c r="D90" s="178" t="s">
        <v>216</v>
      </c>
      <c r="E90" s="187" t="s">
        <v>3</v>
      </c>
      <c r="F90" s="188" t="s">
        <v>1258</v>
      </c>
      <c r="G90" s="13"/>
      <c r="H90" s="189">
        <v>76</v>
      </c>
      <c r="I90" s="190"/>
      <c r="J90" s="13"/>
      <c r="K90" s="13"/>
      <c r="L90" s="186"/>
      <c r="M90" s="191"/>
      <c r="N90" s="192"/>
      <c r="O90" s="192"/>
      <c r="P90" s="192"/>
      <c r="Q90" s="192"/>
      <c r="R90" s="192"/>
      <c r="S90" s="192"/>
      <c r="T90" s="19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7" t="s">
        <v>216</v>
      </c>
      <c r="AU90" s="187" t="s">
        <v>81</v>
      </c>
      <c r="AV90" s="13" t="s">
        <v>81</v>
      </c>
      <c r="AW90" s="13" t="s">
        <v>33</v>
      </c>
      <c r="AX90" s="13" t="s">
        <v>79</v>
      </c>
      <c r="AY90" s="187" t="s">
        <v>137</v>
      </c>
    </row>
    <row r="91" spans="1:65" s="2" customFormat="1" ht="16.5" customHeight="1">
      <c r="A91" s="38"/>
      <c r="B91" s="164"/>
      <c r="C91" s="165" t="s">
        <v>152</v>
      </c>
      <c r="D91" s="165" t="s">
        <v>140</v>
      </c>
      <c r="E91" s="166" t="s">
        <v>1240</v>
      </c>
      <c r="F91" s="167" t="s">
        <v>1241</v>
      </c>
      <c r="G91" s="168" t="s">
        <v>581</v>
      </c>
      <c r="H91" s="169">
        <v>76</v>
      </c>
      <c r="I91" s="170"/>
      <c r="J91" s="171">
        <f>ROUND(I91*H91,2)</f>
        <v>0</v>
      </c>
      <c r="K91" s="167" t="s">
        <v>3</v>
      </c>
      <c r="L91" s="39"/>
      <c r="M91" s="172" t="s">
        <v>3</v>
      </c>
      <c r="N91" s="173" t="s">
        <v>42</v>
      </c>
      <c r="O91" s="72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6" t="s">
        <v>157</v>
      </c>
      <c r="AT91" s="176" t="s">
        <v>140</v>
      </c>
      <c r="AU91" s="176" t="s">
        <v>81</v>
      </c>
      <c r="AY91" s="19" t="s">
        <v>137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9" t="s">
        <v>79</v>
      </c>
      <c r="BK91" s="177">
        <f>ROUND(I91*H91,2)</f>
        <v>0</v>
      </c>
      <c r="BL91" s="19" t="s">
        <v>157</v>
      </c>
      <c r="BM91" s="176" t="s">
        <v>1242</v>
      </c>
    </row>
    <row r="92" spans="1:47" s="2" customFormat="1" ht="12">
      <c r="A92" s="38"/>
      <c r="B92" s="39"/>
      <c r="C92" s="38"/>
      <c r="D92" s="178" t="s">
        <v>146</v>
      </c>
      <c r="E92" s="38"/>
      <c r="F92" s="179" t="s">
        <v>1243</v>
      </c>
      <c r="G92" s="38"/>
      <c r="H92" s="38"/>
      <c r="I92" s="180"/>
      <c r="J92" s="38"/>
      <c r="K92" s="38"/>
      <c r="L92" s="39"/>
      <c r="M92" s="181"/>
      <c r="N92" s="182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146</v>
      </c>
      <c r="AU92" s="19" t="s">
        <v>81</v>
      </c>
    </row>
    <row r="93" spans="1:51" s="13" customFormat="1" ht="12">
      <c r="A93" s="13"/>
      <c r="B93" s="186"/>
      <c r="C93" s="13"/>
      <c r="D93" s="178" t="s">
        <v>216</v>
      </c>
      <c r="E93" s="187" t="s">
        <v>3</v>
      </c>
      <c r="F93" s="188" t="s">
        <v>1258</v>
      </c>
      <c r="G93" s="13"/>
      <c r="H93" s="189">
        <v>76</v>
      </c>
      <c r="I93" s="190"/>
      <c r="J93" s="13"/>
      <c r="K93" s="13"/>
      <c r="L93" s="186"/>
      <c r="M93" s="191"/>
      <c r="N93" s="192"/>
      <c r="O93" s="192"/>
      <c r="P93" s="192"/>
      <c r="Q93" s="192"/>
      <c r="R93" s="192"/>
      <c r="S93" s="192"/>
      <c r="T93" s="19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7" t="s">
        <v>216</v>
      </c>
      <c r="AU93" s="187" t="s">
        <v>81</v>
      </c>
      <c r="AV93" s="13" t="s">
        <v>81</v>
      </c>
      <c r="AW93" s="13" t="s">
        <v>33</v>
      </c>
      <c r="AX93" s="13" t="s">
        <v>79</v>
      </c>
      <c r="AY93" s="187" t="s">
        <v>137</v>
      </c>
    </row>
    <row r="94" spans="1:65" s="2" customFormat="1" ht="16.5" customHeight="1">
      <c r="A94" s="38"/>
      <c r="B94" s="164"/>
      <c r="C94" s="165" t="s">
        <v>157</v>
      </c>
      <c r="D94" s="165" t="s">
        <v>140</v>
      </c>
      <c r="E94" s="166" t="s">
        <v>1244</v>
      </c>
      <c r="F94" s="167" t="s">
        <v>1245</v>
      </c>
      <c r="G94" s="168" t="s">
        <v>282</v>
      </c>
      <c r="H94" s="169">
        <v>38</v>
      </c>
      <c r="I94" s="170"/>
      <c r="J94" s="171">
        <f>ROUND(I94*H94,2)</f>
        <v>0</v>
      </c>
      <c r="K94" s="167" t="s">
        <v>1246</v>
      </c>
      <c r="L94" s="39"/>
      <c r="M94" s="172" t="s">
        <v>3</v>
      </c>
      <c r="N94" s="173" t="s">
        <v>42</v>
      </c>
      <c r="O94" s="72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6" t="s">
        <v>157</v>
      </c>
      <c r="AT94" s="176" t="s">
        <v>140</v>
      </c>
      <c r="AU94" s="176" t="s">
        <v>81</v>
      </c>
      <c r="AY94" s="19" t="s">
        <v>137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9" t="s">
        <v>79</v>
      </c>
      <c r="BK94" s="177">
        <f>ROUND(I94*H94,2)</f>
        <v>0</v>
      </c>
      <c r="BL94" s="19" t="s">
        <v>157</v>
      </c>
      <c r="BM94" s="176" t="s">
        <v>1247</v>
      </c>
    </row>
    <row r="95" spans="1:47" s="2" customFormat="1" ht="12">
      <c r="A95" s="38"/>
      <c r="B95" s="39"/>
      <c r="C95" s="38"/>
      <c r="D95" s="178" t="s">
        <v>146</v>
      </c>
      <c r="E95" s="38"/>
      <c r="F95" s="179" t="s">
        <v>1248</v>
      </c>
      <c r="G95" s="38"/>
      <c r="H95" s="38"/>
      <c r="I95" s="180"/>
      <c r="J95" s="38"/>
      <c r="K95" s="38"/>
      <c r="L95" s="39"/>
      <c r="M95" s="181"/>
      <c r="N95" s="182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146</v>
      </c>
      <c r="AU95" s="19" t="s">
        <v>81</v>
      </c>
    </row>
    <row r="96" spans="1:47" s="2" customFormat="1" ht="12">
      <c r="A96" s="38"/>
      <c r="B96" s="39"/>
      <c r="C96" s="38"/>
      <c r="D96" s="183" t="s">
        <v>172</v>
      </c>
      <c r="E96" s="38"/>
      <c r="F96" s="184" t="s">
        <v>1249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172</v>
      </c>
      <c r="AU96" s="19" t="s">
        <v>81</v>
      </c>
    </row>
    <row r="97" spans="1:51" s="13" customFormat="1" ht="12">
      <c r="A97" s="13"/>
      <c r="B97" s="186"/>
      <c r="C97" s="13"/>
      <c r="D97" s="178" t="s">
        <v>216</v>
      </c>
      <c r="E97" s="187" t="s">
        <v>3</v>
      </c>
      <c r="F97" s="188" t="s">
        <v>538</v>
      </c>
      <c r="G97" s="13"/>
      <c r="H97" s="189">
        <v>38</v>
      </c>
      <c r="I97" s="190"/>
      <c r="J97" s="13"/>
      <c r="K97" s="13"/>
      <c r="L97" s="186"/>
      <c r="M97" s="191"/>
      <c r="N97" s="192"/>
      <c r="O97" s="192"/>
      <c r="P97" s="192"/>
      <c r="Q97" s="192"/>
      <c r="R97" s="192"/>
      <c r="S97" s="192"/>
      <c r="T97" s="19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7" t="s">
        <v>216</v>
      </c>
      <c r="AU97" s="187" t="s">
        <v>81</v>
      </c>
      <c r="AV97" s="13" t="s">
        <v>81</v>
      </c>
      <c r="AW97" s="13" t="s">
        <v>33</v>
      </c>
      <c r="AX97" s="13" t="s">
        <v>79</v>
      </c>
      <c r="AY97" s="187" t="s">
        <v>137</v>
      </c>
    </row>
    <row r="98" spans="1:51" s="14" customFormat="1" ht="12">
      <c r="A98" s="14"/>
      <c r="B98" s="199"/>
      <c r="C98" s="14"/>
      <c r="D98" s="178" t="s">
        <v>216</v>
      </c>
      <c r="E98" s="200" t="s">
        <v>3</v>
      </c>
      <c r="F98" s="201" t="s">
        <v>1250</v>
      </c>
      <c r="G98" s="14"/>
      <c r="H98" s="200" t="s">
        <v>3</v>
      </c>
      <c r="I98" s="202"/>
      <c r="J98" s="14"/>
      <c r="K98" s="14"/>
      <c r="L98" s="199"/>
      <c r="M98" s="203"/>
      <c r="N98" s="204"/>
      <c r="O98" s="204"/>
      <c r="P98" s="204"/>
      <c r="Q98" s="204"/>
      <c r="R98" s="204"/>
      <c r="S98" s="204"/>
      <c r="T98" s="20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00" t="s">
        <v>216</v>
      </c>
      <c r="AU98" s="200" t="s">
        <v>81</v>
      </c>
      <c r="AV98" s="14" t="s">
        <v>79</v>
      </c>
      <c r="AW98" s="14" t="s">
        <v>33</v>
      </c>
      <c r="AX98" s="14" t="s">
        <v>71</v>
      </c>
      <c r="AY98" s="200" t="s">
        <v>137</v>
      </c>
    </row>
    <row r="99" spans="1:65" s="2" customFormat="1" ht="16.5" customHeight="1">
      <c r="A99" s="38"/>
      <c r="B99" s="164"/>
      <c r="C99" s="206" t="s">
        <v>136</v>
      </c>
      <c r="D99" s="206" t="s">
        <v>334</v>
      </c>
      <c r="E99" s="207" t="s">
        <v>1195</v>
      </c>
      <c r="F99" s="208" t="s">
        <v>1196</v>
      </c>
      <c r="G99" s="209" t="s">
        <v>291</v>
      </c>
      <c r="H99" s="210">
        <v>3.8</v>
      </c>
      <c r="I99" s="211"/>
      <c r="J99" s="212">
        <f>ROUND(I99*H99,2)</f>
        <v>0</v>
      </c>
      <c r="K99" s="208" t="s">
        <v>1246</v>
      </c>
      <c r="L99" s="213"/>
      <c r="M99" s="214" t="s">
        <v>3</v>
      </c>
      <c r="N99" s="215" t="s">
        <v>42</v>
      </c>
      <c r="O99" s="72"/>
      <c r="P99" s="174">
        <f>O99*H99</f>
        <v>0</v>
      </c>
      <c r="Q99" s="174">
        <v>0.2</v>
      </c>
      <c r="R99" s="174">
        <f>Q99*H99</f>
        <v>0.76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179</v>
      </c>
      <c r="AT99" s="176" t="s">
        <v>334</v>
      </c>
      <c r="AU99" s="176" t="s">
        <v>81</v>
      </c>
      <c r="AY99" s="19" t="s">
        <v>137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79</v>
      </c>
      <c r="BK99" s="177">
        <f>ROUND(I99*H99,2)</f>
        <v>0</v>
      </c>
      <c r="BL99" s="19" t="s">
        <v>157</v>
      </c>
      <c r="BM99" s="176" t="s">
        <v>1251</v>
      </c>
    </row>
    <row r="100" spans="1:47" s="2" customFormat="1" ht="12">
      <c r="A100" s="38"/>
      <c r="B100" s="39"/>
      <c r="C100" s="38"/>
      <c r="D100" s="178" t="s">
        <v>146</v>
      </c>
      <c r="E100" s="38"/>
      <c r="F100" s="179" t="s">
        <v>1196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146</v>
      </c>
      <c r="AU100" s="19" t="s">
        <v>81</v>
      </c>
    </row>
    <row r="101" spans="1:51" s="13" customFormat="1" ht="12">
      <c r="A101" s="13"/>
      <c r="B101" s="186"/>
      <c r="C101" s="13"/>
      <c r="D101" s="178" t="s">
        <v>216</v>
      </c>
      <c r="E101" s="187" t="s">
        <v>3</v>
      </c>
      <c r="F101" s="188" t="s">
        <v>1252</v>
      </c>
      <c r="G101" s="13"/>
      <c r="H101" s="189">
        <v>3.8</v>
      </c>
      <c r="I101" s="190"/>
      <c r="J101" s="13"/>
      <c r="K101" s="13"/>
      <c r="L101" s="186"/>
      <c r="M101" s="191"/>
      <c r="N101" s="192"/>
      <c r="O101" s="192"/>
      <c r="P101" s="192"/>
      <c r="Q101" s="192"/>
      <c r="R101" s="192"/>
      <c r="S101" s="192"/>
      <c r="T101" s="19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7" t="s">
        <v>216</v>
      </c>
      <c r="AU101" s="187" t="s">
        <v>81</v>
      </c>
      <c r="AV101" s="13" t="s">
        <v>81</v>
      </c>
      <c r="AW101" s="13" t="s">
        <v>33</v>
      </c>
      <c r="AX101" s="13" t="s">
        <v>79</v>
      </c>
      <c r="AY101" s="187" t="s">
        <v>137</v>
      </c>
    </row>
    <row r="102" spans="1:65" s="2" customFormat="1" ht="21.75" customHeight="1">
      <c r="A102" s="38"/>
      <c r="B102" s="164"/>
      <c r="C102" s="165" t="s">
        <v>167</v>
      </c>
      <c r="D102" s="165" t="s">
        <v>140</v>
      </c>
      <c r="E102" s="166" t="s">
        <v>1253</v>
      </c>
      <c r="F102" s="167" t="s">
        <v>1254</v>
      </c>
      <c r="G102" s="168" t="s">
        <v>282</v>
      </c>
      <c r="H102" s="169">
        <v>76</v>
      </c>
      <c r="I102" s="170"/>
      <c r="J102" s="171">
        <f>ROUND(I102*H102,2)</f>
        <v>0</v>
      </c>
      <c r="K102" s="167" t="s">
        <v>1246</v>
      </c>
      <c r="L102" s="39"/>
      <c r="M102" s="172" t="s">
        <v>3</v>
      </c>
      <c r="N102" s="173" t="s">
        <v>42</v>
      </c>
      <c r="O102" s="72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6" t="s">
        <v>157</v>
      </c>
      <c r="AT102" s="176" t="s">
        <v>140</v>
      </c>
      <c r="AU102" s="176" t="s">
        <v>81</v>
      </c>
      <c r="AY102" s="19" t="s">
        <v>137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9" t="s">
        <v>79</v>
      </c>
      <c r="BK102" s="177">
        <f>ROUND(I102*H102,2)</f>
        <v>0</v>
      </c>
      <c r="BL102" s="19" t="s">
        <v>157</v>
      </c>
      <c r="BM102" s="176" t="s">
        <v>1255</v>
      </c>
    </row>
    <row r="103" spans="1:47" s="2" customFormat="1" ht="12">
      <c r="A103" s="38"/>
      <c r="B103" s="39"/>
      <c r="C103" s="38"/>
      <c r="D103" s="178" t="s">
        <v>146</v>
      </c>
      <c r="E103" s="38"/>
      <c r="F103" s="179" t="s">
        <v>1256</v>
      </c>
      <c r="G103" s="38"/>
      <c r="H103" s="38"/>
      <c r="I103" s="180"/>
      <c r="J103" s="38"/>
      <c r="K103" s="38"/>
      <c r="L103" s="39"/>
      <c r="M103" s="181"/>
      <c r="N103" s="182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146</v>
      </c>
      <c r="AU103" s="19" t="s">
        <v>81</v>
      </c>
    </row>
    <row r="104" spans="1:47" s="2" customFormat="1" ht="12">
      <c r="A104" s="38"/>
      <c r="B104" s="39"/>
      <c r="C104" s="38"/>
      <c r="D104" s="183" t="s">
        <v>172</v>
      </c>
      <c r="E104" s="38"/>
      <c r="F104" s="184" t="s">
        <v>1257</v>
      </c>
      <c r="G104" s="38"/>
      <c r="H104" s="38"/>
      <c r="I104" s="180"/>
      <c r="J104" s="38"/>
      <c r="K104" s="38"/>
      <c r="L104" s="39"/>
      <c r="M104" s="181"/>
      <c r="N104" s="182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172</v>
      </c>
      <c r="AU104" s="19" t="s">
        <v>81</v>
      </c>
    </row>
    <row r="105" spans="1:51" s="13" customFormat="1" ht="12">
      <c r="A105" s="13"/>
      <c r="B105" s="186"/>
      <c r="C105" s="13"/>
      <c r="D105" s="178" t="s">
        <v>216</v>
      </c>
      <c r="E105" s="187" t="s">
        <v>3</v>
      </c>
      <c r="F105" s="188" t="s">
        <v>1258</v>
      </c>
      <c r="G105" s="13"/>
      <c r="H105" s="189">
        <v>76</v>
      </c>
      <c r="I105" s="190"/>
      <c r="J105" s="13"/>
      <c r="K105" s="13"/>
      <c r="L105" s="186"/>
      <c r="M105" s="191"/>
      <c r="N105" s="192"/>
      <c r="O105" s="192"/>
      <c r="P105" s="192"/>
      <c r="Q105" s="192"/>
      <c r="R105" s="192"/>
      <c r="S105" s="192"/>
      <c r="T105" s="19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7" t="s">
        <v>216</v>
      </c>
      <c r="AU105" s="187" t="s">
        <v>81</v>
      </c>
      <c r="AV105" s="13" t="s">
        <v>81</v>
      </c>
      <c r="AW105" s="13" t="s">
        <v>33</v>
      </c>
      <c r="AX105" s="13" t="s">
        <v>79</v>
      </c>
      <c r="AY105" s="187" t="s">
        <v>137</v>
      </c>
    </row>
    <row r="106" spans="1:51" s="14" customFormat="1" ht="12">
      <c r="A106" s="14"/>
      <c r="B106" s="199"/>
      <c r="C106" s="14"/>
      <c r="D106" s="178" t="s">
        <v>216</v>
      </c>
      <c r="E106" s="200" t="s">
        <v>3</v>
      </c>
      <c r="F106" s="201" t="s">
        <v>1259</v>
      </c>
      <c r="G106" s="14"/>
      <c r="H106" s="200" t="s">
        <v>3</v>
      </c>
      <c r="I106" s="202"/>
      <c r="J106" s="14"/>
      <c r="K106" s="14"/>
      <c r="L106" s="199"/>
      <c r="M106" s="203"/>
      <c r="N106" s="204"/>
      <c r="O106" s="204"/>
      <c r="P106" s="204"/>
      <c r="Q106" s="204"/>
      <c r="R106" s="204"/>
      <c r="S106" s="204"/>
      <c r="T106" s="20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00" t="s">
        <v>216</v>
      </c>
      <c r="AU106" s="200" t="s">
        <v>81</v>
      </c>
      <c r="AV106" s="14" t="s">
        <v>79</v>
      </c>
      <c r="AW106" s="14" t="s">
        <v>33</v>
      </c>
      <c r="AX106" s="14" t="s">
        <v>71</v>
      </c>
      <c r="AY106" s="200" t="s">
        <v>137</v>
      </c>
    </row>
    <row r="107" spans="1:51" s="14" customFormat="1" ht="12">
      <c r="A107" s="14"/>
      <c r="B107" s="199"/>
      <c r="C107" s="14"/>
      <c r="D107" s="178" t="s">
        <v>216</v>
      </c>
      <c r="E107" s="200" t="s">
        <v>3</v>
      </c>
      <c r="F107" s="201" t="s">
        <v>1260</v>
      </c>
      <c r="G107" s="14"/>
      <c r="H107" s="200" t="s">
        <v>3</v>
      </c>
      <c r="I107" s="202"/>
      <c r="J107" s="14"/>
      <c r="K107" s="14"/>
      <c r="L107" s="199"/>
      <c r="M107" s="203"/>
      <c r="N107" s="204"/>
      <c r="O107" s="204"/>
      <c r="P107" s="204"/>
      <c r="Q107" s="204"/>
      <c r="R107" s="204"/>
      <c r="S107" s="204"/>
      <c r="T107" s="20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00" t="s">
        <v>216</v>
      </c>
      <c r="AU107" s="200" t="s">
        <v>81</v>
      </c>
      <c r="AV107" s="14" t="s">
        <v>79</v>
      </c>
      <c r="AW107" s="14" t="s">
        <v>33</v>
      </c>
      <c r="AX107" s="14" t="s">
        <v>71</v>
      </c>
      <c r="AY107" s="200" t="s">
        <v>137</v>
      </c>
    </row>
    <row r="108" spans="1:65" s="2" customFormat="1" ht="16.5" customHeight="1">
      <c r="A108" s="38"/>
      <c r="B108" s="164"/>
      <c r="C108" s="165" t="s">
        <v>174</v>
      </c>
      <c r="D108" s="165" t="s">
        <v>140</v>
      </c>
      <c r="E108" s="166" t="s">
        <v>1199</v>
      </c>
      <c r="F108" s="167" t="s">
        <v>1200</v>
      </c>
      <c r="G108" s="168" t="s">
        <v>291</v>
      </c>
      <c r="H108" s="169">
        <v>30.4</v>
      </c>
      <c r="I108" s="170"/>
      <c r="J108" s="171">
        <f>ROUND(I108*H108,2)</f>
        <v>0</v>
      </c>
      <c r="K108" s="167" t="s">
        <v>1246</v>
      </c>
      <c r="L108" s="39"/>
      <c r="M108" s="172" t="s">
        <v>3</v>
      </c>
      <c r="N108" s="173" t="s">
        <v>42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157</v>
      </c>
      <c r="AT108" s="176" t="s">
        <v>140</v>
      </c>
      <c r="AU108" s="176" t="s">
        <v>81</v>
      </c>
      <c r="AY108" s="19" t="s">
        <v>137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79</v>
      </c>
      <c r="BK108" s="177">
        <f>ROUND(I108*H108,2)</f>
        <v>0</v>
      </c>
      <c r="BL108" s="19" t="s">
        <v>157</v>
      </c>
      <c r="BM108" s="176" t="s">
        <v>1261</v>
      </c>
    </row>
    <row r="109" spans="1:47" s="2" customFormat="1" ht="12">
      <c r="A109" s="38"/>
      <c r="B109" s="39"/>
      <c r="C109" s="38"/>
      <c r="D109" s="178" t="s">
        <v>146</v>
      </c>
      <c r="E109" s="38"/>
      <c r="F109" s="179" t="s">
        <v>1202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146</v>
      </c>
      <c r="AU109" s="19" t="s">
        <v>81</v>
      </c>
    </row>
    <row r="110" spans="1:47" s="2" customFormat="1" ht="12">
      <c r="A110" s="38"/>
      <c r="B110" s="39"/>
      <c r="C110" s="38"/>
      <c r="D110" s="183" t="s">
        <v>172</v>
      </c>
      <c r="E110" s="38"/>
      <c r="F110" s="184" t="s">
        <v>1262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172</v>
      </c>
      <c r="AU110" s="19" t="s">
        <v>81</v>
      </c>
    </row>
    <row r="111" spans="1:51" s="13" customFormat="1" ht="12">
      <c r="A111" s="13"/>
      <c r="B111" s="186"/>
      <c r="C111" s="13"/>
      <c r="D111" s="178" t="s">
        <v>216</v>
      </c>
      <c r="E111" s="187" t="s">
        <v>1039</v>
      </c>
      <c r="F111" s="188" t="s">
        <v>1263</v>
      </c>
      <c r="G111" s="13"/>
      <c r="H111" s="189">
        <v>30.4</v>
      </c>
      <c r="I111" s="190"/>
      <c r="J111" s="13"/>
      <c r="K111" s="13"/>
      <c r="L111" s="186"/>
      <c r="M111" s="191"/>
      <c r="N111" s="192"/>
      <c r="O111" s="192"/>
      <c r="P111" s="192"/>
      <c r="Q111" s="192"/>
      <c r="R111" s="192"/>
      <c r="S111" s="192"/>
      <c r="T111" s="19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216</v>
      </c>
      <c r="AU111" s="187" t="s">
        <v>81</v>
      </c>
      <c r="AV111" s="13" t="s">
        <v>81</v>
      </c>
      <c r="AW111" s="13" t="s">
        <v>33</v>
      </c>
      <c r="AX111" s="13" t="s">
        <v>79</v>
      </c>
      <c r="AY111" s="187" t="s">
        <v>137</v>
      </c>
    </row>
    <row r="112" spans="1:51" s="14" customFormat="1" ht="12">
      <c r="A112" s="14"/>
      <c r="B112" s="199"/>
      <c r="C112" s="14"/>
      <c r="D112" s="178" t="s">
        <v>216</v>
      </c>
      <c r="E112" s="200" t="s">
        <v>3</v>
      </c>
      <c r="F112" s="201" t="s">
        <v>1264</v>
      </c>
      <c r="G112" s="14"/>
      <c r="H112" s="200" t="s">
        <v>3</v>
      </c>
      <c r="I112" s="202"/>
      <c r="J112" s="14"/>
      <c r="K112" s="14"/>
      <c r="L112" s="199"/>
      <c r="M112" s="203"/>
      <c r="N112" s="204"/>
      <c r="O112" s="204"/>
      <c r="P112" s="204"/>
      <c r="Q112" s="204"/>
      <c r="R112" s="204"/>
      <c r="S112" s="204"/>
      <c r="T112" s="20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00" t="s">
        <v>216</v>
      </c>
      <c r="AU112" s="200" t="s">
        <v>81</v>
      </c>
      <c r="AV112" s="14" t="s">
        <v>79</v>
      </c>
      <c r="AW112" s="14" t="s">
        <v>33</v>
      </c>
      <c r="AX112" s="14" t="s">
        <v>71</v>
      </c>
      <c r="AY112" s="200" t="s">
        <v>137</v>
      </c>
    </row>
    <row r="113" spans="1:65" s="2" customFormat="1" ht="16.5" customHeight="1">
      <c r="A113" s="38"/>
      <c r="B113" s="164"/>
      <c r="C113" s="165" t="s">
        <v>179</v>
      </c>
      <c r="D113" s="165" t="s">
        <v>140</v>
      </c>
      <c r="E113" s="166" t="s">
        <v>1205</v>
      </c>
      <c r="F113" s="167" t="s">
        <v>1206</v>
      </c>
      <c r="G113" s="168" t="s">
        <v>291</v>
      </c>
      <c r="H113" s="169">
        <v>30.4</v>
      </c>
      <c r="I113" s="170"/>
      <c r="J113" s="171">
        <f>ROUND(I113*H113,2)</f>
        <v>0</v>
      </c>
      <c r="K113" s="167" t="s">
        <v>1246</v>
      </c>
      <c r="L113" s="39"/>
      <c r="M113" s="172" t="s">
        <v>3</v>
      </c>
      <c r="N113" s="173" t="s">
        <v>42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157</v>
      </c>
      <c r="AT113" s="176" t="s">
        <v>140</v>
      </c>
      <c r="AU113" s="176" t="s">
        <v>81</v>
      </c>
      <c r="AY113" s="19" t="s">
        <v>137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79</v>
      </c>
      <c r="BK113" s="177">
        <f>ROUND(I113*H113,2)</f>
        <v>0</v>
      </c>
      <c r="BL113" s="19" t="s">
        <v>157</v>
      </c>
      <c r="BM113" s="176" t="s">
        <v>1265</v>
      </c>
    </row>
    <row r="114" spans="1:47" s="2" customFormat="1" ht="12">
      <c r="A114" s="38"/>
      <c r="B114" s="39"/>
      <c r="C114" s="38"/>
      <c r="D114" s="178" t="s">
        <v>146</v>
      </c>
      <c r="E114" s="38"/>
      <c r="F114" s="179" t="s">
        <v>1208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146</v>
      </c>
      <c r="AU114" s="19" t="s">
        <v>81</v>
      </c>
    </row>
    <row r="115" spans="1:47" s="2" customFormat="1" ht="12">
      <c r="A115" s="38"/>
      <c r="B115" s="39"/>
      <c r="C115" s="38"/>
      <c r="D115" s="183" t="s">
        <v>172</v>
      </c>
      <c r="E115" s="38"/>
      <c r="F115" s="184" t="s">
        <v>1266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172</v>
      </c>
      <c r="AU115" s="19" t="s">
        <v>81</v>
      </c>
    </row>
    <row r="116" spans="1:51" s="13" customFormat="1" ht="12">
      <c r="A116" s="13"/>
      <c r="B116" s="186"/>
      <c r="C116" s="13"/>
      <c r="D116" s="178" t="s">
        <v>216</v>
      </c>
      <c r="E116" s="187" t="s">
        <v>3</v>
      </c>
      <c r="F116" s="188" t="s">
        <v>1039</v>
      </c>
      <c r="G116" s="13"/>
      <c r="H116" s="189">
        <v>30.4</v>
      </c>
      <c r="I116" s="190"/>
      <c r="J116" s="13"/>
      <c r="K116" s="13"/>
      <c r="L116" s="186"/>
      <c r="M116" s="191"/>
      <c r="N116" s="192"/>
      <c r="O116" s="192"/>
      <c r="P116" s="192"/>
      <c r="Q116" s="192"/>
      <c r="R116" s="192"/>
      <c r="S116" s="192"/>
      <c r="T116" s="19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7" t="s">
        <v>216</v>
      </c>
      <c r="AU116" s="187" t="s">
        <v>81</v>
      </c>
      <c r="AV116" s="13" t="s">
        <v>81</v>
      </c>
      <c r="AW116" s="13" t="s">
        <v>33</v>
      </c>
      <c r="AX116" s="13" t="s">
        <v>79</v>
      </c>
      <c r="AY116" s="187" t="s">
        <v>137</v>
      </c>
    </row>
    <row r="117" spans="1:65" s="2" customFormat="1" ht="16.5" customHeight="1">
      <c r="A117" s="38"/>
      <c r="B117" s="164"/>
      <c r="C117" s="165" t="s">
        <v>186</v>
      </c>
      <c r="D117" s="165" t="s">
        <v>140</v>
      </c>
      <c r="E117" s="166" t="s">
        <v>1210</v>
      </c>
      <c r="F117" s="167" t="s">
        <v>1211</v>
      </c>
      <c r="G117" s="168" t="s">
        <v>291</v>
      </c>
      <c r="H117" s="169">
        <v>273.6</v>
      </c>
      <c r="I117" s="170"/>
      <c r="J117" s="171">
        <f>ROUND(I117*H117,2)</f>
        <v>0</v>
      </c>
      <c r="K117" s="167" t="s">
        <v>1246</v>
      </c>
      <c r="L117" s="39"/>
      <c r="M117" s="172" t="s">
        <v>3</v>
      </c>
      <c r="N117" s="173" t="s">
        <v>42</v>
      </c>
      <c r="O117" s="72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157</v>
      </c>
      <c r="AT117" s="176" t="s">
        <v>140</v>
      </c>
      <c r="AU117" s="176" t="s">
        <v>81</v>
      </c>
      <c r="AY117" s="19" t="s">
        <v>137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79</v>
      </c>
      <c r="BK117" s="177">
        <f>ROUND(I117*H117,2)</f>
        <v>0</v>
      </c>
      <c r="BL117" s="19" t="s">
        <v>157</v>
      </c>
      <c r="BM117" s="176" t="s">
        <v>1267</v>
      </c>
    </row>
    <row r="118" spans="1:47" s="2" customFormat="1" ht="12">
      <c r="A118" s="38"/>
      <c r="B118" s="39"/>
      <c r="C118" s="38"/>
      <c r="D118" s="178" t="s">
        <v>146</v>
      </c>
      <c r="E118" s="38"/>
      <c r="F118" s="179" t="s">
        <v>1213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146</v>
      </c>
      <c r="AU118" s="19" t="s">
        <v>81</v>
      </c>
    </row>
    <row r="119" spans="1:47" s="2" customFormat="1" ht="12">
      <c r="A119" s="38"/>
      <c r="B119" s="39"/>
      <c r="C119" s="38"/>
      <c r="D119" s="183" t="s">
        <v>172</v>
      </c>
      <c r="E119" s="38"/>
      <c r="F119" s="184" t="s">
        <v>1268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172</v>
      </c>
      <c r="AU119" s="19" t="s">
        <v>81</v>
      </c>
    </row>
    <row r="120" spans="1:51" s="13" customFormat="1" ht="12">
      <c r="A120" s="13"/>
      <c r="B120" s="186"/>
      <c r="C120" s="13"/>
      <c r="D120" s="178" t="s">
        <v>216</v>
      </c>
      <c r="E120" s="187" t="s">
        <v>3</v>
      </c>
      <c r="F120" s="188" t="s">
        <v>1215</v>
      </c>
      <c r="G120" s="13"/>
      <c r="H120" s="189">
        <v>273.6</v>
      </c>
      <c r="I120" s="190"/>
      <c r="J120" s="13"/>
      <c r="K120" s="13"/>
      <c r="L120" s="186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216</v>
      </c>
      <c r="AU120" s="187" t="s">
        <v>81</v>
      </c>
      <c r="AV120" s="13" t="s">
        <v>81</v>
      </c>
      <c r="AW120" s="13" t="s">
        <v>33</v>
      </c>
      <c r="AX120" s="13" t="s">
        <v>79</v>
      </c>
      <c r="AY120" s="187" t="s">
        <v>137</v>
      </c>
    </row>
    <row r="121" spans="1:65" s="2" customFormat="1" ht="16.5" customHeight="1">
      <c r="A121" s="38"/>
      <c r="B121" s="164"/>
      <c r="C121" s="165" t="s">
        <v>191</v>
      </c>
      <c r="D121" s="165" t="s">
        <v>140</v>
      </c>
      <c r="E121" s="166" t="s">
        <v>1269</v>
      </c>
      <c r="F121" s="167" t="s">
        <v>1270</v>
      </c>
      <c r="G121" s="168" t="s">
        <v>143</v>
      </c>
      <c r="H121" s="169">
        <v>1</v>
      </c>
      <c r="I121" s="170"/>
      <c r="J121" s="171">
        <f>ROUND(I121*H121,2)</f>
        <v>0</v>
      </c>
      <c r="K121" s="167" t="s">
        <v>3</v>
      </c>
      <c r="L121" s="39"/>
      <c r="M121" s="172" t="s">
        <v>3</v>
      </c>
      <c r="N121" s="173" t="s">
        <v>42</v>
      </c>
      <c r="O121" s="72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6" t="s">
        <v>157</v>
      </c>
      <c r="AT121" s="176" t="s">
        <v>140</v>
      </c>
      <c r="AU121" s="176" t="s">
        <v>81</v>
      </c>
      <c r="AY121" s="19" t="s">
        <v>137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9" t="s">
        <v>79</v>
      </c>
      <c r="BK121" s="177">
        <f>ROUND(I121*H121,2)</f>
        <v>0</v>
      </c>
      <c r="BL121" s="19" t="s">
        <v>157</v>
      </c>
      <c r="BM121" s="176" t="s">
        <v>1271</v>
      </c>
    </row>
    <row r="122" spans="1:47" s="2" customFormat="1" ht="12">
      <c r="A122" s="38"/>
      <c r="B122" s="39"/>
      <c r="C122" s="38"/>
      <c r="D122" s="178" t="s">
        <v>146</v>
      </c>
      <c r="E122" s="38"/>
      <c r="F122" s="179" t="s">
        <v>1272</v>
      </c>
      <c r="G122" s="38"/>
      <c r="H122" s="38"/>
      <c r="I122" s="180"/>
      <c r="J122" s="38"/>
      <c r="K122" s="38"/>
      <c r="L122" s="39"/>
      <c r="M122" s="181"/>
      <c r="N122" s="182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146</v>
      </c>
      <c r="AU122" s="19" t="s">
        <v>81</v>
      </c>
    </row>
    <row r="123" spans="1:47" s="2" customFormat="1" ht="12">
      <c r="A123" s="38"/>
      <c r="B123" s="39"/>
      <c r="C123" s="38"/>
      <c r="D123" s="178" t="s">
        <v>202</v>
      </c>
      <c r="E123" s="38"/>
      <c r="F123" s="185" t="s">
        <v>1273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202</v>
      </c>
      <c r="AU123" s="19" t="s">
        <v>81</v>
      </c>
    </row>
    <row r="124" spans="1:65" s="2" customFormat="1" ht="16.5" customHeight="1">
      <c r="A124" s="38"/>
      <c r="B124" s="164"/>
      <c r="C124" s="165" t="s">
        <v>197</v>
      </c>
      <c r="D124" s="165" t="s">
        <v>140</v>
      </c>
      <c r="E124" s="166" t="s">
        <v>1274</v>
      </c>
      <c r="F124" s="167" t="s">
        <v>1275</v>
      </c>
      <c r="G124" s="168" t="s">
        <v>143</v>
      </c>
      <c r="H124" s="169">
        <v>1</v>
      </c>
      <c r="I124" s="170"/>
      <c r="J124" s="171">
        <f>ROUND(I124*H124,2)</f>
        <v>0</v>
      </c>
      <c r="K124" s="167" t="s">
        <v>3</v>
      </c>
      <c r="L124" s="39"/>
      <c r="M124" s="172" t="s">
        <v>3</v>
      </c>
      <c r="N124" s="173" t="s">
        <v>42</v>
      </c>
      <c r="O124" s="72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6" t="s">
        <v>157</v>
      </c>
      <c r="AT124" s="176" t="s">
        <v>140</v>
      </c>
      <c r="AU124" s="176" t="s">
        <v>81</v>
      </c>
      <c r="AY124" s="19" t="s">
        <v>137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9" t="s">
        <v>79</v>
      </c>
      <c r="BK124" s="177">
        <f>ROUND(I124*H124,2)</f>
        <v>0</v>
      </c>
      <c r="BL124" s="19" t="s">
        <v>157</v>
      </c>
      <c r="BM124" s="176" t="s">
        <v>1276</v>
      </c>
    </row>
    <row r="125" spans="1:47" s="2" customFormat="1" ht="12">
      <c r="A125" s="38"/>
      <c r="B125" s="39"/>
      <c r="C125" s="38"/>
      <c r="D125" s="178" t="s">
        <v>146</v>
      </c>
      <c r="E125" s="38"/>
      <c r="F125" s="179" t="s">
        <v>1277</v>
      </c>
      <c r="G125" s="38"/>
      <c r="H125" s="38"/>
      <c r="I125" s="180"/>
      <c r="J125" s="38"/>
      <c r="K125" s="38"/>
      <c r="L125" s="39"/>
      <c r="M125" s="181"/>
      <c r="N125" s="182"/>
      <c r="O125" s="72"/>
      <c r="P125" s="72"/>
      <c r="Q125" s="72"/>
      <c r="R125" s="72"/>
      <c r="S125" s="72"/>
      <c r="T125" s="73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146</v>
      </c>
      <c r="AU125" s="19" t="s">
        <v>81</v>
      </c>
    </row>
    <row r="126" spans="1:51" s="14" customFormat="1" ht="12">
      <c r="A126" s="14"/>
      <c r="B126" s="199"/>
      <c r="C126" s="14"/>
      <c r="D126" s="178" t="s">
        <v>216</v>
      </c>
      <c r="E126" s="200" t="s">
        <v>3</v>
      </c>
      <c r="F126" s="201" t="s">
        <v>1278</v>
      </c>
      <c r="G126" s="14"/>
      <c r="H126" s="200" t="s">
        <v>3</v>
      </c>
      <c r="I126" s="202"/>
      <c r="J126" s="14"/>
      <c r="K126" s="14"/>
      <c r="L126" s="199"/>
      <c r="M126" s="203"/>
      <c r="N126" s="204"/>
      <c r="O126" s="204"/>
      <c r="P126" s="204"/>
      <c r="Q126" s="204"/>
      <c r="R126" s="204"/>
      <c r="S126" s="204"/>
      <c r="T126" s="20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0" t="s">
        <v>216</v>
      </c>
      <c r="AU126" s="200" t="s">
        <v>81</v>
      </c>
      <c r="AV126" s="14" t="s">
        <v>79</v>
      </c>
      <c r="AW126" s="14" t="s">
        <v>33</v>
      </c>
      <c r="AX126" s="14" t="s">
        <v>71</v>
      </c>
      <c r="AY126" s="200" t="s">
        <v>137</v>
      </c>
    </row>
    <row r="127" spans="1:51" s="13" customFormat="1" ht="12">
      <c r="A127" s="13"/>
      <c r="B127" s="186"/>
      <c r="C127" s="13"/>
      <c r="D127" s="178" t="s">
        <v>216</v>
      </c>
      <c r="E127" s="187" t="s">
        <v>3</v>
      </c>
      <c r="F127" s="188" t="s">
        <v>79</v>
      </c>
      <c r="G127" s="13"/>
      <c r="H127" s="189">
        <v>1</v>
      </c>
      <c r="I127" s="190"/>
      <c r="J127" s="13"/>
      <c r="K127" s="13"/>
      <c r="L127" s="186"/>
      <c r="M127" s="191"/>
      <c r="N127" s="192"/>
      <c r="O127" s="192"/>
      <c r="P127" s="192"/>
      <c r="Q127" s="192"/>
      <c r="R127" s="192"/>
      <c r="S127" s="192"/>
      <c r="T127" s="19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7" t="s">
        <v>216</v>
      </c>
      <c r="AU127" s="187" t="s">
        <v>81</v>
      </c>
      <c r="AV127" s="13" t="s">
        <v>81</v>
      </c>
      <c r="AW127" s="13" t="s">
        <v>33</v>
      </c>
      <c r="AX127" s="13" t="s">
        <v>79</v>
      </c>
      <c r="AY127" s="187" t="s">
        <v>137</v>
      </c>
    </row>
    <row r="128" spans="1:65" s="2" customFormat="1" ht="16.5" customHeight="1">
      <c r="A128" s="38"/>
      <c r="B128" s="164"/>
      <c r="C128" s="165" t="s">
        <v>204</v>
      </c>
      <c r="D128" s="165" t="s">
        <v>140</v>
      </c>
      <c r="E128" s="166" t="s">
        <v>1279</v>
      </c>
      <c r="F128" s="167" t="s">
        <v>1280</v>
      </c>
      <c r="G128" s="168" t="s">
        <v>143</v>
      </c>
      <c r="H128" s="169">
        <v>1</v>
      </c>
      <c r="I128" s="170"/>
      <c r="J128" s="171">
        <f>ROUND(I128*H128,2)</f>
        <v>0</v>
      </c>
      <c r="K128" s="167" t="s">
        <v>3</v>
      </c>
      <c r="L128" s="39"/>
      <c r="M128" s="172" t="s">
        <v>3</v>
      </c>
      <c r="N128" s="173" t="s">
        <v>42</v>
      </c>
      <c r="O128" s="72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6" t="s">
        <v>157</v>
      </c>
      <c r="AT128" s="176" t="s">
        <v>140</v>
      </c>
      <c r="AU128" s="176" t="s">
        <v>81</v>
      </c>
      <c r="AY128" s="19" t="s">
        <v>137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9" t="s">
        <v>79</v>
      </c>
      <c r="BK128" s="177">
        <f>ROUND(I128*H128,2)</f>
        <v>0</v>
      </c>
      <c r="BL128" s="19" t="s">
        <v>157</v>
      </c>
      <c r="BM128" s="176" t="s">
        <v>1281</v>
      </c>
    </row>
    <row r="129" spans="1:47" s="2" customFormat="1" ht="12">
      <c r="A129" s="38"/>
      <c r="B129" s="39"/>
      <c r="C129" s="38"/>
      <c r="D129" s="178" t="s">
        <v>146</v>
      </c>
      <c r="E129" s="38"/>
      <c r="F129" s="179" t="s">
        <v>1282</v>
      </c>
      <c r="G129" s="38"/>
      <c r="H129" s="38"/>
      <c r="I129" s="180"/>
      <c r="J129" s="38"/>
      <c r="K129" s="38"/>
      <c r="L129" s="39"/>
      <c r="M129" s="181"/>
      <c r="N129" s="182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146</v>
      </c>
      <c r="AU129" s="19" t="s">
        <v>81</v>
      </c>
    </row>
    <row r="130" spans="1:51" s="14" customFormat="1" ht="12">
      <c r="A130" s="14"/>
      <c r="B130" s="199"/>
      <c r="C130" s="14"/>
      <c r="D130" s="178" t="s">
        <v>216</v>
      </c>
      <c r="E130" s="200" t="s">
        <v>3</v>
      </c>
      <c r="F130" s="201" t="s">
        <v>1283</v>
      </c>
      <c r="G130" s="14"/>
      <c r="H130" s="200" t="s">
        <v>3</v>
      </c>
      <c r="I130" s="202"/>
      <c r="J130" s="14"/>
      <c r="K130" s="14"/>
      <c r="L130" s="199"/>
      <c r="M130" s="203"/>
      <c r="N130" s="204"/>
      <c r="O130" s="204"/>
      <c r="P130" s="204"/>
      <c r="Q130" s="204"/>
      <c r="R130" s="204"/>
      <c r="S130" s="204"/>
      <c r="T130" s="20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0" t="s">
        <v>216</v>
      </c>
      <c r="AU130" s="200" t="s">
        <v>81</v>
      </c>
      <c r="AV130" s="14" t="s">
        <v>79</v>
      </c>
      <c r="AW130" s="14" t="s">
        <v>33</v>
      </c>
      <c r="AX130" s="14" t="s">
        <v>71</v>
      </c>
      <c r="AY130" s="200" t="s">
        <v>137</v>
      </c>
    </row>
    <row r="131" spans="1:51" s="13" customFormat="1" ht="12">
      <c r="A131" s="13"/>
      <c r="B131" s="186"/>
      <c r="C131" s="13"/>
      <c r="D131" s="178" t="s">
        <v>216</v>
      </c>
      <c r="E131" s="187" t="s">
        <v>3</v>
      </c>
      <c r="F131" s="188" t="s">
        <v>79</v>
      </c>
      <c r="G131" s="13"/>
      <c r="H131" s="189">
        <v>1</v>
      </c>
      <c r="I131" s="190"/>
      <c r="J131" s="13"/>
      <c r="K131" s="13"/>
      <c r="L131" s="186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7" t="s">
        <v>216</v>
      </c>
      <c r="AU131" s="187" t="s">
        <v>81</v>
      </c>
      <c r="AV131" s="13" t="s">
        <v>81</v>
      </c>
      <c r="AW131" s="13" t="s">
        <v>33</v>
      </c>
      <c r="AX131" s="13" t="s">
        <v>79</v>
      </c>
      <c r="AY131" s="187" t="s">
        <v>137</v>
      </c>
    </row>
    <row r="132" spans="1:31" s="2" customFormat="1" ht="6.95" customHeight="1">
      <c r="A132" s="38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39"/>
      <c r="M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</sheetData>
  <autoFilter ref="C80:K13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6" r:id="rId1" display="https://podminky.urs.cz/item/CS_URS_2022_02/184911421"/>
    <hyperlink ref="F104" r:id="rId2" display="https://podminky.urs.cz/item/CS_URS_2022_02/185804213"/>
    <hyperlink ref="F110" r:id="rId3" display="https://podminky.urs.cz/item/CS_URS_2022_02/185804311"/>
    <hyperlink ref="F115" r:id="rId4" display="https://podminky.urs.cz/item/CS_URS_2022_02/185851121"/>
    <hyperlink ref="F119" r:id="rId5" display="https://podminky.urs.cz/item/CS_URS_2022_02/185851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  <c r="AZ2" s="198" t="s">
        <v>1038</v>
      </c>
      <c r="BA2" s="198" t="s">
        <v>3</v>
      </c>
      <c r="BB2" s="198" t="s">
        <v>3</v>
      </c>
      <c r="BC2" s="198" t="s">
        <v>71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1285</v>
      </c>
      <c r="BD3" s="198" t="s">
        <v>81</v>
      </c>
    </row>
    <row r="4" spans="2:4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1286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1228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ROUND((SUM(BE81:BE128)),2)</f>
        <v>0</v>
      </c>
      <c r="G33" s="38"/>
      <c r="H33" s="38"/>
      <c r="I33" s="123">
        <v>0.21</v>
      </c>
      <c r="J33" s="122">
        <f>ROUND(((SUM(BE81:BE128))*I33),2)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ROUND((SUM(BF81:BF128)),2)</f>
        <v>0</v>
      </c>
      <c r="G34" s="38"/>
      <c r="H34" s="38"/>
      <c r="I34" s="123">
        <v>0.15</v>
      </c>
      <c r="J34" s="122">
        <f>ROUND(((SUM(BF81:BF128))*I34),2)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ROUND((SUM(BG81:BG128)),2)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ROUND((SUM(BH81:BH128)),2)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ROUND((SUM(BI81:BI128)),2)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771/20-6 - SO 802 - následná péče 3.rok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Třebíč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Cyklostezka Třebíč - Vladislav, I.Etapa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771/20-6 - SO 802 - následná péče 3.rok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>Třebíč</v>
      </c>
      <c r="G75" s="38"/>
      <c r="H75" s="38"/>
      <c r="I75" s="32" t="s">
        <v>23</v>
      </c>
      <c r="J75" s="64" t="str">
        <f>IF(J12="","",J12)</f>
        <v>22. 11. 2022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>Město Třebíč</v>
      </c>
      <c r="G77" s="38"/>
      <c r="H77" s="38"/>
      <c r="I77" s="32" t="s">
        <v>31</v>
      </c>
      <c r="J77" s="36" t="str">
        <f>E21</f>
        <v>NDCon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38"/>
      <c r="E78" s="38"/>
      <c r="F78" s="27" t="str">
        <f>IF(E18="","",E18)</f>
        <v>Vyplň údaj</v>
      </c>
      <c r="G78" s="38"/>
      <c r="H78" s="38"/>
      <c r="I78" s="32" t="s">
        <v>34</v>
      </c>
      <c r="J78" s="36" t="str">
        <f>E24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122</v>
      </c>
      <c r="D80" s="144" t="s">
        <v>56</v>
      </c>
      <c r="E80" s="144" t="s">
        <v>52</v>
      </c>
      <c r="F80" s="144" t="s">
        <v>53</v>
      </c>
      <c r="G80" s="144" t="s">
        <v>123</v>
      </c>
      <c r="H80" s="144" t="s">
        <v>124</v>
      </c>
      <c r="I80" s="144" t="s">
        <v>125</v>
      </c>
      <c r="J80" s="144" t="s">
        <v>114</v>
      </c>
      <c r="K80" s="145" t="s">
        <v>126</v>
      </c>
      <c r="L80" s="146"/>
      <c r="M80" s="80" t="s">
        <v>3</v>
      </c>
      <c r="N80" s="81" t="s">
        <v>41</v>
      </c>
      <c r="O80" s="81" t="s">
        <v>127</v>
      </c>
      <c r="P80" s="81" t="s">
        <v>128</v>
      </c>
      <c r="Q80" s="81" t="s">
        <v>129</v>
      </c>
      <c r="R80" s="81" t="s">
        <v>130</v>
      </c>
      <c r="S80" s="81" t="s">
        <v>131</v>
      </c>
      <c r="T80" s="82" t="s">
        <v>132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133</v>
      </c>
      <c r="D81" s="38"/>
      <c r="E81" s="38"/>
      <c r="F81" s="38"/>
      <c r="G81" s="38"/>
      <c r="H81" s="38"/>
      <c r="I81" s="38"/>
      <c r="J81" s="147">
        <f>BK81</f>
        <v>0</v>
      </c>
      <c r="K81" s="38"/>
      <c r="L81" s="39"/>
      <c r="M81" s="83"/>
      <c r="N81" s="68"/>
      <c r="O81" s="84"/>
      <c r="P81" s="148">
        <f>P82</f>
        <v>0</v>
      </c>
      <c r="Q81" s="84"/>
      <c r="R81" s="148">
        <f>R82</f>
        <v>0.8391312</v>
      </c>
      <c r="S81" s="84"/>
      <c r="T81" s="149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70</v>
      </c>
      <c r="AU81" s="19" t="s">
        <v>115</v>
      </c>
      <c r="BK81" s="150">
        <f>BK82</f>
        <v>0</v>
      </c>
    </row>
    <row r="82" spans="1:63" s="12" customFormat="1" ht="25.9" customHeight="1">
      <c r="A82" s="12"/>
      <c r="B82" s="151"/>
      <c r="C82" s="12"/>
      <c r="D82" s="152" t="s">
        <v>70</v>
      </c>
      <c r="E82" s="153" t="s">
        <v>277</v>
      </c>
      <c r="F82" s="153" t="s">
        <v>278</v>
      </c>
      <c r="G82" s="12"/>
      <c r="H82" s="12"/>
      <c r="I82" s="154"/>
      <c r="J82" s="155">
        <f>BK82</f>
        <v>0</v>
      </c>
      <c r="K82" s="12"/>
      <c r="L82" s="151"/>
      <c r="M82" s="156"/>
      <c r="N82" s="157"/>
      <c r="O82" s="157"/>
      <c r="P82" s="158">
        <f>P83</f>
        <v>0</v>
      </c>
      <c r="Q82" s="157"/>
      <c r="R82" s="158">
        <f>R83</f>
        <v>0.8391312</v>
      </c>
      <c r="S82" s="157"/>
      <c r="T82" s="15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2" t="s">
        <v>79</v>
      </c>
      <c r="AT82" s="160" t="s">
        <v>70</v>
      </c>
      <c r="AU82" s="160" t="s">
        <v>71</v>
      </c>
      <c r="AY82" s="152" t="s">
        <v>137</v>
      </c>
      <c r="BK82" s="161">
        <f>BK83</f>
        <v>0</v>
      </c>
    </row>
    <row r="83" spans="1:63" s="12" customFormat="1" ht="22.8" customHeight="1">
      <c r="A83" s="12"/>
      <c r="B83" s="151"/>
      <c r="C83" s="12"/>
      <c r="D83" s="152" t="s">
        <v>70</v>
      </c>
      <c r="E83" s="162" t="s">
        <v>79</v>
      </c>
      <c r="F83" s="162" t="s">
        <v>279</v>
      </c>
      <c r="G83" s="12"/>
      <c r="H83" s="12"/>
      <c r="I83" s="154"/>
      <c r="J83" s="163">
        <f>BK83</f>
        <v>0</v>
      </c>
      <c r="K83" s="12"/>
      <c r="L83" s="151"/>
      <c r="M83" s="156"/>
      <c r="N83" s="157"/>
      <c r="O83" s="157"/>
      <c r="P83" s="158">
        <f>SUM(P84:P128)</f>
        <v>0</v>
      </c>
      <c r="Q83" s="157"/>
      <c r="R83" s="158">
        <f>SUM(R84:R128)</f>
        <v>0.8391312</v>
      </c>
      <c r="S83" s="157"/>
      <c r="T83" s="159">
        <f>SUM(T84:T128)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79</v>
      </c>
      <c r="AY83" s="152" t="s">
        <v>137</v>
      </c>
      <c r="BK83" s="161">
        <f>SUM(BK84:BK128)</f>
        <v>0</v>
      </c>
    </row>
    <row r="84" spans="1:65" s="2" customFormat="1" ht="16.5" customHeight="1">
      <c r="A84" s="38"/>
      <c r="B84" s="164"/>
      <c r="C84" s="165" t="s">
        <v>79</v>
      </c>
      <c r="D84" s="165" t="s">
        <v>140</v>
      </c>
      <c r="E84" s="166" t="s">
        <v>1229</v>
      </c>
      <c r="F84" s="167" t="s">
        <v>1230</v>
      </c>
      <c r="G84" s="168" t="s">
        <v>282</v>
      </c>
      <c r="H84" s="169">
        <v>2600</v>
      </c>
      <c r="I84" s="170"/>
      <c r="J84" s="171">
        <f>ROUND(I84*H84,2)</f>
        <v>0</v>
      </c>
      <c r="K84" s="167" t="s">
        <v>3</v>
      </c>
      <c r="L84" s="39"/>
      <c r="M84" s="172" t="s">
        <v>3</v>
      </c>
      <c r="N84" s="173" t="s">
        <v>42</v>
      </c>
      <c r="O84" s="72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6" t="s">
        <v>157</v>
      </c>
      <c r="AT84" s="176" t="s">
        <v>140</v>
      </c>
      <c r="AU84" s="176" t="s">
        <v>81</v>
      </c>
      <c r="AY84" s="19" t="s">
        <v>137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9" t="s">
        <v>79</v>
      </c>
      <c r="BK84" s="177">
        <f>ROUND(I84*H84,2)</f>
        <v>0</v>
      </c>
      <c r="BL84" s="19" t="s">
        <v>157</v>
      </c>
      <c r="BM84" s="176" t="s">
        <v>1231</v>
      </c>
    </row>
    <row r="85" spans="1:47" s="2" customFormat="1" ht="12">
      <c r="A85" s="38"/>
      <c r="B85" s="39"/>
      <c r="C85" s="38"/>
      <c r="D85" s="178" t="s">
        <v>146</v>
      </c>
      <c r="E85" s="38"/>
      <c r="F85" s="179" t="s">
        <v>1232</v>
      </c>
      <c r="G85" s="38"/>
      <c r="H85" s="38"/>
      <c r="I85" s="180"/>
      <c r="J85" s="38"/>
      <c r="K85" s="38"/>
      <c r="L85" s="39"/>
      <c r="M85" s="181"/>
      <c r="N85" s="182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146</v>
      </c>
      <c r="AU85" s="19" t="s">
        <v>81</v>
      </c>
    </row>
    <row r="86" spans="1:51" s="13" customFormat="1" ht="12">
      <c r="A86" s="13"/>
      <c r="B86" s="186"/>
      <c r="C86" s="13"/>
      <c r="D86" s="178" t="s">
        <v>216</v>
      </c>
      <c r="E86" s="187" t="s">
        <v>1233</v>
      </c>
      <c r="F86" s="188" t="s">
        <v>1287</v>
      </c>
      <c r="G86" s="13"/>
      <c r="H86" s="189">
        <v>2600</v>
      </c>
      <c r="I86" s="190"/>
      <c r="J86" s="13"/>
      <c r="K86" s="13"/>
      <c r="L86" s="186"/>
      <c r="M86" s="191"/>
      <c r="N86" s="192"/>
      <c r="O86" s="192"/>
      <c r="P86" s="192"/>
      <c r="Q86" s="192"/>
      <c r="R86" s="192"/>
      <c r="S86" s="192"/>
      <c r="T86" s="19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216</v>
      </c>
      <c r="AU86" s="187" t="s">
        <v>81</v>
      </c>
      <c r="AV86" s="13" t="s">
        <v>81</v>
      </c>
      <c r="AW86" s="13" t="s">
        <v>33</v>
      </c>
      <c r="AX86" s="13" t="s">
        <v>79</v>
      </c>
      <c r="AY86" s="187" t="s">
        <v>137</v>
      </c>
    </row>
    <row r="87" spans="1:51" s="14" customFormat="1" ht="12">
      <c r="A87" s="14"/>
      <c r="B87" s="199"/>
      <c r="C87" s="14"/>
      <c r="D87" s="178" t="s">
        <v>216</v>
      </c>
      <c r="E87" s="200" t="s">
        <v>3</v>
      </c>
      <c r="F87" s="201" t="s">
        <v>1235</v>
      </c>
      <c r="G87" s="14"/>
      <c r="H87" s="200" t="s">
        <v>3</v>
      </c>
      <c r="I87" s="202"/>
      <c r="J87" s="14"/>
      <c r="K87" s="14"/>
      <c r="L87" s="199"/>
      <c r="M87" s="203"/>
      <c r="N87" s="204"/>
      <c r="O87" s="204"/>
      <c r="P87" s="204"/>
      <c r="Q87" s="204"/>
      <c r="R87" s="204"/>
      <c r="S87" s="204"/>
      <c r="T87" s="20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00" t="s">
        <v>216</v>
      </c>
      <c r="AU87" s="200" t="s">
        <v>81</v>
      </c>
      <c r="AV87" s="14" t="s">
        <v>79</v>
      </c>
      <c r="AW87" s="14" t="s">
        <v>33</v>
      </c>
      <c r="AX87" s="14" t="s">
        <v>71</v>
      </c>
      <c r="AY87" s="200" t="s">
        <v>137</v>
      </c>
    </row>
    <row r="88" spans="1:65" s="2" customFormat="1" ht="16.5" customHeight="1">
      <c r="A88" s="38"/>
      <c r="B88" s="164"/>
      <c r="C88" s="165" t="s">
        <v>81</v>
      </c>
      <c r="D88" s="165" t="s">
        <v>140</v>
      </c>
      <c r="E88" s="166" t="s">
        <v>1288</v>
      </c>
      <c r="F88" s="167" t="s">
        <v>1289</v>
      </c>
      <c r="G88" s="168" t="s">
        <v>581</v>
      </c>
      <c r="H88" s="169">
        <v>38</v>
      </c>
      <c r="I88" s="170"/>
      <c r="J88" s="171">
        <f>ROUND(I88*H88,2)</f>
        <v>0</v>
      </c>
      <c r="K88" s="167" t="s">
        <v>3</v>
      </c>
      <c r="L88" s="39"/>
      <c r="M88" s="172" t="s">
        <v>3</v>
      </c>
      <c r="N88" s="173" t="s">
        <v>42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157</v>
      </c>
      <c r="AT88" s="176" t="s">
        <v>140</v>
      </c>
      <c r="AU88" s="176" t="s">
        <v>81</v>
      </c>
      <c r="AY88" s="19" t="s">
        <v>137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79</v>
      </c>
      <c r="BK88" s="177">
        <f>ROUND(I88*H88,2)</f>
        <v>0</v>
      </c>
      <c r="BL88" s="19" t="s">
        <v>157</v>
      </c>
      <c r="BM88" s="176" t="s">
        <v>1290</v>
      </c>
    </row>
    <row r="89" spans="1:47" s="2" customFormat="1" ht="12">
      <c r="A89" s="38"/>
      <c r="B89" s="39"/>
      <c r="C89" s="38"/>
      <c r="D89" s="178" t="s">
        <v>146</v>
      </c>
      <c r="E89" s="38"/>
      <c r="F89" s="179" t="s">
        <v>1291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146</v>
      </c>
      <c r="AU89" s="19" t="s">
        <v>81</v>
      </c>
    </row>
    <row r="90" spans="1:47" s="2" customFormat="1" ht="12">
      <c r="A90" s="38"/>
      <c r="B90" s="39"/>
      <c r="C90" s="38"/>
      <c r="D90" s="178" t="s">
        <v>202</v>
      </c>
      <c r="E90" s="38"/>
      <c r="F90" s="185" t="s">
        <v>1292</v>
      </c>
      <c r="G90" s="38"/>
      <c r="H90" s="38"/>
      <c r="I90" s="180"/>
      <c r="J90" s="38"/>
      <c r="K90" s="38"/>
      <c r="L90" s="39"/>
      <c r="M90" s="181"/>
      <c r="N90" s="182"/>
      <c r="O90" s="72"/>
      <c r="P90" s="72"/>
      <c r="Q90" s="72"/>
      <c r="R90" s="72"/>
      <c r="S90" s="72"/>
      <c r="T90" s="73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9" t="s">
        <v>202</v>
      </c>
      <c r="AU90" s="19" t="s">
        <v>81</v>
      </c>
    </row>
    <row r="91" spans="1:51" s="13" customFormat="1" ht="12">
      <c r="A91" s="13"/>
      <c r="B91" s="186"/>
      <c r="C91" s="13"/>
      <c r="D91" s="178" t="s">
        <v>216</v>
      </c>
      <c r="E91" s="187" t="s">
        <v>3</v>
      </c>
      <c r="F91" s="188" t="s">
        <v>538</v>
      </c>
      <c r="G91" s="13"/>
      <c r="H91" s="189">
        <v>38</v>
      </c>
      <c r="I91" s="190"/>
      <c r="J91" s="13"/>
      <c r="K91" s="13"/>
      <c r="L91" s="186"/>
      <c r="M91" s="191"/>
      <c r="N91" s="192"/>
      <c r="O91" s="192"/>
      <c r="P91" s="192"/>
      <c r="Q91" s="192"/>
      <c r="R91" s="192"/>
      <c r="S91" s="192"/>
      <c r="T91" s="19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7" t="s">
        <v>216</v>
      </c>
      <c r="AU91" s="187" t="s">
        <v>81</v>
      </c>
      <c r="AV91" s="13" t="s">
        <v>81</v>
      </c>
      <c r="AW91" s="13" t="s">
        <v>33</v>
      </c>
      <c r="AX91" s="13" t="s">
        <v>79</v>
      </c>
      <c r="AY91" s="187" t="s">
        <v>137</v>
      </c>
    </row>
    <row r="92" spans="1:65" s="2" customFormat="1" ht="16.5" customHeight="1">
      <c r="A92" s="38"/>
      <c r="B92" s="164"/>
      <c r="C92" s="165" t="s">
        <v>152</v>
      </c>
      <c r="D92" s="165" t="s">
        <v>140</v>
      </c>
      <c r="E92" s="166" t="s">
        <v>1293</v>
      </c>
      <c r="F92" s="167" t="s">
        <v>1294</v>
      </c>
      <c r="G92" s="168" t="s">
        <v>581</v>
      </c>
      <c r="H92" s="169">
        <v>38</v>
      </c>
      <c r="I92" s="170"/>
      <c r="J92" s="171">
        <f>ROUND(I92*H92,2)</f>
        <v>0</v>
      </c>
      <c r="K92" s="167" t="s">
        <v>3</v>
      </c>
      <c r="L92" s="39"/>
      <c r="M92" s="172" t="s">
        <v>3</v>
      </c>
      <c r="N92" s="173" t="s">
        <v>42</v>
      </c>
      <c r="O92" s="72"/>
      <c r="P92" s="174">
        <f>O92*H92</f>
        <v>0</v>
      </c>
      <c r="Q92" s="174">
        <v>0.0020824</v>
      </c>
      <c r="R92" s="174">
        <f>Q92*H92</f>
        <v>0.0791312</v>
      </c>
      <c r="S92" s="174">
        <v>0</v>
      </c>
      <c r="T92" s="17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76" t="s">
        <v>157</v>
      </c>
      <c r="AT92" s="176" t="s">
        <v>140</v>
      </c>
      <c r="AU92" s="176" t="s">
        <v>81</v>
      </c>
      <c r="AY92" s="19" t="s">
        <v>137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9" t="s">
        <v>79</v>
      </c>
      <c r="BK92" s="177">
        <f>ROUND(I92*H92,2)</f>
        <v>0</v>
      </c>
      <c r="BL92" s="19" t="s">
        <v>157</v>
      </c>
      <c r="BM92" s="176" t="s">
        <v>1295</v>
      </c>
    </row>
    <row r="93" spans="1:47" s="2" customFormat="1" ht="12">
      <c r="A93" s="38"/>
      <c r="B93" s="39"/>
      <c r="C93" s="38"/>
      <c r="D93" s="178" t="s">
        <v>146</v>
      </c>
      <c r="E93" s="38"/>
      <c r="F93" s="179" t="s">
        <v>1294</v>
      </c>
      <c r="G93" s="38"/>
      <c r="H93" s="38"/>
      <c r="I93" s="180"/>
      <c r="J93" s="38"/>
      <c r="K93" s="38"/>
      <c r="L93" s="39"/>
      <c r="M93" s="181"/>
      <c r="N93" s="182"/>
      <c r="O93" s="72"/>
      <c r="P93" s="72"/>
      <c r="Q93" s="72"/>
      <c r="R93" s="72"/>
      <c r="S93" s="72"/>
      <c r="T93" s="73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9" t="s">
        <v>146</v>
      </c>
      <c r="AU93" s="19" t="s">
        <v>81</v>
      </c>
    </row>
    <row r="94" spans="1:51" s="13" customFormat="1" ht="12">
      <c r="A94" s="13"/>
      <c r="B94" s="186"/>
      <c r="C94" s="13"/>
      <c r="D94" s="178" t="s">
        <v>216</v>
      </c>
      <c r="E94" s="187" t="s">
        <v>3</v>
      </c>
      <c r="F94" s="188" t="s">
        <v>538</v>
      </c>
      <c r="G94" s="13"/>
      <c r="H94" s="189">
        <v>38</v>
      </c>
      <c r="I94" s="190"/>
      <c r="J94" s="13"/>
      <c r="K94" s="13"/>
      <c r="L94" s="186"/>
      <c r="M94" s="191"/>
      <c r="N94" s="192"/>
      <c r="O94" s="192"/>
      <c r="P94" s="192"/>
      <c r="Q94" s="192"/>
      <c r="R94" s="192"/>
      <c r="S94" s="192"/>
      <c r="T94" s="19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7" t="s">
        <v>216</v>
      </c>
      <c r="AU94" s="187" t="s">
        <v>81</v>
      </c>
      <c r="AV94" s="13" t="s">
        <v>81</v>
      </c>
      <c r="AW94" s="13" t="s">
        <v>33</v>
      </c>
      <c r="AX94" s="13" t="s">
        <v>79</v>
      </c>
      <c r="AY94" s="187" t="s">
        <v>137</v>
      </c>
    </row>
    <row r="95" spans="1:65" s="2" customFormat="1" ht="16.5" customHeight="1">
      <c r="A95" s="38"/>
      <c r="B95" s="164"/>
      <c r="C95" s="165" t="s">
        <v>157</v>
      </c>
      <c r="D95" s="165" t="s">
        <v>140</v>
      </c>
      <c r="E95" s="166" t="s">
        <v>1240</v>
      </c>
      <c r="F95" s="167" t="s">
        <v>1241</v>
      </c>
      <c r="G95" s="168" t="s">
        <v>581</v>
      </c>
      <c r="H95" s="169">
        <v>10</v>
      </c>
      <c r="I95" s="170"/>
      <c r="J95" s="171">
        <f>ROUND(I95*H95,2)</f>
        <v>0</v>
      </c>
      <c r="K95" s="167" t="s">
        <v>3</v>
      </c>
      <c r="L95" s="39"/>
      <c r="M95" s="172" t="s">
        <v>3</v>
      </c>
      <c r="N95" s="173" t="s">
        <v>42</v>
      </c>
      <c r="O95" s="72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76" t="s">
        <v>157</v>
      </c>
      <c r="AT95" s="176" t="s">
        <v>140</v>
      </c>
      <c r="AU95" s="176" t="s">
        <v>81</v>
      </c>
      <c r="AY95" s="19" t="s">
        <v>137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9" t="s">
        <v>79</v>
      </c>
      <c r="BK95" s="177">
        <f>ROUND(I95*H95,2)</f>
        <v>0</v>
      </c>
      <c r="BL95" s="19" t="s">
        <v>157</v>
      </c>
      <c r="BM95" s="176" t="s">
        <v>1296</v>
      </c>
    </row>
    <row r="96" spans="1:47" s="2" customFormat="1" ht="12">
      <c r="A96" s="38"/>
      <c r="B96" s="39"/>
      <c r="C96" s="38"/>
      <c r="D96" s="178" t="s">
        <v>146</v>
      </c>
      <c r="E96" s="38"/>
      <c r="F96" s="179" t="s">
        <v>1243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146</v>
      </c>
      <c r="AU96" s="19" t="s">
        <v>81</v>
      </c>
    </row>
    <row r="97" spans="1:51" s="13" customFormat="1" ht="12">
      <c r="A97" s="13"/>
      <c r="B97" s="186"/>
      <c r="C97" s="13"/>
      <c r="D97" s="178" t="s">
        <v>216</v>
      </c>
      <c r="E97" s="187" t="s">
        <v>3</v>
      </c>
      <c r="F97" s="188" t="s">
        <v>191</v>
      </c>
      <c r="G97" s="13"/>
      <c r="H97" s="189">
        <v>10</v>
      </c>
      <c r="I97" s="190"/>
      <c r="J97" s="13"/>
      <c r="K97" s="13"/>
      <c r="L97" s="186"/>
      <c r="M97" s="191"/>
      <c r="N97" s="192"/>
      <c r="O97" s="192"/>
      <c r="P97" s="192"/>
      <c r="Q97" s="192"/>
      <c r="R97" s="192"/>
      <c r="S97" s="192"/>
      <c r="T97" s="19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7" t="s">
        <v>216</v>
      </c>
      <c r="AU97" s="187" t="s">
        <v>81</v>
      </c>
      <c r="AV97" s="13" t="s">
        <v>81</v>
      </c>
      <c r="AW97" s="13" t="s">
        <v>33</v>
      </c>
      <c r="AX97" s="13" t="s">
        <v>79</v>
      </c>
      <c r="AY97" s="187" t="s">
        <v>137</v>
      </c>
    </row>
    <row r="98" spans="1:65" s="2" customFormat="1" ht="16.5" customHeight="1">
      <c r="A98" s="38"/>
      <c r="B98" s="164"/>
      <c r="C98" s="165" t="s">
        <v>136</v>
      </c>
      <c r="D98" s="165" t="s">
        <v>140</v>
      </c>
      <c r="E98" s="166" t="s">
        <v>1244</v>
      </c>
      <c r="F98" s="167" t="s">
        <v>1245</v>
      </c>
      <c r="G98" s="168" t="s">
        <v>282</v>
      </c>
      <c r="H98" s="169">
        <v>38</v>
      </c>
      <c r="I98" s="170"/>
      <c r="J98" s="171">
        <f>ROUND(I98*H98,2)</f>
        <v>0</v>
      </c>
      <c r="K98" s="167" t="s">
        <v>1246</v>
      </c>
      <c r="L98" s="39"/>
      <c r="M98" s="172" t="s">
        <v>3</v>
      </c>
      <c r="N98" s="173" t="s">
        <v>42</v>
      </c>
      <c r="O98" s="72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76" t="s">
        <v>157</v>
      </c>
      <c r="AT98" s="176" t="s">
        <v>140</v>
      </c>
      <c r="AU98" s="176" t="s">
        <v>81</v>
      </c>
      <c r="AY98" s="19" t="s">
        <v>137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9" t="s">
        <v>79</v>
      </c>
      <c r="BK98" s="177">
        <f>ROUND(I98*H98,2)</f>
        <v>0</v>
      </c>
      <c r="BL98" s="19" t="s">
        <v>157</v>
      </c>
      <c r="BM98" s="176" t="s">
        <v>1247</v>
      </c>
    </row>
    <row r="99" spans="1:47" s="2" customFormat="1" ht="12">
      <c r="A99" s="38"/>
      <c r="B99" s="39"/>
      <c r="C99" s="38"/>
      <c r="D99" s="178" t="s">
        <v>146</v>
      </c>
      <c r="E99" s="38"/>
      <c r="F99" s="179" t="s">
        <v>1248</v>
      </c>
      <c r="G99" s="38"/>
      <c r="H99" s="38"/>
      <c r="I99" s="180"/>
      <c r="J99" s="38"/>
      <c r="K99" s="38"/>
      <c r="L99" s="39"/>
      <c r="M99" s="181"/>
      <c r="N99" s="182"/>
      <c r="O99" s="72"/>
      <c r="P99" s="72"/>
      <c r="Q99" s="72"/>
      <c r="R99" s="72"/>
      <c r="S99" s="72"/>
      <c r="T99" s="73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9" t="s">
        <v>146</v>
      </c>
      <c r="AU99" s="19" t="s">
        <v>81</v>
      </c>
    </row>
    <row r="100" spans="1:47" s="2" customFormat="1" ht="12">
      <c r="A100" s="38"/>
      <c r="B100" s="39"/>
      <c r="C100" s="38"/>
      <c r="D100" s="183" t="s">
        <v>172</v>
      </c>
      <c r="E100" s="38"/>
      <c r="F100" s="184" t="s">
        <v>1249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172</v>
      </c>
      <c r="AU100" s="19" t="s">
        <v>81</v>
      </c>
    </row>
    <row r="101" spans="1:51" s="13" customFormat="1" ht="12">
      <c r="A101" s="13"/>
      <c r="B101" s="186"/>
      <c r="C101" s="13"/>
      <c r="D101" s="178" t="s">
        <v>216</v>
      </c>
      <c r="E101" s="187" t="s">
        <v>3</v>
      </c>
      <c r="F101" s="188" t="s">
        <v>538</v>
      </c>
      <c r="G101" s="13"/>
      <c r="H101" s="189">
        <v>38</v>
      </c>
      <c r="I101" s="190"/>
      <c r="J101" s="13"/>
      <c r="K101" s="13"/>
      <c r="L101" s="186"/>
      <c r="M101" s="191"/>
      <c r="N101" s="192"/>
      <c r="O101" s="192"/>
      <c r="P101" s="192"/>
      <c r="Q101" s="192"/>
      <c r="R101" s="192"/>
      <c r="S101" s="192"/>
      <c r="T101" s="19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7" t="s">
        <v>216</v>
      </c>
      <c r="AU101" s="187" t="s">
        <v>81</v>
      </c>
      <c r="AV101" s="13" t="s">
        <v>81</v>
      </c>
      <c r="AW101" s="13" t="s">
        <v>33</v>
      </c>
      <c r="AX101" s="13" t="s">
        <v>79</v>
      </c>
      <c r="AY101" s="187" t="s">
        <v>137</v>
      </c>
    </row>
    <row r="102" spans="1:51" s="14" customFormat="1" ht="12">
      <c r="A102" s="14"/>
      <c r="B102" s="199"/>
      <c r="C102" s="14"/>
      <c r="D102" s="178" t="s">
        <v>216</v>
      </c>
      <c r="E102" s="200" t="s">
        <v>3</v>
      </c>
      <c r="F102" s="201" t="s">
        <v>1250</v>
      </c>
      <c r="G102" s="14"/>
      <c r="H102" s="200" t="s">
        <v>3</v>
      </c>
      <c r="I102" s="202"/>
      <c r="J102" s="14"/>
      <c r="K102" s="14"/>
      <c r="L102" s="199"/>
      <c r="M102" s="203"/>
      <c r="N102" s="204"/>
      <c r="O102" s="204"/>
      <c r="P102" s="204"/>
      <c r="Q102" s="204"/>
      <c r="R102" s="204"/>
      <c r="S102" s="204"/>
      <c r="T102" s="20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00" t="s">
        <v>216</v>
      </c>
      <c r="AU102" s="200" t="s">
        <v>81</v>
      </c>
      <c r="AV102" s="14" t="s">
        <v>79</v>
      </c>
      <c r="AW102" s="14" t="s">
        <v>33</v>
      </c>
      <c r="AX102" s="14" t="s">
        <v>71</v>
      </c>
      <c r="AY102" s="200" t="s">
        <v>137</v>
      </c>
    </row>
    <row r="103" spans="1:65" s="2" customFormat="1" ht="16.5" customHeight="1">
      <c r="A103" s="38"/>
      <c r="B103" s="164"/>
      <c r="C103" s="206" t="s">
        <v>167</v>
      </c>
      <c r="D103" s="206" t="s">
        <v>334</v>
      </c>
      <c r="E103" s="207" t="s">
        <v>1195</v>
      </c>
      <c r="F103" s="208" t="s">
        <v>1196</v>
      </c>
      <c r="G103" s="209" t="s">
        <v>291</v>
      </c>
      <c r="H103" s="210">
        <v>3.8</v>
      </c>
      <c r="I103" s="211"/>
      <c r="J103" s="212">
        <f>ROUND(I103*H103,2)</f>
        <v>0</v>
      </c>
      <c r="K103" s="208" t="s">
        <v>1246</v>
      </c>
      <c r="L103" s="213"/>
      <c r="M103" s="214" t="s">
        <v>3</v>
      </c>
      <c r="N103" s="215" t="s">
        <v>42</v>
      </c>
      <c r="O103" s="72"/>
      <c r="P103" s="174">
        <f>O103*H103</f>
        <v>0</v>
      </c>
      <c r="Q103" s="174">
        <v>0.2</v>
      </c>
      <c r="R103" s="174">
        <f>Q103*H103</f>
        <v>0.76</v>
      </c>
      <c r="S103" s="174">
        <v>0</v>
      </c>
      <c r="T103" s="175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6" t="s">
        <v>179</v>
      </c>
      <c r="AT103" s="176" t="s">
        <v>334</v>
      </c>
      <c r="AU103" s="176" t="s">
        <v>81</v>
      </c>
      <c r="AY103" s="19" t="s">
        <v>137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9" t="s">
        <v>79</v>
      </c>
      <c r="BK103" s="177">
        <f>ROUND(I103*H103,2)</f>
        <v>0</v>
      </c>
      <c r="BL103" s="19" t="s">
        <v>157</v>
      </c>
      <c r="BM103" s="176" t="s">
        <v>1251</v>
      </c>
    </row>
    <row r="104" spans="1:47" s="2" customFormat="1" ht="12">
      <c r="A104" s="38"/>
      <c r="B104" s="39"/>
      <c r="C104" s="38"/>
      <c r="D104" s="178" t="s">
        <v>146</v>
      </c>
      <c r="E104" s="38"/>
      <c r="F104" s="179" t="s">
        <v>1196</v>
      </c>
      <c r="G104" s="38"/>
      <c r="H104" s="38"/>
      <c r="I104" s="180"/>
      <c r="J104" s="38"/>
      <c r="K104" s="38"/>
      <c r="L104" s="39"/>
      <c r="M104" s="181"/>
      <c r="N104" s="182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146</v>
      </c>
      <c r="AU104" s="19" t="s">
        <v>81</v>
      </c>
    </row>
    <row r="105" spans="1:51" s="13" customFormat="1" ht="12">
      <c r="A105" s="13"/>
      <c r="B105" s="186"/>
      <c r="C105" s="13"/>
      <c r="D105" s="178" t="s">
        <v>216</v>
      </c>
      <c r="E105" s="187" t="s">
        <v>3</v>
      </c>
      <c r="F105" s="188" t="s">
        <v>1252</v>
      </c>
      <c r="G105" s="13"/>
      <c r="H105" s="189">
        <v>3.8</v>
      </c>
      <c r="I105" s="190"/>
      <c r="J105" s="13"/>
      <c r="K105" s="13"/>
      <c r="L105" s="186"/>
      <c r="M105" s="191"/>
      <c r="N105" s="192"/>
      <c r="O105" s="192"/>
      <c r="P105" s="192"/>
      <c r="Q105" s="192"/>
      <c r="R105" s="192"/>
      <c r="S105" s="192"/>
      <c r="T105" s="19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7" t="s">
        <v>216</v>
      </c>
      <c r="AU105" s="187" t="s">
        <v>81</v>
      </c>
      <c r="AV105" s="13" t="s">
        <v>81</v>
      </c>
      <c r="AW105" s="13" t="s">
        <v>33</v>
      </c>
      <c r="AX105" s="13" t="s">
        <v>79</v>
      </c>
      <c r="AY105" s="187" t="s">
        <v>137</v>
      </c>
    </row>
    <row r="106" spans="1:65" s="2" customFormat="1" ht="21.75" customHeight="1">
      <c r="A106" s="38"/>
      <c r="B106" s="164"/>
      <c r="C106" s="165" t="s">
        <v>174</v>
      </c>
      <c r="D106" s="165" t="s">
        <v>140</v>
      </c>
      <c r="E106" s="166" t="s">
        <v>1253</v>
      </c>
      <c r="F106" s="167" t="s">
        <v>1254</v>
      </c>
      <c r="G106" s="168" t="s">
        <v>282</v>
      </c>
      <c r="H106" s="169">
        <v>76</v>
      </c>
      <c r="I106" s="170"/>
      <c r="J106" s="171">
        <f>ROUND(I106*H106,2)</f>
        <v>0</v>
      </c>
      <c r="K106" s="167" t="s">
        <v>1246</v>
      </c>
      <c r="L106" s="39"/>
      <c r="M106" s="172" t="s">
        <v>3</v>
      </c>
      <c r="N106" s="173" t="s">
        <v>42</v>
      </c>
      <c r="O106" s="72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6" t="s">
        <v>157</v>
      </c>
      <c r="AT106" s="176" t="s">
        <v>140</v>
      </c>
      <c r="AU106" s="176" t="s">
        <v>81</v>
      </c>
      <c r="AY106" s="19" t="s">
        <v>137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9" t="s">
        <v>79</v>
      </c>
      <c r="BK106" s="177">
        <f>ROUND(I106*H106,2)</f>
        <v>0</v>
      </c>
      <c r="BL106" s="19" t="s">
        <v>157</v>
      </c>
      <c r="BM106" s="176" t="s">
        <v>1255</v>
      </c>
    </row>
    <row r="107" spans="1:47" s="2" customFormat="1" ht="12">
      <c r="A107" s="38"/>
      <c r="B107" s="39"/>
      <c r="C107" s="38"/>
      <c r="D107" s="178" t="s">
        <v>146</v>
      </c>
      <c r="E107" s="38"/>
      <c r="F107" s="179" t="s">
        <v>1256</v>
      </c>
      <c r="G107" s="38"/>
      <c r="H107" s="38"/>
      <c r="I107" s="180"/>
      <c r="J107" s="38"/>
      <c r="K107" s="38"/>
      <c r="L107" s="39"/>
      <c r="M107" s="181"/>
      <c r="N107" s="182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146</v>
      </c>
      <c r="AU107" s="19" t="s">
        <v>81</v>
      </c>
    </row>
    <row r="108" spans="1:47" s="2" customFormat="1" ht="12">
      <c r="A108" s="38"/>
      <c r="B108" s="39"/>
      <c r="C108" s="38"/>
      <c r="D108" s="183" t="s">
        <v>172</v>
      </c>
      <c r="E108" s="38"/>
      <c r="F108" s="184" t="s">
        <v>1257</v>
      </c>
      <c r="G108" s="38"/>
      <c r="H108" s="38"/>
      <c r="I108" s="180"/>
      <c r="J108" s="38"/>
      <c r="K108" s="38"/>
      <c r="L108" s="39"/>
      <c r="M108" s="181"/>
      <c r="N108" s="182"/>
      <c r="O108" s="72"/>
      <c r="P108" s="72"/>
      <c r="Q108" s="72"/>
      <c r="R108" s="72"/>
      <c r="S108" s="72"/>
      <c r="T108" s="73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9" t="s">
        <v>172</v>
      </c>
      <c r="AU108" s="19" t="s">
        <v>81</v>
      </c>
    </row>
    <row r="109" spans="1:51" s="13" customFormat="1" ht="12">
      <c r="A109" s="13"/>
      <c r="B109" s="186"/>
      <c r="C109" s="13"/>
      <c r="D109" s="178" t="s">
        <v>216</v>
      </c>
      <c r="E109" s="187" t="s">
        <v>3</v>
      </c>
      <c r="F109" s="188" t="s">
        <v>1258</v>
      </c>
      <c r="G109" s="13"/>
      <c r="H109" s="189">
        <v>76</v>
      </c>
      <c r="I109" s="190"/>
      <c r="J109" s="13"/>
      <c r="K109" s="13"/>
      <c r="L109" s="186"/>
      <c r="M109" s="191"/>
      <c r="N109" s="192"/>
      <c r="O109" s="192"/>
      <c r="P109" s="192"/>
      <c r="Q109" s="192"/>
      <c r="R109" s="192"/>
      <c r="S109" s="192"/>
      <c r="T109" s="19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7" t="s">
        <v>216</v>
      </c>
      <c r="AU109" s="187" t="s">
        <v>81</v>
      </c>
      <c r="AV109" s="13" t="s">
        <v>81</v>
      </c>
      <c r="AW109" s="13" t="s">
        <v>33</v>
      </c>
      <c r="AX109" s="13" t="s">
        <v>79</v>
      </c>
      <c r="AY109" s="187" t="s">
        <v>137</v>
      </c>
    </row>
    <row r="110" spans="1:51" s="14" customFormat="1" ht="12">
      <c r="A110" s="14"/>
      <c r="B110" s="199"/>
      <c r="C110" s="14"/>
      <c r="D110" s="178" t="s">
        <v>216</v>
      </c>
      <c r="E110" s="200" t="s">
        <v>3</v>
      </c>
      <c r="F110" s="201" t="s">
        <v>1259</v>
      </c>
      <c r="G110" s="14"/>
      <c r="H110" s="200" t="s">
        <v>3</v>
      </c>
      <c r="I110" s="202"/>
      <c r="J110" s="14"/>
      <c r="K110" s="14"/>
      <c r="L110" s="199"/>
      <c r="M110" s="203"/>
      <c r="N110" s="204"/>
      <c r="O110" s="204"/>
      <c r="P110" s="204"/>
      <c r="Q110" s="204"/>
      <c r="R110" s="204"/>
      <c r="S110" s="204"/>
      <c r="T110" s="20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00" t="s">
        <v>216</v>
      </c>
      <c r="AU110" s="200" t="s">
        <v>81</v>
      </c>
      <c r="AV110" s="14" t="s">
        <v>79</v>
      </c>
      <c r="AW110" s="14" t="s">
        <v>33</v>
      </c>
      <c r="AX110" s="14" t="s">
        <v>71</v>
      </c>
      <c r="AY110" s="200" t="s">
        <v>137</v>
      </c>
    </row>
    <row r="111" spans="1:51" s="14" customFormat="1" ht="12">
      <c r="A111" s="14"/>
      <c r="B111" s="199"/>
      <c r="C111" s="14"/>
      <c r="D111" s="178" t="s">
        <v>216</v>
      </c>
      <c r="E111" s="200" t="s">
        <v>3</v>
      </c>
      <c r="F111" s="201" t="s">
        <v>1260</v>
      </c>
      <c r="G111" s="14"/>
      <c r="H111" s="200" t="s">
        <v>3</v>
      </c>
      <c r="I111" s="202"/>
      <c r="J111" s="14"/>
      <c r="K111" s="14"/>
      <c r="L111" s="199"/>
      <c r="M111" s="203"/>
      <c r="N111" s="204"/>
      <c r="O111" s="204"/>
      <c r="P111" s="204"/>
      <c r="Q111" s="204"/>
      <c r="R111" s="204"/>
      <c r="S111" s="204"/>
      <c r="T111" s="20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00" t="s">
        <v>216</v>
      </c>
      <c r="AU111" s="200" t="s">
        <v>81</v>
      </c>
      <c r="AV111" s="14" t="s">
        <v>79</v>
      </c>
      <c r="AW111" s="14" t="s">
        <v>33</v>
      </c>
      <c r="AX111" s="14" t="s">
        <v>71</v>
      </c>
      <c r="AY111" s="200" t="s">
        <v>137</v>
      </c>
    </row>
    <row r="112" spans="1:65" s="2" customFormat="1" ht="16.5" customHeight="1">
      <c r="A112" s="38"/>
      <c r="B112" s="164"/>
      <c r="C112" s="165" t="s">
        <v>179</v>
      </c>
      <c r="D112" s="165" t="s">
        <v>140</v>
      </c>
      <c r="E112" s="166" t="s">
        <v>1199</v>
      </c>
      <c r="F112" s="167" t="s">
        <v>1200</v>
      </c>
      <c r="G112" s="168" t="s">
        <v>291</v>
      </c>
      <c r="H112" s="169">
        <v>18.24</v>
      </c>
      <c r="I112" s="170"/>
      <c r="J112" s="171">
        <f>ROUND(I112*H112,2)</f>
        <v>0</v>
      </c>
      <c r="K112" s="167" t="s">
        <v>1246</v>
      </c>
      <c r="L112" s="39"/>
      <c r="M112" s="172" t="s">
        <v>3</v>
      </c>
      <c r="N112" s="173" t="s">
        <v>42</v>
      </c>
      <c r="O112" s="72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6" t="s">
        <v>157</v>
      </c>
      <c r="AT112" s="176" t="s">
        <v>140</v>
      </c>
      <c r="AU112" s="176" t="s">
        <v>81</v>
      </c>
      <c r="AY112" s="19" t="s">
        <v>137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9" t="s">
        <v>79</v>
      </c>
      <c r="BK112" s="177">
        <f>ROUND(I112*H112,2)</f>
        <v>0</v>
      </c>
      <c r="BL112" s="19" t="s">
        <v>157</v>
      </c>
      <c r="BM112" s="176" t="s">
        <v>1261</v>
      </c>
    </row>
    <row r="113" spans="1:47" s="2" customFormat="1" ht="12">
      <c r="A113" s="38"/>
      <c r="B113" s="39"/>
      <c r="C113" s="38"/>
      <c r="D113" s="178" t="s">
        <v>146</v>
      </c>
      <c r="E113" s="38"/>
      <c r="F113" s="179" t="s">
        <v>1202</v>
      </c>
      <c r="G113" s="38"/>
      <c r="H113" s="38"/>
      <c r="I113" s="180"/>
      <c r="J113" s="38"/>
      <c r="K113" s="38"/>
      <c r="L113" s="39"/>
      <c r="M113" s="181"/>
      <c r="N113" s="182"/>
      <c r="O113" s="72"/>
      <c r="P113" s="72"/>
      <c r="Q113" s="72"/>
      <c r="R113" s="72"/>
      <c r="S113" s="72"/>
      <c r="T113" s="7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9" t="s">
        <v>146</v>
      </c>
      <c r="AU113" s="19" t="s">
        <v>81</v>
      </c>
    </row>
    <row r="114" spans="1:47" s="2" customFormat="1" ht="12">
      <c r="A114" s="38"/>
      <c r="B114" s="39"/>
      <c r="C114" s="38"/>
      <c r="D114" s="183" t="s">
        <v>172</v>
      </c>
      <c r="E114" s="38"/>
      <c r="F114" s="184" t="s">
        <v>1262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172</v>
      </c>
      <c r="AU114" s="19" t="s">
        <v>81</v>
      </c>
    </row>
    <row r="115" spans="1:51" s="13" customFormat="1" ht="12">
      <c r="A115" s="13"/>
      <c r="B115" s="186"/>
      <c r="C115" s="13"/>
      <c r="D115" s="178" t="s">
        <v>216</v>
      </c>
      <c r="E115" s="187" t="s">
        <v>1039</v>
      </c>
      <c r="F115" s="188" t="s">
        <v>1297</v>
      </c>
      <c r="G115" s="13"/>
      <c r="H115" s="189">
        <v>18.24</v>
      </c>
      <c r="I115" s="190"/>
      <c r="J115" s="13"/>
      <c r="K115" s="13"/>
      <c r="L115" s="186"/>
      <c r="M115" s="191"/>
      <c r="N115" s="192"/>
      <c r="O115" s="192"/>
      <c r="P115" s="192"/>
      <c r="Q115" s="192"/>
      <c r="R115" s="192"/>
      <c r="S115" s="192"/>
      <c r="T115" s="19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7" t="s">
        <v>216</v>
      </c>
      <c r="AU115" s="187" t="s">
        <v>81</v>
      </c>
      <c r="AV115" s="13" t="s">
        <v>81</v>
      </c>
      <c r="AW115" s="13" t="s">
        <v>33</v>
      </c>
      <c r="AX115" s="13" t="s">
        <v>79</v>
      </c>
      <c r="AY115" s="187" t="s">
        <v>137</v>
      </c>
    </row>
    <row r="116" spans="1:51" s="14" customFormat="1" ht="12">
      <c r="A116" s="14"/>
      <c r="B116" s="199"/>
      <c r="C116" s="14"/>
      <c r="D116" s="178" t="s">
        <v>216</v>
      </c>
      <c r="E116" s="200" t="s">
        <v>3</v>
      </c>
      <c r="F116" s="201" t="s">
        <v>1298</v>
      </c>
      <c r="G116" s="14"/>
      <c r="H116" s="200" t="s">
        <v>3</v>
      </c>
      <c r="I116" s="202"/>
      <c r="J116" s="14"/>
      <c r="K116" s="14"/>
      <c r="L116" s="199"/>
      <c r="M116" s="203"/>
      <c r="N116" s="204"/>
      <c r="O116" s="204"/>
      <c r="P116" s="204"/>
      <c r="Q116" s="204"/>
      <c r="R116" s="204"/>
      <c r="S116" s="204"/>
      <c r="T116" s="20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00" t="s">
        <v>216</v>
      </c>
      <c r="AU116" s="200" t="s">
        <v>81</v>
      </c>
      <c r="AV116" s="14" t="s">
        <v>79</v>
      </c>
      <c r="AW116" s="14" t="s">
        <v>33</v>
      </c>
      <c r="AX116" s="14" t="s">
        <v>71</v>
      </c>
      <c r="AY116" s="200" t="s">
        <v>137</v>
      </c>
    </row>
    <row r="117" spans="1:65" s="2" customFormat="1" ht="16.5" customHeight="1">
      <c r="A117" s="38"/>
      <c r="B117" s="164"/>
      <c r="C117" s="165" t="s">
        <v>186</v>
      </c>
      <c r="D117" s="165" t="s">
        <v>140</v>
      </c>
      <c r="E117" s="166" t="s">
        <v>1205</v>
      </c>
      <c r="F117" s="167" t="s">
        <v>1206</v>
      </c>
      <c r="G117" s="168" t="s">
        <v>291</v>
      </c>
      <c r="H117" s="169">
        <v>18.24</v>
      </c>
      <c r="I117" s="170"/>
      <c r="J117" s="171">
        <f>ROUND(I117*H117,2)</f>
        <v>0</v>
      </c>
      <c r="K117" s="167" t="s">
        <v>1246</v>
      </c>
      <c r="L117" s="39"/>
      <c r="M117" s="172" t="s">
        <v>3</v>
      </c>
      <c r="N117" s="173" t="s">
        <v>42</v>
      </c>
      <c r="O117" s="72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157</v>
      </c>
      <c r="AT117" s="176" t="s">
        <v>140</v>
      </c>
      <c r="AU117" s="176" t="s">
        <v>81</v>
      </c>
      <c r="AY117" s="19" t="s">
        <v>137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79</v>
      </c>
      <c r="BK117" s="177">
        <f>ROUND(I117*H117,2)</f>
        <v>0</v>
      </c>
      <c r="BL117" s="19" t="s">
        <v>157</v>
      </c>
      <c r="BM117" s="176" t="s">
        <v>1265</v>
      </c>
    </row>
    <row r="118" spans="1:47" s="2" customFormat="1" ht="12">
      <c r="A118" s="38"/>
      <c r="B118" s="39"/>
      <c r="C118" s="38"/>
      <c r="D118" s="178" t="s">
        <v>146</v>
      </c>
      <c r="E118" s="38"/>
      <c r="F118" s="179" t="s">
        <v>1208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146</v>
      </c>
      <c r="AU118" s="19" t="s">
        <v>81</v>
      </c>
    </row>
    <row r="119" spans="1:47" s="2" customFormat="1" ht="12">
      <c r="A119" s="38"/>
      <c r="B119" s="39"/>
      <c r="C119" s="38"/>
      <c r="D119" s="183" t="s">
        <v>172</v>
      </c>
      <c r="E119" s="38"/>
      <c r="F119" s="184" t="s">
        <v>1266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172</v>
      </c>
      <c r="AU119" s="19" t="s">
        <v>81</v>
      </c>
    </row>
    <row r="120" spans="1:51" s="13" customFormat="1" ht="12">
      <c r="A120" s="13"/>
      <c r="B120" s="186"/>
      <c r="C120" s="13"/>
      <c r="D120" s="178" t="s">
        <v>216</v>
      </c>
      <c r="E120" s="187" t="s">
        <v>3</v>
      </c>
      <c r="F120" s="188" t="s">
        <v>1039</v>
      </c>
      <c r="G120" s="13"/>
      <c r="H120" s="189">
        <v>18.24</v>
      </c>
      <c r="I120" s="190"/>
      <c r="J120" s="13"/>
      <c r="K120" s="13"/>
      <c r="L120" s="186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216</v>
      </c>
      <c r="AU120" s="187" t="s">
        <v>81</v>
      </c>
      <c r="AV120" s="13" t="s">
        <v>81</v>
      </c>
      <c r="AW120" s="13" t="s">
        <v>33</v>
      </c>
      <c r="AX120" s="13" t="s">
        <v>79</v>
      </c>
      <c r="AY120" s="187" t="s">
        <v>137</v>
      </c>
    </row>
    <row r="121" spans="1:65" s="2" customFormat="1" ht="16.5" customHeight="1">
      <c r="A121" s="38"/>
      <c r="B121" s="164"/>
      <c r="C121" s="165" t="s">
        <v>191</v>
      </c>
      <c r="D121" s="165" t="s">
        <v>140</v>
      </c>
      <c r="E121" s="166" t="s">
        <v>1210</v>
      </c>
      <c r="F121" s="167" t="s">
        <v>1211</v>
      </c>
      <c r="G121" s="168" t="s">
        <v>291</v>
      </c>
      <c r="H121" s="169">
        <v>164.16</v>
      </c>
      <c r="I121" s="170"/>
      <c r="J121" s="171">
        <f>ROUND(I121*H121,2)</f>
        <v>0</v>
      </c>
      <c r="K121" s="167" t="s">
        <v>1246</v>
      </c>
      <c r="L121" s="39"/>
      <c r="M121" s="172" t="s">
        <v>3</v>
      </c>
      <c r="N121" s="173" t="s">
        <v>42</v>
      </c>
      <c r="O121" s="72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6" t="s">
        <v>157</v>
      </c>
      <c r="AT121" s="176" t="s">
        <v>140</v>
      </c>
      <c r="AU121" s="176" t="s">
        <v>81</v>
      </c>
      <c r="AY121" s="19" t="s">
        <v>137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9" t="s">
        <v>79</v>
      </c>
      <c r="BK121" s="177">
        <f>ROUND(I121*H121,2)</f>
        <v>0</v>
      </c>
      <c r="BL121" s="19" t="s">
        <v>157</v>
      </c>
      <c r="BM121" s="176" t="s">
        <v>1267</v>
      </c>
    </row>
    <row r="122" spans="1:47" s="2" customFormat="1" ht="12">
      <c r="A122" s="38"/>
      <c r="B122" s="39"/>
      <c r="C122" s="38"/>
      <c r="D122" s="178" t="s">
        <v>146</v>
      </c>
      <c r="E122" s="38"/>
      <c r="F122" s="179" t="s">
        <v>1213</v>
      </c>
      <c r="G122" s="38"/>
      <c r="H122" s="38"/>
      <c r="I122" s="180"/>
      <c r="J122" s="38"/>
      <c r="K122" s="38"/>
      <c r="L122" s="39"/>
      <c r="M122" s="181"/>
      <c r="N122" s="182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146</v>
      </c>
      <c r="AU122" s="19" t="s">
        <v>81</v>
      </c>
    </row>
    <row r="123" spans="1:47" s="2" customFormat="1" ht="12">
      <c r="A123" s="38"/>
      <c r="B123" s="39"/>
      <c r="C123" s="38"/>
      <c r="D123" s="183" t="s">
        <v>172</v>
      </c>
      <c r="E123" s="38"/>
      <c r="F123" s="184" t="s">
        <v>1268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172</v>
      </c>
      <c r="AU123" s="19" t="s">
        <v>81</v>
      </c>
    </row>
    <row r="124" spans="1:51" s="13" customFormat="1" ht="12">
      <c r="A124" s="13"/>
      <c r="B124" s="186"/>
      <c r="C124" s="13"/>
      <c r="D124" s="178" t="s">
        <v>216</v>
      </c>
      <c r="E124" s="187" t="s">
        <v>3</v>
      </c>
      <c r="F124" s="188" t="s">
        <v>1215</v>
      </c>
      <c r="G124" s="13"/>
      <c r="H124" s="189">
        <v>164.16</v>
      </c>
      <c r="I124" s="190"/>
      <c r="J124" s="13"/>
      <c r="K124" s="13"/>
      <c r="L124" s="186"/>
      <c r="M124" s="191"/>
      <c r="N124" s="192"/>
      <c r="O124" s="192"/>
      <c r="P124" s="192"/>
      <c r="Q124" s="192"/>
      <c r="R124" s="192"/>
      <c r="S124" s="192"/>
      <c r="T124" s="19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216</v>
      </c>
      <c r="AU124" s="187" t="s">
        <v>81</v>
      </c>
      <c r="AV124" s="13" t="s">
        <v>81</v>
      </c>
      <c r="AW124" s="13" t="s">
        <v>33</v>
      </c>
      <c r="AX124" s="13" t="s">
        <v>79</v>
      </c>
      <c r="AY124" s="187" t="s">
        <v>137</v>
      </c>
    </row>
    <row r="125" spans="1:65" s="2" customFormat="1" ht="16.5" customHeight="1">
      <c r="A125" s="38"/>
      <c r="B125" s="164"/>
      <c r="C125" s="165" t="s">
        <v>197</v>
      </c>
      <c r="D125" s="165" t="s">
        <v>140</v>
      </c>
      <c r="E125" s="166" t="s">
        <v>1274</v>
      </c>
      <c r="F125" s="167" t="s">
        <v>1275</v>
      </c>
      <c r="G125" s="168" t="s">
        <v>143</v>
      </c>
      <c r="H125" s="169">
        <v>1</v>
      </c>
      <c r="I125" s="170"/>
      <c r="J125" s="171">
        <f>ROUND(I125*H125,2)</f>
        <v>0</v>
      </c>
      <c r="K125" s="167" t="s">
        <v>3</v>
      </c>
      <c r="L125" s="39"/>
      <c r="M125" s="172" t="s">
        <v>3</v>
      </c>
      <c r="N125" s="173" t="s">
        <v>42</v>
      </c>
      <c r="O125" s="72"/>
      <c r="P125" s="174">
        <f>O125*H125</f>
        <v>0</v>
      </c>
      <c r="Q125" s="174">
        <v>0</v>
      </c>
      <c r="R125" s="174">
        <f>Q125*H125</f>
        <v>0</v>
      </c>
      <c r="S125" s="174">
        <v>0</v>
      </c>
      <c r="T125" s="17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6" t="s">
        <v>157</v>
      </c>
      <c r="AT125" s="176" t="s">
        <v>140</v>
      </c>
      <c r="AU125" s="176" t="s">
        <v>81</v>
      </c>
      <c r="AY125" s="19" t="s">
        <v>137</v>
      </c>
      <c r="BE125" s="177">
        <f>IF(N125="základní",J125,0)</f>
        <v>0</v>
      </c>
      <c r="BF125" s="177">
        <f>IF(N125="snížená",J125,0)</f>
        <v>0</v>
      </c>
      <c r="BG125" s="177">
        <f>IF(N125="zákl. přenesená",J125,0)</f>
        <v>0</v>
      </c>
      <c r="BH125" s="177">
        <f>IF(N125="sníž. přenesená",J125,0)</f>
        <v>0</v>
      </c>
      <c r="BI125" s="177">
        <f>IF(N125="nulová",J125,0)</f>
        <v>0</v>
      </c>
      <c r="BJ125" s="19" t="s">
        <v>79</v>
      </c>
      <c r="BK125" s="177">
        <f>ROUND(I125*H125,2)</f>
        <v>0</v>
      </c>
      <c r="BL125" s="19" t="s">
        <v>157</v>
      </c>
      <c r="BM125" s="176" t="s">
        <v>1276</v>
      </c>
    </row>
    <row r="126" spans="1:47" s="2" customFormat="1" ht="12">
      <c r="A126" s="38"/>
      <c r="B126" s="39"/>
      <c r="C126" s="38"/>
      <c r="D126" s="178" t="s">
        <v>146</v>
      </c>
      <c r="E126" s="38"/>
      <c r="F126" s="179" t="s">
        <v>1299</v>
      </c>
      <c r="G126" s="38"/>
      <c r="H126" s="38"/>
      <c r="I126" s="180"/>
      <c r="J126" s="38"/>
      <c r="K126" s="38"/>
      <c r="L126" s="39"/>
      <c r="M126" s="181"/>
      <c r="N126" s="182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146</v>
      </c>
      <c r="AU126" s="19" t="s">
        <v>81</v>
      </c>
    </row>
    <row r="127" spans="1:51" s="14" customFormat="1" ht="12">
      <c r="A127" s="14"/>
      <c r="B127" s="199"/>
      <c r="C127" s="14"/>
      <c r="D127" s="178" t="s">
        <v>216</v>
      </c>
      <c r="E127" s="200" t="s">
        <v>3</v>
      </c>
      <c r="F127" s="201" t="s">
        <v>1300</v>
      </c>
      <c r="G127" s="14"/>
      <c r="H127" s="200" t="s">
        <v>3</v>
      </c>
      <c r="I127" s="202"/>
      <c r="J127" s="14"/>
      <c r="K127" s="14"/>
      <c r="L127" s="199"/>
      <c r="M127" s="203"/>
      <c r="N127" s="204"/>
      <c r="O127" s="204"/>
      <c r="P127" s="204"/>
      <c r="Q127" s="204"/>
      <c r="R127" s="204"/>
      <c r="S127" s="204"/>
      <c r="T127" s="20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0" t="s">
        <v>216</v>
      </c>
      <c r="AU127" s="200" t="s">
        <v>81</v>
      </c>
      <c r="AV127" s="14" t="s">
        <v>79</v>
      </c>
      <c r="AW127" s="14" t="s">
        <v>33</v>
      </c>
      <c r="AX127" s="14" t="s">
        <v>71</v>
      </c>
      <c r="AY127" s="200" t="s">
        <v>137</v>
      </c>
    </row>
    <row r="128" spans="1:51" s="13" customFormat="1" ht="12">
      <c r="A128" s="13"/>
      <c r="B128" s="186"/>
      <c r="C128" s="13"/>
      <c r="D128" s="178" t="s">
        <v>216</v>
      </c>
      <c r="E128" s="187" t="s">
        <v>3</v>
      </c>
      <c r="F128" s="188" t="s">
        <v>79</v>
      </c>
      <c r="G128" s="13"/>
      <c r="H128" s="189">
        <v>1</v>
      </c>
      <c r="I128" s="190"/>
      <c r="J128" s="13"/>
      <c r="K128" s="13"/>
      <c r="L128" s="186"/>
      <c r="M128" s="224"/>
      <c r="N128" s="225"/>
      <c r="O128" s="225"/>
      <c r="P128" s="225"/>
      <c r="Q128" s="225"/>
      <c r="R128" s="225"/>
      <c r="S128" s="225"/>
      <c r="T128" s="2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216</v>
      </c>
      <c r="AU128" s="187" t="s">
        <v>81</v>
      </c>
      <c r="AV128" s="13" t="s">
        <v>81</v>
      </c>
      <c r="AW128" s="13" t="s">
        <v>33</v>
      </c>
      <c r="AX128" s="13" t="s">
        <v>79</v>
      </c>
      <c r="AY128" s="187" t="s">
        <v>137</v>
      </c>
    </row>
    <row r="129" spans="1:31" s="2" customFormat="1" ht="6.95" customHeight="1">
      <c r="A129" s="38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39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autoFilter ref="C80:K12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100" r:id="rId1" display="https://podminky.urs.cz/item/CS_URS_2022_02/184911421"/>
    <hyperlink ref="F108" r:id="rId2" display="https://podminky.urs.cz/item/CS_URS_2022_02/185804213"/>
    <hyperlink ref="F114" r:id="rId3" display="https://podminky.urs.cz/item/CS_URS_2022_02/185804311"/>
    <hyperlink ref="F119" r:id="rId4" display="https://podminky.urs.cz/item/CS_URS_2022_02/185851121"/>
    <hyperlink ref="F123" r:id="rId5" display="https://podminky.urs.cz/item/CS_URS_2022_02/185851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  <c r="AZ2" s="198" t="s">
        <v>1038</v>
      </c>
      <c r="BA2" s="198" t="s">
        <v>3</v>
      </c>
      <c r="BB2" s="198" t="s">
        <v>3</v>
      </c>
      <c r="BC2" s="198" t="s">
        <v>71</v>
      </c>
      <c r="BD2" s="198" t="s">
        <v>81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  <c r="AZ3" s="198" t="s">
        <v>1039</v>
      </c>
      <c r="BA3" s="198" t="s">
        <v>3</v>
      </c>
      <c r="BB3" s="198" t="s">
        <v>3</v>
      </c>
      <c r="BC3" s="198" t="s">
        <v>1301</v>
      </c>
      <c r="BD3" s="198" t="s">
        <v>81</v>
      </c>
    </row>
    <row r="4" spans="2:56" s="1" customFormat="1" ht="24.95" customHeight="1">
      <c r="B4" s="22"/>
      <c r="D4" s="23" t="s">
        <v>107</v>
      </c>
      <c r="L4" s="22"/>
      <c r="M4" s="114" t="s">
        <v>11</v>
      </c>
      <c r="AT4" s="19" t="s">
        <v>4</v>
      </c>
      <c r="AZ4" s="198" t="s">
        <v>1302</v>
      </c>
      <c r="BA4" s="198" t="s">
        <v>3</v>
      </c>
      <c r="BB4" s="198" t="s">
        <v>3</v>
      </c>
      <c r="BC4" s="198" t="s">
        <v>538</v>
      </c>
      <c r="BD4" s="198" t="s">
        <v>152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6.5" customHeight="1">
      <c r="B7" s="22"/>
      <c r="E7" s="115" t="str">
        <f>'Rekapitulace stavby'!K6</f>
        <v>Cyklostezka Třebíč - Vladislav, I.Etapa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108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39"/>
      <c r="C9" s="38"/>
      <c r="D9" s="38"/>
      <c r="E9" s="62" t="s">
        <v>1303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1228</v>
      </c>
      <c r="G12" s="38"/>
      <c r="H12" s="38"/>
      <c r="I12" s="32" t="s">
        <v>23</v>
      </c>
      <c r="J12" s="64" t="str">
        <f>'Rekapitulace stavby'!AN8</f>
        <v>22. 11. 2022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111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111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35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37</v>
      </c>
      <c r="E30" s="38"/>
      <c r="F30" s="38"/>
      <c r="G30" s="38"/>
      <c r="H30" s="38"/>
      <c r="I30" s="38"/>
      <c r="J30" s="90">
        <f>ROUND(J81,2)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39</v>
      </c>
      <c r="G32" s="38"/>
      <c r="H32" s="38"/>
      <c r="I32" s="43" t="s">
        <v>38</v>
      </c>
      <c r="J32" s="43" t="s">
        <v>40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41</v>
      </c>
      <c r="E33" s="32" t="s">
        <v>42</v>
      </c>
      <c r="F33" s="122">
        <f>ROUND((SUM(BE81:BE124)),2)</f>
        <v>0</v>
      </c>
      <c r="G33" s="38"/>
      <c r="H33" s="38"/>
      <c r="I33" s="123">
        <v>0.21</v>
      </c>
      <c r="J33" s="122">
        <f>ROUND(((SUM(BE81:BE124))*I33),2)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43</v>
      </c>
      <c r="F34" s="122">
        <f>ROUND((SUM(BF81:BF124)),2)</f>
        <v>0</v>
      </c>
      <c r="G34" s="38"/>
      <c r="H34" s="38"/>
      <c r="I34" s="123">
        <v>0.15</v>
      </c>
      <c r="J34" s="122">
        <f>ROUND(((SUM(BF81:BF124))*I34),2)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44</v>
      </c>
      <c r="F35" s="122">
        <f>ROUND((SUM(BG81:BG124)),2)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45</v>
      </c>
      <c r="F36" s="122">
        <f>ROUND((SUM(BH81:BH124)),2)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46</v>
      </c>
      <c r="F37" s="122">
        <f>ROUND((SUM(BI81:BI124)),2)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47</v>
      </c>
      <c r="E39" s="76"/>
      <c r="F39" s="76"/>
      <c r="G39" s="126" t="s">
        <v>48</v>
      </c>
      <c r="H39" s="127" t="s">
        <v>49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112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38"/>
      <c r="D48" s="38"/>
      <c r="E48" s="115" t="str">
        <f>E7</f>
        <v>Cyklostezka Třebíč - Vladislav, I.Etapa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108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38"/>
      <c r="D50" s="38"/>
      <c r="E50" s="62" t="str">
        <f>E9</f>
        <v>771/20-7 - SO 802 - následná péče 4.rok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>Třebíč</v>
      </c>
      <c r="G52" s="38"/>
      <c r="H52" s="38"/>
      <c r="I52" s="32" t="s">
        <v>23</v>
      </c>
      <c r="J52" s="64" t="str">
        <f>IF(J12="","",J12)</f>
        <v>22. 11. 2022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>Město Třebíč</v>
      </c>
      <c r="G54" s="38"/>
      <c r="H54" s="38"/>
      <c r="I54" s="32" t="s">
        <v>31</v>
      </c>
      <c r="J54" s="36" t="str">
        <f>E21</f>
        <v>NDCon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NDCon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113</v>
      </c>
      <c r="D57" s="124"/>
      <c r="E57" s="124"/>
      <c r="F57" s="124"/>
      <c r="G57" s="124"/>
      <c r="H57" s="124"/>
      <c r="I57" s="124"/>
      <c r="J57" s="131" t="s">
        <v>114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69</v>
      </c>
      <c r="D59" s="38"/>
      <c r="E59" s="38"/>
      <c r="F59" s="38"/>
      <c r="G59" s="38"/>
      <c r="H59" s="38"/>
      <c r="I59" s="38"/>
      <c r="J59" s="90">
        <f>J81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115</v>
      </c>
    </row>
    <row r="60" spans="1:31" s="9" customFormat="1" ht="24.95" customHeight="1">
      <c r="A60" s="9"/>
      <c r="B60" s="133"/>
      <c r="C60" s="9"/>
      <c r="D60" s="134" t="s">
        <v>266</v>
      </c>
      <c r="E60" s="135"/>
      <c r="F60" s="135"/>
      <c r="G60" s="135"/>
      <c r="H60" s="135"/>
      <c r="I60" s="135"/>
      <c r="J60" s="136">
        <f>J82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267</v>
      </c>
      <c r="E61" s="139"/>
      <c r="F61" s="139"/>
      <c r="G61" s="139"/>
      <c r="H61" s="139"/>
      <c r="I61" s="139"/>
      <c r="J61" s="140">
        <f>J83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16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6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121</v>
      </c>
      <c r="D68" s="38"/>
      <c r="E68" s="38"/>
      <c r="F68" s="38"/>
      <c r="G68" s="38"/>
      <c r="H68" s="38"/>
      <c r="I68" s="38"/>
      <c r="J68" s="38"/>
      <c r="K68" s="38"/>
      <c r="L68" s="116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17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38"/>
      <c r="D71" s="38"/>
      <c r="E71" s="115" t="str">
        <f>E7</f>
        <v>Cyklostezka Třebíč - Vladislav, I.Etapa</v>
      </c>
      <c r="F71" s="32"/>
      <c r="G71" s="32"/>
      <c r="H71" s="32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108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38"/>
      <c r="D73" s="38"/>
      <c r="E73" s="62" t="str">
        <f>E9</f>
        <v>771/20-7 - SO 802 - následná péče 4.rok</v>
      </c>
      <c r="F73" s="38"/>
      <c r="G73" s="38"/>
      <c r="H73" s="38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38"/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38"/>
      <c r="E75" s="38"/>
      <c r="F75" s="27" t="str">
        <f>F12</f>
        <v>Třebíč</v>
      </c>
      <c r="G75" s="38"/>
      <c r="H75" s="38"/>
      <c r="I75" s="32" t="s">
        <v>23</v>
      </c>
      <c r="J75" s="64" t="str">
        <f>IF(J12="","",J12)</f>
        <v>22. 11. 2022</v>
      </c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38"/>
      <c r="E77" s="38"/>
      <c r="F77" s="27" t="str">
        <f>E15</f>
        <v>Město Třebíč</v>
      </c>
      <c r="G77" s="38"/>
      <c r="H77" s="38"/>
      <c r="I77" s="32" t="s">
        <v>31</v>
      </c>
      <c r="J77" s="36" t="str">
        <f>E21</f>
        <v>NDCon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38"/>
      <c r="E78" s="38"/>
      <c r="F78" s="27" t="str">
        <f>IF(E18="","",E18)</f>
        <v>Vyplň údaj</v>
      </c>
      <c r="G78" s="38"/>
      <c r="H78" s="38"/>
      <c r="I78" s="32" t="s">
        <v>34</v>
      </c>
      <c r="J78" s="36" t="str">
        <f>E24</f>
        <v>NDCon</v>
      </c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41"/>
      <c r="B80" s="142"/>
      <c r="C80" s="143" t="s">
        <v>122</v>
      </c>
      <c r="D80" s="144" t="s">
        <v>56</v>
      </c>
      <c r="E80" s="144" t="s">
        <v>52</v>
      </c>
      <c r="F80" s="144" t="s">
        <v>53</v>
      </c>
      <c r="G80" s="144" t="s">
        <v>123</v>
      </c>
      <c r="H80" s="144" t="s">
        <v>124</v>
      </c>
      <c r="I80" s="144" t="s">
        <v>125</v>
      </c>
      <c r="J80" s="144" t="s">
        <v>114</v>
      </c>
      <c r="K80" s="145" t="s">
        <v>126</v>
      </c>
      <c r="L80" s="146"/>
      <c r="M80" s="80" t="s">
        <v>3</v>
      </c>
      <c r="N80" s="81" t="s">
        <v>41</v>
      </c>
      <c r="O80" s="81" t="s">
        <v>127</v>
      </c>
      <c r="P80" s="81" t="s">
        <v>128</v>
      </c>
      <c r="Q80" s="81" t="s">
        <v>129</v>
      </c>
      <c r="R80" s="81" t="s">
        <v>130</v>
      </c>
      <c r="S80" s="81" t="s">
        <v>131</v>
      </c>
      <c r="T80" s="82" t="s">
        <v>132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8" customHeight="1">
      <c r="A81" s="38"/>
      <c r="B81" s="39"/>
      <c r="C81" s="87" t="s">
        <v>133</v>
      </c>
      <c r="D81" s="38"/>
      <c r="E81" s="38"/>
      <c r="F81" s="38"/>
      <c r="G81" s="38"/>
      <c r="H81" s="38"/>
      <c r="I81" s="38"/>
      <c r="J81" s="147">
        <f>BK81</f>
        <v>0</v>
      </c>
      <c r="K81" s="38"/>
      <c r="L81" s="39"/>
      <c r="M81" s="83"/>
      <c r="N81" s="68"/>
      <c r="O81" s="84"/>
      <c r="P81" s="148">
        <f>P82</f>
        <v>0</v>
      </c>
      <c r="Q81" s="84"/>
      <c r="R81" s="148">
        <f>R82</f>
        <v>0.76</v>
      </c>
      <c r="S81" s="84"/>
      <c r="T81" s="149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9" t="s">
        <v>70</v>
      </c>
      <c r="AU81" s="19" t="s">
        <v>115</v>
      </c>
      <c r="BK81" s="150">
        <f>BK82</f>
        <v>0</v>
      </c>
    </row>
    <row r="82" spans="1:63" s="12" customFormat="1" ht="25.9" customHeight="1">
      <c r="A82" s="12"/>
      <c r="B82" s="151"/>
      <c r="C82" s="12"/>
      <c r="D82" s="152" t="s">
        <v>70</v>
      </c>
      <c r="E82" s="153" t="s">
        <v>277</v>
      </c>
      <c r="F82" s="153" t="s">
        <v>278</v>
      </c>
      <c r="G82" s="12"/>
      <c r="H82" s="12"/>
      <c r="I82" s="154"/>
      <c r="J82" s="155">
        <f>BK82</f>
        <v>0</v>
      </c>
      <c r="K82" s="12"/>
      <c r="L82" s="151"/>
      <c r="M82" s="156"/>
      <c r="N82" s="157"/>
      <c r="O82" s="157"/>
      <c r="P82" s="158">
        <f>P83</f>
        <v>0</v>
      </c>
      <c r="Q82" s="157"/>
      <c r="R82" s="158">
        <f>R83</f>
        <v>0.76</v>
      </c>
      <c r="S82" s="157"/>
      <c r="T82" s="15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52" t="s">
        <v>79</v>
      </c>
      <c r="AT82" s="160" t="s">
        <v>70</v>
      </c>
      <c r="AU82" s="160" t="s">
        <v>71</v>
      </c>
      <c r="AY82" s="152" t="s">
        <v>137</v>
      </c>
      <c r="BK82" s="161">
        <f>BK83</f>
        <v>0</v>
      </c>
    </row>
    <row r="83" spans="1:63" s="12" customFormat="1" ht="22.8" customHeight="1">
      <c r="A83" s="12"/>
      <c r="B83" s="151"/>
      <c r="C83" s="12"/>
      <c r="D83" s="152" t="s">
        <v>70</v>
      </c>
      <c r="E83" s="162" t="s">
        <v>79</v>
      </c>
      <c r="F83" s="162" t="s">
        <v>279</v>
      </c>
      <c r="G83" s="12"/>
      <c r="H83" s="12"/>
      <c r="I83" s="154"/>
      <c r="J83" s="163">
        <f>BK83</f>
        <v>0</v>
      </c>
      <c r="K83" s="12"/>
      <c r="L83" s="151"/>
      <c r="M83" s="156"/>
      <c r="N83" s="157"/>
      <c r="O83" s="157"/>
      <c r="P83" s="158">
        <f>SUM(P84:P124)</f>
        <v>0</v>
      </c>
      <c r="Q83" s="157"/>
      <c r="R83" s="158">
        <f>SUM(R84:R124)</f>
        <v>0.76</v>
      </c>
      <c r="S83" s="157"/>
      <c r="T83" s="159">
        <f>SUM(T84:T124)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2" t="s">
        <v>79</v>
      </c>
      <c r="AT83" s="160" t="s">
        <v>70</v>
      </c>
      <c r="AU83" s="160" t="s">
        <v>79</v>
      </c>
      <c r="AY83" s="152" t="s">
        <v>137</v>
      </c>
      <c r="BK83" s="161">
        <f>SUM(BK84:BK124)</f>
        <v>0</v>
      </c>
    </row>
    <row r="84" spans="1:65" s="2" customFormat="1" ht="16.5" customHeight="1">
      <c r="A84" s="38"/>
      <c r="B84" s="164"/>
      <c r="C84" s="165" t="s">
        <v>79</v>
      </c>
      <c r="D84" s="165" t="s">
        <v>140</v>
      </c>
      <c r="E84" s="166" t="s">
        <v>1229</v>
      </c>
      <c r="F84" s="167" t="s">
        <v>1230</v>
      </c>
      <c r="G84" s="168" t="s">
        <v>282</v>
      </c>
      <c r="H84" s="169">
        <v>2600</v>
      </c>
      <c r="I84" s="170"/>
      <c r="J84" s="171">
        <f>ROUND(I84*H84,2)</f>
        <v>0</v>
      </c>
      <c r="K84" s="167" t="s">
        <v>3</v>
      </c>
      <c r="L84" s="39"/>
      <c r="M84" s="172" t="s">
        <v>3</v>
      </c>
      <c r="N84" s="173" t="s">
        <v>42</v>
      </c>
      <c r="O84" s="72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176" t="s">
        <v>157</v>
      </c>
      <c r="AT84" s="176" t="s">
        <v>140</v>
      </c>
      <c r="AU84" s="176" t="s">
        <v>81</v>
      </c>
      <c r="AY84" s="19" t="s">
        <v>137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9" t="s">
        <v>79</v>
      </c>
      <c r="BK84" s="177">
        <f>ROUND(I84*H84,2)</f>
        <v>0</v>
      </c>
      <c r="BL84" s="19" t="s">
        <v>157</v>
      </c>
      <c r="BM84" s="176" t="s">
        <v>1231</v>
      </c>
    </row>
    <row r="85" spans="1:47" s="2" customFormat="1" ht="12">
      <c r="A85" s="38"/>
      <c r="B85" s="39"/>
      <c r="C85" s="38"/>
      <c r="D85" s="178" t="s">
        <v>146</v>
      </c>
      <c r="E85" s="38"/>
      <c r="F85" s="179" t="s">
        <v>1232</v>
      </c>
      <c r="G85" s="38"/>
      <c r="H85" s="38"/>
      <c r="I85" s="180"/>
      <c r="J85" s="38"/>
      <c r="K85" s="38"/>
      <c r="L85" s="39"/>
      <c r="M85" s="181"/>
      <c r="N85" s="182"/>
      <c r="O85" s="72"/>
      <c r="P85" s="72"/>
      <c r="Q85" s="72"/>
      <c r="R85" s="72"/>
      <c r="S85" s="72"/>
      <c r="T85" s="73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9" t="s">
        <v>146</v>
      </c>
      <c r="AU85" s="19" t="s">
        <v>81</v>
      </c>
    </row>
    <row r="86" spans="1:51" s="13" customFormat="1" ht="12">
      <c r="A86" s="13"/>
      <c r="B86" s="186"/>
      <c r="C86" s="13"/>
      <c r="D86" s="178" t="s">
        <v>216</v>
      </c>
      <c r="E86" s="187" t="s">
        <v>1233</v>
      </c>
      <c r="F86" s="188" t="s">
        <v>1287</v>
      </c>
      <c r="G86" s="13"/>
      <c r="H86" s="189">
        <v>2600</v>
      </c>
      <c r="I86" s="190"/>
      <c r="J86" s="13"/>
      <c r="K86" s="13"/>
      <c r="L86" s="186"/>
      <c r="M86" s="191"/>
      <c r="N86" s="192"/>
      <c r="O86" s="192"/>
      <c r="P86" s="192"/>
      <c r="Q86" s="192"/>
      <c r="R86" s="192"/>
      <c r="S86" s="192"/>
      <c r="T86" s="19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7" t="s">
        <v>216</v>
      </c>
      <c r="AU86" s="187" t="s">
        <v>81</v>
      </c>
      <c r="AV86" s="13" t="s">
        <v>81</v>
      </c>
      <c r="AW86" s="13" t="s">
        <v>33</v>
      </c>
      <c r="AX86" s="13" t="s">
        <v>79</v>
      </c>
      <c r="AY86" s="187" t="s">
        <v>137</v>
      </c>
    </row>
    <row r="87" spans="1:51" s="14" customFormat="1" ht="12">
      <c r="A87" s="14"/>
      <c r="B87" s="199"/>
      <c r="C87" s="14"/>
      <c r="D87" s="178" t="s">
        <v>216</v>
      </c>
      <c r="E87" s="200" t="s">
        <v>3</v>
      </c>
      <c r="F87" s="201" t="s">
        <v>1304</v>
      </c>
      <c r="G87" s="14"/>
      <c r="H87" s="200" t="s">
        <v>3</v>
      </c>
      <c r="I87" s="202"/>
      <c r="J87" s="14"/>
      <c r="K87" s="14"/>
      <c r="L87" s="199"/>
      <c r="M87" s="203"/>
      <c r="N87" s="204"/>
      <c r="O87" s="204"/>
      <c r="P87" s="204"/>
      <c r="Q87" s="204"/>
      <c r="R87" s="204"/>
      <c r="S87" s="204"/>
      <c r="T87" s="20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00" t="s">
        <v>216</v>
      </c>
      <c r="AU87" s="200" t="s">
        <v>81</v>
      </c>
      <c r="AV87" s="14" t="s">
        <v>79</v>
      </c>
      <c r="AW87" s="14" t="s">
        <v>33</v>
      </c>
      <c r="AX87" s="14" t="s">
        <v>71</v>
      </c>
      <c r="AY87" s="200" t="s">
        <v>137</v>
      </c>
    </row>
    <row r="88" spans="1:65" s="2" customFormat="1" ht="16.5" customHeight="1">
      <c r="A88" s="38"/>
      <c r="B88" s="164"/>
      <c r="C88" s="165" t="s">
        <v>81</v>
      </c>
      <c r="D88" s="165" t="s">
        <v>140</v>
      </c>
      <c r="E88" s="166" t="s">
        <v>1165</v>
      </c>
      <c r="F88" s="167" t="s">
        <v>1166</v>
      </c>
      <c r="G88" s="168" t="s">
        <v>581</v>
      </c>
      <c r="H88" s="169">
        <v>38</v>
      </c>
      <c r="I88" s="170"/>
      <c r="J88" s="171">
        <f>ROUND(I88*H88,2)</f>
        <v>0</v>
      </c>
      <c r="K88" s="167" t="s">
        <v>3</v>
      </c>
      <c r="L88" s="39"/>
      <c r="M88" s="172" t="s">
        <v>3</v>
      </c>
      <c r="N88" s="173" t="s">
        <v>42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157</v>
      </c>
      <c r="AT88" s="176" t="s">
        <v>140</v>
      </c>
      <c r="AU88" s="176" t="s">
        <v>81</v>
      </c>
      <c r="AY88" s="19" t="s">
        <v>137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79</v>
      </c>
      <c r="BK88" s="177">
        <f>ROUND(I88*H88,2)</f>
        <v>0</v>
      </c>
      <c r="BL88" s="19" t="s">
        <v>157</v>
      </c>
      <c r="BM88" s="176" t="s">
        <v>1305</v>
      </c>
    </row>
    <row r="89" spans="1:47" s="2" customFormat="1" ht="12">
      <c r="A89" s="38"/>
      <c r="B89" s="39"/>
      <c r="C89" s="38"/>
      <c r="D89" s="178" t="s">
        <v>146</v>
      </c>
      <c r="E89" s="38"/>
      <c r="F89" s="179" t="s">
        <v>1168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146</v>
      </c>
      <c r="AU89" s="19" t="s">
        <v>81</v>
      </c>
    </row>
    <row r="90" spans="1:51" s="13" customFormat="1" ht="12">
      <c r="A90" s="13"/>
      <c r="B90" s="186"/>
      <c r="C90" s="13"/>
      <c r="D90" s="178" t="s">
        <v>216</v>
      </c>
      <c r="E90" s="187" t="s">
        <v>3</v>
      </c>
      <c r="F90" s="188" t="s">
        <v>1302</v>
      </c>
      <c r="G90" s="13"/>
      <c r="H90" s="189">
        <v>38</v>
      </c>
      <c r="I90" s="190"/>
      <c r="J90" s="13"/>
      <c r="K90" s="13"/>
      <c r="L90" s="186"/>
      <c r="M90" s="191"/>
      <c r="N90" s="192"/>
      <c r="O90" s="192"/>
      <c r="P90" s="192"/>
      <c r="Q90" s="192"/>
      <c r="R90" s="192"/>
      <c r="S90" s="192"/>
      <c r="T90" s="19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7" t="s">
        <v>216</v>
      </c>
      <c r="AU90" s="187" t="s">
        <v>81</v>
      </c>
      <c r="AV90" s="13" t="s">
        <v>81</v>
      </c>
      <c r="AW90" s="13" t="s">
        <v>33</v>
      </c>
      <c r="AX90" s="13" t="s">
        <v>79</v>
      </c>
      <c r="AY90" s="187" t="s">
        <v>137</v>
      </c>
    </row>
    <row r="91" spans="1:65" s="2" customFormat="1" ht="16.5" customHeight="1">
      <c r="A91" s="38"/>
      <c r="B91" s="164"/>
      <c r="C91" s="165" t="s">
        <v>152</v>
      </c>
      <c r="D91" s="165" t="s">
        <v>140</v>
      </c>
      <c r="E91" s="166" t="s">
        <v>1240</v>
      </c>
      <c r="F91" s="167" t="s">
        <v>1241</v>
      </c>
      <c r="G91" s="168" t="s">
        <v>581</v>
      </c>
      <c r="H91" s="169">
        <v>10</v>
      </c>
      <c r="I91" s="170"/>
      <c r="J91" s="171">
        <f>ROUND(I91*H91,2)</f>
        <v>0</v>
      </c>
      <c r="K91" s="167" t="s">
        <v>3</v>
      </c>
      <c r="L91" s="39"/>
      <c r="M91" s="172" t="s">
        <v>3</v>
      </c>
      <c r="N91" s="173" t="s">
        <v>42</v>
      </c>
      <c r="O91" s="72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6" t="s">
        <v>157</v>
      </c>
      <c r="AT91" s="176" t="s">
        <v>140</v>
      </c>
      <c r="AU91" s="176" t="s">
        <v>81</v>
      </c>
      <c r="AY91" s="19" t="s">
        <v>137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9" t="s">
        <v>79</v>
      </c>
      <c r="BK91" s="177">
        <f>ROUND(I91*H91,2)</f>
        <v>0</v>
      </c>
      <c r="BL91" s="19" t="s">
        <v>157</v>
      </c>
      <c r="BM91" s="176" t="s">
        <v>1306</v>
      </c>
    </row>
    <row r="92" spans="1:47" s="2" customFormat="1" ht="12">
      <c r="A92" s="38"/>
      <c r="B92" s="39"/>
      <c r="C92" s="38"/>
      <c r="D92" s="178" t="s">
        <v>146</v>
      </c>
      <c r="E92" s="38"/>
      <c r="F92" s="179" t="s">
        <v>1243</v>
      </c>
      <c r="G92" s="38"/>
      <c r="H92" s="38"/>
      <c r="I92" s="180"/>
      <c r="J92" s="38"/>
      <c r="K92" s="38"/>
      <c r="L92" s="39"/>
      <c r="M92" s="181"/>
      <c r="N92" s="182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146</v>
      </c>
      <c r="AU92" s="19" t="s">
        <v>81</v>
      </c>
    </row>
    <row r="93" spans="1:51" s="13" customFormat="1" ht="12">
      <c r="A93" s="13"/>
      <c r="B93" s="186"/>
      <c r="C93" s="13"/>
      <c r="D93" s="178" t="s">
        <v>216</v>
      </c>
      <c r="E93" s="187" t="s">
        <v>3</v>
      </c>
      <c r="F93" s="188" t="s">
        <v>191</v>
      </c>
      <c r="G93" s="13"/>
      <c r="H93" s="189">
        <v>10</v>
      </c>
      <c r="I93" s="190"/>
      <c r="J93" s="13"/>
      <c r="K93" s="13"/>
      <c r="L93" s="186"/>
      <c r="M93" s="191"/>
      <c r="N93" s="192"/>
      <c r="O93" s="192"/>
      <c r="P93" s="192"/>
      <c r="Q93" s="192"/>
      <c r="R93" s="192"/>
      <c r="S93" s="192"/>
      <c r="T93" s="19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7" t="s">
        <v>216</v>
      </c>
      <c r="AU93" s="187" t="s">
        <v>81</v>
      </c>
      <c r="AV93" s="13" t="s">
        <v>81</v>
      </c>
      <c r="AW93" s="13" t="s">
        <v>33</v>
      </c>
      <c r="AX93" s="13" t="s">
        <v>79</v>
      </c>
      <c r="AY93" s="187" t="s">
        <v>137</v>
      </c>
    </row>
    <row r="94" spans="1:65" s="2" customFormat="1" ht="16.5" customHeight="1">
      <c r="A94" s="38"/>
      <c r="B94" s="164"/>
      <c r="C94" s="165" t="s">
        <v>157</v>
      </c>
      <c r="D94" s="165" t="s">
        <v>140</v>
      </c>
      <c r="E94" s="166" t="s">
        <v>1244</v>
      </c>
      <c r="F94" s="167" t="s">
        <v>1245</v>
      </c>
      <c r="G94" s="168" t="s">
        <v>282</v>
      </c>
      <c r="H94" s="169">
        <v>38</v>
      </c>
      <c r="I94" s="170"/>
      <c r="J94" s="171">
        <f>ROUND(I94*H94,2)</f>
        <v>0</v>
      </c>
      <c r="K94" s="167" t="s">
        <v>1246</v>
      </c>
      <c r="L94" s="39"/>
      <c r="M94" s="172" t="s">
        <v>3</v>
      </c>
      <c r="N94" s="173" t="s">
        <v>42</v>
      </c>
      <c r="O94" s="72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76" t="s">
        <v>157</v>
      </c>
      <c r="AT94" s="176" t="s">
        <v>140</v>
      </c>
      <c r="AU94" s="176" t="s">
        <v>81</v>
      </c>
      <c r="AY94" s="19" t="s">
        <v>137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9" t="s">
        <v>79</v>
      </c>
      <c r="BK94" s="177">
        <f>ROUND(I94*H94,2)</f>
        <v>0</v>
      </c>
      <c r="BL94" s="19" t="s">
        <v>157</v>
      </c>
      <c r="BM94" s="176" t="s">
        <v>1247</v>
      </c>
    </row>
    <row r="95" spans="1:47" s="2" customFormat="1" ht="12">
      <c r="A95" s="38"/>
      <c r="B95" s="39"/>
      <c r="C95" s="38"/>
      <c r="D95" s="178" t="s">
        <v>146</v>
      </c>
      <c r="E95" s="38"/>
      <c r="F95" s="179" t="s">
        <v>1248</v>
      </c>
      <c r="G95" s="38"/>
      <c r="H95" s="38"/>
      <c r="I95" s="180"/>
      <c r="J95" s="38"/>
      <c r="K95" s="38"/>
      <c r="L95" s="39"/>
      <c r="M95" s="181"/>
      <c r="N95" s="182"/>
      <c r="O95" s="72"/>
      <c r="P95" s="72"/>
      <c r="Q95" s="72"/>
      <c r="R95" s="72"/>
      <c r="S95" s="72"/>
      <c r="T95" s="73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9" t="s">
        <v>146</v>
      </c>
      <c r="AU95" s="19" t="s">
        <v>81</v>
      </c>
    </row>
    <row r="96" spans="1:47" s="2" customFormat="1" ht="12">
      <c r="A96" s="38"/>
      <c r="B96" s="39"/>
      <c r="C96" s="38"/>
      <c r="D96" s="183" t="s">
        <v>172</v>
      </c>
      <c r="E96" s="38"/>
      <c r="F96" s="184" t="s">
        <v>1249</v>
      </c>
      <c r="G96" s="38"/>
      <c r="H96" s="38"/>
      <c r="I96" s="180"/>
      <c r="J96" s="38"/>
      <c r="K96" s="38"/>
      <c r="L96" s="39"/>
      <c r="M96" s="181"/>
      <c r="N96" s="182"/>
      <c r="O96" s="72"/>
      <c r="P96" s="72"/>
      <c r="Q96" s="72"/>
      <c r="R96" s="72"/>
      <c r="S96" s="72"/>
      <c r="T96" s="73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9" t="s">
        <v>172</v>
      </c>
      <c r="AU96" s="19" t="s">
        <v>81</v>
      </c>
    </row>
    <row r="97" spans="1:51" s="13" customFormat="1" ht="12">
      <c r="A97" s="13"/>
      <c r="B97" s="186"/>
      <c r="C97" s="13"/>
      <c r="D97" s="178" t="s">
        <v>216</v>
      </c>
      <c r="E97" s="187" t="s">
        <v>3</v>
      </c>
      <c r="F97" s="188" t="s">
        <v>538</v>
      </c>
      <c r="G97" s="13"/>
      <c r="H97" s="189">
        <v>38</v>
      </c>
      <c r="I97" s="190"/>
      <c r="J97" s="13"/>
      <c r="K97" s="13"/>
      <c r="L97" s="186"/>
      <c r="M97" s="191"/>
      <c r="N97" s="192"/>
      <c r="O97" s="192"/>
      <c r="P97" s="192"/>
      <c r="Q97" s="192"/>
      <c r="R97" s="192"/>
      <c r="S97" s="192"/>
      <c r="T97" s="19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7" t="s">
        <v>216</v>
      </c>
      <c r="AU97" s="187" t="s">
        <v>81</v>
      </c>
      <c r="AV97" s="13" t="s">
        <v>81</v>
      </c>
      <c r="AW97" s="13" t="s">
        <v>33</v>
      </c>
      <c r="AX97" s="13" t="s">
        <v>79</v>
      </c>
      <c r="AY97" s="187" t="s">
        <v>137</v>
      </c>
    </row>
    <row r="98" spans="1:51" s="14" customFormat="1" ht="12">
      <c r="A98" s="14"/>
      <c r="B98" s="199"/>
      <c r="C98" s="14"/>
      <c r="D98" s="178" t="s">
        <v>216</v>
      </c>
      <c r="E98" s="200" t="s">
        <v>3</v>
      </c>
      <c r="F98" s="201" t="s">
        <v>1250</v>
      </c>
      <c r="G98" s="14"/>
      <c r="H98" s="200" t="s">
        <v>3</v>
      </c>
      <c r="I98" s="202"/>
      <c r="J98" s="14"/>
      <c r="K98" s="14"/>
      <c r="L98" s="199"/>
      <c r="M98" s="203"/>
      <c r="N98" s="204"/>
      <c r="O98" s="204"/>
      <c r="P98" s="204"/>
      <c r="Q98" s="204"/>
      <c r="R98" s="204"/>
      <c r="S98" s="204"/>
      <c r="T98" s="20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00" t="s">
        <v>216</v>
      </c>
      <c r="AU98" s="200" t="s">
        <v>81</v>
      </c>
      <c r="AV98" s="14" t="s">
        <v>79</v>
      </c>
      <c r="AW98" s="14" t="s">
        <v>33</v>
      </c>
      <c r="AX98" s="14" t="s">
        <v>71</v>
      </c>
      <c r="AY98" s="200" t="s">
        <v>137</v>
      </c>
    </row>
    <row r="99" spans="1:65" s="2" customFormat="1" ht="16.5" customHeight="1">
      <c r="A99" s="38"/>
      <c r="B99" s="164"/>
      <c r="C99" s="206" t="s">
        <v>136</v>
      </c>
      <c r="D99" s="206" t="s">
        <v>334</v>
      </c>
      <c r="E99" s="207" t="s">
        <v>1195</v>
      </c>
      <c r="F99" s="208" t="s">
        <v>1196</v>
      </c>
      <c r="G99" s="209" t="s">
        <v>291</v>
      </c>
      <c r="H99" s="210">
        <v>3.8</v>
      </c>
      <c r="I99" s="211"/>
      <c r="J99" s="212">
        <f>ROUND(I99*H99,2)</f>
        <v>0</v>
      </c>
      <c r="K99" s="208" t="s">
        <v>1246</v>
      </c>
      <c r="L99" s="213"/>
      <c r="M99" s="214" t="s">
        <v>3</v>
      </c>
      <c r="N99" s="215" t="s">
        <v>42</v>
      </c>
      <c r="O99" s="72"/>
      <c r="P99" s="174">
        <f>O99*H99</f>
        <v>0</v>
      </c>
      <c r="Q99" s="174">
        <v>0.2</v>
      </c>
      <c r="R99" s="174">
        <f>Q99*H99</f>
        <v>0.76</v>
      </c>
      <c r="S99" s="174">
        <v>0</v>
      </c>
      <c r="T99" s="17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76" t="s">
        <v>179</v>
      </c>
      <c r="AT99" s="176" t="s">
        <v>334</v>
      </c>
      <c r="AU99" s="176" t="s">
        <v>81</v>
      </c>
      <c r="AY99" s="19" t="s">
        <v>137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9" t="s">
        <v>79</v>
      </c>
      <c r="BK99" s="177">
        <f>ROUND(I99*H99,2)</f>
        <v>0</v>
      </c>
      <c r="BL99" s="19" t="s">
        <v>157</v>
      </c>
      <c r="BM99" s="176" t="s">
        <v>1251</v>
      </c>
    </row>
    <row r="100" spans="1:47" s="2" customFormat="1" ht="12">
      <c r="A100" s="38"/>
      <c r="B100" s="39"/>
      <c r="C100" s="38"/>
      <c r="D100" s="178" t="s">
        <v>146</v>
      </c>
      <c r="E100" s="38"/>
      <c r="F100" s="179" t="s">
        <v>1196</v>
      </c>
      <c r="G100" s="38"/>
      <c r="H100" s="38"/>
      <c r="I100" s="180"/>
      <c r="J100" s="38"/>
      <c r="K100" s="38"/>
      <c r="L100" s="39"/>
      <c r="M100" s="181"/>
      <c r="N100" s="182"/>
      <c r="O100" s="72"/>
      <c r="P100" s="72"/>
      <c r="Q100" s="72"/>
      <c r="R100" s="72"/>
      <c r="S100" s="72"/>
      <c r="T100" s="73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146</v>
      </c>
      <c r="AU100" s="19" t="s">
        <v>81</v>
      </c>
    </row>
    <row r="101" spans="1:51" s="13" customFormat="1" ht="12">
      <c r="A101" s="13"/>
      <c r="B101" s="186"/>
      <c r="C101" s="13"/>
      <c r="D101" s="178" t="s">
        <v>216</v>
      </c>
      <c r="E101" s="187" t="s">
        <v>3</v>
      </c>
      <c r="F101" s="188" t="s">
        <v>1252</v>
      </c>
      <c r="G101" s="13"/>
      <c r="H101" s="189">
        <v>3.8</v>
      </c>
      <c r="I101" s="190"/>
      <c r="J101" s="13"/>
      <c r="K101" s="13"/>
      <c r="L101" s="186"/>
      <c r="M101" s="191"/>
      <c r="N101" s="192"/>
      <c r="O101" s="192"/>
      <c r="P101" s="192"/>
      <c r="Q101" s="192"/>
      <c r="R101" s="192"/>
      <c r="S101" s="192"/>
      <c r="T101" s="19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7" t="s">
        <v>216</v>
      </c>
      <c r="AU101" s="187" t="s">
        <v>81</v>
      </c>
      <c r="AV101" s="13" t="s">
        <v>81</v>
      </c>
      <c r="AW101" s="13" t="s">
        <v>33</v>
      </c>
      <c r="AX101" s="13" t="s">
        <v>79</v>
      </c>
      <c r="AY101" s="187" t="s">
        <v>137</v>
      </c>
    </row>
    <row r="102" spans="1:65" s="2" customFormat="1" ht="21.75" customHeight="1">
      <c r="A102" s="38"/>
      <c r="B102" s="164"/>
      <c r="C102" s="165" t="s">
        <v>167</v>
      </c>
      <c r="D102" s="165" t="s">
        <v>140</v>
      </c>
      <c r="E102" s="166" t="s">
        <v>1253</v>
      </c>
      <c r="F102" s="167" t="s">
        <v>1254</v>
      </c>
      <c r="G102" s="168" t="s">
        <v>282</v>
      </c>
      <c r="H102" s="169">
        <v>76</v>
      </c>
      <c r="I102" s="170"/>
      <c r="J102" s="171">
        <f>ROUND(I102*H102,2)</f>
        <v>0</v>
      </c>
      <c r="K102" s="167" t="s">
        <v>1246</v>
      </c>
      <c r="L102" s="39"/>
      <c r="M102" s="172" t="s">
        <v>3</v>
      </c>
      <c r="N102" s="173" t="s">
        <v>42</v>
      </c>
      <c r="O102" s="72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76" t="s">
        <v>157</v>
      </c>
      <c r="AT102" s="176" t="s">
        <v>140</v>
      </c>
      <c r="AU102" s="176" t="s">
        <v>81</v>
      </c>
      <c r="AY102" s="19" t="s">
        <v>137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9" t="s">
        <v>79</v>
      </c>
      <c r="BK102" s="177">
        <f>ROUND(I102*H102,2)</f>
        <v>0</v>
      </c>
      <c r="BL102" s="19" t="s">
        <v>157</v>
      </c>
      <c r="BM102" s="176" t="s">
        <v>1255</v>
      </c>
    </row>
    <row r="103" spans="1:47" s="2" customFormat="1" ht="12">
      <c r="A103" s="38"/>
      <c r="B103" s="39"/>
      <c r="C103" s="38"/>
      <c r="D103" s="178" t="s">
        <v>146</v>
      </c>
      <c r="E103" s="38"/>
      <c r="F103" s="179" t="s">
        <v>1256</v>
      </c>
      <c r="G103" s="38"/>
      <c r="H103" s="38"/>
      <c r="I103" s="180"/>
      <c r="J103" s="38"/>
      <c r="K103" s="38"/>
      <c r="L103" s="39"/>
      <c r="M103" s="181"/>
      <c r="N103" s="182"/>
      <c r="O103" s="72"/>
      <c r="P103" s="72"/>
      <c r="Q103" s="72"/>
      <c r="R103" s="72"/>
      <c r="S103" s="72"/>
      <c r="T103" s="73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9" t="s">
        <v>146</v>
      </c>
      <c r="AU103" s="19" t="s">
        <v>81</v>
      </c>
    </row>
    <row r="104" spans="1:47" s="2" customFormat="1" ht="12">
      <c r="A104" s="38"/>
      <c r="B104" s="39"/>
      <c r="C104" s="38"/>
      <c r="D104" s="183" t="s">
        <v>172</v>
      </c>
      <c r="E104" s="38"/>
      <c r="F104" s="184" t="s">
        <v>1257</v>
      </c>
      <c r="G104" s="38"/>
      <c r="H104" s="38"/>
      <c r="I104" s="180"/>
      <c r="J104" s="38"/>
      <c r="K104" s="38"/>
      <c r="L104" s="39"/>
      <c r="M104" s="181"/>
      <c r="N104" s="182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172</v>
      </c>
      <c r="AU104" s="19" t="s">
        <v>81</v>
      </c>
    </row>
    <row r="105" spans="1:51" s="13" customFormat="1" ht="12">
      <c r="A105" s="13"/>
      <c r="B105" s="186"/>
      <c r="C105" s="13"/>
      <c r="D105" s="178" t="s">
        <v>216</v>
      </c>
      <c r="E105" s="187" t="s">
        <v>3</v>
      </c>
      <c r="F105" s="188" t="s">
        <v>1258</v>
      </c>
      <c r="G105" s="13"/>
      <c r="H105" s="189">
        <v>76</v>
      </c>
      <c r="I105" s="190"/>
      <c r="J105" s="13"/>
      <c r="K105" s="13"/>
      <c r="L105" s="186"/>
      <c r="M105" s="191"/>
      <c r="N105" s="192"/>
      <c r="O105" s="192"/>
      <c r="P105" s="192"/>
      <c r="Q105" s="192"/>
      <c r="R105" s="192"/>
      <c r="S105" s="192"/>
      <c r="T105" s="19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7" t="s">
        <v>216</v>
      </c>
      <c r="AU105" s="187" t="s">
        <v>81</v>
      </c>
      <c r="AV105" s="13" t="s">
        <v>81</v>
      </c>
      <c r="AW105" s="13" t="s">
        <v>33</v>
      </c>
      <c r="AX105" s="13" t="s">
        <v>79</v>
      </c>
      <c r="AY105" s="187" t="s">
        <v>137</v>
      </c>
    </row>
    <row r="106" spans="1:51" s="14" customFormat="1" ht="12">
      <c r="A106" s="14"/>
      <c r="B106" s="199"/>
      <c r="C106" s="14"/>
      <c r="D106" s="178" t="s">
        <v>216</v>
      </c>
      <c r="E106" s="200" t="s">
        <v>3</v>
      </c>
      <c r="F106" s="201" t="s">
        <v>1259</v>
      </c>
      <c r="G106" s="14"/>
      <c r="H106" s="200" t="s">
        <v>3</v>
      </c>
      <c r="I106" s="202"/>
      <c r="J106" s="14"/>
      <c r="K106" s="14"/>
      <c r="L106" s="199"/>
      <c r="M106" s="203"/>
      <c r="N106" s="204"/>
      <c r="O106" s="204"/>
      <c r="P106" s="204"/>
      <c r="Q106" s="204"/>
      <c r="R106" s="204"/>
      <c r="S106" s="204"/>
      <c r="T106" s="20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00" t="s">
        <v>216</v>
      </c>
      <c r="AU106" s="200" t="s">
        <v>81</v>
      </c>
      <c r="AV106" s="14" t="s">
        <v>79</v>
      </c>
      <c r="AW106" s="14" t="s">
        <v>33</v>
      </c>
      <c r="AX106" s="14" t="s">
        <v>71</v>
      </c>
      <c r="AY106" s="200" t="s">
        <v>137</v>
      </c>
    </row>
    <row r="107" spans="1:51" s="14" customFormat="1" ht="12">
      <c r="A107" s="14"/>
      <c r="B107" s="199"/>
      <c r="C107" s="14"/>
      <c r="D107" s="178" t="s">
        <v>216</v>
      </c>
      <c r="E107" s="200" t="s">
        <v>3</v>
      </c>
      <c r="F107" s="201" t="s">
        <v>1260</v>
      </c>
      <c r="G107" s="14"/>
      <c r="H107" s="200" t="s">
        <v>3</v>
      </c>
      <c r="I107" s="202"/>
      <c r="J107" s="14"/>
      <c r="K107" s="14"/>
      <c r="L107" s="199"/>
      <c r="M107" s="203"/>
      <c r="N107" s="204"/>
      <c r="O107" s="204"/>
      <c r="P107" s="204"/>
      <c r="Q107" s="204"/>
      <c r="R107" s="204"/>
      <c r="S107" s="204"/>
      <c r="T107" s="20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00" t="s">
        <v>216</v>
      </c>
      <c r="AU107" s="200" t="s">
        <v>81</v>
      </c>
      <c r="AV107" s="14" t="s">
        <v>79</v>
      </c>
      <c r="AW107" s="14" t="s">
        <v>33</v>
      </c>
      <c r="AX107" s="14" t="s">
        <v>71</v>
      </c>
      <c r="AY107" s="200" t="s">
        <v>137</v>
      </c>
    </row>
    <row r="108" spans="1:65" s="2" customFormat="1" ht="16.5" customHeight="1">
      <c r="A108" s="38"/>
      <c r="B108" s="164"/>
      <c r="C108" s="165" t="s">
        <v>174</v>
      </c>
      <c r="D108" s="165" t="s">
        <v>140</v>
      </c>
      <c r="E108" s="166" t="s">
        <v>1199</v>
      </c>
      <c r="F108" s="167" t="s">
        <v>1200</v>
      </c>
      <c r="G108" s="168" t="s">
        <v>291</v>
      </c>
      <c r="H108" s="169">
        <v>12.16</v>
      </c>
      <c r="I108" s="170"/>
      <c r="J108" s="171">
        <f>ROUND(I108*H108,2)</f>
        <v>0</v>
      </c>
      <c r="K108" s="167" t="s">
        <v>1246</v>
      </c>
      <c r="L108" s="39"/>
      <c r="M108" s="172" t="s">
        <v>3</v>
      </c>
      <c r="N108" s="173" t="s">
        <v>42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157</v>
      </c>
      <c r="AT108" s="176" t="s">
        <v>140</v>
      </c>
      <c r="AU108" s="176" t="s">
        <v>81</v>
      </c>
      <c r="AY108" s="19" t="s">
        <v>137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79</v>
      </c>
      <c r="BK108" s="177">
        <f>ROUND(I108*H108,2)</f>
        <v>0</v>
      </c>
      <c r="BL108" s="19" t="s">
        <v>157</v>
      </c>
      <c r="BM108" s="176" t="s">
        <v>1261</v>
      </c>
    </row>
    <row r="109" spans="1:47" s="2" customFormat="1" ht="12">
      <c r="A109" s="38"/>
      <c r="B109" s="39"/>
      <c r="C109" s="38"/>
      <c r="D109" s="178" t="s">
        <v>146</v>
      </c>
      <c r="E109" s="38"/>
      <c r="F109" s="179" t="s">
        <v>1202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146</v>
      </c>
      <c r="AU109" s="19" t="s">
        <v>81</v>
      </c>
    </row>
    <row r="110" spans="1:47" s="2" customFormat="1" ht="12">
      <c r="A110" s="38"/>
      <c r="B110" s="39"/>
      <c r="C110" s="38"/>
      <c r="D110" s="183" t="s">
        <v>172</v>
      </c>
      <c r="E110" s="38"/>
      <c r="F110" s="184" t="s">
        <v>1262</v>
      </c>
      <c r="G110" s="38"/>
      <c r="H110" s="38"/>
      <c r="I110" s="180"/>
      <c r="J110" s="38"/>
      <c r="K110" s="38"/>
      <c r="L110" s="39"/>
      <c r="M110" s="181"/>
      <c r="N110" s="182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172</v>
      </c>
      <c r="AU110" s="19" t="s">
        <v>81</v>
      </c>
    </row>
    <row r="111" spans="1:51" s="13" customFormat="1" ht="12">
      <c r="A111" s="13"/>
      <c r="B111" s="186"/>
      <c r="C111" s="13"/>
      <c r="D111" s="178" t="s">
        <v>216</v>
      </c>
      <c r="E111" s="187" t="s">
        <v>1039</v>
      </c>
      <c r="F111" s="188" t="s">
        <v>1307</v>
      </c>
      <c r="G111" s="13"/>
      <c r="H111" s="189">
        <v>12.16</v>
      </c>
      <c r="I111" s="190"/>
      <c r="J111" s="13"/>
      <c r="K111" s="13"/>
      <c r="L111" s="186"/>
      <c r="M111" s="191"/>
      <c r="N111" s="192"/>
      <c r="O111" s="192"/>
      <c r="P111" s="192"/>
      <c r="Q111" s="192"/>
      <c r="R111" s="192"/>
      <c r="S111" s="192"/>
      <c r="T111" s="19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216</v>
      </c>
      <c r="AU111" s="187" t="s">
        <v>81</v>
      </c>
      <c r="AV111" s="13" t="s">
        <v>81</v>
      </c>
      <c r="AW111" s="13" t="s">
        <v>33</v>
      </c>
      <c r="AX111" s="13" t="s">
        <v>79</v>
      </c>
      <c r="AY111" s="187" t="s">
        <v>137</v>
      </c>
    </row>
    <row r="112" spans="1:51" s="14" customFormat="1" ht="12">
      <c r="A112" s="14"/>
      <c r="B112" s="199"/>
      <c r="C112" s="14"/>
      <c r="D112" s="178" t="s">
        <v>216</v>
      </c>
      <c r="E112" s="200" t="s">
        <v>3</v>
      </c>
      <c r="F112" s="201" t="s">
        <v>1308</v>
      </c>
      <c r="G112" s="14"/>
      <c r="H112" s="200" t="s">
        <v>3</v>
      </c>
      <c r="I112" s="202"/>
      <c r="J112" s="14"/>
      <c r="K112" s="14"/>
      <c r="L112" s="199"/>
      <c r="M112" s="203"/>
      <c r="N112" s="204"/>
      <c r="O112" s="204"/>
      <c r="P112" s="204"/>
      <c r="Q112" s="204"/>
      <c r="R112" s="204"/>
      <c r="S112" s="204"/>
      <c r="T112" s="20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00" t="s">
        <v>216</v>
      </c>
      <c r="AU112" s="200" t="s">
        <v>81</v>
      </c>
      <c r="AV112" s="14" t="s">
        <v>79</v>
      </c>
      <c r="AW112" s="14" t="s">
        <v>33</v>
      </c>
      <c r="AX112" s="14" t="s">
        <v>71</v>
      </c>
      <c r="AY112" s="200" t="s">
        <v>137</v>
      </c>
    </row>
    <row r="113" spans="1:65" s="2" customFormat="1" ht="16.5" customHeight="1">
      <c r="A113" s="38"/>
      <c r="B113" s="164"/>
      <c r="C113" s="165" t="s">
        <v>179</v>
      </c>
      <c r="D113" s="165" t="s">
        <v>140</v>
      </c>
      <c r="E113" s="166" t="s">
        <v>1205</v>
      </c>
      <c r="F113" s="167" t="s">
        <v>1206</v>
      </c>
      <c r="G113" s="168" t="s">
        <v>291</v>
      </c>
      <c r="H113" s="169">
        <v>12.16</v>
      </c>
      <c r="I113" s="170"/>
      <c r="J113" s="171">
        <f>ROUND(I113*H113,2)</f>
        <v>0</v>
      </c>
      <c r="K113" s="167" t="s">
        <v>1246</v>
      </c>
      <c r="L113" s="39"/>
      <c r="M113" s="172" t="s">
        <v>3</v>
      </c>
      <c r="N113" s="173" t="s">
        <v>42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157</v>
      </c>
      <c r="AT113" s="176" t="s">
        <v>140</v>
      </c>
      <c r="AU113" s="176" t="s">
        <v>81</v>
      </c>
      <c r="AY113" s="19" t="s">
        <v>137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79</v>
      </c>
      <c r="BK113" s="177">
        <f>ROUND(I113*H113,2)</f>
        <v>0</v>
      </c>
      <c r="BL113" s="19" t="s">
        <v>157</v>
      </c>
      <c r="BM113" s="176" t="s">
        <v>1265</v>
      </c>
    </row>
    <row r="114" spans="1:47" s="2" customFormat="1" ht="12">
      <c r="A114" s="38"/>
      <c r="B114" s="39"/>
      <c r="C114" s="38"/>
      <c r="D114" s="178" t="s">
        <v>146</v>
      </c>
      <c r="E114" s="38"/>
      <c r="F114" s="179" t="s">
        <v>1208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146</v>
      </c>
      <c r="AU114" s="19" t="s">
        <v>81</v>
      </c>
    </row>
    <row r="115" spans="1:47" s="2" customFormat="1" ht="12">
      <c r="A115" s="38"/>
      <c r="B115" s="39"/>
      <c r="C115" s="38"/>
      <c r="D115" s="183" t="s">
        <v>172</v>
      </c>
      <c r="E115" s="38"/>
      <c r="F115" s="184" t="s">
        <v>1266</v>
      </c>
      <c r="G115" s="38"/>
      <c r="H115" s="38"/>
      <c r="I115" s="180"/>
      <c r="J115" s="38"/>
      <c r="K115" s="38"/>
      <c r="L115" s="39"/>
      <c r="M115" s="181"/>
      <c r="N115" s="182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172</v>
      </c>
      <c r="AU115" s="19" t="s">
        <v>81</v>
      </c>
    </row>
    <row r="116" spans="1:51" s="13" customFormat="1" ht="12">
      <c r="A116" s="13"/>
      <c r="B116" s="186"/>
      <c r="C116" s="13"/>
      <c r="D116" s="178" t="s">
        <v>216</v>
      </c>
      <c r="E116" s="187" t="s">
        <v>3</v>
      </c>
      <c r="F116" s="188" t="s">
        <v>1039</v>
      </c>
      <c r="G116" s="13"/>
      <c r="H116" s="189">
        <v>12.16</v>
      </c>
      <c r="I116" s="190"/>
      <c r="J116" s="13"/>
      <c r="K116" s="13"/>
      <c r="L116" s="186"/>
      <c r="M116" s="191"/>
      <c r="N116" s="192"/>
      <c r="O116" s="192"/>
      <c r="P116" s="192"/>
      <c r="Q116" s="192"/>
      <c r="R116" s="192"/>
      <c r="S116" s="192"/>
      <c r="T116" s="19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7" t="s">
        <v>216</v>
      </c>
      <c r="AU116" s="187" t="s">
        <v>81</v>
      </c>
      <c r="AV116" s="13" t="s">
        <v>81</v>
      </c>
      <c r="AW116" s="13" t="s">
        <v>33</v>
      </c>
      <c r="AX116" s="13" t="s">
        <v>79</v>
      </c>
      <c r="AY116" s="187" t="s">
        <v>137</v>
      </c>
    </row>
    <row r="117" spans="1:65" s="2" customFormat="1" ht="16.5" customHeight="1">
      <c r="A117" s="38"/>
      <c r="B117" s="164"/>
      <c r="C117" s="165" t="s">
        <v>186</v>
      </c>
      <c r="D117" s="165" t="s">
        <v>140</v>
      </c>
      <c r="E117" s="166" t="s">
        <v>1210</v>
      </c>
      <c r="F117" s="167" t="s">
        <v>1211</v>
      </c>
      <c r="G117" s="168" t="s">
        <v>291</v>
      </c>
      <c r="H117" s="169">
        <v>109.44</v>
      </c>
      <c r="I117" s="170"/>
      <c r="J117" s="171">
        <f>ROUND(I117*H117,2)</f>
        <v>0</v>
      </c>
      <c r="K117" s="167" t="s">
        <v>1246</v>
      </c>
      <c r="L117" s="39"/>
      <c r="M117" s="172" t="s">
        <v>3</v>
      </c>
      <c r="N117" s="173" t="s">
        <v>42</v>
      </c>
      <c r="O117" s="72"/>
      <c r="P117" s="174">
        <f>O117*H117</f>
        <v>0</v>
      </c>
      <c r="Q117" s="174">
        <v>0</v>
      </c>
      <c r="R117" s="174">
        <f>Q117*H117</f>
        <v>0</v>
      </c>
      <c r="S117" s="174">
        <v>0</v>
      </c>
      <c r="T117" s="175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6" t="s">
        <v>157</v>
      </c>
      <c r="AT117" s="176" t="s">
        <v>140</v>
      </c>
      <c r="AU117" s="176" t="s">
        <v>81</v>
      </c>
      <c r="AY117" s="19" t="s">
        <v>137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9" t="s">
        <v>79</v>
      </c>
      <c r="BK117" s="177">
        <f>ROUND(I117*H117,2)</f>
        <v>0</v>
      </c>
      <c r="BL117" s="19" t="s">
        <v>157</v>
      </c>
      <c r="BM117" s="176" t="s">
        <v>1267</v>
      </c>
    </row>
    <row r="118" spans="1:47" s="2" customFormat="1" ht="12">
      <c r="A118" s="38"/>
      <c r="B118" s="39"/>
      <c r="C118" s="38"/>
      <c r="D118" s="178" t="s">
        <v>146</v>
      </c>
      <c r="E118" s="38"/>
      <c r="F118" s="179" t="s">
        <v>1213</v>
      </c>
      <c r="G118" s="38"/>
      <c r="H118" s="38"/>
      <c r="I118" s="180"/>
      <c r="J118" s="38"/>
      <c r="K118" s="38"/>
      <c r="L118" s="39"/>
      <c r="M118" s="181"/>
      <c r="N118" s="182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146</v>
      </c>
      <c r="AU118" s="19" t="s">
        <v>81</v>
      </c>
    </row>
    <row r="119" spans="1:47" s="2" customFormat="1" ht="12">
      <c r="A119" s="38"/>
      <c r="B119" s="39"/>
      <c r="C119" s="38"/>
      <c r="D119" s="183" t="s">
        <v>172</v>
      </c>
      <c r="E119" s="38"/>
      <c r="F119" s="184" t="s">
        <v>1268</v>
      </c>
      <c r="G119" s="38"/>
      <c r="H119" s="38"/>
      <c r="I119" s="180"/>
      <c r="J119" s="38"/>
      <c r="K119" s="38"/>
      <c r="L119" s="39"/>
      <c r="M119" s="181"/>
      <c r="N119" s="182"/>
      <c r="O119" s="72"/>
      <c r="P119" s="72"/>
      <c r="Q119" s="72"/>
      <c r="R119" s="72"/>
      <c r="S119" s="72"/>
      <c r="T119" s="73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9" t="s">
        <v>172</v>
      </c>
      <c r="AU119" s="19" t="s">
        <v>81</v>
      </c>
    </row>
    <row r="120" spans="1:51" s="13" customFormat="1" ht="12">
      <c r="A120" s="13"/>
      <c r="B120" s="186"/>
      <c r="C120" s="13"/>
      <c r="D120" s="178" t="s">
        <v>216</v>
      </c>
      <c r="E120" s="187" t="s">
        <v>3</v>
      </c>
      <c r="F120" s="188" t="s">
        <v>1215</v>
      </c>
      <c r="G120" s="13"/>
      <c r="H120" s="189">
        <v>109.44</v>
      </c>
      <c r="I120" s="190"/>
      <c r="J120" s="13"/>
      <c r="K120" s="13"/>
      <c r="L120" s="186"/>
      <c r="M120" s="191"/>
      <c r="N120" s="192"/>
      <c r="O120" s="192"/>
      <c r="P120" s="192"/>
      <c r="Q120" s="192"/>
      <c r="R120" s="192"/>
      <c r="S120" s="192"/>
      <c r="T120" s="19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7" t="s">
        <v>216</v>
      </c>
      <c r="AU120" s="187" t="s">
        <v>81</v>
      </c>
      <c r="AV120" s="13" t="s">
        <v>81</v>
      </c>
      <c r="AW120" s="13" t="s">
        <v>33</v>
      </c>
      <c r="AX120" s="13" t="s">
        <v>79</v>
      </c>
      <c r="AY120" s="187" t="s">
        <v>137</v>
      </c>
    </row>
    <row r="121" spans="1:65" s="2" customFormat="1" ht="16.5" customHeight="1">
      <c r="A121" s="38"/>
      <c r="B121" s="164"/>
      <c r="C121" s="165" t="s">
        <v>191</v>
      </c>
      <c r="D121" s="165" t="s">
        <v>140</v>
      </c>
      <c r="E121" s="166" t="s">
        <v>1274</v>
      </c>
      <c r="F121" s="167" t="s">
        <v>1275</v>
      </c>
      <c r="G121" s="168" t="s">
        <v>143</v>
      </c>
      <c r="H121" s="169">
        <v>1</v>
      </c>
      <c r="I121" s="170"/>
      <c r="J121" s="171">
        <f>ROUND(I121*H121,2)</f>
        <v>0</v>
      </c>
      <c r="K121" s="167" t="s">
        <v>3</v>
      </c>
      <c r="L121" s="39"/>
      <c r="M121" s="172" t="s">
        <v>3</v>
      </c>
      <c r="N121" s="173" t="s">
        <v>42</v>
      </c>
      <c r="O121" s="72"/>
      <c r="P121" s="174">
        <f>O121*H121</f>
        <v>0</v>
      </c>
      <c r="Q121" s="174">
        <v>0</v>
      </c>
      <c r="R121" s="174">
        <f>Q121*H121</f>
        <v>0</v>
      </c>
      <c r="S121" s="174">
        <v>0</v>
      </c>
      <c r="T121" s="17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6" t="s">
        <v>157</v>
      </c>
      <c r="AT121" s="176" t="s">
        <v>140</v>
      </c>
      <c r="AU121" s="176" t="s">
        <v>81</v>
      </c>
      <c r="AY121" s="19" t="s">
        <v>137</v>
      </c>
      <c r="BE121" s="177">
        <f>IF(N121="základní",J121,0)</f>
        <v>0</v>
      </c>
      <c r="BF121" s="177">
        <f>IF(N121="snížená",J121,0)</f>
        <v>0</v>
      </c>
      <c r="BG121" s="177">
        <f>IF(N121="zákl. přenesená",J121,0)</f>
        <v>0</v>
      </c>
      <c r="BH121" s="177">
        <f>IF(N121="sníž. přenesená",J121,0)</f>
        <v>0</v>
      </c>
      <c r="BI121" s="177">
        <f>IF(N121="nulová",J121,0)</f>
        <v>0</v>
      </c>
      <c r="BJ121" s="19" t="s">
        <v>79</v>
      </c>
      <c r="BK121" s="177">
        <f>ROUND(I121*H121,2)</f>
        <v>0</v>
      </c>
      <c r="BL121" s="19" t="s">
        <v>157</v>
      </c>
      <c r="BM121" s="176" t="s">
        <v>1276</v>
      </c>
    </row>
    <row r="122" spans="1:47" s="2" customFormat="1" ht="12">
      <c r="A122" s="38"/>
      <c r="B122" s="39"/>
      <c r="C122" s="38"/>
      <c r="D122" s="178" t="s">
        <v>146</v>
      </c>
      <c r="E122" s="38"/>
      <c r="F122" s="179" t="s">
        <v>1299</v>
      </c>
      <c r="G122" s="38"/>
      <c r="H122" s="38"/>
      <c r="I122" s="180"/>
      <c r="J122" s="38"/>
      <c r="K122" s="38"/>
      <c r="L122" s="39"/>
      <c r="M122" s="181"/>
      <c r="N122" s="182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146</v>
      </c>
      <c r="AU122" s="19" t="s">
        <v>81</v>
      </c>
    </row>
    <row r="123" spans="1:51" s="14" customFormat="1" ht="12">
      <c r="A123" s="14"/>
      <c r="B123" s="199"/>
      <c r="C123" s="14"/>
      <c r="D123" s="178" t="s">
        <v>216</v>
      </c>
      <c r="E123" s="200" t="s">
        <v>3</v>
      </c>
      <c r="F123" s="201" t="s">
        <v>1300</v>
      </c>
      <c r="G123" s="14"/>
      <c r="H123" s="200" t="s">
        <v>3</v>
      </c>
      <c r="I123" s="202"/>
      <c r="J123" s="14"/>
      <c r="K123" s="14"/>
      <c r="L123" s="199"/>
      <c r="M123" s="203"/>
      <c r="N123" s="204"/>
      <c r="O123" s="204"/>
      <c r="P123" s="204"/>
      <c r="Q123" s="204"/>
      <c r="R123" s="204"/>
      <c r="S123" s="204"/>
      <c r="T123" s="20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00" t="s">
        <v>216</v>
      </c>
      <c r="AU123" s="200" t="s">
        <v>81</v>
      </c>
      <c r="AV123" s="14" t="s">
        <v>79</v>
      </c>
      <c r="AW123" s="14" t="s">
        <v>33</v>
      </c>
      <c r="AX123" s="14" t="s">
        <v>71</v>
      </c>
      <c r="AY123" s="200" t="s">
        <v>137</v>
      </c>
    </row>
    <row r="124" spans="1:51" s="13" customFormat="1" ht="12">
      <c r="A124" s="13"/>
      <c r="B124" s="186"/>
      <c r="C124" s="13"/>
      <c r="D124" s="178" t="s">
        <v>216</v>
      </c>
      <c r="E124" s="187" t="s">
        <v>3</v>
      </c>
      <c r="F124" s="188" t="s">
        <v>79</v>
      </c>
      <c r="G124" s="13"/>
      <c r="H124" s="189">
        <v>1</v>
      </c>
      <c r="I124" s="190"/>
      <c r="J124" s="13"/>
      <c r="K124" s="13"/>
      <c r="L124" s="186"/>
      <c r="M124" s="224"/>
      <c r="N124" s="225"/>
      <c r="O124" s="225"/>
      <c r="P124" s="225"/>
      <c r="Q124" s="225"/>
      <c r="R124" s="225"/>
      <c r="S124" s="225"/>
      <c r="T124" s="2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7" t="s">
        <v>216</v>
      </c>
      <c r="AU124" s="187" t="s">
        <v>81</v>
      </c>
      <c r="AV124" s="13" t="s">
        <v>81</v>
      </c>
      <c r="AW124" s="13" t="s">
        <v>33</v>
      </c>
      <c r="AX124" s="13" t="s">
        <v>79</v>
      </c>
      <c r="AY124" s="187" t="s">
        <v>137</v>
      </c>
    </row>
    <row r="125" spans="1:31" s="2" customFormat="1" ht="6.95" customHeight="1">
      <c r="A125" s="38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39"/>
      <c r="M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</sheetData>
  <autoFilter ref="C80:K12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96" r:id="rId1" display="https://podminky.urs.cz/item/CS_URS_2022_02/184911421"/>
    <hyperlink ref="F104" r:id="rId2" display="https://podminky.urs.cz/item/CS_URS_2022_02/185804213"/>
    <hyperlink ref="F110" r:id="rId3" display="https://podminky.urs.cz/item/CS_URS_2022_02/185804311"/>
    <hyperlink ref="F115" r:id="rId4" display="https://podminky.urs.cz/item/CS_URS_2022_02/185851121"/>
    <hyperlink ref="F119" r:id="rId5" display="https://podminky.urs.cz/item/CS_URS_2022_02/18585112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Ibl</dc:creator>
  <cp:keywords/>
  <dc:description/>
  <cp:lastModifiedBy>Pavel Ibl</cp:lastModifiedBy>
  <dcterms:created xsi:type="dcterms:W3CDTF">2023-05-10T11:27:43Z</dcterms:created>
  <dcterms:modified xsi:type="dcterms:W3CDTF">2023-05-10T11:27:51Z</dcterms:modified>
  <cp:category/>
  <cp:version/>
  <cp:contentType/>
  <cp:contentStatus/>
</cp:coreProperties>
</file>